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2d08f28ec0d33fb/Documents/MEGA/MEGAsync/Paper_Connection/"/>
    </mc:Choice>
  </mc:AlternateContent>
  <xr:revisionPtr revIDLastSave="595" documentId="8_{5F837C5A-AB0A-4D65-BC7F-430CCC3C673C}" xr6:coauthVersionLast="47" xr6:coauthVersionMax="47" xr10:uidLastSave="{3FE2CBE4-E85C-48D9-8BF4-B309C0D5AA34}"/>
  <bookViews>
    <workbookView xWindow="20370" yWindow="15" windowWidth="29040" windowHeight="15720" xr2:uid="{446E3923-5661-4735-A185-1B72484081BD}"/>
  </bookViews>
  <sheets>
    <sheet name="Region_Perf" sheetId="9" r:id="rId1"/>
    <sheet name="Region_Sales_by_Segment" sheetId="13" r:id="rId2"/>
    <sheet name="Report Info" sheetId="14" r:id="rId3"/>
    <sheet name="Data_Region_Sum" sheetId="11" state="hidden" r:id="rId4"/>
    <sheet name="Data_Sales_Rep_Sum" sheetId="5" state="hidden" r:id="rId5"/>
    <sheet name="Data_Customer_Reg_Sum" sheetId="10" state="hidden" r:id="rId6"/>
    <sheet name="Data_Customer" sheetId="6" state="hidden" r:id="rId7"/>
    <sheet name="Drop_Down_Data" sheetId="8" state="hidden" r:id="rId8"/>
  </sheets>
  <externalReferences>
    <externalReference r:id="rId9"/>
  </externalReferences>
  <definedNames>
    <definedName name="_xlnm._FilterDatabase" localSheetId="6" hidden="1">Data_Customer!$A$1:$AA$1001</definedName>
    <definedName name="_xlnm._FilterDatabase" localSheetId="5" hidden="1">Data_Customer_Reg_Sum!$B$1:$T$1</definedName>
    <definedName name="_xlnm._FilterDatabase" localSheetId="4" hidden="1">Data_Sales_Rep_Sum!$B$1:$U$78</definedName>
    <definedName name="Lookup_Metric">[1]Drop_Down_Data!$A$2:$A$4</definedName>
    <definedName name="Lookup_Region">Drop_Down_Data!$A$2:$A$7</definedName>
    <definedName name="Lookup_Year">Drop_Down_Data!$C$2:$C$4</definedName>
    <definedName name="_xlnm.Print_Area" localSheetId="0">Region_Perf!$E$2:$Y$29</definedName>
    <definedName name="Prior_Year" localSheetId="5">[1]Company_Perf!#REF!</definedName>
    <definedName name="Prior_Year">Region_Perf!$B$6</definedName>
    <definedName name="Select_Metric">[1]Company_Perf!$B$5</definedName>
    <definedName name="Select_Region">Region_Perf!$B$3</definedName>
    <definedName name="Select_Year" localSheetId="5">[1]Company_Perf!$B$3</definedName>
    <definedName name="Select_Year">Region_Perf!$B$5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9" l="1"/>
  <c r="Y25" i="9" s="1"/>
  <c r="O24" i="9"/>
  <c r="Y24" i="9" s="1"/>
  <c r="O23" i="9"/>
  <c r="W23" i="9" s="1"/>
  <c r="O22" i="9"/>
  <c r="X22" i="9" s="1"/>
  <c r="O21" i="9"/>
  <c r="W21" i="9" s="1"/>
  <c r="H45" i="9"/>
  <c r="H44" i="9"/>
  <c r="H43" i="9"/>
  <c r="U3" i="5"/>
  <c r="U4" i="5" s="1"/>
  <c r="U5" i="5" s="1"/>
  <c r="U6" i="5" s="1"/>
  <c r="U7" i="5" s="1"/>
  <c r="U8" i="5" s="1"/>
  <c r="U9" i="5" s="1"/>
  <c r="U10" i="5"/>
  <c r="U11" i="5" s="1"/>
  <c r="U12" i="5" s="1"/>
  <c r="U13" i="5" s="1"/>
  <c r="U14" i="5" s="1"/>
  <c r="U15" i="5"/>
  <c r="U16" i="5" s="1"/>
  <c r="U17" i="5" s="1"/>
  <c r="U18" i="5" s="1"/>
  <c r="U19" i="5" s="1"/>
  <c r="U20" i="5" s="1"/>
  <c r="U21" i="5" s="1"/>
  <c r="U22" i="5" s="1"/>
  <c r="U23" i="5" s="1"/>
  <c r="U24" i="5"/>
  <c r="U25" i="5"/>
  <c r="U26" i="5"/>
  <c r="U27" i="5" s="1"/>
  <c r="U28" i="5" s="1"/>
  <c r="U29" i="5" s="1"/>
  <c r="U30" i="5" s="1"/>
  <c r="U31" i="5"/>
  <c r="U32" i="5" s="1"/>
  <c r="U33" i="5" s="1"/>
  <c r="U34" i="5" s="1"/>
  <c r="U35" i="5"/>
  <c r="U36" i="5" s="1"/>
  <c r="U37" i="5" s="1"/>
  <c r="U38" i="5"/>
  <c r="U39" i="5" s="1"/>
  <c r="U40" i="5" s="1"/>
  <c r="U41" i="5" s="1"/>
  <c r="U42" i="5" s="1"/>
  <c r="U43" i="5" s="1"/>
  <c r="U44" i="5" s="1"/>
  <c r="U45" i="5" s="1"/>
  <c r="U46" i="5" s="1"/>
  <c r="U47" i="5" s="1"/>
  <c r="U48" i="5"/>
  <c r="U49" i="5"/>
  <c r="U50" i="5"/>
  <c r="U51" i="5" s="1"/>
  <c r="U52" i="5" s="1"/>
  <c r="U53" i="5" s="1"/>
  <c r="U54" i="5"/>
  <c r="U55" i="5" s="1"/>
  <c r="U56" i="5" s="1"/>
  <c r="U57" i="5" s="1"/>
  <c r="U58" i="5" s="1"/>
  <c r="U59" i="5" s="1"/>
  <c r="U60" i="5" s="1"/>
  <c r="U61" i="5" s="1"/>
  <c r="U62" i="5" s="1"/>
  <c r="U63" i="5"/>
  <c r="U64" i="5" s="1"/>
  <c r="U65" i="5" s="1"/>
  <c r="U66" i="5" s="1"/>
  <c r="U67" i="5" s="1"/>
  <c r="U68" i="5" s="1"/>
  <c r="U69" i="5" s="1"/>
  <c r="U70" i="5"/>
  <c r="U71" i="5" s="1"/>
  <c r="U72" i="5" s="1"/>
  <c r="U73" i="5" s="1"/>
  <c r="U74" i="5" s="1"/>
  <c r="U75" i="5"/>
  <c r="U76" i="5" s="1"/>
  <c r="U77" i="5" s="1"/>
  <c r="U78" i="5" s="1"/>
  <c r="U79" i="5"/>
  <c r="U80" i="5" s="1"/>
  <c r="U91" i="5"/>
  <c r="U92" i="5" s="1"/>
  <c r="U98" i="5"/>
  <c r="U99" i="5" s="1"/>
  <c r="U107" i="5"/>
  <c r="U108" i="5" s="1"/>
  <c r="U114" i="5"/>
  <c r="U115" i="5" s="1"/>
  <c r="U120" i="5"/>
  <c r="U121" i="5"/>
  <c r="U122" i="5"/>
  <c r="U123" i="5" s="1"/>
  <c r="U2" i="5"/>
  <c r="A121" i="5"/>
  <c r="A120" i="5"/>
  <c r="A79" i="5"/>
  <c r="A91" i="5"/>
  <c r="A107" i="5"/>
  <c r="E18" i="13"/>
  <c r="E4" i="13"/>
  <c r="Q26" i="13"/>
  <c r="Q25" i="13"/>
  <c r="Q24" i="13"/>
  <c r="Q23" i="13"/>
  <c r="Q22" i="13"/>
  <c r="Q21" i="13"/>
  <c r="P26" i="13"/>
  <c r="P25" i="13"/>
  <c r="P24" i="13"/>
  <c r="P23" i="13"/>
  <c r="P22" i="13"/>
  <c r="P21" i="13"/>
  <c r="S12" i="13"/>
  <c r="S11" i="13"/>
  <c r="S10" i="13"/>
  <c r="S9" i="13"/>
  <c r="S8" i="13"/>
  <c r="S7" i="13"/>
  <c r="R12" i="13"/>
  <c r="R11" i="13"/>
  <c r="R10" i="13"/>
  <c r="R9" i="13"/>
  <c r="R8" i="13"/>
  <c r="R7" i="13"/>
  <c r="Q12" i="13"/>
  <c r="Q11" i="13"/>
  <c r="Q10" i="13"/>
  <c r="Q9" i="13"/>
  <c r="Q8" i="13"/>
  <c r="Q7" i="13"/>
  <c r="P8" i="13"/>
  <c r="P9" i="13"/>
  <c r="P10" i="13"/>
  <c r="P11" i="13"/>
  <c r="P12" i="13"/>
  <c r="P7" i="13"/>
  <c r="B4" i="13"/>
  <c r="A1527" i="10"/>
  <c r="A1526" i="10"/>
  <c r="A1525" i="10"/>
  <c r="A1524" i="10"/>
  <c r="A1523" i="10"/>
  <c r="A1522" i="10"/>
  <c r="A1521" i="10"/>
  <c r="A1520" i="10"/>
  <c r="A1519" i="10"/>
  <c r="A1518" i="10"/>
  <c r="A1517" i="10"/>
  <c r="A1516" i="10"/>
  <c r="A1515" i="10"/>
  <c r="A1514" i="10"/>
  <c r="A1513" i="10"/>
  <c r="A1512" i="10"/>
  <c r="A1511" i="10"/>
  <c r="A1510" i="10"/>
  <c r="A1509" i="10"/>
  <c r="A1508" i="10"/>
  <c r="A1507" i="10"/>
  <c r="A1506" i="10"/>
  <c r="A1505" i="10"/>
  <c r="A1504" i="10"/>
  <c r="A1503" i="10"/>
  <c r="A1502" i="10"/>
  <c r="A1501" i="10"/>
  <c r="A1500" i="10"/>
  <c r="A1499" i="10"/>
  <c r="A1498" i="10"/>
  <c r="A1497" i="10"/>
  <c r="A1496" i="10"/>
  <c r="A1495" i="10"/>
  <c r="A1494" i="10"/>
  <c r="A1493" i="10"/>
  <c r="A1492" i="10"/>
  <c r="A1491" i="10"/>
  <c r="A1490" i="10"/>
  <c r="A1489" i="10"/>
  <c r="A1488" i="10"/>
  <c r="A1487" i="10"/>
  <c r="A1486" i="10"/>
  <c r="A1485" i="10"/>
  <c r="A1484" i="10"/>
  <c r="A1483" i="10"/>
  <c r="A1482" i="10"/>
  <c r="A1481" i="10"/>
  <c r="A1480" i="10"/>
  <c r="A1479" i="10"/>
  <c r="A1478" i="10"/>
  <c r="A1477" i="10"/>
  <c r="A1476" i="10"/>
  <c r="A1475" i="10"/>
  <c r="A1474" i="10"/>
  <c r="A1473" i="10"/>
  <c r="A1472" i="10"/>
  <c r="A1471" i="10"/>
  <c r="A1470" i="10"/>
  <c r="A1469" i="10"/>
  <c r="A1468" i="10"/>
  <c r="A1467" i="10"/>
  <c r="A1466" i="10"/>
  <c r="A1465" i="10"/>
  <c r="A1464" i="10"/>
  <c r="A1463" i="10"/>
  <c r="A1462" i="10"/>
  <c r="A1461" i="10"/>
  <c r="A1460" i="10"/>
  <c r="A1459" i="10"/>
  <c r="A1458" i="10"/>
  <c r="A1457" i="10"/>
  <c r="A1456" i="10"/>
  <c r="A1455" i="10"/>
  <c r="A1454" i="10"/>
  <c r="A1453" i="10"/>
  <c r="A1452" i="10"/>
  <c r="A1451" i="10"/>
  <c r="A1450" i="10"/>
  <c r="A1449" i="10"/>
  <c r="A1448" i="10"/>
  <c r="A1447" i="10"/>
  <c r="A1446" i="10"/>
  <c r="A1445" i="10"/>
  <c r="A1444" i="10"/>
  <c r="A1443" i="10"/>
  <c r="A1442" i="10"/>
  <c r="A1441" i="10"/>
  <c r="A1440" i="10"/>
  <c r="A1439" i="10"/>
  <c r="A1438" i="10"/>
  <c r="A1437" i="10"/>
  <c r="A1436" i="10"/>
  <c r="A1435" i="10"/>
  <c r="A1434" i="10"/>
  <c r="A1433" i="10"/>
  <c r="A1432" i="10"/>
  <c r="A1431" i="10"/>
  <c r="A1430" i="10"/>
  <c r="A1429" i="10"/>
  <c r="A1428" i="10"/>
  <c r="A1427" i="10"/>
  <c r="A1426" i="10"/>
  <c r="A1425" i="10"/>
  <c r="A1424" i="10"/>
  <c r="A1423" i="10"/>
  <c r="A1422" i="10"/>
  <c r="A1421" i="10"/>
  <c r="A1420" i="10"/>
  <c r="A1419" i="10"/>
  <c r="A1418" i="10"/>
  <c r="A1417" i="10"/>
  <c r="A1416" i="10"/>
  <c r="A1415" i="10"/>
  <c r="A1414" i="10"/>
  <c r="A1413" i="10"/>
  <c r="A1412" i="10"/>
  <c r="A1411" i="10"/>
  <c r="A1410" i="10"/>
  <c r="A1409" i="10"/>
  <c r="A1408" i="10"/>
  <c r="A1407" i="10"/>
  <c r="A1406" i="10"/>
  <c r="A1405" i="10"/>
  <c r="A1404" i="10"/>
  <c r="A1403" i="10"/>
  <c r="A1402" i="10"/>
  <c r="A1401" i="10"/>
  <c r="A1400" i="10"/>
  <c r="A1399" i="10"/>
  <c r="A1398" i="10"/>
  <c r="A1397" i="10"/>
  <c r="A1396" i="10"/>
  <c r="A1395" i="10"/>
  <c r="A1394" i="10"/>
  <c r="A1393" i="10"/>
  <c r="A1392" i="10"/>
  <c r="A1391" i="10"/>
  <c r="A1390" i="10"/>
  <c r="A1389" i="10"/>
  <c r="A1388" i="10"/>
  <c r="A1387" i="10"/>
  <c r="A1386" i="10"/>
  <c r="A1385" i="10"/>
  <c r="A1384" i="10"/>
  <c r="A1383" i="10"/>
  <c r="A1382" i="10"/>
  <c r="A1381" i="10"/>
  <c r="A1380" i="10"/>
  <c r="A1379" i="10"/>
  <c r="A1378" i="10"/>
  <c r="A1377" i="10"/>
  <c r="A1376" i="10"/>
  <c r="A1375" i="10"/>
  <c r="A1374" i="10"/>
  <c r="A1373" i="10"/>
  <c r="A1372" i="10"/>
  <c r="A1371" i="10"/>
  <c r="A1370" i="10"/>
  <c r="A1369" i="10"/>
  <c r="A1368" i="10"/>
  <c r="A1367" i="10"/>
  <c r="A1366" i="10"/>
  <c r="A1365" i="10"/>
  <c r="A1364" i="10"/>
  <c r="A1363" i="10"/>
  <c r="A1362" i="10"/>
  <c r="A1361" i="10"/>
  <c r="A1360" i="10"/>
  <c r="A1359" i="10"/>
  <c r="A1358" i="10"/>
  <c r="A1357" i="10"/>
  <c r="A1356" i="10"/>
  <c r="A1355" i="10"/>
  <c r="A1354" i="10"/>
  <c r="A1353" i="10"/>
  <c r="A1352" i="10"/>
  <c r="A1351" i="10"/>
  <c r="A1350" i="10"/>
  <c r="A1349" i="10"/>
  <c r="A1348" i="10"/>
  <c r="A1347" i="10"/>
  <c r="A1346" i="10"/>
  <c r="A1345" i="10"/>
  <c r="A1344" i="10"/>
  <c r="A1343" i="10"/>
  <c r="A1342" i="10"/>
  <c r="A1341" i="10"/>
  <c r="A1340" i="10"/>
  <c r="A1339" i="10"/>
  <c r="A1338" i="10"/>
  <c r="A1337" i="10"/>
  <c r="A1336" i="10"/>
  <c r="A1335" i="10"/>
  <c r="A1334" i="10"/>
  <c r="A1333" i="10"/>
  <c r="A1332" i="10"/>
  <c r="A1331" i="10"/>
  <c r="A1330" i="10"/>
  <c r="A1329" i="10"/>
  <c r="A1328" i="10"/>
  <c r="A1327" i="10"/>
  <c r="A1326" i="10"/>
  <c r="A1325" i="10"/>
  <c r="A1324" i="10"/>
  <c r="A1323" i="10"/>
  <c r="A1322" i="10"/>
  <c r="A1321" i="10"/>
  <c r="A1320" i="10"/>
  <c r="A1319" i="10"/>
  <c r="A1318" i="10"/>
  <c r="A1317" i="10"/>
  <c r="A1316" i="10"/>
  <c r="A1315" i="10"/>
  <c r="A1314" i="10"/>
  <c r="A1313" i="10"/>
  <c r="A1312" i="10"/>
  <c r="A1311" i="10"/>
  <c r="A1310" i="10"/>
  <c r="A1309" i="10"/>
  <c r="A1308" i="10"/>
  <c r="A1307" i="10"/>
  <c r="A1306" i="10"/>
  <c r="A1305" i="10"/>
  <c r="A1304" i="10"/>
  <c r="A1303" i="10"/>
  <c r="A1302" i="10"/>
  <c r="A1301" i="10"/>
  <c r="A1300" i="10"/>
  <c r="A1299" i="10"/>
  <c r="A1298" i="10"/>
  <c r="A1297" i="10"/>
  <c r="A1296" i="10"/>
  <c r="A1295" i="10"/>
  <c r="A1294" i="10"/>
  <c r="A1293" i="10"/>
  <c r="A1292" i="10"/>
  <c r="A1291" i="10"/>
  <c r="A1290" i="10"/>
  <c r="A1289" i="10"/>
  <c r="A1288" i="10"/>
  <c r="A1287" i="10"/>
  <c r="A1286" i="10"/>
  <c r="A1285" i="10"/>
  <c r="A1284" i="10"/>
  <c r="A1283" i="10"/>
  <c r="A1282" i="10"/>
  <c r="A1281" i="10"/>
  <c r="A1280" i="10"/>
  <c r="A1279" i="10"/>
  <c r="A1278" i="10"/>
  <c r="A1277" i="10"/>
  <c r="A1276" i="10"/>
  <c r="A1275" i="10"/>
  <c r="A1274" i="10"/>
  <c r="A1273" i="10"/>
  <c r="A1272" i="10"/>
  <c r="A1271" i="10"/>
  <c r="A1270" i="10"/>
  <c r="A1269" i="10"/>
  <c r="A1268" i="10"/>
  <c r="A1267" i="10"/>
  <c r="A1266" i="10"/>
  <c r="A1265" i="10"/>
  <c r="A1264" i="10"/>
  <c r="A1263" i="10"/>
  <c r="A1262" i="10"/>
  <c r="A1261" i="10"/>
  <c r="A1260" i="10"/>
  <c r="A1259" i="10"/>
  <c r="A1258" i="10"/>
  <c r="A1257" i="10"/>
  <c r="A1256" i="10"/>
  <c r="A1255" i="10"/>
  <c r="A1254" i="10"/>
  <c r="A1253" i="10"/>
  <c r="A1252" i="10"/>
  <c r="A1251" i="10"/>
  <c r="A1250" i="10"/>
  <c r="A1249" i="10"/>
  <c r="A1248" i="10"/>
  <c r="A1247" i="10"/>
  <c r="A1246" i="10"/>
  <c r="A1245" i="10"/>
  <c r="A1244" i="10"/>
  <c r="A1243" i="10"/>
  <c r="A1242" i="10"/>
  <c r="A1241" i="10"/>
  <c r="A1240" i="10"/>
  <c r="A1239" i="10"/>
  <c r="A1238" i="10"/>
  <c r="A1237" i="10"/>
  <c r="A1236" i="10"/>
  <c r="A1235" i="10"/>
  <c r="A1234" i="10"/>
  <c r="A1233" i="10"/>
  <c r="A1232" i="10"/>
  <c r="A1231" i="10"/>
  <c r="A1230" i="10"/>
  <c r="A1229" i="10"/>
  <c r="A1228" i="10"/>
  <c r="A1227" i="10"/>
  <c r="A1226" i="10"/>
  <c r="A1225" i="10"/>
  <c r="A1224" i="10"/>
  <c r="A1223" i="10"/>
  <c r="A1222" i="10"/>
  <c r="A1221" i="10"/>
  <c r="A1220" i="10"/>
  <c r="A1219" i="10"/>
  <c r="A1218" i="10"/>
  <c r="A1217" i="10"/>
  <c r="A1216" i="10"/>
  <c r="A1215" i="10"/>
  <c r="A1214" i="10"/>
  <c r="A1213" i="10"/>
  <c r="A1212" i="10"/>
  <c r="A1211" i="10"/>
  <c r="A1210" i="10"/>
  <c r="A1209" i="10"/>
  <c r="A1208" i="10"/>
  <c r="A1207" i="10"/>
  <c r="A1206" i="10"/>
  <c r="A1205" i="10"/>
  <c r="A1204" i="10"/>
  <c r="A1203" i="10"/>
  <c r="A1202" i="10"/>
  <c r="A1201" i="10"/>
  <c r="A1200" i="10"/>
  <c r="A1199" i="10"/>
  <c r="A1198" i="10"/>
  <c r="A1197" i="10"/>
  <c r="A1196" i="10"/>
  <c r="A1195" i="10"/>
  <c r="A1194" i="10"/>
  <c r="A1193" i="10"/>
  <c r="A1192" i="10"/>
  <c r="A1191" i="10"/>
  <c r="A1190" i="10"/>
  <c r="A1189" i="10"/>
  <c r="A1188" i="10"/>
  <c r="A1187" i="10"/>
  <c r="A1186" i="10"/>
  <c r="A1185" i="10"/>
  <c r="A1184" i="10"/>
  <c r="A1183" i="10"/>
  <c r="A1182" i="10"/>
  <c r="A1181" i="10"/>
  <c r="A1180" i="10"/>
  <c r="A1179" i="10"/>
  <c r="A1178" i="10"/>
  <c r="A1177" i="10"/>
  <c r="A1176" i="10"/>
  <c r="A1175" i="10"/>
  <c r="A1174" i="10"/>
  <c r="A1173" i="10"/>
  <c r="A1172" i="10"/>
  <c r="A1171" i="10"/>
  <c r="A1170" i="10"/>
  <c r="A1169" i="10"/>
  <c r="A1168" i="10"/>
  <c r="A1167" i="10"/>
  <c r="A1166" i="10"/>
  <c r="A1165" i="10"/>
  <c r="A1164" i="10"/>
  <c r="A1163" i="10"/>
  <c r="A1162" i="10"/>
  <c r="A1161" i="10"/>
  <c r="A1160" i="10"/>
  <c r="A1159" i="10"/>
  <c r="A1158" i="10"/>
  <c r="A1157" i="10"/>
  <c r="A1156" i="10"/>
  <c r="A1155" i="10"/>
  <c r="A1154" i="10"/>
  <c r="A1153" i="10"/>
  <c r="A1152" i="10"/>
  <c r="A1151" i="10"/>
  <c r="A1150" i="10"/>
  <c r="A1149" i="10"/>
  <c r="A1148" i="10"/>
  <c r="A1147" i="10"/>
  <c r="A1146" i="10"/>
  <c r="A1145" i="10"/>
  <c r="A1144" i="10"/>
  <c r="A1143" i="10"/>
  <c r="A1142" i="10"/>
  <c r="A1141" i="10"/>
  <c r="A1140" i="10"/>
  <c r="A1139" i="10"/>
  <c r="A1138" i="10"/>
  <c r="A1137" i="10"/>
  <c r="A1136" i="10"/>
  <c r="A1135" i="10"/>
  <c r="A1134" i="10"/>
  <c r="A1133" i="10"/>
  <c r="A1132" i="10"/>
  <c r="A1131" i="10"/>
  <c r="A1130" i="10"/>
  <c r="A1129" i="10"/>
  <c r="A1128" i="10"/>
  <c r="A1127" i="10"/>
  <c r="A1126" i="10"/>
  <c r="A1125" i="10"/>
  <c r="A1124" i="10"/>
  <c r="A1123" i="10"/>
  <c r="A1122" i="10"/>
  <c r="A1121" i="10"/>
  <c r="A1120" i="10"/>
  <c r="A1119" i="10"/>
  <c r="A1118" i="10"/>
  <c r="A1117" i="10"/>
  <c r="A1116" i="10"/>
  <c r="A1115" i="10"/>
  <c r="A1114" i="10"/>
  <c r="A1113" i="10"/>
  <c r="A1112" i="10"/>
  <c r="A1111" i="10"/>
  <c r="A1110" i="10"/>
  <c r="A1109" i="10"/>
  <c r="A1108" i="10"/>
  <c r="A1107" i="10"/>
  <c r="A1106" i="10"/>
  <c r="A1105" i="10"/>
  <c r="A1104" i="10"/>
  <c r="A1103" i="10"/>
  <c r="A1102" i="10"/>
  <c r="A1101" i="10"/>
  <c r="A1100" i="10"/>
  <c r="A1099" i="10"/>
  <c r="A1098" i="10"/>
  <c r="A1097" i="10"/>
  <c r="A1096" i="10"/>
  <c r="A1095" i="10"/>
  <c r="A1094" i="10"/>
  <c r="A1093" i="10"/>
  <c r="A1092" i="10"/>
  <c r="A1091" i="10"/>
  <c r="A1090" i="10"/>
  <c r="A1089" i="10"/>
  <c r="A1088" i="10"/>
  <c r="A1087" i="10"/>
  <c r="A1086" i="10"/>
  <c r="A1085" i="10"/>
  <c r="A1084" i="10"/>
  <c r="A1083" i="10"/>
  <c r="A1082" i="10"/>
  <c r="A1081" i="10"/>
  <c r="A1080" i="10"/>
  <c r="A1079" i="10"/>
  <c r="A1078" i="10"/>
  <c r="A1077" i="10"/>
  <c r="A1076" i="10"/>
  <c r="A1075" i="10"/>
  <c r="A1074" i="10"/>
  <c r="A1073" i="10"/>
  <c r="A1072" i="10"/>
  <c r="A1071" i="10"/>
  <c r="A1070" i="10"/>
  <c r="A1069" i="10"/>
  <c r="A1068" i="10"/>
  <c r="A1067" i="10"/>
  <c r="A1066" i="10"/>
  <c r="A1065" i="10"/>
  <c r="A1064" i="10"/>
  <c r="A1063" i="10"/>
  <c r="A1062" i="10"/>
  <c r="A1061" i="10"/>
  <c r="A1060" i="10"/>
  <c r="A1059" i="10"/>
  <c r="A1058" i="10"/>
  <c r="A1057" i="10"/>
  <c r="A1056" i="10"/>
  <c r="A1055" i="10"/>
  <c r="A1054" i="10"/>
  <c r="A1053" i="10"/>
  <c r="A1052" i="10"/>
  <c r="A1051" i="10"/>
  <c r="A1050" i="10"/>
  <c r="A1049" i="10"/>
  <c r="A1048" i="10"/>
  <c r="A1047" i="10"/>
  <c r="A1046" i="10"/>
  <c r="A1045" i="10"/>
  <c r="A1044" i="10"/>
  <c r="A1043" i="10"/>
  <c r="A1042" i="10"/>
  <c r="A1041" i="10"/>
  <c r="A1040" i="10"/>
  <c r="A1039" i="10"/>
  <c r="A1038" i="10"/>
  <c r="A1037" i="10"/>
  <c r="A1036" i="10"/>
  <c r="A1035" i="10"/>
  <c r="A1034" i="10"/>
  <c r="A1033" i="10"/>
  <c r="A1032" i="10"/>
  <c r="A1031" i="10"/>
  <c r="A1030" i="10"/>
  <c r="A1029" i="10"/>
  <c r="A1028" i="10"/>
  <c r="A1027" i="10"/>
  <c r="A1026" i="10"/>
  <c r="A1025" i="10"/>
  <c r="A1024" i="10"/>
  <c r="A1023" i="10"/>
  <c r="A1022" i="10"/>
  <c r="A1021" i="10"/>
  <c r="A1020" i="10"/>
  <c r="A1019" i="10"/>
  <c r="A1018" i="10"/>
  <c r="A1017" i="10"/>
  <c r="A1016" i="10"/>
  <c r="A1015" i="10"/>
  <c r="A1014" i="10"/>
  <c r="A1013" i="10"/>
  <c r="A1012" i="10"/>
  <c r="A1011" i="10"/>
  <c r="A1010" i="10"/>
  <c r="A1009" i="10"/>
  <c r="A1008" i="10"/>
  <c r="A1007" i="10"/>
  <c r="A1006" i="10"/>
  <c r="A1005" i="10"/>
  <c r="A1004" i="10"/>
  <c r="A1003" i="10"/>
  <c r="A1002" i="10"/>
  <c r="Y2" i="11"/>
  <c r="Y3" i="11" s="1"/>
  <c r="Y4" i="11" s="1"/>
  <c r="Y5" i="11" s="1"/>
  <c r="Y6" i="11" s="1"/>
  <c r="Y7" i="11" s="1"/>
  <c r="C2" i="8" a="1"/>
  <c r="C2" i="8" s="1"/>
  <c r="Y14" i="11"/>
  <c r="Y15" i="11" s="1"/>
  <c r="Y16" i="11" s="1"/>
  <c r="Y17" i="11" s="1"/>
  <c r="Y18" i="11" s="1"/>
  <c r="Y19" i="11" s="1"/>
  <c r="L6" i="9"/>
  <c r="T24" i="9" l="1"/>
  <c r="T21" i="9"/>
  <c r="T23" i="9"/>
  <c r="X24" i="9"/>
  <c r="X21" i="9"/>
  <c r="X23" i="9"/>
  <c r="S24" i="9"/>
  <c r="U21" i="9"/>
  <c r="Y21" i="9"/>
  <c r="R21" i="9"/>
  <c r="V21" i="9"/>
  <c r="V24" i="9"/>
  <c r="R25" i="9"/>
  <c r="S21" i="9"/>
  <c r="R24" i="9"/>
  <c r="W24" i="9"/>
  <c r="S25" i="9"/>
  <c r="V25" i="9"/>
  <c r="W25" i="9"/>
  <c r="U22" i="9"/>
  <c r="Y22" i="9"/>
  <c r="R22" i="9"/>
  <c r="V22" i="9"/>
  <c r="U23" i="9"/>
  <c r="S22" i="9"/>
  <c r="W22" i="9"/>
  <c r="R23" i="9"/>
  <c r="V23" i="9"/>
  <c r="U24" i="9"/>
  <c r="T25" i="9"/>
  <c r="X25" i="9"/>
  <c r="Y23" i="9"/>
  <c r="T22" i="9"/>
  <c r="S23" i="9"/>
  <c r="U25" i="9"/>
  <c r="A99" i="5"/>
  <c r="U100" i="5"/>
  <c r="A92" i="5"/>
  <c r="U93" i="5"/>
  <c r="A123" i="5"/>
  <c r="U124" i="5"/>
  <c r="A108" i="5"/>
  <c r="U109" i="5"/>
  <c r="U116" i="5"/>
  <c r="A115" i="5"/>
  <c r="U81" i="5"/>
  <c r="A80" i="5"/>
  <c r="A98" i="5"/>
  <c r="A122" i="5"/>
  <c r="A114" i="5"/>
  <c r="U94" i="5" l="1"/>
  <c r="A93" i="5"/>
  <c r="A81" i="5"/>
  <c r="U82" i="5"/>
  <c r="U125" i="5"/>
  <c r="A125" i="5" s="1"/>
  <c r="A124" i="5"/>
  <c r="U101" i="5"/>
  <c r="A100" i="5"/>
  <c r="U110" i="5"/>
  <c r="A109" i="5"/>
  <c r="U117" i="5"/>
  <c r="A116" i="5"/>
  <c r="U83" i="5" l="1"/>
  <c r="A82" i="5"/>
  <c r="U118" i="5"/>
  <c r="A117" i="5"/>
  <c r="A101" i="5"/>
  <c r="U102" i="5"/>
  <c r="U111" i="5"/>
  <c r="A110" i="5"/>
  <c r="U95" i="5"/>
  <c r="A94" i="5"/>
  <c r="U119" i="5" l="1"/>
  <c r="A119" i="5" s="1"/>
  <c r="A118" i="5"/>
  <c r="U103" i="5"/>
  <c r="A102" i="5"/>
  <c r="U112" i="5"/>
  <c r="A111" i="5"/>
  <c r="U96" i="5"/>
  <c r="A95" i="5"/>
  <c r="A83" i="5"/>
  <c r="U84" i="5"/>
  <c r="A96" i="5" l="1"/>
  <c r="U97" i="5"/>
  <c r="A97" i="5" s="1"/>
  <c r="U104" i="5"/>
  <c r="A103" i="5"/>
  <c r="A84" i="5"/>
  <c r="U85" i="5"/>
  <c r="A112" i="5"/>
  <c r="U113" i="5"/>
  <c r="A113" i="5" s="1"/>
  <c r="U86" i="5" l="1"/>
  <c r="A85" i="5"/>
  <c r="A104" i="5"/>
  <c r="U105" i="5"/>
  <c r="A105" i="5" l="1"/>
  <c r="U106" i="5"/>
  <c r="A106" i="5" s="1"/>
  <c r="U87" i="5"/>
  <c r="A86" i="5"/>
  <c r="A87" i="5" l="1"/>
  <c r="U88" i="5"/>
  <c r="U89" i="5" l="1"/>
  <c r="A88" i="5"/>
  <c r="A89" i="5" l="1"/>
  <c r="U90" i="5"/>
  <c r="A90" i="5" s="1"/>
  <c r="B6" i="9" l="1"/>
  <c r="O46" i="9" l="1"/>
  <c r="O42" i="9"/>
  <c r="O44" i="9"/>
  <c r="O45" i="9"/>
  <c r="O43" i="9"/>
  <c r="F7" i="9"/>
  <c r="L19" i="9"/>
  <c r="A11" i="5"/>
  <c r="A29" i="5"/>
  <c r="A12" i="5"/>
  <c r="A6" i="5"/>
  <c r="A13" i="5"/>
  <c r="A58" i="5"/>
  <c r="A49" i="5"/>
  <c r="A62" i="5"/>
  <c r="A73" i="5"/>
  <c r="A46" i="5"/>
  <c r="A53" i="5"/>
  <c r="A45" i="5"/>
  <c r="A77" i="5"/>
  <c r="A69" i="5"/>
  <c r="A65" i="5"/>
  <c r="A14" i="5"/>
  <c r="A8" i="5"/>
  <c r="A20" i="5"/>
  <c r="A3" i="5"/>
  <c r="A3" i="10"/>
  <c r="F25" i="9"/>
  <c r="F24" i="9"/>
  <c r="F23" i="9"/>
  <c r="F22" i="9"/>
  <c r="F19" i="9"/>
  <c r="F18" i="9"/>
  <c r="F15" i="9"/>
  <c r="F14" i="9"/>
  <c r="F13" i="9"/>
  <c r="F12" i="9"/>
  <c r="F11" i="9"/>
  <c r="F45" i="9" s="1"/>
  <c r="F10" i="9"/>
  <c r="F44" i="9" s="1"/>
  <c r="F9" i="9"/>
  <c r="F8" i="9"/>
  <c r="F43" i="9" s="1"/>
  <c r="A2" i="8" a="1"/>
  <c r="A2" i="8" s="1"/>
  <c r="Y8" i="11"/>
  <c r="Y9" i="11" s="1"/>
  <c r="Y10" i="11" s="1"/>
  <c r="Y11" i="11" s="1"/>
  <c r="Y12" i="11" s="1"/>
  <c r="Y13" i="11" s="1"/>
  <c r="W44" i="9" l="1"/>
  <c r="X44" i="9"/>
  <c r="T44" i="9"/>
  <c r="V44" i="9"/>
  <c r="U44" i="9"/>
  <c r="S44" i="9"/>
  <c r="R44" i="9"/>
  <c r="Y44" i="9"/>
  <c r="Y42" i="9"/>
  <c r="W42" i="9"/>
  <c r="S42" i="9"/>
  <c r="R42" i="9"/>
  <c r="V42" i="9"/>
  <c r="X42" i="9"/>
  <c r="U42" i="9"/>
  <c r="T42" i="9"/>
  <c r="Y45" i="9"/>
  <c r="T45" i="9"/>
  <c r="R45" i="9"/>
  <c r="X45" i="9"/>
  <c r="S45" i="9"/>
  <c r="W45" i="9"/>
  <c r="V45" i="9"/>
  <c r="U45" i="9"/>
  <c r="X43" i="9"/>
  <c r="Y43" i="9"/>
  <c r="U43" i="9"/>
  <c r="S43" i="9"/>
  <c r="R43" i="9"/>
  <c r="T43" i="9"/>
  <c r="W43" i="9"/>
  <c r="V43" i="9"/>
  <c r="Y46" i="9"/>
  <c r="W46" i="9"/>
  <c r="S46" i="9"/>
  <c r="R46" i="9"/>
  <c r="V46" i="9"/>
  <c r="T46" i="9"/>
  <c r="X46" i="9"/>
  <c r="U46" i="9"/>
  <c r="A15" i="5"/>
  <c r="A43" i="5"/>
  <c r="A60" i="5"/>
  <c r="A37" i="5"/>
  <c r="A24" i="5"/>
  <c r="A63" i="5"/>
  <c r="A66" i="5"/>
  <c r="A18" i="5"/>
  <c r="A40" i="5"/>
  <c r="A54" i="5"/>
  <c r="A5" i="5"/>
  <c r="A28" i="5"/>
  <c r="A2" i="5"/>
  <c r="A68" i="5"/>
  <c r="A9" i="5"/>
  <c r="A47" i="5"/>
  <c r="A78" i="5"/>
  <c r="A72" i="5"/>
  <c r="A51" i="5"/>
  <c r="A50" i="5"/>
  <c r="A57" i="5"/>
  <c r="A33" i="5"/>
  <c r="A23" i="5"/>
  <c r="A21" i="5"/>
  <c r="A30" i="5"/>
  <c r="A27" i="5"/>
  <c r="A19" i="5"/>
  <c r="A42" i="5"/>
  <c r="A67" i="5"/>
  <c r="A74" i="5"/>
  <c r="A52" i="5"/>
  <c r="A44" i="5"/>
  <c r="A61" i="5"/>
  <c r="A76" i="5"/>
  <c r="A41" i="5"/>
  <c r="A59" i="5"/>
  <c r="A56" i="5"/>
  <c r="A34" i="5"/>
  <c r="A7" i="5"/>
  <c r="A22" i="5"/>
  <c r="A36" i="5"/>
  <c r="A35" i="5"/>
  <c r="A4" i="5"/>
  <c r="A32" i="5"/>
  <c r="A2" i="10"/>
  <c r="A4" i="10"/>
  <c r="A487" i="10"/>
  <c r="A485" i="10"/>
  <c r="A486" i="10"/>
  <c r="A64" i="5" l="1"/>
  <c r="A25" i="5"/>
  <c r="A488" i="10"/>
  <c r="A5" i="10"/>
  <c r="A31" i="5" l="1"/>
  <c r="A70" i="5"/>
  <c r="A489" i="10"/>
  <c r="A6" i="10"/>
  <c r="A48" i="5" l="1"/>
  <c r="A16" i="5"/>
  <c r="A7" i="10"/>
  <c r="A490" i="10"/>
  <c r="Y1001" i="6"/>
  <c r="W1001" i="6"/>
  <c r="X1001" i="6" s="1"/>
  <c r="U1001" i="6"/>
  <c r="T1001" i="6"/>
  <c r="S1001" i="6"/>
  <c r="R1001" i="6"/>
  <c r="Y1000" i="6"/>
  <c r="W1000" i="6"/>
  <c r="X1000" i="6" s="1"/>
  <c r="U1000" i="6"/>
  <c r="V1000" i="6" s="1"/>
  <c r="T1000" i="6"/>
  <c r="S1000" i="6"/>
  <c r="R1000" i="6"/>
  <c r="Y999" i="6"/>
  <c r="W999" i="6"/>
  <c r="X999" i="6" s="1"/>
  <c r="U999" i="6"/>
  <c r="T999" i="6"/>
  <c r="S999" i="6"/>
  <c r="R999" i="6"/>
  <c r="Y998" i="6"/>
  <c r="W998" i="6"/>
  <c r="X998" i="6" s="1"/>
  <c r="U998" i="6"/>
  <c r="V998" i="6" s="1"/>
  <c r="T998" i="6"/>
  <c r="S998" i="6"/>
  <c r="R998" i="6"/>
  <c r="Y997" i="6"/>
  <c r="W997" i="6"/>
  <c r="X997" i="6" s="1"/>
  <c r="U997" i="6"/>
  <c r="T997" i="6"/>
  <c r="S997" i="6"/>
  <c r="R997" i="6"/>
  <c r="Y996" i="6"/>
  <c r="W996" i="6"/>
  <c r="X996" i="6" s="1"/>
  <c r="U996" i="6"/>
  <c r="V996" i="6" s="1"/>
  <c r="T996" i="6"/>
  <c r="S996" i="6"/>
  <c r="R996" i="6"/>
  <c r="Y995" i="6"/>
  <c r="X995" i="6"/>
  <c r="W995" i="6"/>
  <c r="U995" i="6"/>
  <c r="T995" i="6"/>
  <c r="S995" i="6"/>
  <c r="R995" i="6"/>
  <c r="Y994" i="6"/>
  <c r="W994" i="6"/>
  <c r="X994" i="6" s="1"/>
  <c r="V994" i="6"/>
  <c r="U994" i="6"/>
  <c r="T994" i="6"/>
  <c r="S994" i="6"/>
  <c r="R994" i="6"/>
  <c r="Y993" i="6"/>
  <c r="W993" i="6"/>
  <c r="X993" i="6" s="1"/>
  <c r="U993" i="6"/>
  <c r="T993" i="6"/>
  <c r="S993" i="6"/>
  <c r="R993" i="6"/>
  <c r="Y992" i="6"/>
  <c r="W992" i="6"/>
  <c r="X992" i="6" s="1"/>
  <c r="U992" i="6"/>
  <c r="V992" i="6" s="1"/>
  <c r="T992" i="6"/>
  <c r="S992" i="6"/>
  <c r="R992" i="6"/>
  <c r="Y991" i="6"/>
  <c r="W991" i="6"/>
  <c r="X991" i="6" s="1"/>
  <c r="U991" i="6"/>
  <c r="T991" i="6"/>
  <c r="S991" i="6"/>
  <c r="R991" i="6"/>
  <c r="Y990" i="6"/>
  <c r="W990" i="6"/>
  <c r="X990" i="6" s="1"/>
  <c r="U990" i="6"/>
  <c r="V990" i="6" s="1"/>
  <c r="T990" i="6"/>
  <c r="S990" i="6"/>
  <c r="R990" i="6"/>
  <c r="Y989" i="6"/>
  <c r="W989" i="6"/>
  <c r="X989" i="6" s="1"/>
  <c r="U989" i="6"/>
  <c r="T989" i="6"/>
  <c r="S989" i="6"/>
  <c r="R989" i="6"/>
  <c r="Y988" i="6"/>
  <c r="W988" i="6"/>
  <c r="X988" i="6" s="1"/>
  <c r="U988" i="6"/>
  <c r="V988" i="6" s="1"/>
  <c r="T988" i="6"/>
  <c r="S988" i="6"/>
  <c r="R988" i="6"/>
  <c r="Y987" i="6"/>
  <c r="W987" i="6"/>
  <c r="U987" i="6"/>
  <c r="T987" i="6"/>
  <c r="S987" i="6"/>
  <c r="R987" i="6"/>
  <c r="Y986" i="6"/>
  <c r="W986" i="6"/>
  <c r="U986" i="6"/>
  <c r="V986" i="6" s="1"/>
  <c r="T986" i="6"/>
  <c r="S986" i="6"/>
  <c r="R986" i="6"/>
  <c r="Y985" i="6"/>
  <c r="X985" i="6"/>
  <c r="W985" i="6"/>
  <c r="U985" i="6"/>
  <c r="T985" i="6"/>
  <c r="S985" i="6"/>
  <c r="R985" i="6"/>
  <c r="Y984" i="6"/>
  <c r="W984" i="6"/>
  <c r="X984" i="6" s="1"/>
  <c r="U984" i="6"/>
  <c r="V984" i="6" s="1"/>
  <c r="T984" i="6"/>
  <c r="S984" i="6"/>
  <c r="R984" i="6"/>
  <c r="Y983" i="6"/>
  <c r="W983" i="6"/>
  <c r="X983" i="6" s="1"/>
  <c r="U983" i="6"/>
  <c r="T983" i="6"/>
  <c r="S983" i="6"/>
  <c r="R983" i="6"/>
  <c r="Y982" i="6"/>
  <c r="W982" i="6"/>
  <c r="X982" i="6" s="1"/>
  <c r="U982" i="6"/>
  <c r="V982" i="6" s="1"/>
  <c r="T982" i="6"/>
  <c r="S982" i="6"/>
  <c r="R982" i="6"/>
  <c r="Y981" i="6"/>
  <c r="W981" i="6"/>
  <c r="X981" i="6" s="1"/>
  <c r="U981" i="6"/>
  <c r="T981" i="6"/>
  <c r="S981" i="6"/>
  <c r="R981" i="6"/>
  <c r="Y980" i="6"/>
  <c r="W980" i="6"/>
  <c r="X980" i="6" s="1"/>
  <c r="U980" i="6"/>
  <c r="V980" i="6" s="1"/>
  <c r="T980" i="6"/>
  <c r="S980" i="6"/>
  <c r="R980" i="6"/>
  <c r="Y979" i="6"/>
  <c r="W979" i="6"/>
  <c r="U979" i="6"/>
  <c r="T979" i="6"/>
  <c r="S979" i="6"/>
  <c r="R979" i="6"/>
  <c r="Y978" i="6"/>
  <c r="W978" i="6"/>
  <c r="U978" i="6"/>
  <c r="V978" i="6" s="1"/>
  <c r="T978" i="6"/>
  <c r="S978" i="6"/>
  <c r="R978" i="6"/>
  <c r="Y977" i="6"/>
  <c r="W977" i="6"/>
  <c r="X977" i="6" s="1"/>
  <c r="U977" i="6"/>
  <c r="T977" i="6"/>
  <c r="S977" i="6"/>
  <c r="R977" i="6"/>
  <c r="Y976" i="6"/>
  <c r="W976" i="6"/>
  <c r="X976" i="6" s="1"/>
  <c r="U976" i="6"/>
  <c r="V976" i="6" s="1"/>
  <c r="T976" i="6"/>
  <c r="S976" i="6"/>
  <c r="R976" i="6"/>
  <c r="Y975" i="6"/>
  <c r="W975" i="6"/>
  <c r="X975" i="6" s="1"/>
  <c r="U975" i="6"/>
  <c r="T975" i="6"/>
  <c r="S975" i="6"/>
  <c r="R975" i="6"/>
  <c r="Y974" i="6"/>
  <c r="W974" i="6"/>
  <c r="X974" i="6" s="1"/>
  <c r="U974" i="6"/>
  <c r="V974" i="6" s="1"/>
  <c r="T974" i="6"/>
  <c r="S974" i="6"/>
  <c r="R974" i="6"/>
  <c r="Y973" i="6"/>
  <c r="W973" i="6"/>
  <c r="X973" i="6" s="1"/>
  <c r="U973" i="6"/>
  <c r="T973" i="6"/>
  <c r="S973" i="6"/>
  <c r="R973" i="6"/>
  <c r="Y972" i="6"/>
  <c r="W972" i="6"/>
  <c r="X972" i="6" s="1"/>
  <c r="U972" i="6"/>
  <c r="V972" i="6" s="1"/>
  <c r="T972" i="6"/>
  <c r="S972" i="6"/>
  <c r="R972" i="6"/>
  <c r="Y971" i="6"/>
  <c r="W971" i="6"/>
  <c r="X971" i="6" s="1"/>
  <c r="U971" i="6"/>
  <c r="T971" i="6"/>
  <c r="S971" i="6"/>
  <c r="R971" i="6"/>
  <c r="Y970" i="6"/>
  <c r="W970" i="6"/>
  <c r="X970" i="6" s="1"/>
  <c r="U970" i="6"/>
  <c r="V970" i="6" s="1"/>
  <c r="T970" i="6"/>
  <c r="S970" i="6"/>
  <c r="R970" i="6"/>
  <c r="Y969" i="6"/>
  <c r="W969" i="6"/>
  <c r="X969" i="6" s="1"/>
  <c r="U969" i="6"/>
  <c r="T969" i="6"/>
  <c r="S969" i="6"/>
  <c r="R969" i="6"/>
  <c r="Y968" i="6"/>
  <c r="W968" i="6"/>
  <c r="U968" i="6"/>
  <c r="V968" i="6" s="1"/>
  <c r="T968" i="6"/>
  <c r="S968" i="6"/>
  <c r="R968" i="6"/>
  <c r="Y967" i="6"/>
  <c r="W967" i="6"/>
  <c r="X967" i="6" s="1"/>
  <c r="U967" i="6"/>
  <c r="T967" i="6"/>
  <c r="S967" i="6"/>
  <c r="R967" i="6"/>
  <c r="Y966" i="6"/>
  <c r="W966" i="6"/>
  <c r="X966" i="6" s="1"/>
  <c r="U966" i="6"/>
  <c r="V966" i="6" s="1"/>
  <c r="T966" i="6"/>
  <c r="S966" i="6"/>
  <c r="R966" i="6"/>
  <c r="Y965" i="6"/>
  <c r="W965" i="6"/>
  <c r="U965" i="6"/>
  <c r="T965" i="6"/>
  <c r="S965" i="6"/>
  <c r="R965" i="6"/>
  <c r="Y964" i="6"/>
  <c r="W964" i="6"/>
  <c r="U964" i="6"/>
  <c r="V964" i="6" s="1"/>
  <c r="T964" i="6"/>
  <c r="S964" i="6"/>
  <c r="R964" i="6"/>
  <c r="Y963" i="6"/>
  <c r="W963" i="6"/>
  <c r="X963" i="6" s="1"/>
  <c r="U963" i="6"/>
  <c r="T963" i="6"/>
  <c r="S963" i="6"/>
  <c r="R963" i="6"/>
  <c r="Y962" i="6"/>
  <c r="W962" i="6"/>
  <c r="U962" i="6"/>
  <c r="V962" i="6" s="1"/>
  <c r="T962" i="6"/>
  <c r="S962" i="6"/>
  <c r="R962" i="6"/>
  <c r="Y961" i="6"/>
  <c r="W961" i="6"/>
  <c r="U961" i="6"/>
  <c r="T961" i="6"/>
  <c r="S961" i="6"/>
  <c r="R961" i="6"/>
  <c r="Y960" i="6"/>
  <c r="W960" i="6"/>
  <c r="U960" i="6"/>
  <c r="T960" i="6"/>
  <c r="S960" i="6"/>
  <c r="R960" i="6"/>
  <c r="Y959" i="6"/>
  <c r="X959" i="6"/>
  <c r="W959" i="6"/>
  <c r="U959" i="6"/>
  <c r="T959" i="6"/>
  <c r="S959" i="6"/>
  <c r="R959" i="6"/>
  <c r="Y958" i="6"/>
  <c r="W958" i="6"/>
  <c r="X958" i="6" s="1"/>
  <c r="V958" i="6"/>
  <c r="U958" i="6"/>
  <c r="T958" i="6"/>
  <c r="S958" i="6"/>
  <c r="R958" i="6"/>
  <c r="Y957" i="6"/>
  <c r="W957" i="6"/>
  <c r="X957" i="6" s="1"/>
  <c r="U957" i="6"/>
  <c r="T957" i="6"/>
  <c r="S957" i="6"/>
  <c r="R957" i="6"/>
  <c r="Y956" i="6"/>
  <c r="W956" i="6"/>
  <c r="X956" i="6" s="1"/>
  <c r="V956" i="6"/>
  <c r="U956" i="6"/>
  <c r="T956" i="6"/>
  <c r="S956" i="6"/>
  <c r="R956" i="6"/>
  <c r="Y955" i="6"/>
  <c r="W955" i="6"/>
  <c r="U955" i="6"/>
  <c r="T955" i="6"/>
  <c r="S955" i="6"/>
  <c r="R955" i="6"/>
  <c r="Y954" i="6"/>
  <c r="W954" i="6"/>
  <c r="X954" i="6" s="1"/>
  <c r="U954" i="6"/>
  <c r="V954" i="6" s="1"/>
  <c r="T954" i="6"/>
  <c r="S954" i="6"/>
  <c r="R954" i="6"/>
  <c r="Y953" i="6"/>
  <c r="W953" i="6"/>
  <c r="X953" i="6" s="1"/>
  <c r="U953" i="6"/>
  <c r="T953" i="6"/>
  <c r="S953" i="6"/>
  <c r="R953" i="6"/>
  <c r="Y952" i="6"/>
  <c r="W952" i="6"/>
  <c r="U952" i="6"/>
  <c r="V952" i="6" s="1"/>
  <c r="T952" i="6"/>
  <c r="S952" i="6"/>
  <c r="R952" i="6"/>
  <c r="Y951" i="6"/>
  <c r="X951" i="6"/>
  <c r="W951" i="6"/>
  <c r="U951" i="6"/>
  <c r="T951" i="6"/>
  <c r="S951" i="6"/>
  <c r="R951" i="6"/>
  <c r="Y950" i="6"/>
  <c r="W950" i="6"/>
  <c r="X950" i="6" s="1"/>
  <c r="U950" i="6"/>
  <c r="T950" i="6"/>
  <c r="S950" i="6"/>
  <c r="R950" i="6"/>
  <c r="Y949" i="6"/>
  <c r="W949" i="6"/>
  <c r="X949" i="6" s="1"/>
  <c r="U949" i="6"/>
  <c r="T949" i="6"/>
  <c r="S949" i="6"/>
  <c r="R949" i="6"/>
  <c r="Y948" i="6"/>
  <c r="W948" i="6"/>
  <c r="X948" i="6" s="1"/>
  <c r="U948" i="6"/>
  <c r="V948" i="6" s="1"/>
  <c r="T948" i="6"/>
  <c r="S948" i="6"/>
  <c r="R948" i="6"/>
  <c r="Y947" i="6"/>
  <c r="W947" i="6"/>
  <c r="X947" i="6" s="1"/>
  <c r="U947" i="6"/>
  <c r="T947" i="6"/>
  <c r="S947" i="6"/>
  <c r="R947" i="6"/>
  <c r="Y946" i="6"/>
  <c r="W946" i="6"/>
  <c r="X946" i="6" s="1"/>
  <c r="V946" i="6"/>
  <c r="U946" i="6"/>
  <c r="T946" i="6"/>
  <c r="S946" i="6"/>
  <c r="R946" i="6"/>
  <c r="Y945" i="6"/>
  <c r="W945" i="6"/>
  <c r="U945" i="6"/>
  <c r="T945" i="6"/>
  <c r="S945" i="6"/>
  <c r="R945" i="6"/>
  <c r="Y944" i="6"/>
  <c r="W944" i="6"/>
  <c r="X944" i="6" s="1"/>
  <c r="U944" i="6"/>
  <c r="V944" i="6" s="1"/>
  <c r="T944" i="6"/>
  <c r="S944" i="6"/>
  <c r="R944" i="6"/>
  <c r="Y943" i="6"/>
  <c r="W943" i="6"/>
  <c r="X943" i="6" s="1"/>
  <c r="U943" i="6"/>
  <c r="T943" i="6"/>
  <c r="S943" i="6"/>
  <c r="R943" i="6"/>
  <c r="Y942" i="6"/>
  <c r="W942" i="6"/>
  <c r="X942" i="6" s="1"/>
  <c r="U942" i="6"/>
  <c r="V942" i="6" s="1"/>
  <c r="T942" i="6"/>
  <c r="S942" i="6"/>
  <c r="R942" i="6"/>
  <c r="Y941" i="6"/>
  <c r="W941" i="6"/>
  <c r="U941" i="6"/>
  <c r="T941" i="6"/>
  <c r="S941" i="6"/>
  <c r="R941" i="6"/>
  <c r="Y940" i="6"/>
  <c r="W940" i="6"/>
  <c r="U940" i="6"/>
  <c r="V940" i="6" s="1"/>
  <c r="T940" i="6"/>
  <c r="S940" i="6"/>
  <c r="R940" i="6"/>
  <c r="Y939" i="6"/>
  <c r="W939" i="6"/>
  <c r="X939" i="6" s="1"/>
  <c r="U939" i="6"/>
  <c r="T939" i="6"/>
  <c r="S939" i="6"/>
  <c r="R939" i="6"/>
  <c r="Y938" i="6"/>
  <c r="W938" i="6"/>
  <c r="X938" i="6" s="1"/>
  <c r="U938" i="6"/>
  <c r="V938" i="6" s="1"/>
  <c r="T938" i="6"/>
  <c r="S938" i="6"/>
  <c r="R938" i="6"/>
  <c r="Y937" i="6"/>
  <c r="W937" i="6"/>
  <c r="X937" i="6" s="1"/>
  <c r="U937" i="6"/>
  <c r="T937" i="6"/>
  <c r="S937" i="6"/>
  <c r="R937" i="6"/>
  <c r="Y936" i="6"/>
  <c r="W936" i="6"/>
  <c r="X936" i="6" s="1"/>
  <c r="U936" i="6"/>
  <c r="V936" i="6" s="1"/>
  <c r="T936" i="6"/>
  <c r="S936" i="6"/>
  <c r="R936" i="6"/>
  <c r="Y935" i="6"/>
  <c r="W935" i="6"/>
  <c r="X935" i="6" s="1"/>
  <c r="U935" i="6"/>
  <c r="T935" i="6"/>
  <c r="S935" i="6"/>
  <c r="R935" i="6"/>
  <c r="Y934" i="6"/>
  <c r="W934" i="6"/>
  <c r="X934" i="6" s="1"/>
  <c r="U934" i="6"/>
  <c r="V934" i="6" s="1"/>
  <c r="T934" i="6"/>
  <c r="S934" i="6"/>
  <c r="R934" i="6"/>
  <c r="Y933" i="6"/>
  <c r="W933" i="6"/>
  <c r="U933" i="6"/>
  <c r="T933" i="6"/>
  <c r="S933" i="6"/>
  <c r="R933" i="6"/>
  <c r="Y932" i="6"/>
  <c r="W932" i="6"/>
  <c r="U932" i="6"/>
  <c r="V932" i="6" s="1"/>
  <c r="T932" i="6"/>
  <c r="S932" i="6"/>
  <c r="R932" i="6"/>
  <c r="Y931" i="6"/>
  <c r="W931" i="6"/>
  <c r="X931" i="6" s="1"/>
  <c r="U931" i="6"/>
  <c r="T931" i="6"/>
  <c r="S931" i="6"/>
  <c r="R931" i="6"/>
  <c r="Y930" i="6"/>
  <c r="W930" i="6"/>
  <c r="X930" i="6" s="1"/>
  <c r="U930" i="6"/>
  <c r="V930" i="6" s="1"/>
  <c r="T930" i="6"/>
  <c r="S930" i="6"/>
  <c r="R930" i="6"/>
  <c r="Y929" i="6"/>
  <c r="W929" i="6"/>
  <c r="X929" i="6" s="1"/>
  <c r="U929" i="6"/>
  <c r="T929" i="6"/>
  <c r="S929" i="6"/>
  <c r="R929" i="6"/>
  <c r="Y928" i="6"/>
  <c r="W928" i="6"/>
  <c r="X928" i="6" s="1"/>
  <c r="U928" i="6"/>
  <c r="T928" i="6"/>
  <c r="S928" i="6"/>
  <c r="R928" i="6"/>
  <c r="Y927" i="6"/>
  <c r="W927" i="6"/>
  <c r="X927" i="6" s="1"/>
  <c r="U927" i="6"/>
  <c r="T927" i="6"/>
  <c r="S927" i="6"/>
  <c r="R927" i="6"/>
  <c r="Y926" i="6"/>
  <c r="W926" i="6"/>
  <c r="X926" i="6" s="1"/>
  <c r="U926" i="6"/>
  <c r="V926" i="6" s="1"/>
  <c r="T926" i="6"/>
  <c r="S926" i="6"/>
  <c r="R926" i="6"/>
  <c r="Y925" i="6"/>
  <c r="W925" i="6"/>
  <c r="U925" i="6"/>
  <c r="T925" i="6"/>
  <c r="S925" i="6"/>
  <c r="R925" i="6"/>
  <c r="Y924" i="6"/>
  <c r="W924" i="6"/>
  <c r="U924" i="6"/>
  <c r="V924" i="6" s="1"/>
  <c r="T924" i="6"/>
  <c r="S924" i="6"/>
  <c r="R924" i="6"/>
  <c r="Y923" i="6"/>
  <c r="X923" i="6"/>
  <c r="W923" i="6"/>
  <c r="U923" i="6"/>
  <c r="T923" i="6"/>
  <c r="S923" i="6"/>
  <c r="R923" i="6"/>
  <c r="Y922" i="6"/>
  <c r="W922" i="6"/>
  <c r="X922" i="6" s="1"/>
  <c r="U922" i="6"/>
  <c r="V922" i="6" s="1"/>
  <c r="T922" i="6"/>
  <c r="S922" i="6"/>
  <c r="R922" i="6"/>
  <c r="Y921" i="6"/>
  <c r="W921" i="6"/>
  <c r="X921" i="6" s="1"/>
  <c r="U921" i="6"/>
  <c r="T921" i="6"/>
  <c r="S921" i="6"/>
  <c r="R921" i="6"/>
  <c r="Y920" i="6"/>
  <c r="W920" i="6"/>
  <c r="X920" i="6" s="1"/>
  <c r="U920" i="6"/>
  <c r="V920" i="6" s="1"/>
  <c r="T920" i="6"/>
  <c r="S920" i="6"/>
  <c r="R920" i="6"/>
  <c r="Y919" i="6"/>
  <c r="W919" i="6"/>
  <c r="X919" i="6" s="1"/>
  <c r="U919" i="6"/>
  <c r="T919" i="6"/>
  <c r="S919" i="6"/>
  <c r="R919" i="6"/>
  <c r="Y918" i="6"/>
  <c r="W918" i="6"/>
  <c r="X918" i="6" s="1"/>
  <c r="V918" i="6"/>
  <c r="U918" i="6"/>
  <c r="T918" i="6"/>
  <c r="S918" i="6"/>
  <c r="R918" i="6"/>
  <c r="Y917" i="6"/>
  <c r="W917" i="6"/>
  <c r="U917" i="6"/>
  <c r="T917" i="6"/>
  <c r="S917" i="6"/>
  <c r="R917" i="6"/>
  <c r="Y916" i="6"/>
  <c r="W916" i="6"/>
  <c r="U916" i="6"/>
  <c r="V916" i="6" s="1"/>
  <c r="T916" i="6"/>
  <c r="S916" i="6"/>
  <c r="R916" i="6"/>
  <c r="Y915" i="6"/>
  <c r="W915" i="6"/>
  <c r="X915" i="6" s="1"/>
  <c r="U915" i="6"/>
  <c r="T915" i="6"/>
  <c r="S915" i="6"/>
  <c r="R915" i="6"/>
  <c r="Y914" i="6"/>
  <c r="W914" i="6"/>
  <c r="X914" i="6" s="1"/>
  <c r="U914" i="6"/>
  <c r="V914" i="6" s="1"/>
  <c r="T914" i="6"/>
  <c r="S914" i="6"/>
  <c r="R914" i="6"/>
  <c r="Y913" i="6"/>
  <c r="W913" i="6"/>
  <c r="X913" i="6" s="1"/>
  <c r="U913" i="6"/>
  <c r="T913" i="6"/>
  <c r="S913" i="6"/>
  <c r="R913" i="6"/>
  <c r="Y912" i="6"/>
  <c r="W912" i="6"/>
  <c r="X912" i="6" s="1"/>
  <c r="U912" i="6"/>
  <c r="V912" i="6" s="1"/>
  <c r="T912" i="6"/>
  <c r="S912" i="6"/>
  <c r="R912" i="6"/>
  <c r="Y911" i="6"/>
  <c r="W911" i="6"/>
  <c r="X911" i="6" s="1"/>
  <c r="U911" i="6"/>
  <c r="T911" i="6"/>
  <c r="S911" i="6"/>
  <c r="R911" i="6"/>
  <c r="Y910" i="6"/>
  <c r="W910" i="6"/>
  <c r="X910" i="6" s="1"/>
  <c r="U910" i="6"/>
  <c r="V910" i="6" s="1"/>
  <c r="T910" i="6"/>
  <c r="S910" i="6"/>
  <c r="R910" i="6"/>
  <c r="Y909" i="6"/>
  <c r="W909" i="6"/>
  <c r="U909" i="6"/>
  <c r="T909" i="6"/>
  <c r="S909" i="6"/>
  <c r="R909" i="6"/>
  <c r="Y908" i="6"/>
  <c r="W908" i="6"/>
  <c r="U908" i="6"/>
  <c r="V908" i="6" s="1"/>
  <c r="T908" i="6"/>
  <c r="S908" i="6"/>
  <c r="R908" i="6"/>
  <c r="Y907" i="6"/>
  <c r="W907" i="6"/>
  <c r="X907" i="6" s="1"/>
  <c r="U907" i="6"/>
  <c r="T907" i="6"/>
  <c r="S907" i="6"/>
  <c r="R907" i="6"/>
  <c r="Y906" i="6"/>
  <c r="W906" i="6"/>
  <c r="X906" i="6" s="1"/>
  <c r="U906" i="6"/>
  <c r="V906" i="6" s="1"/>
  <c r="T906" i="6"/>
  <c r="S906" i="6"/>
  <c r="R906" i="6"/>
  <c r="Y905" i="6"/>
  <c r="W905" i="6"/>
  <c r="X905" i="6" s="1"/>
  <c r="U905" i="6"/>
  <c r="T905" i="6"/>
  <c r="S905" i="6"/>
  <c r="R905" i="6"/>
  <c r="Y904" i="6"/>
  <c r="W904" i="6"/>
  <c r="X904" i="6" s="1"/>
  <c r="U904" i="6"/>
  <c r="V904" i="6" s="1"/>
  <c r="T904" i="6"/>
  <c r="S904" i="6"/>
  <c r="R904" i="6"/>
  <c r="Y903" i="6"/>
  <c r="W903" i="6"/>
  <c r="X903" i="6" s="1"/>
  <c r="U903" i="6"/>
  <c r="T903" i="6"/>
  <c r="S903" i="6"/>
  <c r="R903" i="6"/>
  <c r="Y902" i="6"/>
  <c r="W902" i="6"/>
  <c r="X902" i="6" s="1"/>
  <c r="U902" i="6"/>
  <c r="V902" i="6" s="1"/>
  <c r="T902" i="6"/>
  <c r="S902" i="6"/>
  <c r="R902" i="6"/>
  <c r="Y901" i="6"/>
  <c r="W901" i="6"/>
  <c r="U901" i="6"/>
  <c r="T901" i="6"/>
  <c r="S901" i="6"/>
  <c r="R901" i="6"/>
  <c r="Y900" i="6"/>
  <c r="W900" i="6"/>
  <c r="U900" i="6"/>
  <c r="V900" i="6" s="1"/>
  <c r="T900" i="6"/>
  <c r="S900" i="6"/>
  <c r="R900" i="6"/>
  <c r="Y899" i="6"/>
  <c r="W899" i="6"/>
  <c r="X899" i="6" s="1"/>
  <c r="U899" i="6"/>
  <c r="T899" i="6"/>
  <c r="S899" i="6"/>
  <c r="R899" i="6"/>
  <c r="Y898" i="6"/>
  <c r="W898" i="6"/>
  <c r="X898" i="6" s="1"/>
  <c r="U898" i="6"/>
  <c r="V898" i="6" s="1"/>
  <c r="T898" i="6"/>
  <c r="S898" i="6"/>
  <c r="R898" i="6"/>
  <c r="Y897" i="6"/>
  <c r="W897" i="6"/>
  <c r="X897" i="6" s="1"/>
  <c r="U897" i="6"/>
  <c r="T897" i="6"/>
  <c r="S897" i="6"/>
  <c r="R897" i="6"/>
  <c r="Y896" i="6"/>
  <c r="W896" i="6"/>
  <c r="X896" i="6" s="1"/>
  <c r="U896" i="6"/>
  <c r="T896" i="6"/>
  <c r="S896" i="6"/>
  <c r="R896" i="6"/>
  <c r="Y895" i="6"/>
  <c r="W895" i="6"/>
  <c r="X895" i="6" s="1"/>
  <c r="U895" i="6"/>
  <c r="T895" i="6"/>
  <c r="S895" i="6"/>
  <c r="R895" i="6"/>
  <c r="Y894" i="6"/>
  <c r="W894" i="6"/>
  <c r="X894" i="6" s="1"/>
  <c r="U894" i="6"/>
  <c r="V894" i="6" s="1"/>
  <c r="T894" i="6"/>
  <c r="S894" i="6"/>
  <c r="R894" i="6"/>
  <c r="Y893" i="6"/>
  <c r="W893" i="6"/>
  <c r="U893" i="6"/>
  <c r="T893" i="6"/>
  <c r="S893" i="6"/>
  <c r="R893" i="6"/>
  <c r="Y892" i="6"/>
  <c r="W892" i="6"/>
  <c r="U892" i="6"/>
  <c r="V892" i="6" s="1"/>
  <c r="T892" i="6"/>
  <c r="S892" i="6"/>
  <c r="R892" i="6"/>
  <c r="Y891" i="6"/>
  <c r="X891" i="6"/>
  <c r="W891" i="6"/>
  <c r="U891" i="6"/>
  <c r="T891" i="6"/>
  <c r="S891" i="6"/>
  <c r="R891" i="6"/>
  <c r="Y890" i="6"/>
  <c r="W890" i="6"/>
  <c r="X890" i="6" s="1"/>
  <c r="V890" i="6"/>
  <c r="U890" i="6"/>
  <c r="T890" i="6"/>
  <c r="S890" i="6"/>
  <c r="R890" i="6"/>
  <c r="Y889" i="6"/>
  <c r="W889" i="6"/>
  <c r="U889" i="6"/>
  <c r="T889" i="6"/>
  <c r="S889" i="6"/>
  <c r="R889" i="6"/>
  <c r="Y888" i="6"/>
  <c r="W888" i="6"/>
  <c r="V888" i="6"/>
  <c r="U888" i="6"/>
  <c r="T888" i="6"/>
  <c r="S888" i="6"/>
  <c r="R888" i="6"/>
  <c r="Y887" i="6"/>
  <c r="W887" i="6"/>
  <c r="X887" i="6" s="1"/>
  <c r="U887" i="6"/>
  <c r="T887" i="6"/>
  <c r="S887" i="6"/>
  <c r="R887" i="6"/>
  <c r="Y886" i="6"/>
  <c r="W886" i="6"/>
  <c r="U886" i="6"/>
  <c r="V886" i="6" s="1"/>
  <c r="T886" i="6"/>
  <c r="S886" i="6"/>
  <c r="R886" i="6"/>
  <c r="Y885" i="6"/>
  <c r="W885" i="6"/>
  <c r="U885" i="6"/>
  <c r="T885" i="6"/>
  <c r="S885" i="6"/>
  <c r="R885" i="6"/>
  <c r="Y884" i="6"/>
  <c r="W884" i="6"/>
  <c r="U884" i="6"/>
  <c r="T884" i="6"/>
  <c r="S884" i="6"/>
  <c r="R884" i="6"/>
  <c r="Y883" i="6"/>
  <c r="X883" i="6"/>
  <c r="W883" i="6"/>
  <c r="U883" i="6"/>
  <c r="T883" i="6"/>
  <c r="S883" i="6"/>
  <c r="R883" i="6"/>
  <c r="Y882" i="6"/>
  <c r="W882" i="6"/>
  <c r="X882" i="6" s="1"/>
  <c r="V882" i="6"/>
  <c r="U882" i="6"/>
  <c r="T882" i="6"/>
  <c r="S882" i="6"/>
  <c r="R882" i="6"/>
  <c r="Y881" i="6"/>
  <c r="W881" i="6"/>
  <c r="X881" i="6" s="1"/>
  <c r="U881" i="6"/>
  <c r="T881" i="6"/>
  <c r="S881" i="6"/>
  <c r="R881" i="6"/>
  <c r="Y880" i="6"/>
  <c r="W880" i="6"/>
  <c r="X880" i="6" s="1"/>
  <c r="U880" i="6"/>
  <c r="V880" i="6" s="1"/>
  <c r="T880" i="6"/>
  <c r="S880" i="6"/>
  <c r="R880" i="6"/>
  <c r="Y879" i="6"/>
  <c r="W879" i="6"/>
  <c r="U879" i="6"/>
  <c r="T879" i="6"/>
  <c r="S879" i="6"/>
  <c r="R879" i="6"/>
  <c r="Y878" i="6"/>
  <c r="W878" i="6"/>
  <c r="X878" i="6" s="1"/>
  <c r="U878" i="6"/>
  <c r="V878" i="6" s="1"/>
  <c r="T878" i="6"/>
  <c r="S878" i="6"/>
  <c r="R878" i="6"/>
  <c r="Y877" i="6"/>
  <c r="W877" i="6"/>
  <c r="U877" i="6"/>
  <c r="T877" i="6"/>
  <c r="S877" i="6"/>
  <c r="R877" i="6"/>
  <c r="Y876" i="6"/>
  <c r="W876" i="6"/>
  <c r="U876" i="6"/>
  <c r="V876" i="6" s="1"/>
  <c r="T876" i="6"/>
  <c r="S876" i="6"/>
  <c r="R876" i="6"/>
  <c r="Y875" i="6"/>
  <c r="W875" i="6"/>
  <c r="X875" i="6" s="1"/>
  <c r="U875" i="6"/>
  <c r="T875" i="6"/>
  <c r="S875" i="6"/>
  <c r="R875" i="6"/>
  <c r="Y874" i="6"/>
  <c r="W874" i="6"/>
  <c r="X874" i="6" s="1"/>
  <c r="U874" i="6"/>
  <c r="V874" i="6" s="1"/>
  <c r="T874" i="6"/>
  <c r="S874" i="6"/>
  <c r="R874" i="6"/>
  <c r="Y873" i="6"/>
  <c r="W873" i="6"/>
  <c r="X873" i="6" s="1"/>
  <c r="U873" i="6"/>
  <c r="T873" i="6"/>
  <c r="S873" i="6"/>
  <c r="R873" i="6"/>
  <c r="Y872" i="6"/>
  <c r="W872" i="6"/>
  <c r="X872" i="6" s="1"/>
  <c r="U872" i="6"/>
  <c r="V872" i="6" s="1"/>
  <c r="T872" i="6"/>
  <c r="S872" i="6"/>
  <c r="R872" i="6"/>
  <c r="Y871" i="6"/>
  <c r="W871" i="6"/>
  <c r="X871" i="6" s="1"/>
  <c r="U871" i="6"/>
  <c r="T871" i="6"/>
  <c r="S871" i="6"/>
  <c r="R871" i="6"/>
  <c r="Y870" i="6"/>
  <c r="W870" i="6"/>
  <c r="X870" i="6" s="1"/>
  <c r="U870" i="6"/>
  <c r="V870" i="6" s="1"/>
  <c r="T870" i="6"/>
  <c r="S870" i="6"/>
  <c r="R870" i="6"/>
  <c r="Y869" i="6"/>
  <c r="W869" i="6"/>
  <c r="X869" i="6" s="1"/>
  <c r="U869" i="6"/>
  <c r="T869" i="6"/>
  <c r="S869" i="6"/>
  <c r="R869" i="6"/>
  <c r="Y868" i="6"/>
  <c r="W868" i="6"/>
  <c r="U868" i="6"/>
  <c r="V868" i="6" s="1"/>
  <c r="T868" i="6"/>
  <c r="S868" i="6"/>
  <c r="R868" i="6"/>
  <c r="Y867" i="6"/>
  <c r="X867" i="6"/>
  <c r="W867" i="6"/>
  <c r="U867" i="6"/>
  <c r="T867" i="6"/>
  <c r="S867" i="6"/>
  <c r="R867" i="6"/>
  <c r="Y866" i="6"/>
  <c r="W866" i="6"/>
  <c r="X866" i="6" s="1"/>
  <c r="U866" i="6"/>
  <c r="V866" i="6" s="1"/>
  <c r="T866" i="6"/>
  <c r="S866" i="6"/>
  <c r="R866" i="6"/>
  <c r="Y865" i="6"/>
  <c r="W865" i="6"/>
  <c r="X865" i="6" s="1"/>
  <c r="U865" i="6"/>
  <c r="T865" i="6"/>
  <c r="S865" i="6"/>
  <c r="R865" i="6"/>
  <c r="Y864" i="6"/>
  <c r="W864" i="6"/>
  <c r="X864" i="6" s="1"/>
  <c r="U864" i="6"/>
  <c r="V864" i="6" s="1"/>
  <c r="T864" i="6"/>
  <c r="S864" i="6"/>
  <c r="R864" i="6"/>
  <c r="Y863" i="6"/>
  <c r="W863" i="6"/>
  <c r="X863" i="6" s="1"/>
  <c r="U863" i="6"/>
  <c r="T863" i="6"/>
  <c r="S863" i="6"/>
  <c r="R863" i="6"/>
  <c r="Y862" i="6"/>
  <c r="W862" i="6"/>
  <c r="X862" i="6" s="1"/>
  <c r="U862" i="6"/>
  <c r="V862" i="6" s="1"/>
  <c r="T862" i="6"/>
  <c r="S862" i="6"/>
  <c r="R862" i="6"/>
  <c r="Y861" i="6"/>
  <c r="W861" i="6"/>
  <c r="X861" i="6" s="1"/>
  <c r="U861" i="6"/>
  <c r="T861" i="6"/>
  <c r="S861" i="6"/>
  <c r="R861" i="6"/>
  <c r="Y860" i="6"/>
  <c r="W860" i="6"/>
  <c r="U860" i="6"/>
  <c r="V860" i="6" s="1"/>
  <c r="T860" i="6"/>
  <c r="S860" i="6"/>
  <c r="R860" i="6"/>
  <c r="Y859" i="6"/>
  <c r="X859" i="6"/>
  <c r="W859" i="6"/>
  <c r="U859" i="6"/>
  <c r="T859" i="6"/>
  <c r="S859" i="6"/>
  <c r="R859" i="6"/>
  <c r="Y858" i="6"/>
  <c r="W858" i="6"/>
  <c r="X858" i="6" s="1"/>
  <c r="V858" i="6"/>
  <c r="U858" i="6"/>
  <c r="T858" i="6"/>
  <c r="S858" i="6"/>
  <c r="R858" i="6"/>
  <c r="Y857" i="6"/>
  <c r="W857" i="6"/>
  <c r="U857" i="6"/>
  <c r="T857" i="6"/>
  <c r="S857" i="6"/>
  <c r="R857" i="6"/>
  <c r="Y856" i="6"/>
  <c r="W856" i="6"/>
  <c r="V856" i="6"/>
  <c r="U856" i="6"/>
  <c r="T856" i="6"/>
  <c r="S856" i="6"/>
  <c r="R856" i="6"/>
  <c r="Y855" i="6"/>
  <c r="W855" i="6"/>
  <c r="X855" i="6" s="1"/>
  <c r="U855" i="6"/>
  <c r="T855" i="6"/>
  <c r="S855" i="6"/>
  <c r="R855" i="6"/>
  <c r="Y854" i="6"/>
  <c r="W854" i="6"/>
  <c r="U854" i="6"/>
  <c r="V854" i="6" s="1"/>
  <c r="T854" i="6"/>
  <c r="S854" i="6"/>
  <c r="R854" i="6"/>
  <c r="Y853" i="6"/>
  <c r="W853" i="6"/>
  <c r="U853" i="6"/>
  <c r="T853" i="6"/>
  <c r="S853" i="6"/>
  <c r="R853" i="6"/>
  <c r="Y852" i="6"/>
  <c r="W852" i="6"/>
  <c r="U852" i="6"/>
  <c r="T852" i="6"/>
  <c r="S852" i="6"/>
  <c r="R852" i="6"/>
  <c r="Y851" i="6"/>
  <c r="W851" i="6"/>
  <c r="X851" i="6" s="1"/>
  <c r="U851" i="6"/>
  <c r="T851" i="6"/>
  <c r="S851" i="6"/>
  <c r="R851" i="6"/>
  <c r="Y850" i="6"/>
  <c r="W850" i="6"/>
  <c r="X850" i="6" s="1"/>
  <c r="U850" i="6"/>
  <c r="V850" i="6" s="1"/>
  <c r="T850" i="6"/>
  <c r="S850" i="6"/>
  <c r="R850" i="6"/>
  <c r="Y849" i="6"/>
  <c r="W849" i="6"/>
  <c r="X849" i="6" s="1"/>
  <c r="U849" i="6"/>
  <c r="T849" i="6"/>
  <c r="S849" i="6"/>
  <c r="R849" i="6"/>
  <c r="Y848" i="6"/>
  <c r="W848" i="6"/>
  <c r="X848" i="6" s="1"/>
  <c r="U848" i="6"/>
  <c r="V848" i="6" s="1"/>
  <c r="T848" i="6"/>
  <c r="S848" i="6"/>
  <c r="R848" i="6"/>
  <c r="Y847" i="6"/>
  <c r="X847" i="6"/>
  <c r="W847" i="6"/>
  <c r="U847" i="6"/>
  <c r="T847" i="6"/>
  <c r="S847" i="6"/>
  <c r="R847" i="6"/>
  <c r="Y846" i="6"/>
  <c r="W846" i="6"/>
  <c r="X846" i="6" s="1"/>
  <c r="V846" i="6"/>
  <c r="U846" i="6"/>
  <c r="T846" i="6"/>
  <c r="S846" i="6"/>
  <c r="R846" i="6"/>
  <c r="Y845" i="6"/>
  <c r="W845" i="6"/>
  <c r="X845" i="6" s="1"/>
  <c r="U845" i="6"/>
  <c r="T845" i="6"/>
  <c r="S845" i="6"/>
  <c r="R845" i="6"/>
  <c r="Y844" i="6"/>
  <c r="W844" i="6"/>
  <c r="X844" i="6" s="1"/>
  <c r="U844" i="6"/>
  <c r="V844" i="6" s="1"/>
  <c r="T844" i="6"/>
  <c r="S844" i="6"/>
  <c r="R844" i="6"/>
  <c r="Y843" i="6"/>
  <c r="W843" i="6"/>
  <c r="X843" i="6" s="1"/>
  <c r="U843" i="6"/>
  <c r="T843" i="6"/>
  <c r="S843" i="6"/>
  <c r="R843" i="6"/>
  <c r="Y842" i="6"/>
  <c r="W842" i="6"/>
  <c r="X842" i="6" s="1"/>
  <c r="U842" i="6"/>
  <c r="V842" i="6" s="1"/>
  <c r="T842" i="6"/>
  <c r="S842" i="6"/>
  <c r="R842" i="6"/>
  <c r="Y841" i="6"/>
  <c r="W841" i="6"/>
  <c r="X841" i="6" s="1"/>
  <c r="U841" i="6"/>
  <c r="T841" i="6"/>
  <c r="S841" i="6"/>
  <c r="R841" i="6"/>
  <c r="Y840" i="6"/>
  <c r="W840" i="6"/>
  <c r="X840" i="6" s="1"/>
  <c r="U840" i="6"/>
  <c r="V840" i="6" s="1"/>
  <c r="T840" i="6"/>
  <c r="S840" i="6"/>
  <c r="R840" i="6"/>
  <c r="Y839" i="6"/>
  <c r="X839" i="6"/>
  <c r="W839" i="6"/>
  <c r="U839" i="6"/>
  <c r="T839" i="6"/>
  <c r="S839" i="6"/>
  <c r="R839" i="6"/>
  <c r="Y838" i="6"/>
  <c r="W838" i="6"/>
  <c r="X838" i="6" s="1"/>
  <c r="V838" i="6"/>
  <c r="U838" i="6"/>
  <c r="T838" i="6"/>
  <c r="S838" i="6"/>
  <c r="R838" i="6"/>
  <c r="Y837" i="6"/>
  <c r="W837" i="6"/>
  <c r="X837" i="6" s="1"/>
  <c r="U837" i="6"/>
  <c r="T837" i="6"/>
  <c r="S837" i="6"/>
  <c r="R837" i="6"/>
  <c r="Y836" i="6"/>
  <c r="W836" i="6"/>
  <c r="X836" i="6" s="1"/>
  <c r="U836" i="6"/>
  <c r="V836" i="6" s="1"/>
  <c r="T836" i="6"/>
  <c r="S836" i="6"/>
  <c r="R836" i="6"/>
  <c r="Y835" i="6"/>
  <c r="W835" i="6"/>
  <c r="U835" i="6"/>
  <c r="T835" i="6"/>
  <c r="S835" i="6"/>
  <c r="R835" i="6"/>
  <c r="Y834" i="6"/>
  <c r="W834" i="6"/>
  <c r="U834" i="6"/>
  <c r="V834" i="6" s="1"/>
  <c r="T834" i="6"/>
  <c r="S834" i="6"/>
  <c r="R834" i="6"/>
  <c r="Y833" i="6"/>
  <c r="W833" i="6"/>
  <c r="X833" i="6" s="1"/>
  <c r="U833" i="6"/>
  <c r="T833" i="6"/>
  <c r="S833" i="6"/>
  <c r="R833" i="6"/>
  <c r="Y832" i="6"/>
  <c r="W832" i="6"/>
  <c r="X832" i="6" s="1"/>
  <c r="U832" i="6"/>
  <c r="V832" i="6" s="1"/>
  <c r="T832" i="6"/>
  <c r="S832" i="6"/>
  <c r="R832" i="6"/>
  <c r="Y831" i="6"/>
  <c r="W831" i="6"/>
  <c r="X831" i="6" s="1"/>
  <c r="U831" i="6"/>
  <c r="T831" i="6"/>
  <c r="S831" i="6"/>
  <c r="R831" i="6"/>
  <c r="Y830" i="6"/>
  <c r="W830" i="6"/>
  <c r="X830" i="6" s="1"/>
  <c r="U830" i="6"/>
  <c r="T830" i="6"/>
  <c r="S830" i="6"/>
  <c r="R830" i="6"/>
  <c r="Y829" i="6"/>
  <c r="W829" i="6"/>
  <c r="X829" i="6" s="1"/>
  <c r="U829" i="6"/>
  <c r="T829" i="6"/>
  <c r="S829" i="6"/>
  <c r="R829" i="6"/>
  <c r="Y828" i="6"/>
  <c r="W828" i="6"/>
  <c r="X828" i="6" s="1"/>
  <c r="U828" i="6"/>
  <c r="V828" i="6" s="1"/>
  <c r="T828" i="6"/>
  <c r="S828" i="6"/>
  <c r="R828" i="6"/>
  <c r="Y827" i="6"/>
  <c r="W827" i="6"/>
  <c r="U827" i="6"/>
  <c r="T827" i="6"/>
  <c r="S827" i="6"/>
  <c r="R827" i="6"/>
  <c r="Y826" i="6"/>
  <c r="W826" i="6"/>
  <c r="U826" i="6"/>
  <c r="V826" i="6" s="1"/>
  <c r="T826" i="6"/>
  <c r="S826" i="6"/>
  <c r="R826" i="6"/>
  <c r="Y825" i="6"/>
  <c r="W825" i="6"/>
  <c r="X825" i="6" s="1"/>
  <c r="U825" i="6"/>
  <c r="T825" i="6"/>
  <c r="S825" i="6"/>
  <c r="R825" i="6"/>
  <c r="Y824" i="6"/>
  <c r="W824" i="6"/>
  <c r="X824" i="6" s="1"/>
  <c r="U824" i="6"/>
  <c r="V824" i="6" s="1"/>
  <c r="T824" i="6"/>
  <c r="S824" i="6"/>
  <c r="R824" i="6"/>
  <c r="Y823" i="6"/>
  <c r="W823" i="6"/>
  <c r="X823" i="6" s="1"/>
  <c r="U823" i="6"/>
  <c r="T823" i="6"/>
  <c r="S823" i="6"/>
  <c r="R823" i="6"/>
  <c r="Y822" i="6"/>
  <c r="W822" i="6"/>
  <c r="X822" i="6" s="1"/>
  <c r="U822" i="6"/>
  <c r="V822" i="6" s="1"/>
  <c r="T822" i="6"/>
  <c r="S822" i="6"/>
  <c r="R822" i="6"/>
  <c r="Y821" i="6"/>
  <c r="W821" i="6"/>
  <c r="X821" i="6" s="1"/>
  <c r="U821" i="6"/>
  <c r="T821" i="6"/>
  <c r="S821" i="6"/>
  <c r="R821" i="6"/>
  <c r="Y820" i="6"/>
  <c r="W820" i="6"/>
  <c r="X820" i="6" s="1"/>
  <c r="U820" i="6"/>
  <c r="V820" i="6" s="1"/>
  <c r="T820" i="6"/>
  <c r="S820" i="6"/>
  <c r="R820" i="6"/>
  <c r="Y819" i="6"/>
  <c r="W819" i="6"/>
  <c r="U819" i="6"/>
  <c r="T819" i="6"/>
  <c r="S819" i="6"/>
  <c r="R819" i="6"/>
  <c r="Y818" i="6"/>
  <c r="W818" i="6"/>
  <c r="U818" i="6"/>
  <c r="V818" i="6" s="1"/>
  <c r="T818" i="6"/>
  <c r="S818" i="6"/>
  <c r="R818" i="6"/>
  <c r="Y817" i="6"/>
  <c r="W817" i="6"/>
  <c r="X817" i="6" s="1"/>
  <c r="U817" i="6"/>
  <c r="T817" i="6"/>
  <c r="S817" i="6"/>
  <c r="R817" i="6"/>
  <c r="Y816" i="6"/>
  <c r="W816" i="6"/>
  <c r="X816" i="6" s="1"/>
  <c r="U816" i="6"/>
  <c r="V816" i="6" s="1"/>
  <c r="T816" i="6"/>
  <c r="S816" i="6"/>
  <c r="R816" i="6"/>
  <c r="Y815" i="6"/>
  <c r="W815" i="6"/>
  <c r="X815" i="6" s="1"/>
  <c r="U815" i="6"/>
  <c r="T815" i="6"/>
  <c r="S815" i="6"/>
  <c r="R815" i="6"/>
  <c r="Y814" i="6"/>
  <c r="W814" i="6"/>
  <c r="X814" i="6" s="1"/>
  <c r="U814" i="6"/>
  <c r="V814" i="6" s="1"/>
  <c r="T814" i="6"/>
  <c r="S814" i="6"/>
  <c r="R814" i="6"/>
  <c r="Y813" i="6"/>
  <c r="W813" i="6"/>
  <c r="X813" i="6" s="1"/>
  <c r="U813" i="6"/>
  <c r="T813" i="6"/>
  <c r="S813" i="6"/>
  <c r="R813" i="6"/>
  <c r="Y812" i="6"/>
  <c r="W812" i="6"/>
  <c r="X812" i="6" s="1"/>
  <c r="U812" i="6"/>
  <c r="V812" i="6" s="1"/>
  <c r="T812" i="6"/>
  <c r="S812" i="6"/>
  <c r="R812" i="6"/>
  <c r="Y811" i="6"/>
  <c r="W811" i="6"/>
  <c r="U811" i="6"/>
  <c r="T811" i="6"/>
  <c r="S811" i="6"/>
  <c r="R811" i="6"/>
  <c r="Y810" i="6"/>
  <c r="W810" i="6"/>
  <c r="U810" i="6"/>
  <c r="V810" i="6" s="1"/>
  <c r="T810" i="6"/>
  <c r="S810" i="6"/>
  <c r="R810" i="6"/>
  <c r="Y809" i="6"/>
  <c r="W809" i="6"/>
  <c r="X809" i="6" s="1"/>
  <c r="U809" i="6"/>
  <c r="T809" i="6"/>
  <c r="S809" i="6"/>
  <c r="R809" i="6"/>
  <c r="Y808" i="6"/>
  <c r="W808" i="6"/>
  <c r="X808" i="6" s="1"/>
  <c r="U808" i="6"/>
  <c r="V808" i="6" s="1"/>
  <c r="T808" i="6"/>
  <c r="S808" i="6"/>
  <c r="R808" i="6"/>
  <c r="Y807" i="6"/>
  <c r="W807" i="6"/>
  <c r="X807" i="6" s="1"/>
  <c r="U807" i="6"/>
  <c r="T807" i="6"/>
  <c r="S807" i="6"/>
  <c r="R807" i="6"/>
  <c r="Y806" i="6"/>
  <c r="W806" i="6"/>
  <c r="X806" i="6" s="1"/>
  <c r="U806" i="6"/>
  <c r="V806" i="6" s="1"/>
  <c r="T806" i="6"/>
  <c r="S806" i="6"/>
  <c r="R806" i="6"/>
  <c r="Y805" i="6"/>
  <c r="W805" i="6"/>
  <c r="X805" i="6" s="1"/>
  <c r="U805" i="6"/>
  <c r="T805" i="6"/>
  <c r="S805" i="6"/>
  <c r="R805" i="6"/>
  <c r="Y804" i="6"/>
  <c r="W804" i="6"/>
  <c r="X804" i="6" s="1"/>
  <c r="U804" i="6"/>
  <c r="V804" i="6" s="1"/>
  <c r="T804" i="6"/>
  <c r="S804" i="6"/>
  <c r="R804" i="6"/>
  <c r="Y803" i="6"/>
  <c r="W803" i="6"/>
  <c r="U803" i="6"/>
  <c r="T803" i="6"/>
  <c r="S803" i="6"/>
  <c r="R803" i="6"/>
  <c r="Y802" i="6"/>
  <c r="W802" i="6"/>
  <c r="U802" i="6"/>
  <c r="V802" i="6" s="1"/>
  <c r="T802" i="6"/>
  <c r="S802" i="6"/>
  <c r="R802" i="6"/>
  <c r="Y801" i="6"/>
  <c r="W801" i="6"/>
  <c r="X801" i="6" s="1"/>
  <c r="U801" i="6"/>
  <c r="T801" i="6"/>
  <c r="S801" i="6"/>
  <c r="R801" i="6"/>
  <c r="Y800" i="6"/>
  <c r="W800" i="6"/>
  <c r="X800" i="6" s="1"/>
  <c r="U800" i="6"/>
  <c r="V800" i="6" s="1"/>
  <c r="T800" i="6"/>
  <c r="S800" i="6"/>
  <c r="R800" i="6"/>
  <c r="Y799" i="6"/>
  <c r="W799" i="6"/>
  <c r="X799" i="6" s="1"/>
  <c r="U799" i="6"/>
  <c r="T799" i="6"/>
  <c r="S799" i="6"/>
  <c r="R799" i="6"/>
  <c r="Y798" i="6"/>
  <c r="W798" i="6"/>
  <c r="X798" i="6" s="1"/>
  <c r="U798" i="6"/>
  <c r="T798" i="6"/>
  <c r="S798" i="6"/>
  <c r="R798" i="6"/>
  <c r="Y797" i="6"/>
  <c r="W797" i="6"/>
  <c r="X797" i="6" s="1"/>
  <c r="U797" i="6"/>
  <c r="T797" i="6"/>
  <c r="S797" i="6"/>
  <c r="R797" i="6"/>
  <c r="Y796" i="6"/>
  <c r="W796" i="6"/>
  <c r="X796" i="6" s="1"/>
  <c r="U796" i="6"/>
  <c r="V796" i="6" s="1"/>
  <c r="T796" i="6"/>
  <c r="S796" i="6"/>
  <c r="R796" i="6"/>
  <c r="Y795" i="6"/>
  <c r="W795" i="6"/>
  <c r="U795" i="6"/>
  <c r="T795" i="6"/>
  <c r="S795" i="6"/>
  <c r="R795" i="6"/>
  <c r="Y794" i="6"/>
  <c r="W794" i="6"/>
  <c r="U794" i="6"/>
  <c r="V794" i="6" s="1"/>
  <c r="T794" i="6"/>
  <c r="S794" i="6"/>
  <c r="R794" i="6"/>
  <c r="Y793" i="6"/>
  <c r="W793" i="6"/>
  <c r="X793" i="6" s="1"/>
  <c r="U793" i="6"/>
  <c r="T793" i="6"/>
  <c r="S793" i="6"/>
  <c r="R793" i="6"/>
  <c r="Y792" i="6"/>
  <c r="W792" i="6"/>
  <c r="X792" i="6" s="1"/>
  <c r="U792" i="6"/>
  <c r="V792" i="6" s="1"/>
  <c r="T792" i="6"/>
  <c r="S792" i="6"/>
  <c r="R792" i="6"/>
  <c r="Y791" i="6"/>
  <c r="W791" i="6"/>
  <c r="X791" i="6" s="1"/>
  <c r="U791" i="6"/>
  <c r="T791" i="6"/>
  <c r="S791" i="6"/>
  <c r="R791" i="6"/>
  <c r="Y790" i="6"/>
  <c r="W790" i="6"/>
  <c r="X790" i="6" s="1"/>
  <c r="U790" i="6"/>
  <c r="V790" i="6" s="1"/>
  <c r="T790" i="6"/>
  <c r="S790" i="6"/>
  <c r="R790" i="6"/>
  <c r="Y789" i="6"/>
  <c r="W789" i="6"/>
  <c r="X789" i="6" s="1"/>
  <c r="U789" i="6"/>
  <c r="T789" i="6"/>
  <c r="S789" i="6"/>
  <c r="R789" i="6"/>
  <c r="Y788" i="6"/>
  <c r="W788" i="6"/>
  <c r="X788" i="6" s="1"/>
  <c r="U788" i="6"/>
  <c r="V788" i="6" s="1"/>
  <c r="T788" i="6"/>
  <c r="S788" i="6"/>
  <c r="R788" i="6"/>
  <c r="Y787" i="6"/>
  <c r="W787" i="6"/>
  <c r="U787" i="6"/>
  <c r="T787" i="6"/>
  <c r="S787" i="6"/>
  <c r="R787" i="6"/>
  <c r="Y786" i="6"/>
  <c r="W786" i="6"/>
  <c r="U786" i="6"/>
  <c r="V786" i="6" s="1"/>
  <c r="T786" i="6"/>
  <c r="S786" i="6"/>
  <c r="R786" i="6"/>
  <c r="Y785" i="6"/>
  <c r="W785" i="6"/>
  <c r="X785" i="6" s="1"/>
  <c r="U785" i="6"/>
  <c r="T785" i="6"/>
  <c r="S785" i="6"/>
  <c r="R785" i="6"/>
  <c r="Y784" i="6"/>
  <c r="W784" i="6"/>
  <c r="X784" i="6" s="1"/>
  <c r="U784" i="6"/>
  <c r="V784" i="6" s="1"/>
  <c r="T784" i="6"/>
  <c r="S784" i="6"/>
  <c r="R784" i="6"/>
  <c r="Y783" i="6"/>
  <c r="W783" i="6"/>
  <c r="U783" i="6"/>
  <c r="T783" i="6"/>
  <c r="S783" i="6"/>
  <c r="R783" i="6"/>
  <c r="Y782" i="6"/>
  <c r="W782" i="6"/>
  <c r="U782" i="6"/>
  <c r="T782" i="6"/>
  <c r="S782" i="6"/>
  <c r="R782" i="6"/>
  <c r="Y781" i="6"/>
  <c r="W781" i="6"/>
  <c r="X781" i="6" s="1"/>
  <c r="U781" i="6"/>
  <c r="T781" i="6"/>
  <c r="S781" i="6"/>
  <c r="R781" i="6"/>
  <c r="Y780" i="6"/>
  <c r="W780" i="6"/>
  <c r="X780" i="6" s="1"/>
  <c r="U780" i="6"/>
  <c r="V780" i="6" s="1"/>
  <c r="T780" i="6"/>
  <c r="S780" i="6"/>
  <c r="R780" i="6"/>
  <c r="Y779" i="6"/>
  <c r="W779" i="6"/>
  <c r="U779" i="6"/>
  <c r="T779" i="6"/>
  <c r="S779" i="6"/>
  <c r="R779" i="6"/>
  <c r="Y778" i="6"/>
  <c r="W778" i="6"/>
  <c r="U778" i="6"/>
  <c r="V778" i="6" s="1"/>
  <c r="T778" i="6"/>
  <c r="S778" i="6"/>
  <c r="R778" i="6"/>
  <c r="Y777" i="6"/>
  <c r="W777" i="6"/>
  <c r="X777" i="6" s="1"/>
  <c r="U777" i="6"/>
  <c r="T777" i="6"/>
  <c r="S777" i="6"/>
  <c r="R777" i="6"/>
  <c r="Y776" i="6"/>
  <c r="W776" i="6"/>
  <c r="X776" i="6" s="1"/>
  <c r="U776" i="6"/>
  <c r="V776" i="6" s="1"/>
  <c r="T776" i="6"/>
  <c r="S776" i="6"/>
  <c r="R776" i="6"/>
  <c r="Y775" i="6"/>
  <c r="W775" i="6"/>
  <c r="U775" i="6"/>
  <c r="T775" i="6"/>
  <c r="S775" i="6"/>
  <c r="R775" i="6"/>
  <c r="Y774" i="6"/>
  <c r="W774" i="6"/>
  <c r="U774" i="6"/>
  <c r="V774" i="6" s="1"/>
  <c r="T774" i="6"/>
  <c r="S774" i="6"/>
  <c r="R774" i="6"/>
  <c r="Y773" i="6"/>
  <c r="W773" i="6"/>
  <c r="X773" i="6" s="1"/>
  <c r="U773" i="6"/>
  <c r="T773" i="6"/>
  <c r="S773" i="6"/>
  <c r="R773" i="6"/>
  <c r="Y772" i="6"/>
  <c r="W772" i="6"/>
  <c r="X772" i="6" s="1"/>
  <c r="U772" i="6"/>
  <c r="V772" i="6" s="1"/>
  <c r="T772" i="6"/>
  <c r="S772" i="6"/>
  <c r="R772" i="6"/>
  <c r="Y771" i="6"/>
  <c r="W771" i="6"/>
  <c r="U771" i="6"/>
  <c r="T771" i="6"/>
  <c r="S771" i="6"/>
  <c r="R771" i="6"/>
  <c r="Y770" i="6"/>
  <c r="W770" i="6"/>
  <c r="U770" i="6"/>
  <c r="V770" i="6" s="1"/>
  <c r="T770" i="6"/>
  <c r="S770" i="6"/>
  <c r="R770" i="6"/>
  <c r="Y769" i="6"/>
  <c r="W769" i="6"/>
  <c r="X769" i="6" s="1"/>
  <c r="U769" i="6"/>
  <c r="T769" i="6"/>
  <c r="S769" i="6"/>
  <c r="R769" i="6"/>
  <c r="Y768" i="6"/>
  <c r="W768" i="6"/>
  <c r="X768" i="6" s="1"/>
  <c r="U768" i="6"/>
  <c r="V768" i="6" s="1"/>
  <c r="T768" i="6"/>
  <c r="S768" i="6"/>
  <c r="R768" i="6"/>
  <c r="Y767" i="6"/>
  <c r="W767" i="6"/>
  <c r="U767" i="6"/>
  <c r="T767" i="6"/>
  <c r="S767" i="6"/>
  <c r="R767" i="6"/>
  <c r="Y766" i="6"/>
  <c r="W766" i="6"/>
  <c r="U766" i="6"/>
  <c r="T766" i="6"/>
  <c r="S766" i="6"/>
  <c r="R766" i="6"/>
  <c r="Y765" i="6"/>
  <c r="W765" i="6"/>
  <c r="X765" i="6" s="1"/>
  <c r="U765" i="6"/>
  <c r="T765" i="6"/>
  <c r="S765" i="6"/>
  <c r="R765" i="6"/>
  <c r="Y764" i="6"/>
  <c r="W764" i="6"/>
  <c r="X764" i="6" s="1"/>
  <c r="U764" i="6"/>
  <c r="V764" i="6" s="1"/>
  <c r="T764" i="6"/>
  <c r="S764" i="6"/>
  <c r="R764" i="6"/>
  <c r="Y763" i="6"/>
  <c r="W763" i="6"/>
  <c r="U763" i="6"/>
  <c r="T763" i="6"/>
  <c r="S763" i="6"/>
  <c r="R763" i="6"/>
  <c r="Y762" i="6"/>
  <c r="W762" i="6"/>
  <c r="U762" i="6"/>
  <c r="V762" i="6" s="1"/>
  <c r="T762" i="6"/>
  <c r="S762" i="6"/>
  <c r="R762" i="6"/>
  <c r="Y761" i="6"/>
  <c r="W761" i="6"/>
  <c r="X761" i="6" s="1"/>
  <c r="U761" i="6"/>
  <c r="T761" i="6"/>
  <c r="S761" i="6"/>
  <c r="R761" i="6"/>
  <c r="Y760" i="6"/>
  <c r="W760" i="6"/>
  <c r="X760" i="6" s="1"/>
  <c r="U760" i="6"/>
  <c r="V760" i="6" s="1"/>
  <c r="T760" i="6"/>
  <c r="S760" i="6"/>
  <c r="R760" i="6"/>
  <c r="Y759" i="6"/>
  <c r="W759" i="6"/>
  <c r="U759" i="6"/>
  <c r="T759" i="6"/>
  <c r="S759" i="6"/>
  <c r="R759" i="6"/>
  <c r="Y758" i="6"/>
  <c r="W758" i="6"/>
  <c r="U758" i="6"/>
  <c r="V758" i="6" s="1"/>
  <c r="T758" i="6"/>
  <c r="S758" i="6"/>
  <c r="R758" i="6"/>
  <c r="Y757" i="6"/>
  <c r="W757" i="6"/>
  <c r="X757" i="6" s="1"/>
  <c r="U757" i="6"/>
  <c r="T757" i="6"/>
  <c r="S757" i="6"/>
  <c r="R757" i="6"/>
  <c r="Y756" i="6"/>
  <c r="W756" i="6"/>
  <c r="X756" i="6" s="1"/>
  <c r="U756" i="6"/>
  <c r="V756" i="6" s="1"/>
  <c r="T756" i="6"/>
  <c r="S756" i="6"/>
  <c r="R756" i="6"/>
  <c r="Y755" i="6"/>
  <c r="W755" i="6"/>
  <c r="U755" i="6"/>
  <c r="T755" i="6"/>
  <c r="S755" i="6"/>
  <c r="R755" i="6"/>
  <c r="Y754" i="6"/>
  <c r="W754" i="6"/>
  <c r="U754" i="6"/>
  <c r="V754" i="6" s="1"/>
  <c r="T754" i="6"/>
  <c r="S754" i="6"/>
  <c r="R754" i="6"/>
  <c r="Y753" i="6"/>
  <c r="W753" i="6"/>
  <c r="X753" i="6" s="1"/>
  <c r="U753" i="6"/>
  <c r="T753" i="6"/>
  <c r="S753" i="6"/>
  <c r="R753" i="6"/>
  <c r="Y752" i="6"/>
  <c r="W752" i="6"/>
  <c r="X752" i="6" s="1"/>
  <c r="U752" i="6"/>
  <c r="V752" i="6" s="1"/>
  <c r="T752" i="6"/>
  <c r="S752" i="6"/>
  <c r="R752" i="6"/>
  <c r="Y751" i="6"/>
  <c r="W751" i="6"/>
  <c r="U751" i="6"/>
  <c r="T751" i="6"/>
  <c r="S751" i="6"/>
  <c r="R751" i="6"/>
  <c r="Y750" i="6"/>
  <c r="W750" i="6"/>
  <c r="U750" i="6"/>
  <c r="T750" i="6"/>
  <c r="S750" i="6"/>
  <c r="R750" i="6"/>
  <c r="Y749" i="6"/>
  <c r="W749" i="6"/>
  <c r="X749" i="6" s="1"/>
  <c r="U749" i="6"/>
  <c r="T749" i="6"/>
  <c r="S749" i="6"/>
  <c r="R749" i="6"/>
  <c r="Y748" i="6"/>
  <c r="W748" i="6"/>
  <c r="X748" i="6" s="1"/>
  <c r="U748" i="6"/>
  <c r="V748" i="6" s="1"/>
  <c r="T748" i="6"/>
  <c r="S748" i="6"/>
  <c r="R748" i="6"/>
  <c r="Y747" i="6"/>
  <c r="W747" i="6"/>
  <c r="U747" i="6"/>
  <c r="T747" i="6"/>
  <c r="S747" i="6"/>
  <c r="R747" i="6"/>
  <c r="Y746" i="6"/>
  <c r="W746" i="6"/>
  <c r="U746" i="6"/>
  <c r="V746" i="6" s="1"/>
  <c r="T746" i="6"/>
  <c r="S746" i="6"/>
  <c r="R746" i="6"/>
  <c r="Y745" i="6"/>
  <c r="W745" i="6"/>
  <c r="X745" i="6" s="1"/>
  <c r="U745" i="6"/>
  <c r="T745" i="6"/>
  <c r="S745" i="6"/>
  <c r="R745" i="6"/>
  <c r="Y744" i="6"/>
  <c r="W744" i="6"/>
  <c r="X744" i="6" s="1"/>
  <c r="U744" i="6"/>
  <c r="V744" i="6" s="1"/>
  <c r="T744" i="6"/>
  <c r="S744" i="6"/>
  <c r="R744" i="6"/>
  <c r="Y743" i="6"/>
  <c r="W743" i="6"/>
  <c r="U743" i="6"/>
  <c r="T743" i="6"/>
  <c r="S743" i="6"/>
  <c r="R743" i="6"/>
  <c r="Y742" i="6"/>
  <c r="W742" i="6"/>
  <c r="U742" i="6"/>
  <c r="V742" i="6" s="1"/>
  <c r="T742" i="6"/>
  <c r="S742" i="6"/>
  <c r="R742" i="6"/>
  <c r="Y741" i="6"/>
  <c r="W741" i="6"/>
  <c r="X741" i="6" s="1"/>
  <c r="U741" i="6"/>
  <c r="T741" i="6"/>
  <c r="S741" i="6"/>
  <c r="R741" i="6"/>
  <c r="Y740" i="6"/>
  <c r="W740" i="6"/>
  <c r="X740" i="6" s="1"/>
  <c r="U740" i="6"/>
  <c r="V740" i="6" s="1"/>
  <c r="T740" i="6"/>
  <c r="S740" i="6"/>
  <c r="R740" i="6"/>
  <c r="Y739" i="6"/>
  <c r="W739" i="6"/>
  <c r="U739" i="6"/>
  <c r="T739" i="6"/>
  <c r="S739" i="6"/>
  <c r="R739" i="6"/>
  <c r="Y738" i="6"/>
  <c r="W738" i="6"/>
  <c r="U738" i="6"/>
  <c r="V738" i="6" s="1"/>
  <c r="T738" i="6"/>
  <c r="S738" i="6"/>
  <c r="R738" i="6"/>
  <c r="Y737" i="6"/>
  <c r="W737" i="6"/>
  <c r="X737" i="6" s="1"/>
  <c r="U737" i="6"/>
  <c r="T737" i="6"/>
  <c r="S737" i="6"/>
  <c r="R737" i="6"/>
  <c r="Y736" i="6"/>
  <c r="W736" i="6"/>
  <c r="X736" i="6" s="1"/>
  <c r="U736" i="6"/>
  <c r="V736" i="6" s="1"/>
  <c r="T736" i="6"/>
  <c r="S736" i="6"/>
  <c r="R736" i="6"/>
  <c r="Y735" i="6"/>
  <c r="W735" i="6"/>
  <c r="U735" i="6"/>
  <c r="T735" i="6"/>
  <c r="S735" i="6"/>
  <c r="R735" i="6"/>
  <c r="Y734" i="6"/>
  <c r="W734" i="6"/>
  <c r="V734" i="6"/>
  <c r="U734" i="6"/>
  <c r="T734" i="6"/>
  <c r="S734" i="6"/>
  <c r="R734" i="6"/>
  <c r="Y733" i="6"/>
  <c r="X733" i="6"/>
  <c r="W733" i="6"/>
  <c r="U733" i="6"/>
  <c r="T733" i="6"/>
  <c r="S733" i="6"/>
  <c r="R733" i="6"/>
  <c r="Y732" i="6"/>
  <c r="W732" i="6"/>
  <c r="V732" i="6"/>
  <c r="U732" i="6"/>
  <c r="T732" i="6"/>
  <c r="S732" i="6"/>
  <c r="R732" i="6"/>
  <c r="Y731" i="6"/>
  <c r="W731" i="6"/>
  <c r="U731" i="6"/>
  <c r="T731" i="6"/>
  <c r="S731" i="6"/>
  <c r="R731" i="6"/>
  <c r="Y730" i="6"/>
  <c r="W730" i="6"/>
  <c r="U730" i="6"/>
  <c r="T730" i="6"/>
  <c r="S730" i="6"/>
  <c r="R730" i="6"/>
  <c r="Y729" i="6"/>
  <c r="X729" i="6"/>
  <c r="W729" i="6"/>
  <c r="U729" i="6"/>
  <c r="T729" i="6"/>
  <c r="S729" i="6"/>
  <c r="R729" i="6"/>
  <c r="Y728" i="6"/>
  <c r="W728" i="6"/>
  <c r="X728" i="6" s="1"/>
  <c r="V728" i="6"/>
  <c r="U728" i="6"/>
  <c r="T728" i="6"/>
  <c r="S728" i="6"/>
  <c r="R728" i="6"/>
  <c r="Y727" i="6"/>
  <c r="W727" i="6"/>
  <c r="X727" i="6" s="1"/>
  <c r="U727" i="6"/>
  <c r="T727" i="6"/>
  <c r="S727" i="6"/>
  <c r="R727" i="6"/>
  <c r="Y726" i="6"/>
  <c r="W726" i="6"/>
  <c r="X726" i="6" s="1"/>
  <c r="U726" i="6"/>
  <c r="V726" i="6" s="1"/>
  <c r="T726" i="6"/>
  <c r="S726" i="6"/>
  <c r="R726" i="6"/>
  <c r="Y725" i="6"/>
  <c r="W725" i="6"/>
  <c r="U725" i="6"/>
  <c r="T725" i="6"/>
  <c r="S725" i="6"/>
  <c r="R725" i="6"/>
  <c r="Y724" i="6"/>
  <c r="W724" i="6"/>
  <c r="X724" i="6" s="1"/>
  <c r="U724" i="6"/>
  <c r="V724" i="6" s="1"/>
  <c r="T724" i="6"/>
  <c r="S724" i="6"/>
  <c r="R724" i="6"/>
  <c r="Y723" i="6"/>
  <c r="W723" i="6"/>
  <c r="U723" i="6"/>
  <c r="T723" i="6"/>
  <c r="S723" i="6"/>
  <c r="R723" i="6"/>
  <c r="Y722" i="6"/>
  <c r="W722" i="6"/>
  <c r="U722" i="6"/>
  <c r="V722" i="6" s="1"/>
  <c r="T722" i="6"/>
  <c r="S722" i="6"/>
  <c r="R722" i="6"/>
  <c r="Y721" i="6"/>
  <c r="W721" i="6"/>
  <c r="X721" i="6" s="1"/>
  <c r="U721" i="6"/>
  <c r="T721" i="6"/>
  <c r="S721" i="6"/>
  <c r="R721" i="6"/>
  <c r="Y720" i="6"/>
  <c r="W720" i="6"/>
  <c r="X720" i="6" s="1"/>
  <c r="U720" i="6"/>
  <c r="V720" i="6" s="1"/>
  <c r="T720" i="6"/>
  <c r="S720" i="6"/>
  <c r="R720" i="6"/>
  <c r="Y719" i="6"/>
  <c r="W719" i="6"/>
  <c r="X719" i="6" s="1"/>
  <c r="U719" i="6"/>
  <c r="T719" i="6"/>
  <c r="S719" i="6"/>
  <c r="R719" i="6"/>
  <c r="Y718" i="6"/>
  <c r="W718" i="6"/>
  <c r="X718" i="6" s="1"/>
  <c r="U718" i="6"/>
  <c r="V718" i="6" s="1"/>
  <c r="T718" i="6"/>
  <c r="S718" i="6"/>
  <c r="R718" i="6"/>
  <c r="Y717" i="6"/>
  <c r="W717" i="6"/>
  <c r="X717" i="6" s="1"/>
  <c r="U717" i="6"/>
  <c r="T717" i="6"/>
  <c r="S717" i="6"/>
  <c r="R717" i="6"/>
  <c r="Y716" i="6"/>
  <c r="W716" i="6"/>
  <c r="X716" i="6" s="1"/>
  <c r="U716" i="6"/>
  <c r="V716" i="6" s="1"/>
  <c r="T716" i="6"/>
  <c r="S716" i="6"/>
  <c r="R716" i="6"/>
  <c r="Y715" i="6"/>
  <c r="W715" i="6"/>
  <c r="X715" i="6" s="1"/>
  <c r="U715" i="6"/>
  <c r="T715" i="6"/>
  <c r="S715" i="6"/>
  <c r="R715" i="6"/>
  <c r="Y714" i="6"/>
  <c r="W714" i="6"/>
  <c r="U714" i="6"/>
  <c r="V714" i="6" s="1"/>
  <c r="T714" i="6"/>
  <c r="S714" i="6"/>
  <c r="R714" i="6"/>
  <c r="Y713" i="6"/>
  <c r="W713" i="6"/>
  <c r="X713" i="6" s="1"/>
  <c r="U713" i="6"/>
  <c r="T713" i="6"/>
  <c r="S713" i="6"/>
  <c r="R713" i="6"/>
  <c r="Y712" i="6"/>
  <c r="W712" i="6"/>
  <c r="X712" i="6" s="1"/>
  <c r="U712" i="6"/>
  <c r="V712" i="6" s="1"/>
  <c r="T712" i="6"/>
  <c r="S712" i="6"/>
  <c r="R712" i="6"/>
  <c r="Y711" i="6"/>
  <c r="W711" i="6"/>
  <c r="X711" i="6" s="1"/>
  <c r="U711" i="6"/>
  <c r="T711" i="6"/>
  <c r="S711" i="6"/>
  <c r="R711" i="6"/>
  <c r="Y710" i="6"/>
  <c r="W710" i="6"/>
  <c r="X710" i="6" s="1"/>
  <c r="U710" i="6"/>
  <c r="V710" i="6" s="1"/>
  <c r="T710" i="6"/>
  <c r="S710" i="6"/>
  <c r="R710" i="6"/>
  <c r="Y709" i="6"/>
  <c r="W709" i="6"/>
  <c r="X709" i="6" s="1"/>
  <c r="U709" i="6"/>
  <c r="T709" i="6"/>
  <c r="S709" i="6"/>
  <c r="R709" i="6"/>
  <c r="Y708" i="6"/>
  <c r="W708" i="6"/>
  <c r="X708" i="6" s="1"/>
  <c r="U708" i="6"/>
  <c r="V708" i="6" s="1"/>
  <c r="T708" i="6"/>
  <c r="S708" i="6"/>
  <c r="R708" i="6"/>
  <c r="Y707" i="6"/>
  <c r="W707" i="6"/>
  <c r="X707" i="6" s="1"/>
  <c r="U707" i="6"/>
  <c r="T707" i="6"/>
  <c r="S707" i="6"/>
  <c r="R707" i="6"/>
  <c r="Y706" i="6"/>
  <c r="W706" i="6"/>
  <c r="U706" i="6"/>
  <c r="V706" i="6" s="1"/>
  <c r="T706" i="6"/>
  <c r="S706" i="6"/>
  <c r="R706" i="6"/>
  <c r="Y705" i="6"/>
  <c r="X705" i="6"/>
  <c r="W705" i="6"/>
  <c r="U705" i="6"/>
  <c r="T705" i="6"/>
  <c r="S705" i="6"/>
  <c r="R705" i="6"/>
  <c r="Y704" i="6"/>
  <c r="W704" i="6"/>
  <c r="X704" i="6" s="1"/>
  <c r="U704" i="6"/>
  <c r="V704" i="6" s="1"/>
  <c r="T704" i="6"/>
  <c r="S704" i="6"/>
  <c r="R704" i="6"/>
  <c r="Y703" i="6"/>
  <c r="W703" i="6"/>
  <c r="U703" i="6"/>
  <c r="T703" i="6"/>
  <c r="S703" i="6"/>
  <c r="R703" i="6"/>
  <c r="Y702" i="6"/>
  <c r="W702" i="6"/>
  <c r="U702" i="6"/>
  <c r="V702" i="6" s="1"/>
  <c r="T702" i="6"/>
  <c r="S702" i="6"/>
  <c r="R702" i="6"/>
  <c r="Y701" i="6"/>
  <c r="W701" i="6"/>
  <c r="X701" i="6" s="1"/>
  <c r="U701" i="6"/>
  <c r="T701" i="6"/>
  <c r="S701" i="6"/>
  <c r="R701" i="6"/>
  <c r="Y700" i="6"/>
  <c r="W700" i="6"/>
  <c r="U700" i="6"/>
  <c r="V700" i="6" s="1"/>
  <c r="T700" i="6"/>
  <c r="S700" i="6"/>
  <c r="R700" i="6"/>
  <c r="Y699" i="6"/>
  <c r="W699" i="6"/>
  <c r="U699" i="6"/>
  <c r="T699" i="6"/>
  <c r="S699" i="6"/>
  <c r="R699" i="6"/>
  <c r="Y698" i="6"/>
  <c r="W698" i="6"/>
  <c r="U698" i="6"/>
  <c r="T698" i="6"/>
  <c r="S698" i="6"/>
  <c r="R698" i="6"/>
  <c r="Y697" i="6"/>
  <c r="W697" i="6"/>
  <c r="X697" i="6" s="1"/>
  <c r="U697" i="6"/>
  <c r="T697" i="6"/>
  <c r="S697" i="6"/>
  <c r="R697" i="6"/>
  <c r="Y696" i="6"/>
  <c r="W696" i="6"/>
  <c r="X696" i="6" s="1"/>
  <c r="U696" i="6"/>
  <c r="V696" i="6" s="1"/>
  <c r="T696" i="6"/>
  <c r="S696" i="6"/>
  <c r="R696" i="6"/>
  <c r="Y695" i="6"/>
  <c r="W695" i="6"/>
  <c r="X695" i="6" s="1"/>
  <c r="U695" i="6"/>
  <c r="T695" i="6"/>
  <c r="S695" i="6"/>
  <c r="R695" i="6"/>
  <c r="Y694" i="6"/>
  <c r="W694" i="6"/>
  <c r="X694" i="6" s="1"/>
  <c r="U694" i="6"/>
  <c r="V694" i="6" s="1"/>
  <c r="T694" i="6"/>
  <c r="S694" i="6"/>
  <c r="R694" i="6"/>
  <c r="Y693" i="6"/>
  <c r="W693" i="6"/>
  <c r="U693" i="6"/>
  <c r="T693" i="6"/>
  <c r="S693" i="6"/>
  <c r="R693" i="6"/>
  <c r="Y692" i="6"/>
  <c r="W692" i="6"/>
  <c r="X692" i="6" s="1"/>
  <c r="V692" i="6"/>
  <c r="U692" i="6"/>
  <c r="T692" i="6"/>
  <c r="S692" i="6"/>
  <c r="R692" i="6"/>
  <c r="Y691" i="6"/>
  <c r="W691" i="6"/>
  <c r="U691" i="6"/>
  <c r="T691" i="6"/>
  <c r="S691" i="6"/>
  <c r="R691" i="6"/>
  <c r="Y690" i="6"/>
  <c r="W690" i="6"/>
  <c r="U690" i="6"/>
  <c r="V690" i="6" s="1"/>
  <c r="T690" i="6"/>
  <c r="S690" i="6"/>
  <c r="R690" i="6"/>
  <c r="Y689" i="6"/>
  <c r="W689" i="6"/>
  <c r="X689" i="6" s="1"/>
  <c r="U689" i="6"/>
  <c r="T689" i="6"/>
  <c r="S689" i="6"/>
  <c r="R689" i="6"/>
  <c r="Y688" i="6"/>
  <c r="W688" i="6"/>
  <c r="X688" i="6" s="1"/>
  <c r="U688" i="6"/>
  <c r="V688" i="6" s="1"/>
  <c r="T688" i="6"/>
  <c r="S688" i="6"/>
  <c r="R688" i="6"/>
  <c r="Y687" i="6"/>
  <c r="W687" i="6"/>
  <c r="X687" i="6" s="1"/>
  <c r="U687" i="6"/>
  <c r="T687" i="6"/>
  <c r="S687" i="6"/>
  <c r="R687" i="6"/>
  <c r="Y686" i="6"/>
  <c r="W686" i="6"/>
  <c r="X686" i="6" s="1"/>
  <c r="U686" i="6"/>
  <c r="V686" i="6" s="1"/>
  <c r="T686" i="6"/>
  <c r="S686" i="6"/>
  <c r="R686" i="6"/>
  <c r="Y685" i="6"/>
  <c r="W685" i="6"/>
  <c r="X685" i="6" s="1"/>
  <c r="U685" i="6"/>
  <c r="T685" i="6"/>
  <c r="S685" i="6"/>
  <c r="R685" i="6"/>
  <c r="Y684" i="6"/>
  <c r="W684" i="6"/>
  <c r="X684" i="6" s="1"/>
  <c r="U684" i="6"/>
  <c r="V684" i="6" s="1"/>
  <c r="T684" i="6"/>
  <c r="S684" i="6"/>
  <c r="R684" i="6"/>
  <c r="Y683" i="6"/>
  <c r="W683" i="6"/>
  <c r="U683" i="6"/>
  <c r="T683" i="6"/>
  <c r="S683" i="6"/>
  <c r="R683" i="6"/>
  <c r="Y682" i="6"/>
  <c r="W682" i="6"/>
  <c r="U682" i="6"/>
  <c r="V682" i="6" s="1"/>
  <c r="T682" i="6"/>
  <c r="S682" i="6"/>
  <c r="R682" i="6"/>
  <c r="Y681" i="6"/>
  <c r="W681" i="6"/>
  <c r="X681" i="6" s="1"/>
  <c r="U681" i="6"/>
  <c r="T681" i="6"/>
  <c r="S681" i="6"/>
  <c r="R681" i="6"/>
  <c r="Y680" i="6"/>
  <c r="W680" i="6"/>
  <c r="X680" i="6" s="1"/>
  <c r="U680" i="6"/>
  <c r="V680" i="6" s="1"/>
  <c r="T680" i="6"/>
  <c r="S680" i="6"/>
  <c r="R680" i="6"/>
  <c r="Y679" i="6"/>
  <c r="W679" i="6"/>
  <c r="X679" i="6" s="1"/>
  <c r="U679" i="6"/>
  <c r="T679" i="6"/>
  <c r="S679" i="6"/>
  <c r="R679" i="6"/>
  <c r="Y678" i="6"/>
  <c r="W678" i="6"/>
  <c r="X678" i="6" s="1"/>
  <c r="U678" i="6"/>
  <c r="V678" i="6" s="1"/>
  <c r="T678" i="6"/>
  <c r="S678" i="6"/>
  <c r="R678" i="6"/>
  <c r="Y677" i="6"/>
  <c r="W677" i="6"/>
  <c r="X677" i="6" s="1"/>
  <c r="U677" i="6"/>
  <c r="T677" i="6"/>
  <c r="S677" i="6"/>
  <c r="R677" i="6"/>
  <c r="Y676" i="6"/>
  <c r="W676" i="6"/>
  <c r="X676" i="6" s="1"/>
  <c r="U676" i="6"/>
  <c r="V676" i="6" s="1"/>
  <c r="T676" i="6"/>
  <c r="S676" i="6"/>
  <c r="R676" i="6"/>
  <c r="Y675" i="6"/>
  <c r="W675" i="6"/>
  <c r="X675" i="6" s="1"/>
  <c r="U675" i="6"/>
  <c r="T675" i="6"/>
  <c r="S675" i="6"/>
  <c r="R675" i="6"/>
  <c r="Y674" i="6"/>
  <c r="W674" i="6"/>
  <c r="X674" i="6" s="1"/>
  <c r="U674" i="6"/>
  <c r="V674" i="6" s="1"/>
  <c r="T674" i="6"/>
  <c r="S674" i="6"/>
  <c r="R674" i="6"/>
  <c r="Y673" i="6"/>
  <c r="W673" i="6"/>
  <c r="U673" i="6"/>
  <c r="T673" i="6"/>
  <c r="S673" i="6"/>
  <c r="R673" i="6"/>
  <c r="Y672" i="6"/>
  <c r="W672" i="6"/>
  <c r="U672" i="6"/>
  <c r="V672" i="6" s="1"/>
  <c r="T672" i="6"/>
  <c r="S672" i="6"/>
  <c r="R672" i="6"/>
  <c r="Y671" i="6"/>
  <c r="W671" i="6"/>
  <c r="X671" i="6" s="1"/>
  <c r="U671" i="6"/>
  <c r="T671" i="6"/>
  <c r="S671" i="6"/>
  <c r="R671" i="6"/>
  <c r="Y670" i="6"/>
  <c r="W670" i="6"/>
  <c r="X670" i="6" s="1"/>
  <c r="U670" i="6"/>
  <c r="V670" i="6" s="1"/>
  <c r="T670" i="6"/>
  <c r="S670" i="6"/>
  <c r="R670" i="6"/>
  <c r="Y669" i="6"/>
  <c r="W669" i="6"/>
  <c r="X669" i="6" s="1"/>
  <c r="U669" i="6"/>
  <c r="T669" i="6"/>
  <c r="S669" i="6"/>
  <c r="R669" i="6"/>
  <c r="Y668" i="6"/>
  <c r="W668" i="6"/>
  <c r="X668" i="6" s="1"/>
  <c r="U668" i="6"/>
  <c r="V668" i="6" s="1"/>
  <c r="T668" i="6"/>
  <c r="S668" i="6"/>
  <c r="R668" i="6"/>
  <c r="Y667" i="6"/>
  <c r="W667" i="6"/>
  <c r="X667" i="6" s="1"/>
  <c r="U667" i="6"/>
  <c r="T667" i="6"/>
  <c r="S667" i="6"/>
  <c r="R667" i="6"/>
  <c r="Y666" i="6"/>
  <c r="W666" i="6"/>
  <c r="X666" i="6" s="1"/>
  <c r="U666" i="6"/>
  <c r="V666" i="6" s="1"/>
  <c r="T666" i="6"/>
  <c r="S666" i="6"/>
  <c r="R666" i="6"/>
  <c r="Y665" i="6"/>
  <c r="W665" i="6"/>
  <c r="U665" i="6"/>
  <c r="T665" i="6"/>
  <c r="S665" i="6"/>
  <c r="R665" i="6"/>
  <c r="Y664" i="6"/>
  <c r="W664" i="6"/>
  <c r="U664" i="6"/>
  <c r="V664" i="6" s="1"/>
  <c r="T664" i="6"/>
  <c r="S664" i="6"/>
  <c r="R664" i="6"/>
  <c r="Y663" i="6"/>
  <c r="X663" i="6"/>
  <c r="W663" i="6"/>
  <c r="U663" i="6"/>
  <c r="T663" i="6"/>
  <c r="S663" i="6"/>
  <c r="R663" i="6"/>
  <c r="Y662" i="6"/>
  <c r="W662" i="6"/>
  <c r="X662" i="6" s="1"/>
  <c r="U662" i="6"/>
  <c r="V662" i="6" s="1"/>
  <c r="T662" i="6"/>
  <c r="S662" i="6"/>
  <c r="R662" i="6"/>
  <c r="Y661" i="6"/>
  <c r="W661" i="6"/>
  <c r="X661" i="6" s="1"/>
  <c r="U661" i="6"/>
  <c r="T661" i="6"/>
  <c r="S661" i="6"/>
  <c r="R661" i="6"/>
  <c r="Y660" i="6"/>
  <c r="W660" i="6"/>
  <c r="X660" i="6" s="1"/>
  <c r="U660" i="6"/>
  <c r="T660" i="6"/>
  <c r="S660" i="6"/>
  <c r="R660" i="6"/>
  <c r="Y659" i="6"/>
  <c r="W659" i="6"/>
  <c r="X659" i="6" s="1"/>
  <c r="U659" i="6"/>
  <c r="T659" i="6"/>
  <c r="S659" i="6"/>
  <c r="R659" i="6"/>
  <c r="Y658" i="6"/>
  <c r="W658" i="6"/>
  <c r="X658" i="6" s="1"/>
  <c r="V658" i="6"/>
  <c r="U658" i="6"/>
  <c r="T658" i="6"/>
  <c r="S658" i="6"/>
  <c r="R658" i="6"/>
  <c r="Y657" i="6"/>
  <c r="W657" i="6"/>
  <c r="U657" i="6"/>
  <c r="T657" i="6"/>
  <c r="S657" i="6"/>
  <c r="R657" i="6"/>
  <c r="Y656" i="6"/>
  <c r="W656" i="6"/>
  <c r="U656" i="6"/>
  <c r="V656" i="6" s="1"/>
  <c r="T656" i="6"/>
  <c r="S656" i="6"/>
  <c r="R656" i="6"/>
  <c r="Y655" i="6"/>
  <c r="W655" i="6"/>
  <c r="X655" i="6" s="1"/>
  <c r="U655" i="6"/>
  <c r="T655" i="6"/>
  <c r="S655" i="6"/>
  <c r="R655" i="6"/>
  <c r="Y654" i="6"/>
  <c r="W654" i="6"/>
  <c r="X654" i="6" s="1"/>
  <c r="U654" i="6"/>
  <c r="V654" i="6" s="1"/>
  <c r="T654" i="6"/>
  <c r="S654" i="6"/>
  <c r="R654" i="6"/>
  <c r="Y653" i="6"/>
  <c r="W653" i="6"/>
  <c r="X653" i="6" s="1"/>
  <c r="U653" i="6"/>
  <c r="T653" i="6"/>
  <c r="S653" i="6"/>
  <c r="R653" i="6"/>
  <c r="Y652" i="6"/>
  <c r="W652" i="6"/>
  <c r="X652" i="6" s="1"/>
  <c r="U652" i="6"/>
  <c r="V652" i="6" s="1"/>
  <c r="T652" i="6"/>
  <c r="S652" i="6"/>
  <c r="R652" i="6"/>
  <c r="Y651" i="6"/>
  <c r="W651" i="6"/>
  <c r="X651" i="6" s="1"/>
  <c r="U651" i="6"/>
  <c r="T651" i="6"/>
  <c r="S651" i="6"/>
  <c r="R651" i="6"/>
  <c r="Y650" i="6"/>
  <c r="W650" i="6"/>
  <c r="X650" i="6" s="1"/>
  <c r="U650" i="6"/>
  <c r="V650" i="6" s="1"/>
  <c r="T650" i="6"/>
  <c r="S650" i="6"/>
  <c r="R650" i="6"/>
  <c r="Y649" i="6"/>
  <c r="W649" i="6"/>
  <c r="U649" i="6"/>
  <c r="T649" i="6"/>
  <c r="S649" i="6"/>
  <c r="R649" i="6"/>
  <c r="Y648" i="6"/>
  <c r="W648" i="6"/>
  <c r="U648" i="6"/>
  <c r="V648" i="6" s="1"/>
  <c r="T648" i="6"/>
  <c r="S648" i="6"/>
  <c r="R648" i="6"/>
  <c r="Y647" i="6"/>
  <c r="W647" i="6"/>
  <c r="X647" i="6" s="1"/>
  <c r="U647" i="6"/>
  <c r="T647" i="6"/>
  <c r="S647" i="6"/>
  <c r="R647" i="6"/>
  <c r="Y646" i="6"/>
  <c r="W646" i="6"/>
  <c r="X646" i="6" s="1"/>
  <c r="U646" i="6"/>
  <c r="V646" i="6" s="1"/>
  <c r="T646" i="6"/>
  <c r="S646" i="6"/>
  <c r="R646" i="6"/>
  <c r="Y645" i="6"/>
  <c r="W645" i="6"/>
  <c r="X645" i="6" s="1"/>
  <c r="U645" i="6"/>
  <c r="T645" i="6"/>
  <c r="S645" i="6"/>
  <c r="R645" i="6"/>
  <c r="Y644" i="6"/>
  <c r="W644" i="6"/>
  <c r="X644" i="6" s="1"/>
  <c r="U644" i="6"/>
  <c r="V644" i="6" s="1"/>
  <c r="T644" i="6"/>
  <c r="S644" i="6"/>
  <c r="R644" i="6"/>
  <c r="Y643" i="6"/>
  <c r="W643" i="6"/>
  <c r="U643" i="6"/>
  <c r="T643" i="6"/>
  <c r="S643" i="6"/>
  <c r="R643" i="6"/>
  <c r="Y642" i="6"/>
  <c r="W642" i="6"/>
  <c r="X642" i="6" s="1"/>
  <c r="U642" i="6"/>
  <c r="V642" i="6" s="1"/>
  <c r="T642" i="6"/>
  <c r="S642" i="6"/>
  <c r="R642" i="6"/>
  <c r="Y641" i="6"/>
  <c r="W641" i="6"/>
  <c r="X641" i="6" s="1"/>
  <c r="U641" i="6"/>
  <c r="T641" i="6"/>
  <c r="S641" i="6"/>
  <c r="R641" i="6"/>
  <c r="Y640" i="6"/>
  <c r="W640" i="6"/>
  <c r="X640" i="6" s="1"/>
  <c r="V640" i="6"/>
  <c r="U640" i="6"/>
  <c r="T640" i="6"/>
  <c r="S640" i="6"/>
  <c r="R640" i="6"/>
  <c r="Y639" i="6"/>
  <c r="X639" i="6"/>
  <c r="W639" i="6"/>
  <c r="U639" i="6"/>
  <c r="T639" i="6"/>
  <c r="S639" i="6"/>
  <c r="R639" i="6"/>
  <c r="Y638" i="6"/>
  <c r="W638" i="6"/>
  <c r="X638" i="6" s="1"/>
  <c r="V638" i="6"/>
  <c r="U638" i="6"/>
  <c r="T638" i="6"/>
  <c r="S638" i="6"/>
  <c r="R638" i="6"/>
  <c r="Y637" i="6"/>
  <c r="X637" i="6"/>
  <c r="W637" i="6"/>
  <c r="U637" i="6"/>
  <c r="T637" i="6"/>
  <c r="S637" i="6"/>
  <c r="R637" i="6"/>
  <c r="Y636" i="6"/>
  <c r="W636" i="6"/>
  <c r="X636" i="6" s="1"/>
  <c r="V636" i="6"/>
  <c r="U636" i="6"/>
  <c r="T636" i="6"/>
  <c r="S636" i="6"/>
  <c r="R636" i="6"/>
  <c r="Y635" i="6"/>
  <c r="X635" i="6"/>
  <c r="W635" i="6"/>
  <c r="U635" i="6"/>
  <c r="T635" i="6"/>
  <c r="S635" i="6"/>
  <c r="R635" i="6"/>
  <c r="Y634" i="6"/>
  <c r="W634" i="6"/>
  <c r="X634" i="6" s="1"/>
  <c r="V634" i="6"/>
  <c r="U634" i="6"/>
  <c r="T634" i="6"/>
  <c r="S634" i="6"/>
  <c r="R634" i="6"/>
  <c r="Y633" i="6"/>
  <c r="X633" i="6"/>
  <c r="W633" i="6"/>
  <c r="U633" i="6"/>
  <c r="T633" i="6"/>
  <c r="S633" i="6"/>
  <c r="R633" i="6"/>
  <c r="Y632" i="6"/>
  <c r="W632" i="6"/>
  <c r="X632" i="6" s="1"/>
  <c r="V632" i="6"/>
  <c r="U632" i="6"/>
  <c r="T632" i="6"/>
  <c r="S632" i="6"/>
  <c r="R632" i="6"/>
  <c r="Y631" i="6"/>
  <c r="W631" i="6"/>
  <c r="X631" i="6" s="1"/>
  <c r="U631" i="6"/>
  <c r="T631" i="6"/>
  <c r="S631" i="6"/>
  <c r="R631" i="6"/>
  <c r="Y630" i="6"/>
  <c r="W630" i="6"/>
  <c r="X630" i="6" s="1"/>
  <c r="U630" i="6"/>
  <c r="V630" i="6" s="1"/>
  <c r="T630" i="6"/>
  <c r="S630" i="6"/>
  <c r="R630" i="6"/>
  <c r="Y629" i="6"/>
  <c r="W629" i="6"/>
  <c r="X629" i="6" s="1"/>
  <c r="U629" i="6"/>
  <c r="T629" i="6"/>
  <c r="S629" i="6"/>
  <c r="R629" i="6"/>
  <c r="Y628" i="6"/>
  <c r="W628" i="6"/>
  <c r="X628" i="6" s="1"/>
  <c r="U628" i="6"/>
  <c r="V628" i="6" s="1"/>
  <c r="T628" i="6"/>
  <c r="S628" i="6"/>
  <c r="R628" i="6"/>
  <c r="Y627" i="6"/>
  <c r="W627" i="6"/>
  <c r="U627" i="6"/>
  <c r="T627" i="6"/>
  <c r="S627" i="6"/>
  <c r="R627" i="6"/>
  <c r="Y626" i="6"/>
  <c r="W626" i="6"/>
  <c r="U626" i="6"/>
  <c r="V626" i="6" s="1"/>
  <c r="T626" i="6"/>
  <c r="S626" i="6"/>
  <c r="R626" i="6"/>
  <c r="Y625" i="6"/>
  <c r="X625" i="6"/>
  <c r="W625" i="6"/>
  <c r="U625" i="6"/>
  <c r="T625" i="6"/>
  <c r="S625" i="6"/>
  <c r="R625" i="6"/>
  <c r="Y624" i="6"/>
  <c r="W624" i="6"/>
  <c r="X624" i="6" s="1"/>
  <c r="V624" i="6"/>
  <c r="U624" i="6"/>
  <c r="T624" i="6"/>
  <c r="S624" i="6"/>
  <c r="R624" i="6"/>
  <c r="Y623" i="6"/>
  <c r="W623" i="6"/>
  <c r="X623" i="6" s="1"/>
  <c r="U623" i="6"/>
  <c r="T623" i="6"/>
  <c r="S623" i="6"/>
  <c r="R623" i="6"/>
  <c r="Y622" i="6"/>
  <c r="W622" i="6"/>
  <c r="U622" i="6"/>
  <c r="V622" i="6" s="1"/>
  <c r="T622" i="6"/>
  <c r="S622" i="6"/>
  <c r="R622" i="6"/>
  <c r="Y621" i="6"/>
  <c r="X621" i="6"/>
  <c r="W621" i="6"/>
  <c r="U621" i="6"/>
  <c r="T621" i="6"/>
  <c r="S621" i="6"/>
  <c r="R621" i="6"/>
  <c r="Y620" i="6"/>
  <c r="W620" i="6"/>
  <c r="V620" i="6"/>
  <c r="U620" i="6"/>
  <c r="T620" i="6"/>
  <c r="S620" i="6"/>
  <c r="R620" i="6"/>
  <c r="Y619" i="6"/>
  <c r="W619" i="6"/>
  <c r="X619" i="6" s="1"/>
  <c r="U619" i="6"/>
  <c r="T619" i="6"/>
  <c r="S619" i="6"/>
  <c r="R619" i="6"/>
  <c r="Y618" i="6"/>
  <c r="W618" i="6"/>
  <c r="U618" i="6"/>
  <c r="V618" i="6" s="1"/>
  <c r="T618" i="6"/>
  <c r="S618" i="6"/>
  <c r="R618" i="6"/>
  <c r="Y617" i="6"/>
  <c r="X617" i="6"/>
  <c r="W617" i="6"/>
  <c r="U617" i="6"/>
  <c r="T617" i="6"/>
  <c r="S617" i="6"/>
  <c r="R617" i="6"/>
  <c r="Y616" i="6"/>
  <c r="W616" i="6"/>
  <c r="U616" i="6"/>
  <c r="V616" i="6" s="1"/>
  <c r="T616" i="6"/>
  <c r="S616" i="6"/>
  <c r="R616" i="6"/>
  <c r="Y615" i="6"/>
  <c r="W615" i="6"/>
  <c r="X615" i="6" s="1"/>
  <c r="U615" i="6"/>
  <c r="T615" i="6"/>
  <c r="S615" i="6"/>
  <c r="R615" i="6"/>
  <c r="Y614" i="6"/>
  <c r="W614" i="6"/>
  <c r="X614" i="6" s="1"/>
  <c r="U614" i="6"/>
  <c r="V614" i="6" s="1"/>
  <c r="T614" i="6"/>
  <c r="S614" i="6"/>
  <c r="R614" i="6"/>
  <c r="Y613" i="6"/>
  <c r="W613" i="6"/>
  <c r="X613" i="6" s="1"/>
  <c r="U613" i="6"/>
  <c r="T613" i="6"/>
  <c r="S613" i="6"/>
  <c r="R613" i="6"/>
  <c r="Y612" i="6"/>
  <c r="W612" i="6"/>
  <c r="U612" i="6"/>
  <c r="V612" i="6" s="1"/>
  <c r="T612" i="6"/>
  <c r="S612" i="6"/>
  <c r="R612" i="6"/>
  <c r="Y611" i="6"/>
  <c r="W611" i="6"/>
  <c r="X611" i="6" s="1"/>
  <c r="U611" i="6"/>
  <c r="T611" i="6"/>
  <c r="S611" i="6"/>
  <c r="R611" i="6"/>
  <c r="Y610" i="6"/>
  <c r="W610" i="6"/>
  <c r="X610" i="6" s="1"/>
  <c r="U610" i="6"/>
  <c r="V610" i="6" s="1"/>
  <c r="T610" i="6"/>
  <c r="S610" i="6"/>
  <c r="R610" i="6"/>
  <c r="Y609" i="6"/>
  <c r="W609" i="6"/>
  <c r="X609" i="6" s="1"/>
  <c r="U609" i="6"/>
  <c r="T609" i="6"/>
  <c r="S609" i="6"/>
  <c r="R609" i="6"/>
  <c r="Y608" i="6"/>
  <c r="W608" i="6"/>
  <c r="X608" i="6" s="1"/>
  <c r="U608" i="6"/>
  <c r="V608" i="6" s="1"/>
  <c r="T608" i="6"/>
  <c r="S608" i="6"/>
  <c r="R608" i="6"/>
  <c r="Y607" i="6"/>
  <c r="W607" i="6"/>
  <c r="X607" i="6" s="1"/>
  <c r="U607" i="6"/>
  <c r="T607" i="6"/>
  <c r="S607" i="6"/>
  <c r="R607" i="6"/>
  <c r="Y606" i="6"/>
  <c r="W606" i="6"/>
  <c r="U606" i="6"/>
  <c r="V606" i="6" s="1"/>
  <c r="T606" i="6"/>
  <c r="S606" i="6"/>
  <c r="R606" i="6"/>
  <c r="Y605" i="6"/>
  <c r="W605" i="6"/>
  <c r="X605" i="6" s="1"/>
  <c r="U605" i="6"/>
  <c r="T605" i="6"/>
  <c r="S605" i="6"/>
  <c r="R605" i="6"/>
  <c r="Y604" i="6"/>
  <c r="W604" i="6"/>
  <c r="X604" i="6" s="1"/>
  <c r="U604" i="6"/>
  <c r="V604" i="6" s="1"/>
  <c r="T604" i="6"/>
  <c r="S604" i="6"/>
  <c r="R604" i="6"/>
  <c r="Y603" i="6"/>
  <c r="W603" i="6"/>
  <c r="X603" i="6" s="1"/>
  <c r="U603" i="6"/>
  <c r="T603" i="6"/>
  <c r="S603" i="6"/>
  <c r="R603" i="6"/>
  <c r="Y602" i="6"/>
  <c r="W602" i="6"/>
  <c r="X602" i="6" s="1"/>
  <c r="U602" i="6"/>
  <c r="V602" i="6" s="1"/>
  <c r="T602" i="6"/>
  <c r="S602" i="6"/>
  <c r="R602" i="6"/>
  <c r="Y601" i="6"/>
  <c r="W601" i="6"/>
  <c r="X601" i="6" s="1"/>
  <c r="U601" i="6"/>
  <c r="T601" i="6"/>
  <c r="S601" i="6"/>
  <c r="R601" i="6"/>
  <c r="Y600" i="6"/>
  <c r="W600" i="6"/>
  <c r="X600" i="6" s="1"/>
  <c r="V600" i="6"/>
  <c r="U600" i="6"/>
  <c r="T600" i="6"/>
  <c r="S600" i="6"/>
  <c r="R600" i="6"/>
  <c r="Y599" i="6"/>
  <c r="W599" i="6"/>
  <c r="X599" i="6" s="1"/>
  <c r="U599" i="6"/>
  <c r="T599" i="6"/>
  <c r="S599" i="6"/>
  <c r="R599" i="6"/>
  <c r="Y598" i="6"/>
  <c r="W598" i="6"/>
  <c r="X598" i="6" s="1"/>
  <c r="U598" i="6"/>
  <c r="V598" i="6" s="1"/>
  <c r="T598" i="6"/>
  <c r="S598" i="6"/>
  <c r="R598" i="6"/>
  <c r="Y597" i="6"/>
  <c r="W597" i="6"/>
  <c r="X597" i="6" s="1"/>
  <c r="U597" i="6"/>
  <c r="T597" i="6"/>
  <c r="S597" i="6"/>
  <c r="R597" i="6"/>
  <c r="Y596" i="6"/>
  <c r="W596" i="6"/>
  <c r="X596" i="6" s="1"/>
  <c r="U596" i="6"/>
  <c r="V596" i="6" s="1"/>
  <c r="T596" i="6"/>
  <c r="S596" i="6"/>
  <c r="R596" i="6"/>
  <c r="Y595" i="6"/>
  <c r="W595" i="6"/>
  <c r="U595" i="6"/>
  <c r="T595" i="6"/>
  <c r="S595" i="6"/>
  <c r="R595" i="6"/>
  <c r="Y594" i="6"/>
  <c r="W594" i="6"/>
  <c r="X594" i="6" s="1"/>
  <c r="U594" i="6"/>
  <c r="V594" i="6" s="1"/>
  <c r="T594" i="6"/>
  <c r="S594" i="6"/>
  <c r="R594" i="6"/>
  <c r="Y593" i="6"/>
  <c r="X593" i="6"/>
  <c r="W593" i="6"/>
  <c r="U593" i="6"/>
  <c r="T593" i="6"/>
  <c r="S593" i="6"/>
  <c r="R593" i="6"/>
  <c r="Y592" i="6"/>
  <c r="W592" i="6"/>
  <c r="X592" i="6" s="1"/>
  <c r="V592" i="6"/>
  <c r="U592" i="6"/>
  <c r="T592" i="6"/>
  <c r="S592" i="6"/>
  <c r="R592" i="6"/>
  <c r="Y591" i="6"/>
  <c r="W591" i="6"/>
  <c r="X591" i="6" s="1"/>
  <c r="U591" i="6"/>
  <c r="T591" i="6"/>
  <c r="S591" i="6"/>
  <c r="R591" i="6"/>
  <c r="Y590" i="6"/>
  <c r="W590" i="6"/>
  <c r="U590" i="6"/>
  <c r="V590" i="6" s="1"/>
  <c r="T590" i="6"/>
  <c r="S590" i="6"/>
  <c r="R590" i="6"/>
  <c r="Y589" i="6"/>
  <c r="X589" i="6"/>
  <c r="W589" i="6"/>
  <c r="U589" i="6"/>
  <c r="T589" i="6"/>
  <c r="S589" i="6"/>
  <c r="R589" i="6"/>
  <c r="Y588" i="6"/>
  <c r="W588" i="6"/>
  <c r="X588" i="6" s="1"/>
  <c r="V588" i="6"/>
  <c r="U588" i="6"/>
  <c r="T588" i="6"/>
  <c r="S588" i="6"/>
  <c r="R588" i="6"/>
  <c r="Y587" i="6"/>
  <c r="W587" i="6"/>
  <c r="U587" i="6"/>
  <c r="T587" i="6"/>
  <c r="S587" i="6"/>
  <c r="R587" i="6"/>
  <c r="Y586" i="6"/>
  <c r="W586" i="6"/>
  <c r="X586" i="6" s="1"/>
  <c r="U586" i="6"/>
  <c r="V586" i="6" s="1"/>
  <c r="T586" i="6"/>
  <c r="S586" i="6"/>
  <c r="R586" i="6"/>
  <c r="Y585" i="6"/>
  <c r="X585" i="6"/>
  <c r="W585" i="6"/>
  <c r="U585" i="6"/>
  <c r="T585" i="6"/>
  <c r="S585" i="6"/>
  <c r="R585" i="6"/>
  <c r="Y584" i="6"/>
  <c r="W584" i="6"/>
  <c r="U584" i="6"/>
  <c r="V584" i="6" s="1"/>
  <c r="T584" i="6"/>
  <c r="S584" i="6"/>
  <c r="R584" i="6"/>
  <c r="Y583" i="6"/>
  <c r="W583" i="6"/>
  <c r="X583" i="6" s="1"/>
  <c r="U583" i="6"/>
  <c r="T583" i="6"/>
  <c r="S583" i="6"/>
  <c r="R583" i="6"/>
  <c r="Y582" i="6"/>
  <c r="W582" i="6"/>
  <c r="X582" i="6" s="1"/>
  <c r="U582" i="6"/>
  <c r="V582" i="6" s="1"/>
  <c r="T582" i="6"/>
  <c r="S582" i="6"/>
  <c r="R582" i="6"/>
  <c r="Y581" i="6"/>
  <c r="W581" i="6"/>
  <c r="X581" i="6" s="1"/>
  <c r="U581" i="6"/>
  <c r="T581" i="6"/>
  <c r="S581" i="6"/>
  <c r="R581" i="6"/>
  <c r="Y580" i="6"/>
  <c r="W580" i="6"/>
  <c r="X580" i="6" s="1"/>
  <c r="U580" i="6"/>
  <c r="V580" i="6" s="1"/>
  <c r="T580" i="6"/>
  <c r="S580" i="6"/>
  <c r="R580" i="6"/>
  <c r="Y579" i="6"/>
  <c r="W579" i="6"/>
  <c r="X579" i="6" s="1"/>
  <c r="U579" i="6"/>
  <c r="T579" i="6"/>
  <c r="S579" i="6"/>
  <c r="R579" i="6"/>
  <c r="Y578" i="6"/>
  <c r="W578" i="6"/>
  <c r="U578" i="6"/>
  <c r="V578" i="6" s="1"/>
  <c r="T578" i="6"/>
  <c r="S578" i="6"/>
  <c r="R578" i="6"/>
  <c r="Y577" i="6"/>
  <c r="W577" i="6"/>
  <c r="X577" i="6" s="1"/>
  <c r="U577" i="6"/>
  <c r="T577" i="6"/>
  <c r="S577" i="6"/>
  <c r="R577" i="6"/>
  <c r="Y576" i="6"/>
  <c r="W576" i="6"/>
  <c r="X576" i="6" s="1"/>
  <c r="U576" i="6"/>
  <c r="V576" i="6" s="1"/>
  <c r="T576" i="6"/>
  <c r="S576" i="6"/>
  <c r="R576" i="6"/>
  <c r="Y575" i="6"/>
  <c r="W575" i="6"/>
  <c r="X575" i="6" s="1"/>
  <c r="U575" i="6"/>
  <c r="T575" i="6"/>
  <c r="S575" i="6"/>
  <c r="R575" i="6"/>
  <c r="Y574" i="6"/>
  <c r="W574" i="6"/>
  <c r="X574" i="6" s="1"/>
  <c r="U574" i="6"/>
  <c r="V574" i="6" s="1"/>
  <c r="T574" i="6"/>
  <c r="S574" i="6"/>
  <c r="R574" i="6"/>
  <c r="Y573" i="6"/>
  <c r="W573" i="6"/>
  <c r="X573" i="6" s="1"/>
  <c r="U573" i="6"/>
  <c r="T573" i="6"/>
  <c r="S573" i="6"/>
  <c r="R573" i="6"/>
  <c r="Y572" i="6"/>
  <c r="W572" i="6"/>
  <c r="U572" i="6"/>
  <c r="V572" i="6" s="1"/>
  <c r="T572" i="6"/>
  <c r="S572" i="6"/>
  <c r="R572" i="6"/>
  <c r="Y571" i="6"/>
  <c r="W571" i="6"/>
  <c r="X571" i="6" s="1"/>
  <c r="U571" i="6"/>
  <c r="T571" i="6"/>
  <c r="S571" i="6"/>
  <c r="R571" i="6"/>
  <c r="Y570" i="6"/>
  <c r="W570" i="6"/>
  <c r="X570" i="6" s="1"/>
  <c r="U570" i="6"/>
  <c r="V570" i="6" s="1"/>
  <c r="T570" i="6"/>
  <c r="S570" i="6"/>
  <c r="R570" i="6"/>
  <c r="Y569" i="6"/>
  <c r="W569" i="6"/>
  <c r="X569" i="6" s="1"/>
  <c r="U569" i="6"/>
  <c r="T569" i="6"/>
  <c r="S569" i="6"/>
  <c r="R569" i="6"/>
  <c r="Y568" i="6"/>
  <c r="W568" i="6"/>
  <c r="X568" i="6" s="1"/>
  <c r="U568" i="6"/>
  <c r="V568" i="6" s="1"/>
  <c r="T568" i="6"/>
  <c r="S568" i="6"/>
  <c r="R568" i="6"/>
  <c r="Y567" i="6"/>
  <c r="W567" i="6"/>
  <c r="X567" i="6" s="1"/>
  <c r="U567" i="6"/>
  <c r="T567" i="6"/>
  <c r="S567" i="6"/>
  <c r="R567" i="6"/>
  <c r="Y566" i="6"/>
  <c r="W566" i="6"/>
  <c r="U566" i="6"/>
  <c r="V566" i="6" s="1"/>
  <c r="T566" i="6"/>
  <c r="S566" i="6"/>
  <c r="R566" i="6"/>
  <c r="Y565" i="6"/>
  <c r="W565" i="6"/>
  <c r="X565" i="6" s="1"/>
  <c r="U565" i="6"/>
  <c r="T565" i="6"/>
  <c r="S565" i="6"/>
  <c r="R565" i="6"/>
  <c r="Y564" i="6"/>
  <c r="W564" i="6"/>
  <c r="X564" i="6" s="1"/>
  <c r="U564" i="6"/>
  <c r="V564" i="6" s="1"/>
  <c r="T564" i="6"/>
  <c r="S564" i="6"/>
  <c r="R564" i="6"/>
  <c r="Y563" i="6"/>
  <c r="W563" i="6"/>
  <c r="X563" i="6" s="1"/>
  <c r="U563" i="6"/>
  <c r="T563" i="6"/>
  <c r="S563" i="6"/>
  <c r="R563" i="6"/>
  <c r="Y562" i="6"/>
  <c r="W562" i="6"/>
  <c r="X562" i="6" s="1"/>
  <c r="U562" i="6"/>
  <c r="V562" i="6" s="1"/>
  <c r="T562" i="6"/>
  <c r="S562" i="6"/>
  <c r="R562" i="6"/>
  <c r="Y561" i="6"/>
  <c r="W561" i="6"/>
  <c r="X561" i="6" s="1"/>
  <c r="U561" i="6"/>
  <c r="T561" i="6"/>
  <c r="S561" i="6"/>
  <c r="R561" i="6"/>
  <c r="Y560" i="6"/>
  <c r="W560" i="6"/>
  <c r="X560" i="6" s="1"/>
  <c r="U560" i="6"/>
  <c r="V560" i="6" s="1"/>
  <c r="T560" i="6"/>
  <c r="S560" i="6"/>
  <c r="R560" i="6"/>
  <c r="Y559" i="6"/>
  <c r="W559" i="6"/>
  <c r="X559" i="6" s="1"/>
  <c r="U559" i="6"/>
  <c r="T559" i="6"/>
  <c r="S559" i="6"/>
  <c r="R559" i="6"/>
  <c r="Y558" i="6"/>
  <c r="W558" i="6"/>
  <c r="X558" i="6" s="1"/>
  <c r="U558" i="6"/>
  <c r="V558" i="6" s="1"/>
  <c r="T558" i="6"/>
  <c r="S558" i="6"/>
  <c r="R558" i="6"/>
  <c r="Y557" i="6"/>
  <c r="W557" i="6"/>
  <c r="X557" i="6" s="1"/>
  <c r="U557" i="6"/>
  <c r="T557" i="6"/>
  <c r="S557" i="6"/>
  <c r="R557" i="6"/>
  <c r="Y556" i="6"/>
  <c r="W556" i="6"/>
  <c r="X556" i="6" s="1"/>
  <c r="U556" i="6"/>
  <c r="V556" i="6" s="1"/>
  <c r="T556" i="6"/>
  <c r="S556" i="6"/>
  <c r="R556" i="6"/>
  <c r="Y555" i="6"/>
  <c r="W555" i="6"/>
  <c r="X555" i="6" s="1"/>
  <c r="U555" i="6"/>
  <c r="T555" i="6"/>
  <c r="S555" i="6"/>
  <c r="R555" i="6"/>
  <c r="Y554" i="6"/>
  <c r="W554" i="6"/>
  <c r="X554" i="6" s="1"/>
  <c r="U554" i="6"/>
  <c r="V554" i="6" s="1"/>
  <c r="T554" i="6"/>
  <c r="S554" i="6"/>
  <c r="R554" i="6"/>
  <c r="Y553" i="6"/>
  <c r="W553" i="6"/>
  <c r="X553" i="6" s="1"/>
  <c r="U553" i="6"/>
  <c r="T553" i="6"/>
  <c r="S553" i="6"/>
  <c r="R553" i="6"/>
  <c r="Y552" i="6"/>
  <c r="W552" i="6"/>
  <c r="X552" i="6" s="1"/>
  <c r="U552" i="6"/>
  <c r="V552" i="6" s="1"/>
  <c r="T552" i="6"/>
  <c r="S552" i="6"/>
  <c r="R552" i="6"/>
  <c r="Y551" i="6"/>
  <c r="W551" i="6"/>
  <c r="X551" i="6" s="1"/>
  <c r="U551" i="6"/>
  <c r="T551" i="6"/>
  <c r="S551" i="6"/>
  <c r="R551" i="6"/>
  <c r="Y550" i="6"/>
  <c r="W550" i="6"/>
  <c r="X550" i="6" s="1"/>
  <c r="U550" i="6"/>
  <c r="V550" i="6" s="1"/>
  <c r="T550" i="6"/>
  <c r="S550" i="6"/>
  <c r="R550" i="6"/>
  <c r="Y549" i="6"/>
  <c r="W549" i="6"/>
  <c r="X549" i="6" s="1"/>
  <c r="U549" i="6"/>
  <c r="T549" i="6"/>
  <c r="S549" i="6"/>
  <c r="R549" i="6"/>
  <c r="Y548" i="6"/>
  <c r="W548" i="6"/>
  <c r="X548" i="6" s="1"/>
  <c r="U548" i="6"/>
  <c r="V548" i="6" s="1"/>
  <c r="T548" i="6"/>
  <c r="S548" i="6"/>
  <c r="R548" i="6"/>
  <c r="Y547" i="6"/>
  <c r="W547" i="6"/>
  <c r="X547" i="6" s="1"/>
  <c r="U547" i="6"/>
  <c r="T547" i="6"/>
  <c r="S547" i="6"/>
  <c r="R547" i="6"/>
  <c r="Y546" i="6"/>
  <c r="W546" i="6"/>
  <c r="X546" i="6" s="1"/>
  <c r="U546" i="6"/>
  <c r="V546" i="6" s="1"/>
  <c r="T546" i="6"/>
  <c r="S546" i="6"/>
  <c r="R546" i="6"/>
  <c r="Y545" i="6"/>
  <c r="W545" i="6"/>
  <c r="X545" i="6" s="1"/>
  <c r="U545" i="6"/>
  <c r="T545" i="6"/>
  <c r="S545" i="6"/>
  <c r="R545" i="6"/>
  <c r="Y544" i="6"/>
  <c r="W544" i="6"/>
  <c r="X544" i="6" s="1"/>
  <c r="U544" i="6"/>
  <c r="V544" i="6" s="1"/>
  <c r="T544" i="6"/>
  <c r="S544" i="6"/>
  <c r="R544" i="6"/>
  <c r="Y543" i="6"/>
  <c r="W543" i="6"/>
  <c r="X543" i="6" s="1"/>
  <c r="U543" i="6"/>
  <c r="T543" i="6"/>
  <c r="S543" i="6"/>
  <c r="R543" i="6"/>
  <c r="Y542" i="6"/>
  <c r="W542" i="6"/>
  <c r="X542" i="6" s="1"/>
  <c r="U542" i="6"/>
  <c r="V542" i="6" s="1"/>
  <c r="T542" i="6"/>
  <c r="S542" i="6"/>
  <c r="R542" i="6"/>
  <c r="Y541" i="6"/>
  <c r="W541" i="6"/>
  <c r="X541" i="6" s="1"/>
  <c r="U541" i="6"/>
  <c r="T541" i="6"/>
  <c r="S541" i="6"/>
  <c r="R541" i="6"/>
  <c r="Y540" i="6"/>
  <c r="W540" i="6"/>
  <c r="X540" i="6" s="1"/>
  <c r="U540" i="6"/>
  <c r="V540" i="6" s="1"/>
  <c r="T540" i="6"/>
  <c r="S540" i="6"/>
  <c r="R540" i="6"/>
  <c r="Y539" i="6"/>
  <c r="W539" i="6"/>
  <c r="X539" i="6" s="1"/>
  <c r="U539" i="6"/>
  <c r="T539" i="6"/>
  <c r="S539" i="6"/>
  <c r="R539" i="6"/>
  <c r="Y538" i="6"/>
  <c r="W538" i="6"/>
  <c r="X538" i="6" s="1"/>
  <c r="U538" i="6"/>
  <c r="V538" i="6" s="1"/>
  <c r="T538" i="6"/>
  <c r="S538" i="6"/>
  <c r="R538" i="6"/>
  <c r="Y537" i="6"/>
  <c r="W537" i="6"/>
  <c r="X537" i="6" s="1"/>
  <c r="U537" i="6"/>
  <c r="T537" i="6"/>
  <c r="S537" i="6"/>
  <c r="R537" i="6"/>
  <c r="Y536" i="6"/>
  <c r="W536" i="6"/>
  <c r="X536" i="6" s="1"/>
  <c r="U536" i="6"/>
  <c r="V536" i="6" s="1"/>
  <c r="T536" i="6"/>
  <c r="S536" i="6"/>
  <c r="R536" i="6"/>
  <c r="Y535" i="6"/>
  <c r="W535" i="6"/>
  <c r="X535" i="6" s="1"/>
  <c r="U535" i="6"/>
  <c r="T535" i="6"/>
  <c r="S535" i="6"/>
  <c r="R535" i="6"/>
  <c r="Y534" i="6"/>
  <c r="W534" i="6"/>
  <c r="X534" i="6" s="1"/>
  <c r="U534" i="6"/>
  <c r="V534" i="6" s="1"/>
  <c r="T534" i="6"/>
  <c r="S534" i="6"/>
  <c r="R534" i="6"/>
  <c r="Y533" i="6"/>
  <c r="W533" i="6"/>
  <c r="X533" i="6" s="1"/>
  <c r="U533" i="6"/>
  <c r="T533" i="6"/>
  <c r="S533" i="6"/>
  <c r="R533" i="6"/>
  <c r="Y532" i="6"/>
  <c r="W532" i="6"/>
  <c r="X532" i="6" s="1"/>
  <c r="U532" i="6"/>
  <c r="V532" i="6" s="1"/>
  <c r="T532" i="6"/>
  <c r="S532" i="6"/>
  <c r="R532" i="6"/>
  <c r="Y531" i="6"/>
  <c r="W531" i="6"/>
  <c r="X531" i="6" s="1"/>
  <c r="U531" i="6"/>
  <c r="T531" i="6"/>
  <c r="S531" i="6"/>
  <c r="R531" i="6"/>
  <c r="Y530" i="6"/>
  <c r="W530" i="6"/>
  <c r="X530" i="6" s="1"/>
  <c r="U530" i="6"/>
  <c r="V530" i="6" s="1"/>
  <c r="T530" i="6"/>
  <c r="S530" i="6"/>
  <c r="R530" i="6"/>
  <c r="Y529" i="6"/>
  <c r="W529" i="6"/>
  <c r="X529" i="6" s="1"/>
  <c r="U529" i="6"/>
  <c r="T529" i="6"/>
  <c r="S529" i="6"/>
  <c r="R529" i="6"/>
  <c r="Y528" i="6"/>
  <c r="W528" i="6"/>
  <c r="X528" i="6" s="1"/>
  <c r="U528" i="6"/>
  <c r="V528" i="6" s="1"/>
  <c r="T528" i="6"/>
  <c r="S528" i="6"/>
  <c r="R528" i="6"/>
  <c r="Y527" i="6"/>
  <c r="W527" i="6"/>
  <c r="X527" i="6" s="1"/>
  <c r="U527" i="6"/>
  <c r="T527" i="6"/>
  <c r="S527" i="6"/>
  <c r="R527" i="6"/>
  <c r="Y526" i="6"/>
  <c r="W526" i="6"/>
  <c r="X526" i="6" s="1"/>
  <c r="U526" i="6"/>
  <c r="V526" i="6" s="1"/>
  <c r="T526" i="6"/>
  <c r="S526" i="6"/>
  <c r="R526" i="6"/>
  <c r="Y525" i="6"/>
  <c r="W525" i="6"/>
  <c r="X525" i="6" s="1"/>
  <c r="U525" i="6"/>
  <c r="T525" i="6"/>
  <c r="S525" i="6"/>
  <c r="R525" i="6"/>
  <c r="Y524" i="6"/>
  <c r="W524" i="6"/>
  <c r="X524" i="6" s="1"/>
  <c r="U524" i="6"/>
  <c r="V524" i="6" s="1"/>
  <c r="T524" i="6"/>
  <c r="S524" i="6"/>
  <c r="R524" i="6"/>
  <c r="Y523" i="6"/>
  <c r="W523" i="6"/>
  <c r="X523" i="6" s="1"/>
  <c r="U523" i="6"/>
  <c r="T523" i="6"/>
  <c r="S523" i="6"/>
  <c r="R523" i="6"/>
  <c r="Y522" i="6"/>
  <c r="W522" i="6"/>
  <c r="X522" i="6" s="1"/>
  <c r="U522" i="6"/>
  <c r="V522" i="6" s="1"/>
  <c r="T522" i="6"/>
  <c r="S522" i="6"/>
  <c r="R522" i="6"/>
  <c r="Y521" i="6"/>
  <c r="W521" i="6"/>
  <c r="X521" i="6" s="1"/>
  <c r="U521" i="6"/>
  <c r="T521" i="6"/>
  <c r="S521" i="6"/>
  <c r="R521" i="6"/>
  <c r="Y520" i="6"/>
  <c r="W520" i="6"/>
  <c r="X520" i="6" s="1"/>
  <c r="U520" i="6"/>
  <c r="V520" i="6" s="1"/>
  <c r="T520" i="6"/>
  <c r="S520" i="6"/>
  <c r="R520" i="6"/>
  <c r="Y519" i="6"/>
  <c r="W519" i="6"/>
  <c r="X519" i="6" s="1"/>
  <c r="U519" i="6"/>
  <c r="T519" i="6"/>
  <c r="S519" i="6"/>
  <c r="R519" i="6"/>
  <c r="Y518" i="6"/>
  <c r="W518" i="6"/>
  <c r="X518" i="6" s="1"/>
  <c r="V518" i="6"/>
  <c r="U518" i="6"/>
  <c r="T518" i="6"/>
  <c r="S518" i="6"/>
  <c r="R518" i="6"/>
  <c r="Y517" i="6"/>
  <c r="W517" i="6"/>
  <c r="X517" i="6" s="1"/>
  <c r="U517" i="6"/>
  <c r="T517" i="6"/>
  <c r="S517" i="6"/>
  <c r="R517" i="6"/>
  <c r="Y516" i="6"/>
  <c r="W516" i="6"/>
  <c r="X516" i="6" s="1"/>
  <c r="U516" i="6"/>
  <c r="V516" i="6" s="1"/>
  <c r="T516" i="6"/>
  <c r="S516" i="6"/>
  <c r="R516" i="6"/>
  <c r="Y515" i="6"/>
  <c r="X515" i="6"/>
  <c r="W515" i="6"/>
  <c r="U515" i="6"/>
  <c r="T515" i="6"/>
  <c r="S515" i="6"/>
  <c r="R515" i="6"/>
  <c r="Y514" i="6"/>
  <c r="W514" i="6"/>
  <c r="X514" i="6" s="1"/>
  <c r="V514" i="6"/>
  <c r="U514" i="6"/>
  <c r="T514" i="6"/>
  <c r="S514" i="6"/>
  <c r="R514" i="6"/>
  <c r="Y513" i="6"/>
  <c r="W513" i="6"/>
  <c r="X513" i="6" s="1"/>
  <c r="U513" i="6"/>
  <c r="T513" i="6"/>
  <c r="S513" i="6"/>
  <c r="R513" i="6"/>
  <c r="Y512" i="6"/>
  <c r="W512" i="6"/>
  <c r="X512" i="6" s="1"/>
  <c r="U512" i="6"/>
  <c r="V512" i="6" s="1"/>
  <c r="T512" i="6"/>
  <c r="S512" i="6"/>
  <c r="R512" i="6"/>
  <c r="Y511" i="6"/>
  <c r="X511" i="6"/>
  <c r="W511" i="6"/>
  <c r="U511" i="6"/>
  <c r="T511" i="6"/>
  <c r="S511" i="6"/>
  <c r="R511" i="6"/>
  <c r="Y510" i="6"/>
  <c r="W510" i="6"/>
  <c r="X510" i="6" s="1"/>
  <c r="V510" i="6"/>
  <c r="U510" i="6"/>
  <c r="T510" i="6"/>
  <c r="S510" i="6"/>
  <c r="R510" i="6"/>
  <c r="Y509" i="6"/>
  <c r="W509" i="6"/>
  <c r="X509" i="6" s="1"/>
  <c r="U509" i="6"/>
  <c r="T509" i="6"/>
  <c r="S509" i="6"/>
  <c r="R509" i="6"/>
  <c r="Y508" i="6"/>
  <c r="W508" i="6"/>
  <c r="X508" i="6" s="1"/>
  <c r="U508" i="6"/>
  <c r="V508" i="6" s="1"/>
  <c r="T508" i="6"/>
  <c r="S508" i="6"/>
  <c r="R508" i="6"/>
  <c r="Y507" i="6"/>
  <c r="X507" i="6"/>
  <c r="W507" i="6"/>
  <c r="U507" i="6"/>
  <c r="T507" i="6"/>
  <c r="S507" i="6"/>
  <c r="R507" i="6"/>
  <c r="Y506" i="6"/>
  <c r="W506" i="6"/>
  <c r="X506" i="6" s="1"/>
  <c r="V506" i="6"/>
  <c r="U506" i="6"/>
  <c r="T506" i="6"/>
  <c r="S506" i="6"/>
  <c r="R506" i="6"/>
  <c r="Y505" i="6"/>
  <c r="W505" i="6"/>
  <c r="X505" i="6" s="1"/>
  <c r="U505" i="6"/>
  <c r="T505" i="6"/>
  <c r="S505" i="6"/>
  <c r="R505" i="6"/>
  <c r="Y504" i="6"/>
  <c r="W504" i="6"/>
  <c r="X504" i="6" s="1"/>
  <c r="U504" i="6"/>
  <c r="V504" i="6" s="1"/>
  <c r="T504" i="6"/>
  <c r="S504" i="6"/>
  <c r="R504" i="6"/>
  <c r="Y503" i="6"/>
  <c r="X503" i="6"/>
  <c r="W503" i="6"/>
  <c r="U503" i="6"/>
  <c r="T503" i="6"/>
  <c r="S503" i="6"/>
  <c r="R503" i="6"/>
  <c r="Y502" i="6"/>
  <c r="W502" i="6"/>
  <c r="X502" i="6" s="1"/>
  <c r="V502" i="6"/>
  <c r="U502" i="6"/>
  <c r="T502" i="6"/>
  <c r="S502" i="6"/>
  <c r="R502" i="6"/>
  <c r="Y501" i="6"/>
  <c r="W501" i="6"/>
  <c r="X501" i="6" s="1"/>
  <c r="U501" i="6"/>
  <c r="T501" i="6"/>
  <c r="S501" i="6"/>
  <c r="R501" i="6"/>
  <c r="Y500" i="6"/>
  <c r="W500" i="6"/>
  <c r="X500" i="6" s="1"/>
  <c r="U500" i="6"/>
  <c r="V500" i="6" s="1"/>
  <c r="T500" i="6"/>
  <c r="S500" i="6"/>
  <c r="R500" i="6"/>
  <c r="Y499" i="6"/>
  <c r="X499" i="6"/>
  <c r="W499" i="6"/>
  <c r="U499" i="6"/>
  <c r="T499" i="6"/>
  <c r="S499" i="6"/>
  <c r="R499" i="6"/>
  <c r="Y498" i="6"/>
  <c r="W498" i="6"/>
  <c r="X498" i="6" s="1"/>
  <c r="V498" i="6"/>
  <c r="U498" i="6"/>
  <c r="T498" i="6"/>
  <c r="S498" i="6"/>
  <c r="R498" i="6"/>
  <c r="Y497" i="6"/>
  <c r="W497" i="6"/>
  <c r="X497" i="6" s="1"/>
  <c r="U497" i="6"/>
  <c r="T497" i="6"/>
  <c r="S497" i="6"/>
  <c r="R497" i="6"/>
  <c r="Y496" i="6"/>
  <c r="W496" i="6"/>
  <c r="X496" i="6" s="1"/>
  <c r="U496" i="6"/>
  <c r="V496" i="6" s="1"/>
  <c r="T496" i="6"/>
  <c r="S496" i="6"/>
  <c r="R496" i="6"/>
  <c r="Y495" i="6"/>
  <c r="X495" i="6"/>
  <c r="W495" i="6"/>
  <c r="U495" i="6"/>
  <c r="T495" i="6"/>
  <c r="S495" i="6"/>
  <c r="R495" i="6"/>
  <c r="Y494" i="6"/>
  <c r="W494" i="6"/>
  <c r="X494" i="6" s="1"/>
  <c r="V494" i="6"/>
  <c r="U494" i="6"/>
  <c r="T494" i="6"/>
  <c r="S494" i="6"/>
  <c r="R494" i="6"/>
  <c r="Y493" i="6"/>
  <c r="W493" i="6"/>
  <c r="X493" i="6" s="1"/>
  <c r="U493" i="6"/>
  <c r="T493" i="6"/>
  <c r="S493" i="6"/>
  <c r="R493" i="6"/>
  <c r="Y492" i="6"/>
  <c r="W492" i="6"/>
  <c r="X492" i="6" s="1"/>
  <c r="U492" i="6"/>
  <c r="V492" i="6" s="1"/>
  <c r="T492" i="6"/>
  <c r="S492" i="6"/>
  <c r="R492" i="6"/>
  <c r="Y491" i="6"/>
  <c r="X491" i="6"/>
  <c r="W491" i="6"/>
  <c r="U491" i="6"/>
  <c r="T491" i="6"/>
  <c r="S491" i="6"/>
  <c r="R491" i="6"/>
  <c r="Y490" i="6"/>
  <c r="W490" i="6"/>
  <c r="X490" i="6" s="1"/>
  <c r="V490" i="6"/>
  <c r="U490" i="6"/>
  <c r="T490" i="6"/>
  <c r="S490" i="6"/>
  <c r="R490" i="6"/>
  <c r="Y489" i="6"/>
  <c r="W489" i="6"/>
  <c r="X489" i="6" s="1"/>
  <c r="U489" i="6"/>
  <c r="T489" i="6"/>
  <c r="S489" i="6"/>
  <c r="R489" i="6"/>
  <c r="Y488" i="6"/>
  <c r="W488" i="6"/>
  <c r="X488" i="6" s="1"/>
  <c r="U488" i="6"/>
  <c r="V488" i="6" s="1"/>
  <c r="T488" i="6"/>
  <c r="S488" i="6"/>
  <c r="R488" i="6"/>
  <c r="Y487" i="6"/>
  <c r="X487" i="6"/>
  <c r="W487" i="6"/>
  <c r="U487" i="6"/>
  <c r="T487" i="6"/>
  <c r="S487" i="6"/>
  <c r="R487" i="6"/>
  <c r="Y486" i="6"/>
  <c r="W486" i="6"/>
  <c r="X486" i="6" s="1"/>
  <c r="V486" i="6"/>
  <c r="U486" i="6"/>
  <c r="T486" i="6"/>
  <c r="S486" i="6"/>
  <c r="R486" i="6"/>
  <c r="Y485" i="6"/>
  <c r="W485" i="6"/>
  <c r="X485" i="6" s="1"/>
  <c r="U485" i="6"/>
  <c r="T485" i="6"/>
  <c r="S485" i="6"/>
  <c r="R485" i="6"/>
  <c r="Y484" i="6"/>
  <c r="W484" i="6"/>
  <c r="X484" i="6" s="1"/>
  <c r="U484" i="6"/>
  <c r="V484" i="6" s="1"/>
  <c r="T484" i="6"/>
  <c r="S484" i="6"/>
  <c r="R484" i="6"/>
  <c r="Y483" i="6"/>
  <c r="X483" i="6"/>
  <c r="W483" i="6"/>
  <c r="U483" i="6"/>
  <c r="T483" i="6"/>
  <c r="S483" i="6"/>
  <c r="R483" i="6"/>
  <c r="Y482" i="6"/>
  <c r="W482" i="6"/>
  <c r="V482" i="6"/>
  <c r="U482" i="6"/>
  <c r="T482" i="6"/>
  <c r="S482" i="6"/>
  <c r="R482" i="6"/>
  <c r="A1001" i="6"/>
  <c r="A1000" i="6"/>
  <c r="A999" i="6"/>
  <c r="A998" i="6"/>
  <c r="A997" i="6"/>
  <c r="A996" i="6"/>
  <c r="A995" i="6"/>
  <c r="A994" i="6"/>
  <c r="A993" i="6"/>
  <c r="A992" i="6"/>
  <c r="A991" i="6"/>
  <c r="A990" i="6"/>
  <c r="A989" i="6"/>
  <c r="A988" i="6"/>
  <c r="A987" i="6"/>
  <c r="A986" i="6"/>
  <c r="A985" i="6"/>
  <c r="A984" i="6"/>
  <c r="A983" i="6"/>
  <c r="A982" i="6"/>
  <c r="A981" i="6"/>
  <c r="A980" i="6"/>
  <c r="A979" i="6"/>
  <c r="A978" i="6"/>
  <c r="A977" i="6"/>
  <c r="A976" i="6"/>
  <c r="A975" i="6"/>
  <c r="A974" i="6"/>
  <c r="A973" i="6"/>
  <c r="A972" i="6"/>
  <c r="A971" i="6"/>
  <c r="A970" i="6"/>
  <c r="A969" i="6"/>
  <c r="A968" i="6"/>
  <c r="A967" i="6"/>
  <c r="A966" i="6"/>
  <c r="A965" i="6"/>
  <c r="A964" i="6"/>
  <c r="A963" i="6"/>
  <c r="A962" i="6"/>
  <c r="A961" i="6"/>
  <c r="A960" i="6"/>
  <c r="A959" i="6"/>
  <c r="A958" i="6"/>
  <c r="A957" i="6"/>
  <c r="A956" i="6"/>
  <c r="A955" i="6"/>
  <c r="A954" i="6"/>
  <c r="A953" i="6"/>
  <c r="A952" i="6"/>
  <c r="A951" i="6"/>
  <c r="A950" i="6"/>
  <c r="A949" i="6"/>
  <c r="A948" i="6"/>
  <c r="A947" i="6"/>
  <c r="A946" i="6"/>
  <c r="A945" i="6"/>
  <c r="A944" i="6"/>
  <c r="A943" i="6"/>
  <c r="A942" i="6"/>
  <c r="A941" i="6"/>
  <c r="A940" i="6"/>
  <c r="A939" i="6"/>
  <c r="A938" i="6"/>
  <c r="A937" i="6"/>
  <c r="A936" i="6"/>
  <c r="A935" i="6"/>
  <c r="A934" i="6"/>
  <c r="A933" i="6"/>
  <c r="A932" i="6"/>
  <c r="A931" i="6"/>
  <c r="A930" i="6"/>
  <c r="A929" i="6"/>
  <c r="A928" i="6"/>
  <c r="A927" i="6"/>
  <c r="A926" i="6"/>
  <c r="A925" i="6"/>
  <c r="A924" i="6"/>
  <c r="A923" i="6"/>
  <c r="A922" i="6"/>
  <c r="A921" i="6"/>
  <c r="A920" i="6"/>
  <c r="A919" i="6"/>
  <c r="A918" i="6"/>
  <c r="A917" i="6"/>
  <c r="A916" i="6"/>
  <c r="A915" i="6"/>
  <c r="A914" i="6"/>
  <c r="A913" i="6"/>
  <c r="A912" i="6"/>
  <c r="A911" i="6"/>
  <c r="A910" i="6"/>
  <c r="A909" i="6"/>
  <c r="A908" i="6"/>
  <c r="A907" i="6"/>
  <c r="A906" i="6"/>
  <c r="A905" i="6"/>
  <c r="A904" i="6"/>
  <c r="A903" i="6"/>
  <c r="A902" i="6"/>
  <c r="A901" i="6"/>
  <c r="A900" i="6"/>
  <c r="A899" i="6"/>
  <c r="A898" i="6"/>
  <c r="A897" i="6"/>
  <c r="A896" i="6"/>
  <c r="A895" i="6"/>
  <c r="A894" i="6"/>
  <c r="A893" i="6"/>
  <c r="A892" i="6"/>
  <c r="A891" i="6"/>
  <c r="A890" i="6"/>
  <c r="A889" i="6"/>
  <c r="A888" i="6"/>
  <c r="A887" i="6"/>
  <c r="A886" i="6"/>
  <c r="A885" i="6"/>
  <c r="A884" i="6"/>
  <c r="A883" i="6"/>
  <c r="A882" i="6"/>
  <c r="A881" i="6"/>
  <c r="A880" i="6"/>
  <c r="A879" i="6"/>
  <c r="A878" i="6"/>
  <c r="A877" i="6"/>
  <c r="A876" i="6"/>
  <c r="A875" i="6"/>
  <c r="A874" i="6"/>
  <c r="A873" i="6"/>
  <c r="A872" i="6"/>
  <c r="A871" i="6"/>
  <c r="A870" i="6"/>
  <c r="A869" i="6"/>
  <c r="A868" i="6"/>
  <c r="A867" i="6"/>
  <c r="A866" i="6"/>
  <c r="A865" i="6"/>
  <c r="A864" i="6"/>
  <c r="A863" i="6"/>
  <c r="A862" i="6"/>
  <c r="A861" i="6"/>
  <c r="A860" i="6"/>
  <c r="A859" i="6"/>
  <c r="A858" i="6"/>
  <c r="A857" i="6"/>
  <c r="A856" i="6"/>
  <c r="A855" i="6"/>
  <c r="A854" i="6"/>
  <c r="A853" i="6"/>
  <c r="A852" i="6"/>
  <c r="A851" i="6"/>
  <c r="A850" i="6"/>
  <c r="A849" i="6"/>
  <c r="A848" i="6"/>
  <c r="A847" i="6"/>
  <c r="A846" i="6"/>
  <c r="A845" i="6"/>
  <c r="A844" i="6"/>
  <c r="A843" i="6"/>
  <c r="A842" i="6"/>
  <c r="A841" i="6"/>
  <c r="A840" i="6"/>
  <c r="A839" i="6"/>
  <c r="A838" i="6"/>
  <c r="A837" i="6"/>
  <c r="A836" i="6"/>
  <c r="A835" i="6"/>
  <c r="A834" i="6"/>
  <c r="A833" i="6"/>
  <c r="A832" i="6"/>
  <c r="A831" i="6"/>
  <c r="A830" i="6"/>
  <c r="A829" i="6"/>
  <c r="A828" i="6"/>
  <c r="A827" i="6"/>
  <c r="A826" i="6"/>
  <c r="A825" i="6"/>
  <c r="A824" i="6"/>
  <c r="A823" i="6"/>
  <c r="A822" i="6"/>
  <c r="A821" i="6"/>
  <c r="A820" i="6"/>
  <c r="A819" i="6"/>
  <c r="A818" i="6"/>
  <c r="A817" i="6"/>
  <c r="A816" i="6"/>
  <c r="A815" i="6"/>
  <c r="A814" i="6"/>
  <c r="A813" i="6"/>
  <c r="A812" i="6"/>
  <c r="A811" i="6"/>
  <c r="A810" i="6"/>
  <c r="A809" i="6"/>
  <c r="A808" i="6"/>
  <c r="A807" i="6"/>
  <c r="A806" i="6"/>
  <c r="A805" i="6"/>
  <c r="A804" i="6"/>
  <c r="A803" i="6"/>
  <c r="A802" i="6"/>
  <c r="A801" i="6"/>
  <c r="A800" i="6"/>
  <c r="A799" i="6"/>
  <c r="A798" i="6"/>
  <c r="A797" i="6"/>
  <c r="A796" i="6"/>
  <c r="A795" i="6"/>
  <c r="A794" i="6"/>
  <c r="A793" i="6"/>
  <c r="A792" i="6"/>
  <c r="A791" i="6"/>
  <c r="A790" i="6"/>
  <c r="A789" i="6"/>
  <c r="A788" i="6"/>
  <c r="A787" i="6"/>
  <c r="A786" i="6"/>
  <c r="A785" i="6"/>
  <c r="A784" i="6"/>
  <c r="A783" i="6"/>
  <c r="A782" i="6"/>
  <c r="A781" i="6"/>
  <c r="A780" i="6"/>
  <c r="A779" i="6"/>
  <c r="A778" i="6"/>
  <c r="A777" i="6"/>
  <c r="A776" i="6"/>
  <c r="A775" i="6"/>
  <c r="A774" i="6"/>
  <c r="A773" i="6"/>
  <c r="A772" i="6"/>
  <c r="A771" i="6"/>
  <c r="A770" i="6"/>
  <c r="A769" i="6"/>
  <c r="A768" i="6"/>
  <c r="A767" i="6"/>
  <c r="A766" i="6"/>
  <c r="A765" i="6"/>
  <c r="A764" i="6"/>
  <c r="A763" i="6"/>
  <c r="A762" i="6"/>
  <c r="A761" i="6"/>
  <c r="A760" i="6"/>
  <c r="A759" i="6"/>
  <c r="A758" i="6"/>
  <c r="A757" i="6"/>
  <c r="A756" i="6"/>
  <c r="A755" i="6"/>
  <c r="A754" i="6"/>
  <c r="A753" i="6"/>
  <c r="A752" i="6"/>
  <c r="A751" i="6"/>
  <c r="A750" i="6"/>
  <c r="A749" i="6"/>
  <c r="A748" i="6"/>
  <c r="A747" i="6"/>
  <c r="A746" i="6"/>
  <c r="A745" i="6"/>
  <c r="A744" i="6"/>
  <c r="A743" i="6"/>
  <c r="A742" i="6"/>
  <c r="A741" i="6"/>
  <c r="A740" i="6"/>
  <c r="A739" i="6"/>
  <c r="A738" i="6"/>
  <c r="A737" i="6"/>
  <c r="A736" i="6"/>
  <c r="A735" i="6"/>
  <c r="A734" i="6"/>
  <c r="A733" i="6"/>
  <c r="A732" i="6"/>
  <c r="A731" i="6"/>
  <c r="A730" i="6"/>
  <c r="A729" i="6"/>
  <c r="A728" i="6"/>
  <c r="A727" i="6"/>
  <c r="A726" i="6"/>
  <c r="A725" i="6"/>
  <c r="A724" i="6"/>
  <c r="A723" i="6"/>
  <c r="A722" i="6"/>
  <c r="A721" i="6"/>
  <c r="A720" i="6"/>
  <c r="A719" i="6"/>
  <c r="A718" i="6"/>
  <c r="A717" i="6"/>
  <c r="A716" i="6"/>
  <c r="A715" i="6"/>
  <c r="A714" i="6"/>
  <c r="A713" i="6"/>
  <c r="A712" i="6"/>
  <c r="A711" i="6"/>
  <c r="A710" i="6"/>
  <c r="A709" i="6"/>
  <c r="A708" i="6"/>
  <c r="A707" i="6"/>
  <c r="A706" i="6"/>
  <c r="A705" i="6"/>
  <c r="A704" i="6"/>
  <c r="A703" i="6"/>
  <c r="A702" i="6"/>
  <c r="A701" i="6"/>
  <c r="A700" i="6"/>
  <c r="A699" i="6"/>
  <c r="A698" i="6"/>
  <c r="A697" i="6"/>
  <c r="A696" i="6"/>
  <c r="A695" i="6"/>
  <c r="A694" i="6"/>
  <c r="A693" i="6"/>
  <c r="A692" i="6"/>
  <c r="A691" i="6"/>
  <c r="A690" i="6"/>
  <c r="A689" i="6"/>
  <c r="A688" i="6"/>
  <c r="A687" i="6"/>
  <c r="A686" i="6"/>
  <c r="A685" i="6"/>
  <c r="A684" i="6"/>
  <c r="A683" i="6"/>
  <c r="A682" i="6"/>
  <c r="A681" i="6"/>
  <c r="A680" i="6"/>
  <c r="A679" i="6"/>
  <c r="A678" i="6"/>
  <c r="A677" i="6"/>
  <c r="A676" i="6"/>
  <c r="A675" i="6"/>
  <c r="A674" i="6"/>
  <c r="A673" i="6"/>
  <c r="A672" i="6"/>
  <c r="A671" i="6"/>
  <c r="A670" i="6"/>
  <c r="A669" i="6"/>
  <c r="A668" i="6"/>
  <c r="A667" i="6"/>
  <c r="A666" i="6"/>
  <c r="A665" i="6"/>
  <c r="A664" i="6"/>
  <c r="A663" i="6"/>
  <c r="A662" i="6"/>
  <c r="A661" i="6"/>
  <c r="A660" i="6"/>
  <c r="A659" i="6"/>
  <c r="A658" i="6"/>
  <c r="A657" i="6"/>
  <c r="A656" i="6"/>
  <c r="A655" i="6"/>
  <c r="A654" i="6"/>
  <c r="A653" i="6"/>
  <c r="A652" i="6"/>
  <c r="A651" i="6"/>
  <c r="A650" i="6"/>
  <c r="A649" i="6"/>
  <c r="A648" i="6"/>
  <c r="A647" i="6"/>
  <c r="A646" i="6"/>
  <c r="A645" i="6"/>
  <c r="A644" i="6"/>
  <c r="A643" i="6"/>
  <c r="A642" i="6"/>
  <c r="A641" i="6"/>
  <c r="A640" i="6"/>
  <c r="A639" i="6"/>
  <c r="A638" i="6"/>
  <c r="A637" i="6"/>
  <c r="A636" i="6"/>
  <c r="A635" i="6"/>
  <c r="A634" i="6"/>
  <c r="A633" i="6"/>
  <c r="A632" i="6"/>
  <c r="A631" i="6"/>
  <c r="A630" i="6"/>
  <c r="A629" i="6"/>
  <c r="A628" i="6"/>
  <c r="A627" i="6"/>
  <c r="A626" i="6"/>
  <c r="A625" i="6"/>
  <c r="A624" i="6"/>
  <c r="A623" i="6"/>
  <c r="A622" i="6"/>
  <c r="A621" i="6"/>
  <c r="A620" i="6"/>
  <c r="A619" i="6"/>
  <c r="A618" i="6"/>
  <c r="A617" i="6"/>
  <c r="A616" i="6"/>
  <c r="A615" i="6"/>
  <c r="A614" i="6"/>
  <c r="A613" i="6"/>
  <c r="A612" i="6"/>
  <c r="A611" i="6"/>
  <c r="A610" i="6"/>
  <c r="A609" i="6"/>
  <c r="A608" i="6"/>
  <c r="A607" i="6"/>
  <c r="A606" i="6"/>
  <c r="A605" i="6"/>
  <c r="A604" i="6"/>
  <c r="A603" i="6"/>
  <c r="A602" i="6"/>
  <c r="A601" i="6"/>
  <c r="A600" i="6"/>
  <c r="A599" i="6"/>
  <c r="A598" i="6"/>
  <c r="A597" i="6"/>
  <c r="A596" i="6"/>
  <c r="A595" i="6"/>
  <c r="A594" i="6"/>
  <c r="A593" i="6"/>
  <c r="A592" i="6"/>
  <c r="A591" i="6"/>
  <c r="A590" i="6"/>
  <c r="A589" i="6"/>
  <c r="A588" i="6"/>
  <c r="A587" i="6"/>
  <c r="A586" i="6"/>
  <c r="A585" i="6"/>
  <c r="A584" i="6"/>
  <c r="A583" i="6"/>
  <c r="A582" i="6"/>
  <c r="A581" i="6"/>
  <c r="A580" i="6"/>
  <c r="A579" i="6"/>
  <c r="A578" i="6"/>
  <c r="A577" i="6"/>
  <c r="A576" i="6"/>
  <c r="A575" i="6"/>
  <c r="A574" i="6"/>
  <c r="A573" i="6"/>
  <c r="A572" i="6"/>
  <c r="A571" i="6"/>
  <c r="A570" i="6"/>
  <c r="A569" i="6"/>
  <c r="A568" i="6"/>
  <c r="A567" i="6"/>
  <c r="A566" i="6"/>
  <c r="A565" i="6"/>
  <c r="A564" i="6"/>
  <c r="A563" i="6"/>
  <c r="A562" i="6"/>
  <c r="A561" i="6"/>
  <c r="A560" i="6"/>
  <c r="A559" i="6"/>
  <c r="A558" i="6"/>
  <c r="A557" i="6"/>
  <c r="A556" i="6"/>
  <c r="A555" i="6"/>
  <c r="A554" i="6"/>
  <c r="A553" i="6"/>
  <c r="A552" i="6"/>
  <c r="A551" i="6"/>
  <c r="A550" i="6"/>
  <c r="A549" i="6"/>
  <c r="A548" i="6"/>
  <c r="A547" i="6"/>
  <c r="A546" i="6"/>
  <c r="A545" i="6"/>
  <c r="A544" i="6"/>
  <c r="A543" i="6"/>
  <c r="A542" i="6"/>
  <c r="A541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8" i="6"/>
  <c r="A527" i="6"/>
  <c r="A526" i="6"/>
  <c r="A525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1" i="6"/>
  <c r="A510" i="6"/>
  <c r="A509" i="6"/>
  <c r="A508" i="6"/>
  <c r="A507" i="6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2" i="6"/>
  <c r="A26" i="5" l="1"/>
  <c r="A71" i="5"/>
  <c r="A8" i="10"/>
  <c r="A491" i="10"/>
  <c r="B485" i="6"/>
  <c r="C485" i="6" s="1"/>
  <c r="G10" i="9"/>
  <c r="G11" i="9"/>
  <c r="X595" i="6"/>
  <c r="X587" i="6"/>
  <c r="X643" i="6"/>
  <c r="X627" i="6"/>
  <c r="V660" i="6"/>
  <c r="X649" i="6"/>
  <c r="X664" i="6"/>
  <c r="V727" i="6"/>
  <c r="X732" i="6"/>
  <c r="V750" i="6"/>
  <c r="X762" i="6"/>
  <c r="V789" i="6"/>
  <c r="X955" i="6"/>
  <c r="V651" i="6"/>
  <c r="X657" i="6"/>
  <c r="X672" i="6"/>
  <c r="V685" i="6"/>
  <c r="X693" i="6"/>
  <c r="X703" i="6"/>
  <c r="X731" i="6"/>
  <c r="X746" i="6"/>
  <c r="X783" i="6"/>
  <c r="V798" i="6"/>
  <c r="X827" i="6"/>
  <c r="X885" i="6"/>
  <c r="V896" i="6"/>
  <c r="V675" i="6"/>
  <c r="V697" i="6"/>
  <c r="X735" i="6"/>
  <c r="V830" i="6"/>
  <c r="V483" i="6"/>
  <c r="V485" i="6"/>
  <c r="V487" i="6"/>
  <c r="V489" i="6"/>
  <c r="V491" i="6"/>
  <c r="V493" i="6"/>
  <c r="V495" i="6"/>
  <c r="V497" i="6"/>
  <c r="V499" i="6"/>
  <c r="V501" i="6"/>
  <c r="V503" i="6"/>
  <c r="V505" i="6"/>
  <c r="V507" i="6"/>
  <c r="V509" i="6"/>
  <c r="V511" i="6"/>
  <c r="V513" i="6"/>
  <c r="V515" i="6"/>
  <c r="V517" i="6"/>
  <c r="V519" i="6"/>
  <c r="V521" i="6"/>
  <c r="V523" i="6"/>
  <c r="V525" i="6"/>
  <c r="V527" i="6"/>
  <c r="V529" i="6"/>
  <c r="V531" i="6"/>
  <c r="V533" i="6"/>
  <c r="V535" i="6"/>
  <c r="V537" i="6"/>
  <c r="V539" i="6"/>
  <c r="V541" i="6"/>
  <c r="V543" i="6"/>
  <c r="V545" i="6"/>
  <c r="V547" i="6"/>
  <c r="V549" i="6"/>
  <c r="V551" i="6"/>
  <c r="V553" i="6"/>
  <c r="V555" i="6"/>
  <c r="V557" i="6"/>
  <c r="V559" i="6"/>
  <c r="V561" i="6"/>
  <c r="V563" i="6"/>
  <c r="V565" i="6"/>
  <c r="X648" i="6"/>
  <c r="V659" i="6"/>
  <c r="X665" i="6"/>
  <c r="V695" i="6"/>
  <c r="X700" i="6"/>
  <c r="V729" i="6"/>
  <c r="V730" i="6"/>
  <c r="X734" i="6"/>
  <c r="X767" i="6"/>
  <c r="V781" i="6"/>
  <c r="V782" i="6"/>
  <c r="X795" i="6"/>
  <c r="X810" i="6"/>
  <c r="V698" i="6"/>
  <c r="X706" i="6"/>
  <c r="V749" i="6"/>
  <c r="V1001" i="6"/>
  <c r="X482" i="6"/>
  <c r="X566" i="6"/>
  <c r="X656" i="6"/>
  <c r="V667" i="6"/>
  <c r="X673" i="6"/>
  <c r="X699" i="6"/>
  <c r="X702" i="6"/>
  <c r="V717" i="6"/>
  <c r="X725" i="6"/>
  <c r="X751" i="6"/>
  <c r="V765" i="6"/>
  <c r="V766" i="6"/>
  <c r="X778" i="6"/>
  <c r="V821" i="6"/>
  <c r="V645" i="6"/>
  <c r="V653" i="6"/>
  <c r="V661" i="6"/>
  <c r="V669" i="6"/>
  <c r="V677" i="6"/>
  <c r="V687" i="6"/>
  <c r="V689" i="6"/>
  <c r="X698" i="6"/>
  <c r="V709" i="6"/>
  <c r="V719" i="6"/>
  <c r="V721" i="6"/>
  <c r="X730" i="6"/>
  <c r="V737" i="6"/>
  <c r="X739" i="6"/>
  <c r="X750" i="6"/>
  <c r="V753" i="6"/>
  <c r="X755" i="6"/>
  <c r="X766" i="6"/>
  <c r="V769" i="6"/>
  <c r="X771" i="6"/>
  <c r="X782" i="6"/>
  <c r="V785" i="6"/>
  <c r="X786" i="6"/>
  <c r="V797" i="6"/>
  <c r="X803" i="6"/>
  <c r="X818" i="6"/>
  <c r="V829" i="6"/>
  <c r="X835" i="6"/>
  <c r="X940" i="6"/>
  <c r="V567" i="6"/>
  <c r="V569" i="6"/>
  <c r="V571" i="6"/>
  <c r="X572" i="6"/>
  <c r="V573" i="6"/>
  <c r="V575" i="6"/>
  <c r="V577" i="6"/>
  <c r="X578" i="6"/>
  <c r="V579" i="6"/>
  <c r="V581" i="6"/>
  <c r="V583" i="6"/>
  <c r="X584" i="6"/>
  <c r="V585" i="6"/>
  <c r="V587" i="6"/>
  <c r="V589" i="6"/>
  <c r="X590" i="6"/>
  <c r="V591" i="6"/>
  <c r="V593" i="6"/>
  <c r="V595" i="6"/>
  <c r="V597" i="6"/>
  <c r="V599" i="6"/>
  <c r="V601" i="6"/>
  <c r="V603" i="6"/>
  <c r="V605" i="6"/>
  <c r="X606" i="6"/>
  <c r="V607" i="6"/>
  <c r="V609" i="6"/>
  <c r="V611" i="6"/>
  <c r="X612" i="6"/>
  <c r="V613" i="6"/>
  <c r="V615" i="6"/>
  <c r="X616" i="6"/>
  <c r="V617" i="6"/>
  <c r="X618" i="6"/>
  <c r="V619" i="6"/>
  <c r="X620" i="6"/>
  <c r="V621" i="6"/>
  <c r="X622" i="6"/>
  <c r="V623" i="6"/>
  <c r="V625" i="6"/>
  <c r="X626" i="6"/>
  <c r="V627" i="6"/>
  <c r="V629" i="6"/>
  <c r="V631" i="6"/>
  <c r="V633" i="6"/>
  <c r="V635" i="6"/>
  <c r="V637" i="6"/>
  <c r="V639" i="6"/>
  <c r="V641" i="6"/>
  <c r="V643" i="6"/>
  <c r="V647" i="6"/>
  <c r="V655" i="6"/>
  <c r="V663" i="6"/>
  <c r="V671" i="6"/>
  <c r="V679" i="6"/>
  <c r="V681" i="6"/>
  <c r="X690" i="6"/>
  <c r="X691" i="6"/>
  <c r="V701" i="6"/>
  <c r="V711" i="6"/>
  <c r="V713" i="6"/>
  <c r="X722" i="6"/>
  <c r="X723" i="6"/>
  <c r="V733" i="6"/>
  <c r="X738" i="6"/>
  <c r="V741" i="6"/>
  <c r="X743" i="6"/>
  <c r="X754" i="6"/>
  <c r="V757" i="6"/>
  <c r="X759" i="6"/>
  <c r="X770" i="6"/>
  <c r="V773" i="6"/>
  <c r="X775" i="6"/>
  <c r="X794" i="6"/>
  <c r="V805" i="6"/>
  <c r="X811" i="6"/>
  <c r="X826" i="6"/>
  <c r="V837" i="6"/>
  <c r="X925" i="6"/>
  <c r="V649" i="6"/>
  <c r="V657" i="6"/>
  <c r="V665" i="6"/>
  <c r="V673" i="6"/>
  <c r="X682" i="6"/>
  <c r="X683" i="6"/>
  <c r="V693" i="6"/>
  <c r="V703" i="6"/>
  <c r="V705" i="6"/>
  <c r="X714" i="6"/>
  <c r="V725" i="6"/>
  <c r="X742" i="6"/>
  <c r="V745" i="6"/>
  <c r="X747" i="6"/>
  <c r="X758" i="6"/>
  <c r="V761" i="6"/>
  <c r="X763" i="6"/>
  <c r="X774" i="6"/>
  <c r="V777" i="6"/>
  <c r="X779" i="6"/>
  <c r="X787" i="6"/>
  <c r="X802" i="6"/>
  <c r="V813" i="6"/>
  <c r="X819" i="6"/>
  <c r="X834" i="6"/>
  <c r="V851" i="6"/>
  <c r="V852" i="6"/>
  <c r="X856" i="6"/>
  <c r="V735" i="6"/>
  <c r="V743" i="6"/>
  <c r="V751" i="6"/>
  <c r="V759" i="6"/>
  <c r="V767" i="6"/>
  <c r="V775" i="6"/>
  <c r="V783" i="6"/>
  <c r="V791" i="6"/>
  <c r="V799" i="6"/>
  <c r="V807" i="6"/>
  <c r="V815" i="6"/>
  <c r="V823" i="6"/>
  <c r="V831" i="6"/>
  <c r="V839" i="6"/>
  <c r="V841" i="6"/>
  <c r="V843" i="6"/>
  <c r="V845" i="6"/>
  <c r="V847" i="6"/>
  <c r="V849" i="6"/>
  <c r="V883" i="6"/>
  <c r="V884" i="6"/>
  <c r="X888" i="6"/>
  <c r="X893" i="6"/>
  <c r="X908" i="6"/>
  <c r="X965" i="6"/>
  <c r="X978" i="6"/>
  <c r="V793" i="6"/>
  <c r="V801" i="6"/>
  <c r="V809" i="6"/>
  <c r="V817" i="6"/>
  <c r="V825" i="6"/>
  <c r="V833" i="6"/>
  <c r="X854" i="6"/>
  <c r="X857" i="6"/>
  <c r="X860" i="6"/>
  <c r="V871" i="6"/>
  <c r="X879" i="6"/>
  <c r="V919" i="6"/>
  <c r="V950" i="6"/>
  <c r="V683" i="6"/>
  <c r="V691" i="6"/>
  <c r="V699" i="6"/>
  <c r="V707" i="6"/>
  <c r="V715" i="6"/>
  <c r="V723" i="6"/>
  <c r="V731" i="6"/>
  <c r="V739" i="6"/>
  <c r="V747" i="6"/>
  <c r="V755" i="6"/>
  <c r="V763" i="6"/>
  <c r="V771" i="6"/>
  <c r="V779" i="6"/>
  <c r="V787" i="6"/>
  <c r="V795" i="6"/>
  <c r="V803" i="6"/>
  <c r="V811" i="6"/>
  <c r="V819" i="6"/>
  <c r="V827" i="6"/>
  <c r="V835" i="6"/>
  <c r="X853" i="6"/>
  <c r="V881" i="6"/>
  <c r="X886" i="6"/>
  <c r="X889" i="6"/>
  <c r="V928" i="6"/>
  <c r="X852" i="6"/>
  <c r="V863" i="6"/>
  <c r="V873" i="6"/>
  <c r="V875" i="6"/>
  <c r="X884" i="6"/>
  <c r="V895" i="6"/>
  <c r="X901" i="6"/>
  <c r="X916" i="6"/>
  <c r="V927" i="6"/>
  <c r="X933" i="6"/>
  <c r="V957" i="6"/>
  <c r="X962" i="6"/>
  <c r="V855" i="6"/>
  <c r="V865" i="6"/>
  <c r="V867" i="6"/>
  <c r="X876" i="6"/>
  <c r="X877" i="6"/>
  <c r="V887" i="6"/>
  <c r="X892" i="6"/>
  <c r="V903" i="6"/>
  <c r="X909" i="6"/>
  <c r="X924" i="6"/>
  <c r="V935" i="6"/>
  <c r="X941" i="6"/>
  <c r="X961" i="6"/>
  <c r="X964" i="6"/>
  <c r="V857" i="6"/>
  <c r="V859" i="6"/>
  <c r="X868" i="6"/>
  <c r="V879" i="6"/>
  <c r="V889" i="6"/>
  <c r="X900" i="6"/>
  <c r="V911" i="6"/>
  <c r="X917" i="6"/>
  <c r="X932" i="6"/>
  <c r="V943" i="6"/>
  <c r="V947" i="6"/>
  <c r="V959" i="6"/>
  <c r="V960" i="6"/>
  <c r="X968" i="6"/>
  <c r="V993" i="6"/>
  <c r="V897" i="6"/>
  <c r="V905" i="6"/>
  <c r="V913" i="6"/>
  <c r="V921" i="6"/>
  <c r="V929" i="6"/>
  <c r="V937" i="6"/>
  <c r="V945" i="6"/>
  <c r="V949" i="6"/>
  <c r="V951" i="6"/>
  <c r="X960" i="6"/>
  <c r="V971" i="6"/>
  <c r="X987" i="6"/>
  <c r="V991" i="6"/>
  <c r="V999" i="6"/>
  <c r="V891" i="6"/>
  <c r="V899" i="6"/>
  <c r="V907" i="6"/>
  <c r="V915" i="6"/>
  <c r="V923" i="6"/>
  <c r="V931" i="6"/>
  <c r="V939" i="6"/>
  <c r="X952" i="6"/>
  <c r="V963" i="6"/>
  <c r="V973" i="6"/>
  <c r="V975" i="6"/>
  <c r="X979" i="6"/>
  <c r="V989" i="6"/>
  <c r="V997" i="6"/>
  <c r="V853" i="6"/>
  <c r="V861" i="6"/>
  <c r="V869" i="6"/>
  <c r="V877" i="6"/>
  <c r="V885" i="6"/>
  <c r="V893" i="6"/>
  <c r="V901" i="6"/>
  <c r="V909" i="6"/>
  <c r="V917" i="6"/>
  <c r="V925" i="6"/>
  <c r="V933" i="6"/>
  <c r="V941" i="6"/>
  <c r="X945" i="6"/>
  <c r="V955" i="6"/>
  <c r="V965" i="6"/>
  <c r="V967" i="6"/>
  <c r="V981" i="6"/>
  <c r="X986" i="6"/>
  <c r="V995" i="6"/>
  <c r="V983" i="6"/>
  <c r="V953" i="6"/>
  <c r="V961" i="6"/>
  <c r="V969" i="6"/>
  <c r="V977" i="6"/>
  <c r="V985" i="6"/>
  <c r="V979" i="6"/>
  <c r="V987" i="6"/>
  <c r="B550" i="6"/>
  <c r="C550" i="6" s="1"/>
  <c r="B638" i="6"/>
  <c r="C638" i="6" s="1"/>
  <c r="B998" i="6"/>
  <c r="C998" i="6" s="1"/>
  <c r="B52" i="6"/>
  <c r="C52" i="6" s="1"/>
  <c r="B481" i="6"/>
  <c r="B482" i="6" s="1"/>
  <c r="C482" i="6" s="1"/>
  <c r="A38" i="5" l="1"/>
  <c r="A10" i="5"/>
  <c r="A17" i="5"/>
  <c r="H7" i="9"/>
  <c r="L40" i="9"/>
  <c r="H22" i="9"/>
  <c r="H12" i="9"/>
  <c r="H8" i="9"/>
  <c r="H24" i="9"/>
  <c r="H18" i="9"/>
  <c r="H14" i="9"/>
  <c r="H10" i="9"/>
  <c r="L27" i="9"/>
  <c r="H23" i="9"/>
  <c r="H13" i="9"/>
  <c r="H9" i="9"/>
  <c r="H25" i="9"/>
  <c r="H19" i="9"/>
  <c r="H15" i="9"/>
  <c r="H11" i="9"/>
  <c r="A492" i="10"/>
  <c r="A9" i="10"/>
  <c r="B551" i="6"/>
  <c r="C551" i="6" s="1"/>
  <c r="B486" i="6"/>
  <c r="C486" i="6" s="1"/>
  <c r="B999" i="6"/>
  <c r="B1000" i="6" s="1"/>
  <c r="B483" i="6"/>
  <c r="C483" i="6" s="1"/>
  <c r="C481" i="6"/>
  <c r="B487" i="6"/>
  <c r="B448" i="6"/>
  <c r="C448" i="6" s="1"/>
  <c r="B210" i="6"/>
  <c r="C210" i="6" s="1"/>
  <c r="C999" i="6"/>
  <c r="B760" i="6"/>
  <c r="B639" i="6"/>
  <c r="B552" i="6"/>
  <c r="B493" i="6"/>
  <c r="B53" i="6"/>
  <c r="B111" i="6"/>
  <c r="B35" i="6"/>
  <c r="B384" i="6"/>
  <c r="E4" i="9"/>
  <c r="Y421" i="6"/>
  <c r="W421" i="6"/>
  <c r="X421" i="6" s="1"/>
  <c r="U421" i="6"/>
  <c r="T421" i="6"/>
  <c r="S421" i="6"/>
  <c r="R421" i="6"/>
  <c r="Y149" i="6"/>
  <c r="W149" i="6"/>
  <c r="X149" i="6" s="1"/>
  <c r="U149" i="6"/>
  <c r="V149" i="6" s="1"/>
  <c r="T149" i="6"/>
  <c r="S149" i="6"/>
  <c r="R149" i="6"/>
  <c r="Y136" i="6"/>
  <c r="W136" i="6"/>
  <c r="U136" i="6"/>
  <c r="T136" i="6"/>
  <c r="S136" i="6"/>
  <c r="R136" i="6"/>
  <c r="Y147" i="6"/>
  <c r="W147" i="6"/>
  <c r="U147" i="6"/>
  <c r="V147" i="6" s="1"/>
  <c r="T147" i="6"/>
  <c r="S147" i="6"/>
  <c r="R147" i="6"/>
  <c r="Y134" i="6"/>
  <c r="W134" i="6"/>
  <c r="X134" i="6" s="1"/>
  <c r="U134" i="6"/>
  <c r="T134" i="6"/>
  <c r="S134" i="6"/>
  <c r="R134" i="6"/>
  <c r="Y40" i="6"/>
  <c r="W40" i="6"/>
  <c r="X40" i="6" s="1"/>
  <c r="U40" i="6"/>
  <c r="V40" i="6" s="1"/>
  <c r="T40" i="6"/>
  <c r="S40" i="6"/>
  <c r="R40" i="6"/>
  <c r="Y44" i="6"/>
  <c r="W44" i="6"/>
  <c r="X44" i="6" s="1"/>
  <c r="U44" i="6"/>
  <c r="T44" i="6"/>
  <c r="S44" i="6"/>
  <c r="R44" i="6"/>
  <c r="Y481" i="6"/>
  <c r="W481" i="6"/>
  <c r="X481" i="6" s="1"/>
  <c r="U481" i="6"/>
  <c r="T481" i="6"/>
  <c r="S481" i="6"/>
  <c r="R481" i="6"/>
  <c r="Y35" i="6"/>
  <c r="W35" i="6"/>
  <c r="X35" i="6" s="1"/>
  <c r="U35" i="6"/>
  <c r="T35" i="6"/>
  <c r="S35" i="6"/>
  <c r="R35" i="6"/>
  <c r="Y216" i="6"/>
  <c r="W216" i="6"/>
  <c r="X216" i="6" s="1"/>
  <c r="U216" i="6"/>
  <c r="V216" i="6" s="1"/>
  <c r="T216" i="6"/>
  <c r="S216" i="6"/>
  <c r="R216" i="6"/>
  <c r="Y213" i="6"/>
  <c r="W213" i="6"/>
  <c r="U213" i="6"/>
  <c r="T213" i="6"/>
  <c r="S213" i="6"/>
  <c r="R213" i="6"/>
  <c r="Y220" i="6"/>
  <c r="W220" i="6"/>
  <c r="U220" i="6"/>
  <c r="V220" i="6" s="1"/>
  <c r="T220" i="6"/>
  <c r="S220" i="6"/>
  <c r="R220" i="6"/>
  <c r="Y221" i="6"/>
  <c r="W221" i="6"/>
  <c r="X221" i="6" s="1"/>
  <c r="U221" i="6"/>
  <c r="T221" i="6"/>
  <c r="S221" i="6"/>
  <c r="R221" i="6"/>
  <c r="Y186" i="6"/>
  <c r="W186" i="6"/>
  <c r="X186" i="6" s="1"/>
  <c r="U186" i="6"/>
  <c r="V186" i="6" s="1"/>
  <c r="T186" i="6"/>
  <c r="S186" i="6"/>
  <c r="R186" i="6"/>
  <c r="Y208" i="6"/>
  <c r="W208" i="6"/>
  <c r="X208" i="6" s="1"/>
  <c r="U208" i="6"/>
  <c r="T208" i="6"/>
  <c r="S208" i="6"/>
  <c r="R208" i="6"/>
  <c r="Y215" i="6"/>
  <c r="W215" i="6"/>
  <c r="X215" i="6" s="1"/>
  <c r="U215" i="6"/>
  <c r="V215" i="6" s="1"/>
  <c r="T215" i="6"/>
  <c r="S215" i="6"/>
  <c r="R215" i="6"/>
  <c r="Y217" i="6"/>
  <c r="W217" i="6"/>
  <c r="X217" i="6" s="1"/>
  <c r="U217" i="6"/>
  <c r="T217" i="6"/>
  <c r="S217" i="6"/>
  <c r="R217" i="6"/>
  <c r="Y223" i="6"/>
  <c r="W223" i="6"/>
  <c r="X223" i="6" s="1"/>
  <c r="U223" i="6"/>
  <c r="V223" i="6" s="1"/>
  <c r="T223" i="6"/>
  <c r="S223" i="6"/>
  <c r="R223" i="6"/>
  <c r="Y222" i="6"/>
  <c r="W222" i="6"/>
  <c r="U222" i="6"/>
  <c r="T222" i="6"/>
  <c r="S222" i="6"/>
  <c r="R222" i="6"/>
  <c r="Y188" i="6"/>
  <c r="W188" i="6"/>
  <c r="U188" i="6"/>
  <c r="V188" i="6" s="1"/>
  <c r="T188" i="6"/>
  <c r="S188" i="6"/>
  <c r="R188" i="6"/>
  <c r="Y214" i="6"/>
  <c r="W214" i="6"/>
  <c r="X214" i="6" s="1"/>
  <c r="U214" i="6"/>
  <c r="T214" i="6"/>
  <c r="S214" i="6"/>
  <c r="R214" i="6"/>
  <c r="Y224" i="6"/>
  <c r="W224" i="6"/>
  <c r="X224" i="6" s="1"/>
  <c r="U224" i="6"/>
  <c r="V224" i="6" s="1"/>
  <c r="T224" i="6"/>
  <c r="S224" i="6"/>
  <c r="R224" i="6"/>
  <c r="Y218" i="6"/>
  <c r="W218" i="6"/>
  <c r="X218" i="6" s="1"/>
  <c r="U218" i="6"/>
  <c r="T218" i="6"/>
  <c r="S218" i="6"/>
  <c r="R218" i="6"/>
  <c r="Y209" i="6"/>
  <c r="W209" i="6"/>
  <c r="X209" i="6" s="1"/>
  <c r="U209" i="6"/>
  <c r="V209" i="6" s="1"/>
  <c r="T209" i="6"/>
  <c r="S209" i="6"/>
  <c r="R209" i="6"/>
  <c r="Y212" i="6"/>
  <c r="W212" i="6"/>
  <c r="X212" i="6" s="1"/>
  <c r="U212" i="6"/>
  <c r="T212" i="6"/>
  <c r="S212" i="6"/>
  <c r="R212" i="6"/>
  <c r="Y200" i="6"/>
  <c r="W200" i="6"/>
  <c r="X200" i="6" s="1"/>
  <c r="U200" i="6"/>
  <c r="V200" i="6" s="1"/>
  <c r="T200" i="6"/>
  <c r="S200" i="6"/>
  <c r="R200" i="6"/>
  <c r="Y210" i="6"/>
  <c r="W210" i="6"/>
  <c r="U210" i="6"/>
  <c r="T210" i="6"/>
  <c r="S210" i="6"/>
  <c r="R210" i="6"/>
  <c r="Y240" i="6"/>
  <c r="W240" i="6"/>
  <c r="U240" i="6"/>
  <c r="V240" i="6" s="1"/>
  <c r="T240" i="6"/>
  <c r="S240" i="6"/>
  <c r="R240" i="6"/>
  <c r="Y228" i="6"/>
  <c r="W228" i="6"/>
  <c r="X228" i="6" s="1"/>
  <c r="U228" i="6"/>
  <c r="T228" i="6"/>
  <c r="S228" i="6"/>
  <c r="R228" i="6"/>
  <c r="Y269" i="6"/>
  <c r="W269" i="6"/>
  <c r="X269" i="6" s="1"/>
  <c r="U269" i="6"/>
  <c r="V269" i="6" s="1"/>
  <c r="T269" i="6"/>
  <c r="S269" i="6"/>
  <c r="R269" i="6"/>
  <c r="Y248" i="6"/>
  <c r="W248" i="6"/>
  <c r="X248" i="6" s="1"/>
  <c r="U248" i="6"/>
  <c r="T248" i="6"/>
  <c r="S248" i="6"/>
  <c r="R248" i="6"/>
  <c r="Y231" i="6"/>
  <c r="W231" i="6"/>
  <c r="X231" i="6" s="1"/>
  <c r="U231" i="6"/>
  <c r="V231" i="6" s="1"/>
  <c r="T231" i="6"/>
  <c r="S231" i="6"/>
  <c r="R231" i="6"/>
  <c r="Y84" i="6"/>
  <c r="W84" i="6"/>
  <c r="X84" i="6" s="1"/>
  <c r="U84" i="6"/>
  <c r="T84" i="6"/>
  <c r="S84" i="6"/>
  <c r="R84" i="6"/>
  <c r="Y87" i="6"/>
  <c r="W87" i="6"/>
  <c r="X87" i="6" s="1"/>
  <c r="U87" i="6"/>
  <c r="V87" i="6" s="1"/>
  <c r="T87" i="6"/>
  <c r="S87" i="6"/>
  <c r="R87" i="6"/>
  <c r="Y81" i="6"/>
  <c r="W81" i="6"/>
  <c r="U81" i="6"/>
  <c r="T81" i="6"/>
  <c r="S81" i="6"/>
  <c r="R81" i="6"/>
  <c r="Y77" i="6"/>
  <c r="W77" i="6"/>
  <c r="U77" i="6"/>
  <c r="V77" i="6" s="1"/>
  <c r="T77" i="6"/>
  <c r="S77" i="6"/>
  <c r="R77" i="6"/>
  <c r="Y80" i="6"/>
  <c r="W80" i="6"/>
  <c r="X80" i="6" s="1"/>
  <c r="U80" i="6"/>
  <c r="T80" i="6"/>
  <c r="S80" i="6"/>
  <c r="R80" i="6"/>
  <c r="Y91" i="6"/>
  <c r="W91" i="6"/>
  <c r="X91" i="6" s="1"/>
  <c r="U91" i="6"/>
  <c r="V91" i="6" s="1"/>
  <c r="T91" i="6"/>
  <c r="S91" i="6"/>
  <c r="R91" i="6"/>
  <c r="Y78" i="6"/>
  <c r="W78" i="6"/>
  <c r="X78" i="6" s="1"/>
  <c r="U78" i="6"/>
  <c r="T78" i="6"/>
  <c r="S78" i="6"/>
  <c r="R78" i="6"/>
  <c r="Y88" i="6"/>
  <c r="W88" i="6"/>
  <c r="X88" i="6" s="1"/>
  <c r="U88" i="6"/>
  <c r="T88" i="6"/>
  <c r="S88" i="6"/>
  <c r="R88" i="6"/>
  <c r="Y86" i="6"/>
  <c r="W86" i="6"/>
  <c r="X86" i="6" s="1"/>
  <c r="U86" i="6"/>
  <c r="T86" i="6"/>
  <c r="S86" i="6"/>
  <c r="R86" i="6"/>
  <c r="Y72" i="6"/>
  <c r="W72" i="6"/>
  <c r="X72" i="6" s="1"/>
  <c r="U72" i="6"/>
  <c r="V72" i="6" s="1"/>
  <c r="T72" i="6"/>
  <c r="S72" i="6"/>
  <c r="R72" i="6"/>
  <c r="Y391" i="6"/>
  <c r="W391" i="6"/>
  <c r="U391" i="6"/>
  <c r="T391" i="6"/>
  <c r="S391" i="6"/>
  <c r="R391" i="6"/>
  <c r="Y24" i="6"/>
  <c r="W24" i="6"/>
  <c r="U24" i="6"/>
  <c r="V24" i="6" s="1"/>
  <c r="T24" i="6"/>
  <c r="S24" i="6"/>
  <c r="R24" i="6"/>
  <c r="Y29" i="6"/>
  <c r="W29" i="6"/>
  <c r="X29" i="6" s="1"/>
  <c r="U29" i="6"/>
  <c r="T29" i="6"/>
  <c r="S29" i="6"/>
  <c r="R29" i="6"/>
  <c r="Y425" i="6"/>
  <c r="W425" i="6"/>
  <c r="X425" i="6" s="1"/>
  <c r="U425" i="6"/>
  <c r="V425" i="6" s="1"/>
  <c r="T425" i="6"/>
  <c r="S425" i="6"/>
  <c r="R425" i="6"/>
  <c r="Y27" i="6"/>
  <c r="W27" i="6"/>
  <c r="X27" i="6" s="1"/>
  <c r="U27" i="6"/>
  <c r="T27" i="6"/>
  <c r="S27" i="6"/>
  <c r="R27" i="6"/>
  <c r="Y392" i="6"/>
  <c r="W392" i="6"/>
  <c r="X392" i="6" s="1"/>
  <c r="U392" i="6"/>
  <c r="V392" i="6" s="1"/>
  <c r="T392" i="6"/>
  <c r="S392" i="6"/>
  <c r="R392" i="6"/>
  <c r="Y417" i="6"/>
  <c r="W417" i="6"/>
  <c r="X417" i="6" s="1"/>
  <c r="U417" i="6"/>
  <c r="T417" i="6"/>
  <c r="S417" i="6"/>
  <c r="R417" i="6"/>
  <c r="Y419" i="6"/>
  <c r="W419" i="6"/>
  <c r="X419" i="6" s="1"/>
  <c r="U419" i="6"/>
  <c r="V419" i="6" s="1"/>
  <c r="T419" i="6"/>
  <c r="S419" i="6"/>
  <c r="R419" i="6"/>
  <c r="Y32" i="6"/>
  <c r="W32" i="6"/>
  <c r="U32" i="6"/>
  <c r="T32" i="6"/>
  <c r="S32" i="6"/>
  <c r="R32" i="6"/>
  <c r="Y386" i="6"/>
  <c r="W386" i="6"/>
  <c r="U386" i="6"/>
  <c r="V386" i="6" s="1"/>
  <c r="T386" i="6"/>
  <c r="S386" i="6"/>
  <c r="R386" i="6"/>
  <c r="Y399" i="6"/>
  <c r="W399" i="6"/>
  <c r="X399" i="6" s="1"/>
  <c r="U399" i="6"/>
  <c r="T399" i="6"/>
  <c r="S399" i="6"/>
  <c r="R399" i="6"/>
  <c r="Y28" i="6"/>
  <c r="W28" i="6"/>
  <c r="X28" i="6" s="1"/>
  <c r="U28" i="6"/>
  <c r="V28" i="6" s="1"/>
  <c r="T28" i="6"/>
  <c r="S28" i="6"/>
  <c r="R28" i="6"/>
  <c r="Y30" i="6"/>
  <c r="W30" i="6"/>
  <c r="X30" i="6" s="1"/>
  <c r="U30" i="6"/>
  <c r="T30" i="6"/>
  <c r="S30" i="6"/>
  <c r="R30" i="6"/>
  <c r="Y407" i="6"/>
  <c r="W407" i="6"/>
  <c r="X407" i="6" s="1"/>
  <c r="U407" i="6"/>
  <c r="V407" i="6" s="1"/>
  <c r="T407" i="6"/>
  <c r="S407" i="6"/>
  <c r="R407" i="6"/>
  <c r="Y403" i="6"/>
  <c r="W403" i="6"/>
  <c r="X403" i="6" s="1"/>
  <c r="U403" i="6"/>
  <c r="V403" i="6" s="1"/>
  <c r="T403" i="6"/>
  <c r="S403" i="6"/>
  <c r="R403" i="6"/>
  <c r="Y405" i="6"/>
  <c r="W405" i="6"/>
  <c r="X405" i="6" s="1"/>
  <c r="U405" i="6"/>
  <c r="T405" i="6"/>
  <c r="S405" i="6"/>
  <c r="R405" i="6"/>
  <c r="Y428" i="6"/>
  <c r="W428" i="6"/>
  <c r="X428" i="6" s="1"/>
  <c r="U428" i="6"/>
  <c r="V428" i="6" s="1"/>
  <c r="T428" i="6"/>
  <c r="S428" i="6"/>
  <c r="R428" i="6"/>
  <c r="Y128" i="6"/>
  <c r="W128" i="6"/>
  <c r="U128" i="6"/>
  <c r="T128" i="6"/>
  <c r="S128" i="6"/>
  <c r="R128" i="6"/>
  <c r="Y459" i="6"/>
  <c r="W459" i="6"/>
  <c r="X459" i="6" s="1"/>
  <c r="U459" i="6"/>
  <c r="V459" i="6" s="1"/>
  <c r="T459" i="6"/>
  <c r="S459" i="6"/>
  <c r="R459" i="6"/>
  <c r="Y126" i="6"/>
  <c r="W126" i="6"/>
  <c r="U126" i="6"/>
  <c r="T126" i="6"/>
  <c r="S126" i="6"/>
  <c r="R126" i="6"/>
  <c r="Y130" i="6"/>
  <c r="W130" i="6"/>
  <c r="U130" i="6"/>
  <c r="V130" i="6" s="1"/>
  <c r="T130" i="6"/>
  <c r="S130" i="6"/>
  <c r="R130" i="6"/>
  <c r="Y457" i="6"/>
  <c r="W457" i="6"/>
  <c r="X457" i="6" s="1"/>
  <c r="U457" i="6"/>
  <c r="T457" i="6"/>
  <c r="S457" i="6"/>
  <c r="R457" i="6"/>
  <c r="Y127" i="6"/>
  <c r="W127" i="6"/>
  <c r="X127" i="6" s="1"/>
  <c r="U127" i="6"/>
  <c r="V127" i="6" s="1"/>
  <c r="T127" i="6"/>
  <c r="S127" i="6"/>
  <c r="R127" i="6"/>
  <c r="Y470" i="6"/>
  <c r="W470" i="6"/>
  <c r="X470" i="6" s="1"/>
  <c r="U470" i="6"/>
  <c r="T470" i="6"/>
  <c r="S470" i="6"/>
  <c r="R470" i="6"/>
  <c r="Y131" i="6"/>
  <c r="W131" i="6"/>
  <c r="X131" i="6" s="1"/>
  <c r="U131" i="6"/>
  <c r="T131" i="6"/>
  <c r="S131" i="6"/>
  <c r="R131" i="6"/>
  <c r="Y461" i="6"/>
  <c r="W461" i="6"/>
  <c r="X461" i="6" s="1"/>
  <c r="U461" i="6"/>
  <c r="T461" i="6"/>
  <c r="S461" i="6"/>
  <c r="R461" i="6"/>
  <c r="Y137" i="6"/>
  <c r="W137" i="6"/>
  <c r="X137" i="6" s="1"/>
  <c r="U137" i="6"/>
  <c r="V137" i="6" s="1"/>
  <c r="T137" i="6"/>
  <c r="S137" i="6"/>
  <c r="R137" i="6"/>
  <c r="Y142" i="6"/>
  <c r="W142" i="6"/>
  <c r="U142" i="6"/>
  <c r="T142" i="6"/>
  <c r="S142" i="6"/>
  <c r="R142" i="6"/>
  <c r="Y150" i="6"/>
  <c r="W150" i="6"/>
  <c r="U150" i="6"/>
  <c r="V150" i="6" s="1"/>
  <c r="T150" i="6"/>
  <c r="S150" i="6"/>
  <c r="R150" i="6"/>
  <c r="Y145" i="6"/>
  <c r="W145" i="6"/>
  <c r="X145" i="6" s="1"/>
  <c r="U145" i="6"/>
  <c r="T145" i="6"/>
  <c r="S145" i="6"/>
  <c r="R145" i="6"/>
  <c r="Y154" i="6"/>
  <c r="W154" i="6"/>
  <c r="X154" i="6" s="1"/>
  <c r="U154" i="6"/>
  <c r="V154" i="6" s="1"/>
  <c r="T154" i="6"/>
  <c r="S154" i="6"/>
  <c r="R154" i="6"/>
  <c r="Y152" i="6"/>
  <c r="W152" i="6"/>
  <c r="X152" i="6" s="1"/>
  <c r="U152" i="6"/>
  <c r="T152" i="6"/>
  <c r="S152" i="6"/>
  <c r="R152" i="6"/>
  <c r="Y139" i="6"/>
  <c r="W139" i="6"/>
  <c r="X139" i="6" s="1"/>
  <c r="U139" i="6"/>
  <c r="V139" i="6" s="1"/>
  <c r="T139" i="6"/>
  <c r="S139" i="6"/>
  <c r="R139" i="6"/>
  <c r="Y140" i="6"/>
  <c r="W140" i="6"/>
  <c r="X140" i="6" s="1"/>
  <c r="U140" i="6"/>
  <c r="T140" i="6"/>
  <c r="S140" i="6"/>
  <c r="R140" i="6"/>
  <c r="Y138" i="6"/>
  <c r="W138" i="6"/>
  <c r="X138" i="6" s="1"/>
  <c r="U138" i="6"/>
  <c r="V138" i="6" s="1"/>
  <c r="T138" i="6"/>
  <c r="S138" i="6"/>
  <c r="R138" i="6"/>
  <c r="Y148" i="6"/>
  <c r="W148" i="6"/>
  <c r="U148" i="6"/>
  <c r="T148" i="6"/>
  <c r="S148" i="6"/>
  <c r="R148" i="6"/>
  <c r="Y135" i="6"/>
  <c r="W135" i="6"/>
  <c r="U135" i="6"/>
  <c r="V135" i="6" s="1"/>
  <c r="T135" i="6"/>
  <c r="S135" i="6"/>
  <c r="R135" i="6"/>
  <c r="Y141" i="6"/>
  <c r="W141" i="6"/>
  <c r="X141" i="6" s="1"/>
  <c r="U141" i="6"/>
  <c r="T141" i="6"/>
  <c r="S141" i="6"/>
  <c r="R141" i="6"/>
  <c r="Y153" i="6"/>
  <c r="W153" i="6"/>
  <c r="X153" i="6" s="1"/>
  <c r="U153" i="6"/>
  <c r="V153" i="6" s="1"/>
  <c r="T153" i="6"/>
  <c r="S153" i="6"/>
  <c r="R153" i="6"/>
  <c r="Y151" i="6"/>
  <c r="W151" i="6"/>
  <c r="X151" i="6" s="1"/>
  <c r="U151" i="6"/>
  <c r="T151" i="6"/>
  <c r="S151" i="6"/>
  <c r="R151" i="6"/>
  <c r="Y144" i="6"/>
  <c r="W144" i="6"/>
  <c r="X144" i="6" s="1"/>
  <c r="U144" i="6"/>
  <c r="V144" i="6" s="1"/>
  <c r="T144" i="6"/>
  <c r="S144" i="6"/>
  <c r="R144" i="6"/>
  <c r="Y143" i="6"/>
  <c r="W143" i="6"/>
  <c r="X143" i="6" s="1"/>
  <c r="U143" i="6"/>
  <c r="T143" i="6"/>
  <c r="S143" i="6"/>
  <c r="R143" i="6"/>
  <c r="Y133" i="6"/>
  <c r="W133" i="6"/>
  <c r="X133" i="6" s="1"/>
  <c r="U133" i="6"/>
  <c r="V133" i="6" s="1"/>
  <c r="T133" i="6"/>
  <c r="S133" i="6"/>
  <c r="R133" i="6"/>
  <c r="Y132" i="6"/>
  <c r="W132" i="6"/>
  <c r="U132" i="6"/>
  <c r="T132" i="6"/>
  <c r="S132" i="6"/>
  <c r="R132" i="6"/>
  <c r="Y167" i="6"/>
  <c r="W167" i="6"/>
  <c r="U167" i="6"/>
  <c r="V167" i="6" s="1"/>
  <c r="T167" i="6"/>
  <c r="S167" i="6"/>
  <c r="R167" i="6"/>
  <c r="Y163" i="6"/>
  <c r="W163" i="6"/>
  <c r="X163" i="6" s="1"/>
  <c r="U163" i="6"/>
  <c r="T163" i="6"/>
  <c r="S163" i="6"/>
  <c r="R163" i="6"/>
  <c r="Y171" i="6"/>
  <c r="W171" i="6"/>
  <c r="X171" i="6" s="1"/>
  <c r="U171" i="6"/>
  <c r="V171" i="6" s="1"/>
  <c r="T171" i="6"/>
  <c r="S171" i="6"/>
  <c r="R171" i="6"/>
  <c r="Y165" i="6"/>
  <c r="W165" i="6"/>
  <c r="X165" i="6" s="1"/>
  <c r="U165" i="6"/>
  <c r="T165" i="6"/>
  <c r="S165" i="6"/>
  <c r="R165" i="6"/>
  <c r="Y173" i="6"/>
  <c r="W173" i="6"/>
  <c r="X173" i="6" s="1"/>
  <c r="U173" i="6"/>
  <c r="T173" i="6"/>
  <c r="S173" i="6"/>
  <c r="R173" i="6"/>
  <c r="Y156" i="6"/>
  <c r="W156" i="6"/>
  <c r="X156" i="6" s="1"/>
  <c r="U156" i="6"/>
  <c r="T156" i="6"/>
  <c r="S156" i="6"/>
  <c r="R156" i="6"/>
  <c r="Y168" i="6"/>
  <c r="W168" i="6"/>
  <c r="X168" i="6" s="1"/>
  <c r="U168" i="6"/>
  <c r="V168" i="6" s="1"/>
  <c r="T168" i="6"/>
  <c r="S168" i="6"/>
  <c r="R168" i="6"/>
  <c r="Y3" i="6"/>
  <c r="W3" i="6"/>
  <c r="U3" i="6"/>
  <c r="T3" i="6"/>
  <c r="S3" i="6"/>
  <c r="R3" i="6"/>
  <c r="Y4" i="6"/>
  <c r="W4" i="6"/>
  <c r="U4" i="6"/>
  <c r="V4" i="6" s="1"/>
  <c r="T4" i="6"/>
  <c r="S4" i="6"/>
  <c r="R4" i="6"/>
  <c r="Y121" i="6"/>
  <c r="W121" i="6"/>
  <c r="X121" i="6" s="1"/>
  <c r="U121" i="6"/>
  <c r="T121" i="6"/>
  <c r="S121" i="6"/>
  <c r="R121" i="6"/>
  <c r="Y122" i="6"/>
  <c r="W122" i="6"/>
  <c r="X122" i="6" s="1"/>
  <c r="U122" i="6"/>
  <c r="V122" i="6" s="1"/>
  <c r="T122" i="6"/>
  <c r="S122" i="6"/>
  <c r="R122" i="6"/>
  <c r="Y123" i="6"/>
  <c r="W123" i="6"/>
  <c r="X123" i="6" s="1"/>
  <c r="U123" i="6"/>
  <c r="T123" i="6"/>
  <c r="S123" i="6"/>
  <c r="R123" i="6"/>
  <c r="Y119" i="6"/>
  <c r="W119" i="6"/>
  <c r="X119" i="6" s="1"/>
  <c r="U119" i="6"/>
  <c r="T119" i="6"/>
  <c r="S119" i="6"/>
  <c r="R119" i="6"/>
  <c r="Y124" i="6"/>
  <c r="W124" i="6"/>
  <c r="X124" i="6" s="1"/>
  <c r="U124" i="6"/>
  <c r="T124" i="6"/>
  <c r="S124" i="6"/>
  <c r="R124" i="6"/>
  <c r="Y211" i="6"/>
  <c r="W211" i="6"/>
  <c r="X211" i="6" s="1"/>
  <c r="U211" i="6"/>
  <c r="V211" i="6" s="1"/>
  <c r="T211" i="6"/>
  <c r="S211" i="6"/>
  <c r="R211" i="6"/>
  <c r="Y118" i="6"/>
  <c r="W118" i="6"/>
  <c r="U118" i="6"/>
  <c r="T118" i="6"/>
  <c r="S118" i="6"/>
  <c r="R118" i="6"/>
  <c r="Y219" i="6"/>
  <c r="W219" i="6"/>
  <c r="U219" i="6"/>
  <c r="V219" i="6" s="1"/>
  <c r="T219" i="6"/>
  <c r="S219" i="6"/>
  <c r="R219" i="6"/>
  <c r="Y120" i="6"/>
  <c r="W120" i="6"/>
  <c r="X120" i="6" s="1"/>
  <c r="U120" i="6"/>
  <c r="T120" i="6"/>
  <c r="S120" i="6"/>
  <c r="R120" i="6"/>
  <c r="Y47" i="6"/>
  <c r="W47" i="6"/>
  <c r="X47" i="6" s="1"/>
  <c r="U47" i="6"/>
  <c r="V47" i="6" s="1"/>
  <c r="T47" i="6"/>
  <c r="S47" i="6"/>
  <c r="R47" i="6"/>
  <c r="Y33" i="6"/>
  <c r="W33" i="6"/>
  <c r="X33" i="6" s="1"/>
  <c r="U33" i="6"/>
  <c r="T33" i="6"/>
  <c r="S33" i="6"/>
  <c r="R33" i="6"/>
  <c r="Y42" i="6"/>
  <c r="W42" i="6"/>
  <c r="X42" i="6" s="1"/>
  <c r="U42" i="6"/>
  <c r="V42" i="6" s="1"/>
  <c r="T42" i="6"/>
  <c r="S42" i="6"/>
  <c r="R42" i="6"/>
  <c r="Y41" i="6"/>
  <c r="W41" i="6"/>
  <c r="X41" i="6" s="1"/>
  <c r="U41" i="6"/>
  <c r="T41" i="6"/>
  <c r="S41" i="6"/>
  <c r="R41" i="6"/>
  <c r="Y39" i="6"/>
  <c r="W39" i="6"/>
  <c r="X39" i="6" s="1"/>
  <c r="U39" i="6"/>
  <c r="V39" i="6" s="1"/>
  <c r="T39" i="6"/>
  <c r="S39" i="6"/>
  <c r="R39" i="6"/>
  <c r="Y45" i="6"/>
  <c r="W45" i="6"/>
  <c r="U45" i="6"/>
  <c r="T45" i="6"/>
  <c r="S45" i="6"/>
  <c r="R45" i="6"/>
  <c r="Y49" i="6"/>
  <c r="W49" i="6"/>
  <c r="U49" i="6"/>
  <c r="V49" i="6" s="1"/>
  <c r="T49" i="6"/>
  <c r="S49" i="6"/>
  <c r="R49" i="6"/>
  <c r="Y34" i="6"/>
  <c r="W34" i="6"/>
  <c r="X34" i="6" s="1"/>
  <c r="U34" i="6"/>
  <c r="T34" i="6"/>
  <c r="S34" i="6"/>
  <c r="R34" i="6"/>
  <c r="Y48" i="6"/>
  <c r="W48" i="6"/>
  <c r="X48" i="6" s="1"/>
  <c r="U48" i="6"/>
  <c r="V48" i="6" s="1"/>
  <c r="T48" i="6"/>
  <c r="S48" i="6"/>
  <c r="R48" i="6"/>
  <c r="Y20" i="6"/>
  <c r="W20" i="6"/>
  <c r="X20" i="6" s="1"/>
  <c r="U20" i="6"/>
  <c r="T20" i="6"/>
  <c r="S20" i="6"/>
  <c r="R20" i="6"/>
  <c r="Y346" i="6"/>
  <c r="W346" i="6"/>
  <c r="X346" i="6" s="1"/>
  <c r="U346" i="6"/>
  <c r="V346" i="6" s="1"/>
  <c r="T346" i="6"/>
  <c r="S346" i="6"/>
  <c r="R346" i="6"/>
  <c r="Y334" i="6"/>
  <c r="W334" i="6"/>
  <c r="X334" i="6" s="1"/>
  <c r="U334" i="6"/>
  <c r="T334" i="6"/>
  <c r="S334" i="6"/>
  <c r="R334" i="6"/>
  <c r="Y356" i="6"/>
  <c r="W356" i="6"/>
  <c r="X356" i="6" s="1"/>
  <c r="U356" i="6"/>
  <c r="V356" i="6" s="1"/>
  <c r="T356" i="6"/>
  <c r="S356" i="6"/>
  <c r="R356" i="6"/>
  <c r="Y344" i="6"/>
  <c r="W344" i="6"/>
  <c r="U344" i="6"/>
  <c r="T344" i="6"/>
  <c r="S344" i="6"/>
  <c r="R344" i="6"/>
  <c r="Y429" i="6"/>
  <c r="W429" i="6"/>
  <c r="U429" i="6"/>
  <c r="V429" i="6" s="1"/>
  <c r="T429" i="6"/>
  <c r="S429" i="6"/>
  <c r="R429" i="6"/>
  <c r="Y17" i="6"/>
  <c r="W17" i="6"/>
  <c r="X17" i="6" s="1"/>
  <c r="U17" i="6"/>
  <c r="T17" i="6"/>
  <c r="S17" i="6"/>
  <c r="R17" i="6"/>
  <c r="Y430" i="6"/>
  <c r="W430" i="6"/>
  <c r="X430" i="6" s="1"/>
  <c r="U430" i="6"/>
  <c r="V430" i="6" s="1"/>
  <c r="T430" i="6"/>
  <c r="S430" i="6"/>
  <c r="R430" i="6"/>
  <c r="Y360" i="6"/>
  <c r="W360" i="6"/>
  <c r="X360" i="6" s="1"/>
  <c r="U360" i="6"/>
  <c r="T360" i="6"/>
  <c r="S360" i="6"/>
  <c r="R360" i="6"/>
  <c r="Y339" i="6"/>
  <c r="W339" i="6"/>
  <c r="X339" i="6" s="1"/>
  <c r="U339" i="6"/>
  <c r="V339" i="6" s="1"/>
  <c r="T339" i="6"/>
  <c r="S339" i="6"/>
  <c r="R339" i="6"/>
  <c r="Y13" i="6"/>
  <c r="W13" i="6"/>
  <c r="U13" i="6"/>
  <c r="T13" i="6"/>
  <c r="S13" i="6"/>
  <c r="R13" i="6"/>
  <c r="Y343" i="6"/>
  <c r="W343" i="6"/>
  <c r="X343" i="6" s="1"/>
  <c r="U343" i="6"/>
  <c r="V343" i="6" s="1"/>
  <c r="T343" i="6"/>
  <c r="S343" i="6"/>
  <c r="R343" i="6"/>
  <c r="Y353" i="6"/>
  <c r="W353" i="6"/>
  <c r="U353" i="6"/>
  <c r="T353" i="6"/>
  <c r="S353" i="6"/>
  <c r="R353" i="6"/>
  <c r="Y22" i="6"/>
  <c r="W22" i="6"/>
  <c r="U22" i="6"/>
  <c r="V22" i="6" s="1"/>
  <c r="T22" i="6"/>
  <c r="S22" i="6"/>
  <c r="R22" i="6"/>
  <c r="Y12" i="6"/>
  <c r="W12" i="6"/>
  <c r="X12" i="6" s="1"/>
  <c r="U12" i="6"/>
  <c r="T12" i="6"/>
  <c r="S12" i="6"/>
  <c r="R12" i="6"/>
  <c r="Y15" i="6"/>
  <c r="W15" i="6"/>
  <c r="X15" i="6" s="1"/>
  <c r="U15" i="6"/>
  <c r="V15" i="6" s="1"/>
  <c r="T15" i="6"/>
  <c r="S15" i="6"/>
  <c r="R15" i="6"/>
  <c r="Y363" i="6"/>
  <c r="W363" i="6"/>
  <c r="X363" i="6" s="1"/>
  <c r="U363" i="6"/>
  <c r="T363" i="6"/>
  <c r="S363" i="6"/>
  <c r="R363" i="6"/>
  <c r="Y345" i="6"/>
  <c r="W345" i="6"/>
  <c r="X345" i="6" s="1"/>
  <c r="U345" i="6"/>
  <c r="V345" i="6" s="1"/>
  <c r="T345" i="6"/>
  <c r="S345" i="6"/>
  <c r="R345" i="6"/>
  <c r="Y337" i="6"/>
  <c r="W337" i="6"/>
  <c r="X337" i="6" s="1"/>
  <c r="U337" i="6"/>
  <c r="T337" i="6"/>
  <c r="S337" i="6"/>
  <c r="R337" i="6"/>
  <c r="Y357" i="6"/>
  <c r="W357" i="6"/>
  <c r="U357" i="6"/>
  <c r="V357" i="6" s="1"/>
  <c r="T357" i="6"/>
  <c r="S357" i="6"/>
  <c r="R357" i="6"/>
  <c r="Y335" i="6"/>
  <c r="W335" i="6"/>
  <c r="X335" i="6" s="1"/>
  <c r="U335" i="6"/>
  <c r="T335" i="6"/>
  <c r="S335" i="6"/>
  <c r="R335" i="6"/>
  <c r="Y342" i="6"/>
  <c r="W342" i="6"/>
  <c r="U342" i="6"/>
  <c r="T342" i="6"/>
  <c r="S342" i="6"/>
  <c r="R342" i="6"/>
  <c r="Y431" i="6"/>
  <c r="W431" i="6"/>
  <c r="X431" i="6" s="1"/>
  <c r="U431" i="6"/>
  <c r="T431" i="6"/>
  <c r="S431" i="6"/>
  <c r="R431" i="6"/>
  <c r="Y383" i="6"/>
  <c r="W383" i="6"/>
  <c r="X383" i="6" s="1"/>
  <c r="U383" i="6"/>
  <c r="V383" i="6" s="1"/>
  <c r="T383" i="6"/>
  <c r="S383" i="6"/>
  <c r="R383" i="6"/>
  <c r="Y401" i="6"/>
  <c r="W401" i="6"/>
  <c r="U401" i="6"/>
  <c r="T401" i="6"/>
  <c r="S401" i="6"/>
  <c r="R401" i="6"/>
  <c r="Y408" i="6"/>
  <c r="W408" i="6"/>
  <c r="U408" i="6"/>
  <c r="V408" i="6" s="1"/>
  <c r="T408" i="6"/>
  <c r="S408" i="6"/>
  <c r="R408" i="6"/>
  <c r="Y424" i="6"/>
  <c r="W424" i="6"/>
  <c r="U424" i="6"/>
  <c r="T424" i="6"/>
  <c r="S424" i="6"/>
  <c r="R424" i="6"/>
  <c r="Y422" i="6"/>
  <c r="W422" i="6"/>
  <c r="U422" i="6"/>
  <c r="V422" i="6" s="1"/>
  <c r="T422" i="6"/>
  <c r="S422" i="6"/>
  <c r="R422" i="6"/>
  <c r="Y382" i="6"/>
  <c r="W382" i="6"/>
  <c r="U382" i="6"/>
  <c r="T382" i="6"/>
  <c r="S382" i="6"/>
  <c r="R382" i="6"/>
  <c r="Y395" i="6"/>
  <c r="W395" i="6"/>
  <c r="U395" i="6"/>
  <c r="V395" i="6" s="1"/>
  <c r="T395" i="6"/>
  <c r="S395" i="6"/>
  <c r="R395" i="6"/>
  <c r="Y412" i="6"/>
  <c r="W412" i="6"/>
  <c r="X412" i="6" s="1"/>
  <c r="U412" i="6"/>
  <c r="T412" i="6"/>
  <c r="S412" i="6"/>
  <c r="R412" i="6"/>
  <c r="Y385" i="6"/>
  <c r="W385" i="6"/>
  <c r="X385" i="6" s="1"/>
  <c r="U385" i="6"/>
  <c r="V385" i="6" s="1"/>
  <c r="T385" i="6"/>
  <c r="S385" i="6"/>
  <c r="R385" i="6"/>
  <c r="Y398" i="6"/>
  <c r="W398" i="6"/>
  <c r="X398" i="6" s="1"/>
  <c r="U398" i="6"/>
  <c r="V398" i="6" s="1"/>
  <c r="T398" i="6"/>
  <c r="S398" i="6"/>
  <c r="R398" i="6"/>
  <c r="Y404" i="6"/>
  <c r="W404" i="6"/>
  <c r="U404" i="6"/>
  <c r="T404" i="6"/>
  <c r="S404" i="6"/>
  <c r="R404" i="6"/>
  <c r="Y416" i="6"/>
  <c r="W416" i="6"/>
  <c r="X416" i="6" s="1"/>
  <c r="U416" i="6"/>
  <c r="V416" i="6" s="1"/>
  <c r="T416" i="6"/>
  <c r="S416" i="6"/>
  <c r="R416" i="6"/>
  <c r="Y423" i="6"/>
  <c r="W423" i="6"/>
  <c r="U423" i="6"/>
  <c r="T423" i="6"/>
  <c r="S423" i="6"/>
  <c r="R423" i="6"/>
  <c r="Y75" i="6"/>
  <c r="W75" i="6"/>
  <c r="U75" i="6"/>
  <c r="V75" i="6" s="1"/>
  <c r="T75" i="6"/>
  <c r="S75" i="6"/>
  <c r="R75" i="6"/>
  <c r="Y92" i="6"/>
  <c r="W92" i="6"/>
  <c r="X92" i="6" s="1"/>
  <c r="U92" i="6"/>
  <c r="T92" i="6"/>
  <c r="S92" i="6"/>
  <c r="R92" i="6"/>
  <c r="Y90" i="6"/>
  <c r="W90" i="6"/>
  <c r="X90" i="6" s="1"/>
  <c r="U90" i="6"/>
  <c r="T90" i="6"/>
  <c r="S90" i="6"/>
  <c r="R90" i="6"/>
  <c r="Y258" i="6"/>
  <c r="W258" i="6"/>
  <c r="X258" i="6" s="1"/>
  <c r="U258" i="6"/>
  <c r="T258" i="6"/>
  <c r="S258" i="6"/>
  <c r="R258" i="6"/>
  <c r="Y262" i="6"/>
  <c r="W262" i="6"/>
  <c r="X262" i="6" s="1"/>
  <c r="U262" i="6"/>
  <c r="V262" i="6" s="1"/>
  <c r="T262" i="6"/>
  <c r="S262" i="6"/>
  <c r="R262" i="6"/>
  <c r="Y93" i="6"/>
  <c r="W93" i="6"/>
  <c r="X93" i="6" s="1"/>
  <c r="U93" i="6"/>
  <c r="T93" i="6"/>
  <c r="S93" i="6"/>
  <c r="R93" i="6"/>
  <c r="Y259" i="6"/>
  <c r="W259" i="6"/>
  <c r="X259" i="6" s="1"/>
  <c r="U259" i="6"/>
  <c r="V259" i="6" s="1"/>
  <c r="T259" i="6"/>
  <c r="S259" i="6"/>
  <c r="R259" i="6"/>
  <c r="Y255" i="6"/>
  <c r="W255" i="6"/>
  <c r="X255" i="6" s="1"/>
  <c r="U255" i="6"/>
  <c r="T255" i="6"/>
  <c r="S255" i="6"/>
  <c r="R255" i="6"/>
  <c r="Y257" i="6"/>
  <c r="W257" i="6"/>
  <c r="X257" i="6" s="1"/>
  <c r="U257" i="6"/>
  <c r="V257" i="6" s="1"/>
  <c r="T257" i="6"/>
  <c r="S257" i="6"/>
  <c r="R257" i="6"/>
  <c r="Y263" i="6"/>
  <c r="W263" i="6"/>
  <c r="X263" i="6" s="1"/>
  <c r="U263" i="6"/>
  <c r="T263" i="6"/>
  <c r="S263" i="6"/>
  <c r="R263" i="6"/>
  <c r="Y261" i="6"/>
  <c r="W261" i="6"/>
  <c r="X261" i="6" s="1"/>
  <c r="U261" i="6"/>
  <c r="V261" i="6" s="1"/>
  <c r="T261" i="6"/>
  <c r="S261" i="6"/>
  <c r="R261" i="6"/>
  <c r="Y264" i="6"/>
  <c r="W264" i="6"/>
  <c r="X264" i="6" s="1"/>
  <c r="U264" i="6"/>
  <c r="T264" i="6"/>
  <c r="S264" i="6"/>
  <c r="R264" i="6"/>
  <c r="Y256" i="6"/>
  <c r="W256" i="6"/>
  <c r="X256" i="6" s="1"/>
  <c r="U256" i="6"/>
  <c r="V256" i="6" s="1"/>
  <c r="T256" i="6"/>
  <c r="S256" i="6"/>
  <c r="R256" i="6"/>
  <c r="Y365" i="6"/>
  <c r="W365" i="6"/>
  <c r="U365" i="6"/>
  <c r="T365" i="6"/>
  <c r="S365" i="6"/>
  <c r="R365" i="6"/>
  <c r="Y182" i="6"/>
  <c r="W182" i="6"/>
  <c r="U182" i="6"/>
  <c r="V182" i="6" s="1"/>
  <c r="T182" i="6"/>
  <c r="S182" i="6"/>
  <c r="R182" i="6"/>
  <c r="Y178" i="6"/>
  <c r="W178" i="6"/>
  <c r="X178" i="6" s="1"/>
  <c r="U178" i="6"/>
  <c r="T178" i="6"/>
  <c r="S178" i="6"/>
  <c r="R178" i="6"/>
  <c r="Y480" i="6"/>
  <c r="W480" i="6"/>
  <c r="X480" i="6" s="1"/>
  <c r="U480" i="6"/>
  <c r="V480" i="6" s="1"/>
  <c r="T480" i="6"/>
  <c r="S480" i="6"/>
  <c r="R480" i="6"/>
  <c r="Y369" i="6"/>
  <c r="W369" i="6"/>
  <c r="X369" i="6" s="1"/>
  <c r="U369" i="6"/>
  <c r="T369" i="6"/>
  <c r="S369" i="6"/>
  <c r="R369" i="6"/>
  <c r="Y180" i="6"/>
  <c r="W180" i="6"/>
  <c r="X180" i="6" s="1"/>
  <c r="U180" i="6"/>
  <c r="V180" i="6" s="1"/>
  <c r="T180" i="6"/>
  <c r="S180" i="6"/>
  <c r="R180" i="6"/>
  <c r="Y55" i="6"/>
  <c r="W55" i="6"/>
  <c r="X55" i="6" s="1"/>
  <c r="U55" i="6"/>
  <c r="T55" i="6"/>
  <c r="S55" i="6"/>
  <c r="R55" i="6"/>
  <c r="Y60" i="6"/>
  <c r="W60" i="6"/>
  <c r="X60" i="6" s="1"/>
  <c r="U60" i="6"/>
  <c r="V60" i="6" s="1"/>
  <c r="T60" i="6"/>
  <c r="S60" i="6"/>
  <c r="R60" i="6"/>
  <c r="Y371" i="6"/>
  <c r="W371" i="6"/>
  <c r="U371" i="6"/>
  <c r="T371" i="6"/>
  <c r="S371" i="6"/>
  <c r="R371" i="6"/>
  <c r="Y377" i="6"/>
  <c r="W377" i="6"/>
  <c r="U377" i="6"/>
  <c r="V377" i="6" s="1"/>
  <c r="T377" i="6"/>
  <c r="S377" i="6"/>
  <c r="R377" i="6"/>
  <c r="Y366" i="6"/>
  <c r="W366" i="6"/>
  <c r="X366" i="6" s="1"/>
  <c r="U366" i="6"/>
  <c r="T366" i="6"/>
  <c r="S366" i="6"/>
  <c r="R366" i="6"/>
  <c r="Y370" i="6"/>
  <c r="W370" i="6"/>
  <c r="X370" i="6" s="1"/>
  <c r="U370" i="6"/>
  <c r="V370" i="6" s="1"/>
  <c r="T370" i="6"/>
  <c r="S370" i="6"/>
  <c r="R370" i="6"/>
  <c r="Y381" i="6"/>
  <c r="W381" i="6"/>
  <c r="X381" i="6" s="1"/>
  <c r="U381" i="6"/>
  <c r="T381" i="6"/>
  <c r="S381" i="6"/>
  <c r="R381" i="6"/>
  <c r="Y57" i="6"/>
  <c r="W57" i="6"/>
  <c r="X57" i="6" s="1"/>
  <c r="U57" i="6"/>
  <c r="V57" i="6" s="1"/>
  <c r="T57" i="6"/>
  <c r="S57" i="6"/>
  <c r="R57" i="6"/>
  <c r="Y367" i="6"/>
  <c r="W367" i="6"/>
  <c r="X367" i="6" s="1"/>
  <c r="U367" i="6"/>
  <c r="T367" i="6"/>
  <c r="S367" i="6"/>
  <c r="R367" i="6"/>
  <c r="Y61" i="6"/>
  <c r="W61" i="6"/>
  <c r="X61" i="6" s="1"/>
  <c r="U61" i="6"/>
  <c r="V61" i="6" s="1"/>
  <c r="T61" i="6"/>
  <c r="S61" i="6"/>
  <c r="R61" i="6"/>
  <c r="Y478" i="6"/>
  <c r="W478" i="6"/>
  <c r="U478" i="6"/>
  <c r="T478" i="6"/>
  <c r="S478" i="6"/>
  <c r="R478" i="6"/>
  <c r="Y52" i="6"/>
  <c r="W52" i="6"/>
  <c r="U52" i="6"/>
  <c r="V52" i="6" s="1"/>
  <c r="T52" i="6"/>
  <c r="S52" i="6"/>
  <c r="R52" i="6"/>
  <c r="Y477" i="6"/>
  <c r="W477" i="6"/>
  <c r="X477" i="6" s="1"/>
  <c r="U477" i="6"/>
  <c r="T477" i="6"/>
  <c r="S477" i="6"/>
  <c r="R477" i="6"/>
  <c r="Y181" i="6"/>
  <c r="W181" i="6"/>
  <c r="X181" i="6" s="1"/>
  <c r="U181" i="6"/>
  <c r="V181" i="6" s="1"/>
  <c r="T181" i="6"/>
  <c r="S181" i="6"/>
  <c r="R181" i="6"/>
  <c r="Y368" i="6"/>
  <c r="W368" i="6"/>
  <c r="X368" i="6" s="1"/>
  <c r="U368" i="6"/>
  <c r="T368" i="6"/>
  <c r="S368" i="6"/>
  <c r="R368" i="6"/>
  <c r="Y479" i="6"/>
  <c r="W479" i="6"/>
  <c r="X479" i="6" s="1"/>
  <c r="U479" i="6"/>
  <c r="V479" i="6" s="1"/>
  <c r="T479" i="6"/>
  <c r="S479" i="6"/>
  <c r="R479" i="6"/>
  <c r="Y58" i="6"/>
  <c r="W58" i="6"/>
  <c r="X58" i="6" s="1"/>
  <c r="U58" i="6"/>
  <c r="T58" i="6"/>
  <c r="S58" i="6"/>
  <c r="R58" i="6"/>
  <c r="Y177" i="6"/>
  <c r="W177" i="6"/>
  <c r="X177" i="6" s="1"/>
  <c r="U177" i="6"/>
  <c r="V177" i="6" s="1"/>
  <c r="T177" i="6"/>
  <c r="S177" i="6"/>
  <c r="R177" i="6"/>
  <c r="Y59" i="6"/>
  <c r="W59" i="6"/>
  <c r="U59" i="6"/>
  <c r="T59" i="6"/>
  <c r="S59" i="6"/>
  <c r="R59" i="6"/>
  <c r="Y474" i="6"/>
  <c r="W474" i="6"/>
  <c r="U474" i="6"/>
  <c r="V474" i="6" s="1"/>
  <c r="T474" i="6"/>
  <c r="S474" i="6"/>
  <c r="R474" i="6"/>
  <c r="Y373" i="6"/>
  <c r="W373" i="6"/>
  <c r="X373" i="6" s="1"/>
  <c r="U373" i="6"/>
  <c r="T373" i="6"/>
  <c r="S373" i="6"/>
  <c r="R373" i="6"/>
  <c r="Y175" i="6"/>
  <c r="W175" i="6"/>
  <c r="X175" i="6" s="1"/>
  <c r="U175" i="6"/>
  <c r="V175" i="6" s="1"/>
  <c r="T175" i="6"/>
  <c r="S175" i="6"/>
  <c r="R175" i="6"/>
  <c r="Y375" i="6"/>
  <c r="W375" i="6"/>
  <c r="X375" i="6" s="1"/>
  <c r="U375" i="6"/>
  <c r="T375" i="6"/>
  <c r="S375" i="6"/>
  <c r="R375" i="6"/>
  <c r="Y473" i="6"/>
  <c r="W473" i="6"/>
  <c r="X473" i="6" s="1"/>
  <c r="U473" i="6"/>
  <c r="V473" i="6" s="1"/>
  <c r="T473" i="6"/>
  <c r="S473" i="6"/>
  <c r="R473" i="6"/>
  <c r="Y364" i="6"/>
  <c r="W364" i="6"/>
  <c r="X364" i="6" s="1"/>
  <c r="U364" i="6"/>
  <c r="T364" i="6"/>
  <c r="S364" i="6"/>
  <c r="R364" i="6"/>
  <c r="Y379" i="6"/>
  <c r="W379" i="6"/>
  <c r="X379" i="6" s="1"/>
  <c r="U379" i="6"/>
  <c r="V379" i="6" s="1"/>
  <c r="T379" i="6"/>
  <c r="S379" i="6"/>
  <c r="R379" i="6"/>
  <c r="Y374" i="6"/>
  <c r="W374" i="6"/>
  <c r="U374" i="6"/>
  <c r="T374" i="6"/>
  <c r="S374" i="6"/>
  <c r="R374" i="6"/>
  <c r="Y472" i="6"/>
  <c r="W472" i="6"/>
  <c r="U472" i="6"/>
  <c r="V472" i="6" s="1"/>
  <c r="T472" i="6"/>
  <c r="S472" i="6"/>
  <c r="R472" i="6"/>
  <c r="Y54" i="6"/>
  <c r="W54" i="6"/>
  <c r="X54" i="6" s="1"/>
  <c r="U54" i="6"/>
  <c r="T54" i="6"/>
  <c r="S54" i="6"/>
  <c r="R54" i="6"/>
  <c r="Y176" i="6"/>
  <c r="W176" i="6"/>
  <c r="X176" i="6" s="1"/>
  <c r="U176" i="6"/>
  <c r="V176" i="6" s="1"/>
  <c r="T176" i="6"/>
  <c r="S176" i="6"/>
  <c r="R176" i="6"/>
  <c r="Y53" i="6"/>
  <c r="W53" i="6"/>
  <c r="X53" i="6" s="1"/>
  <c r="U53" i="6"/>
  <c r="T53" i="6"/>
  <c r="S53" i="6"/>
  <c r="R53" i="6"/>
  <c r="Y378" i="6"/>
  <c r="W378" i="6"/>
  <c r="X378" i="6" s="1"/>
  <c r="U378" i="6"/>
  <c r="V378" i="6" s="1"/>
  <c r="T378" i="6"/>
  <c r="S378" i="6"/>
  <c r="R378" i="6"/>
  <c r="Y376" i="6"/>
  <c r="W376" i="6"/>
  <c r="X376" i="6" s="1"/>
  <c r="U376" i="6"/>
  <c r="T376" i="6"/>
  <c r="S376" i="6"/>
  <c r="R376" i="6"/>
  <c r="Y179" i="6"/>
  <c r="W179" i="6"/>
  <c r="X179" i="6" s="1"/>
  <c r="U179" i="6"/>
  <c r="V179" i="6" s="1"/>
  <c r="T179" i="6"/>
  <c r="S179" i="6"/>
  <c r="R179" i="6"/>
  <c r="Y475" i="6"/>
  <c r="W475" i="6"/>
  <c r="U475" i="6"/>
  <c r="T475" i="6"/>
  <c r="S475" i="6"/>
  <c r="R475" i="6"/>
  <c r="Y174" i="6"/>
  <c r="W174" i="6"/>
  <c r="U174" i="6"/>
  <c r="V174" i="6" s="1"/>
  <c r="T174" i="6"/>
  <c r="S174" i="6"/>
  <c r="R174" i="6"/>
  <c r="Y56" i="6"/>
  <c r="W56" i="6"/>
  <c r="X56" i="6" s="1"/>
  <c r="U56" i="6"/>
  <c r="T56" i="6"/>
  <c r="S56" i="6"/>
  <c r="R56" i="6"/>
  <c r="Y51" i="6"/>
  <c r="W51" i="6"/>
  <c r="X51" i="6" s="1"/>
  <c r="U51" i="6"/>
  <c r="V51" i="6" s="1"/>
  <c r="T51" i="6"/>
  <c r="S51" i="6"/>
  <c r="R51" i="6"/>
  <c r="Y476" i="6"/>
  <c r="W476" i="6"/>
  <c r="X476" i="6" s="1"/>
  <c r="U476" i="6"/>
  <c r="T476" i="6"/>
  <c r="S476" i="6"/>
  <c r="R476" i="6"/>
  <c r="Y380" i="6"/>
  <c r="W380" i="6"/>
  <c r="X380" i="6" s="1"/>
  <c r="U380" i="6"/>
  <c r="V380" i="6" s="1"/>
  <c r="T380" i="6"/>
  <c r="S380" i="6"/>
  <c r="R380" i="6"/>
  <c r="Y372" i="6"/>
  <c r="W372" i="6"/>
  <c r="X372" i="6" s="1"/>
  <c r="U372" i="6"/>
  <c r="T372" i="6"/>
  <c r="S372" i="6"/>
  <c r="R372" i="6"/>
  <c r="Y206" i="6"/>
  <c r="W206" i="6"/>
  <c r="X206" i="6" s="1"/>
  <c r="U206" i="6"/>
  <c r="V206" i="6" s="1"/>
  <c r="T206" i="6"/>
  <c r="S206" i="6"/>
  <c r="R206" i="6"/>
  <c r="Y187" i="6"/>
  <c r="W187" i="6"/>
  <c r="U187" i="6"/>
  <c r="T187" i="6"/>
  <c r="S187" i="6"/>
  <c r="R187" i="6"/>
  <c r="Y199" i="6"/>
  <c r="W199" i="6"/>
  <c r="U199" i="6"/>
  <c r="V199" i="6" s="1"/>
  <c r="T199" i="6"/>
  <c r="S199" i="6"/>
  <c r="R199" i="6"/>
  <c r="Y204" i="6"/>
  <c r="W204" i="6"/>
  <c r="X204" i="6" s="1"/>
  <c r="U204" i="6"/>
  <c r="T204" i="6"/>
  <c r="S204" i="6"/>
  <c r="R204" i="6"/>
  <c r="Y183" i="6"/>
  <c r="W183" i="6"/>
  <c r="X183" i="6" s="1"/>
  <c r="U183" i="6"/>
  <c r="V183" i="6" s="1"/>
  <c r="T183" i="6"/>
  <c r="S183" i="6"/>
  <c r="R183" i="6"/>
  <c r="Y201" i="6"/>
  <c r="W201" i="6"/>
  <c r="X201" i="6" s="1"/>
  <c r="U201" i="6"/>
  <c r="T201" i="6"/>
  <c r="S201" i="6"/>
  <c r="R201" i="6"/>
  <c r="Y192" i="6"/>
  <c r="W192" i="6"/>
  <c r="X192" i="6" s="1"/>
  <c r="U192" i="6"/>
  <c r="V192" i="6" s="1"/>
  <c r="T192" i="6"/>
  <c r="S192" i="6"/>
  <c r="R192" i="6"/>
  <c r="Y185" i="6"/>
  <c r="W185" i="6"/>
  <c r="X185" i="6" s="1"/>
  <c r="U185" i="6"/>
  <c r="T185" i="6"/>
  <c r="S185" i="6"/>
  <c r="R185" i="6"/>
  <c r="Y195" i="6"/>
  <c r="W195" i="6"/>
  <c r="X195" i="6" s="1"/>
  <c r="U195" i="6"/>
  <c r="V195" i="6" s="1"/>
  <c r="T195" i="6"/>
  <c r="S195" i="6"/>
  <c r="R195" i="6"/>
  <c r="Y194" i="6"/>
  <c r="W194" i="6"/>
  <c r="U194" i="6"/>
  <c r="T194" i="6"/>
  <c r="S194" i="6"/>
  <c r="R194" i="6"/>
  <c r="Y229" i="6"/>
  <c r="W229" i="6"/>
  <c r="U229" i="6"/>
  <c r="V229" i="6" s="1"/>
  <c r="T229" i="6"/>
  <c r="S229" i="6"/>
  <c r="R229" i="6"/>
  <c r="Y230" i="6"/>
  <c r="W230" i="6"/>
  <c r="X230" i="6" s="1"/>
  <c r="U230" i="6"/>
  <c r="T230" i="6"/>
  <c r="S230" i="6"/>
  <c r="R230" i="6"/>
  <c r="Y276" i="6"/>
  <c r="W276" i="6"/>
  <c r="X276" i="6" s="1"/>
  <c r="U276" i="6"/>
  <c r="V276" i="6" s="1"/>
  <c r="T276" i="6"/>
  <c r="S276" i="6"/>
  <c r="R276" i="6"/>
  <c r="Y238" i="6"/>
  <c r="W238" i="6"/>
  <c r="X238" i="6" s="1"/>
  <c r="U238" i="6"/>
  <c r="T238" i="6"/>
  <c r="S238" i="6"/>
  <c r="R238" i="6"/>
  <c r="Y250" i="6"/>
  <c r="W250" i="6"/>
  <c r="X250" i="6" s="1"/>
  <c r="U250" i="6"/>
  <c r="V250" i="6" s="1"/>
  <c r="T250" i="6"/>
  <c r="S250" i="6"/>
  <c r="R250" i="6"/>
  <c r="Y225" i="6"/>
  <c r="W225" i="6"/>
  <c r="X225" i="6" s="1"/>
  <c r="U225" i="6"/>
  <c r="T225" i="6"/>
  <c r="S225" i="6"/>
  <c r="R225" i="6"/>
  <c r="Y249" i="6"/>
  <c r="W249" i="6"/>
  <c r="X249" i="6" s="1"/>
  <c r="U249" i="6"/>
  <c r="V249" i="6" s="1"/>
  <c r="T249" i="6"/>
  <c r="S249" i="6"/>
  <c r="R249" i="6"/>
  <c r="Y226" i="6"/>
  <c r="W226" i="6"/>
  <c r="U226" i="6"/>
  <c r="T226" i="6"/>
  <c r="S226" i="6"/>
  <c r="R226" i="6"/>
  <c r="Y234" i="6"/>
  <c r="W234" i="6"/>
  <c r="U234" i="6"/>
  <c r="V234" i="6" s="1"/>
  <c r="T234" i="6"/>
  <c r="S234" i="6"/>
  <c r="R234" i="6"/>
  <c r="Y246" i="6"/>
  <c r="W246" i="6"/>
  <c r="X246" i="6" s="1"/>
  <c r="U246" i="6"/>
  <c r="T246" i="6"/>
  <c r="S246" i="6"/>
  <c r="R246" i="6"/>
  <c r="Y239" i="6"/>
  <c r="W239" i="6"/>
  <c r="X239" i="6" s="1"/>
  <c r="U239" i="6"/>
  <c r="V239" i="6" s="1"/>
  <c r="T239" i="6"/>
  <c r="S239" i="6"/>
  <c r="R239" i="6"/>
  <c r="Y236" i="6"/>
  <c r="W236" i="6"/>
  <c r="X236" i="6" s="1"/>
  <c r="U236" i="6"/>
  <c r="T236" i="6"/>
  <c r="S236" i="6"/>
  <c r="R236" i="6"/>
  <c r="Y243" i="6"/>
  <c r="W243" i="6"/>
  <c r="X243" i="6" s="1"/>
  <c r="U243" i="6"/>
  <c r="V243" i="6" s="1"/>
  <c r="T243" i="6"/>
  <c r="S243" i="6"/>
  <c r="R243" i="6"/>
  <c r="Y247" i="6"/>
  <c r="W247" i="6"/>
  <c r="X247" i="6" s="1"/>
  <c r="U247" i="6"/>
  <c r="T247" i="6"/>
  <c r="S247" i="6"/>
  <c r="R247" i="6"/>
  <c r="Y227" i="6"/>
  <c r="W227" i="6"/>
  <c r="X227" i="6" s="1"/>
  <c r="U227" i="6"/>
  <c r="V227" i="6" s="1"/>
  <c r="T227" i="6"/>
  <c r="S227" i="6"/>
  <c r="R227" i="6"/>
  <c r="Y245" i="6"/>
  <c r="W245" i="6"/>
  <c r="U245" i="6"/>
  <c r="T245" i="6"/>
  <c r="S245" i="6"/>
  <c r="R245" i="6"/>
  <c r="Y232" i="6"/>
  <c r="W232" i="6"/>
  <c r="U232" i="6"/>
  <c r="V232" i="6" s="1"/>
  <c r="T232" i="6"/>
  <c r="S232" i="6"/>
  <c r="R232" i="6"/>
  <c r="Y237" i="6"/>
  <c r="W237" i="6"/>
  <c r="X237" i="6" s="1"/>
  <c r="U237" i="6"/>
  <c r="T237" i="6"/>
  <c r="S237" i="6"/>
  <c r="R237" i="6"/>
  <c r="Y244" i="6"/>
  <c r="W244" i="6"/>
  <c r="X244" i="6" s="1"/>
  <c r="U244" i="6"/>
  <c r="V244" i="6" s="1"/>
  <c r="T244" i="6"/>
  <c r="S244" i="6"/>
  <c r="R244" i="6"/>
  <c r="Y233" i="6"/>
  <c r="W233" i="6"/>
  <c r="X233" i="6" s="1"/>
  <c r="U233" i="6"/>
  <c r="T233" i="6"/>
  <c r="S233" i="6"/>
  <c r="R233" i="6"/>
  <c r="Y235" i="6"/>
  <c r="W235" i="6"/>
  <c r="X235" i="6" s="1"/>
  <c r="U235" i="6"/>
  <c r="V235" i="6" s="1"/>
  <c r="T235" i="6"/>
  <c r="S235" i="6"/>
  <c r="R235" i="6"/>
  <c r="Y241" i="6"/>
  <c r="W241" i="6"/>
  <c r="X241" i="6" s="1"/>
  <c r="U241" i="6"/>
  <c r="T241" i="6"/>
  <c r="S241" i="6"/>
  <c r="R241" i="6"/>
  <c r="Y242" i="6"/>
  <c r="W242" i="6"/>
  <c r="X242" i="6" s="1"/>
  <c r="U242" i="6"/>
  <c r="V242" i="6" s="1"/>
  <c r="T242" i="6"/>
  <c r="S242" i="6"/>
  <c r="R242" i="6"/>
  <c r="Y294" i="6"/>
  <c r="W294" i="6"/>
  <c r="U294" i="6"/>
  <c r="T294" i="6"/>
  <c r="S294" i="6"/>
  <c r="R294" i="6"/>
  <c r="Y288" i="6"/>
  <c r="W288" i="6"/>
  <c r="U288" i="6"/>
  <c r="V288" i="6" s="1"/>
  <c r="T288" i="6"/>
  <c r="S288" i="6"/>
  <c r="R288" i="6"/>
  <c r="Y292" i="6"/>
  <c r="W292" i="6"/>
  <c r="X292" i="6" s="1"/>
  <c r="U292" i="6"/>
  <c r="T292" i="6"/>
  <c r="S292" i="6"/>
  <c r="R292" i="6"/>
  <c r="Y287" i="6"/>
  <c r="W287" i="6"/>
  <c r="X287" i="6" s="1"/>
  <c r="U287" i="6"/>
  <c r="V287" i="6" s="1"/>
  <c r="T287" i="6"/>
  <c r="S287" i="6"/>
  <c r="R287" i="6"/>
  <c r="Y286" i="6"/>
  <c r="W286" i="6"/>
  <c r="X286" i="6" s="1"/>
  <c r="U286" i="6"/>
  <c r="T286" i="6"/>
  <c r="S286" i="6"/>
  <c r="R286" i="6"/>
  <c r="Y300" i="6"/>
  <c r="W300" i="6"/>
  <c r="X300" i="6" s="1"/>
  <c r="U300" i="6"/>
  <c r="V300" i="6" s="1"/>
  <c r="T300" i="6"/>
  <c r="S300" i="6"/>
  <c r="R300" i="6"/>
  <c r="Y260" i="6"/>
  <c r="W260" i="6"/>
  <c r="X260" i="6" s="1"/>
  <c r="U260" i="6"/>
  <c r="V260" i="6" s="1"/>
  <c r="T260" i="6"/>
  <c r="S260" i="6"/>
  <c r="R260" i="6"/>
  <c r="Y302" i="6"/>
  <c r="W302" i="6"/>
  <c r="U302" i="6"/>
  <c r="V302" i="6" s="1"/>
  <c r="T302" i="6"/>
  <c r="S302" i="6"/>
  <c r="R302" i="6"/>
  <c r="Y298" i="6"/>
  <c r="W298" i="6"/>
  <c r="X298" i="6" s="1"/>
  <c r="U298" i="6"/>
  <c r="T298" i="6"/>
  <c r="S298" i="6"/>
  <c r="R298" i="6"/>
  <c r="Y289" i="6"/>
  <c r="W289" i="6"/>
  <c r="X289" i="6" s="1"/>
  <c r="U289" i="6"/>
  <c r="V289" i="6" s="1"/>
  <c r="T289" i="6"/>
  <c r="S289" i="6"/>
  <c r="R289" i="6"/>
  <c r="Y293" i="6"/>
  <c r="W293" i="6"/>
  <c r="X293" i="6" s="1"/>
  <c r="U293" i="6"/>
  <c r="V293" i="6" s="1"/>
  <c r="T293" i="6"/>
  <c r="S293" i="6"/>
  <c r="R293" i="6"/>
  <c r="Y297" i="6"/>
  <c r="W297" i="6"/>
  <c r="U297" i="6"/>
  <c r="T297" i="6"/>
  <c r="S297" i="6"/>
  <c r="R297" i="6"/>
  <c r="Y295" i="6"/>
  <c r="W295" i="6"/>
  <c r="X295" i="6" s="1"/>
  <c r="U295" i="6"/>
  <c r="V295" i="6" s="1"/>
  <c r="T295" i="6"/>
  <c r="S295" i="6"/>
  <c r="R295" i="6"/>
  <c r="Y291" i="6"/>
  <c r="W291" i="6"/>
  <c r="U291" i="6"/>
  <c r="T291" i="6"/>
  <c r="S291" i="6"/>
  <c r="R291" i="6"/>
  <c r="Y296" i="6"/>
  <c r="W296" i="6"/>
  <c r="X296" i="6" s="1"/>
  <c r="U296" i="6"/>
  <c r="T296" i="6"/>
  <c r="S296" i="6"/>
  <c r="R296" i="6"/>
  <c r="Y69" i="6"/>
  <c r="W69" i="6"/>
  <c r="U69" i="6"/>
  <c r="T69" i="6"/>
  <c r="S69" i="6"/>
  <c r="R69" i="6"/>
  <c r="Y64" i="6"/>
  <c r="W64" i="6"/>
  <c r="X64" i="6" s="1"/>
  <c r="U64" i="6"/>
  <c r="V64" i="6" s="1"/>
  <c r="T64" i="6"/>
  <c r="S64" i="6"/>
  <c r="R64" i="6"/>
  <c r="Y63" i="6"/>
  <c r="W63" i="6"/>
  <c r="U63" i="6"/>
  <c r="T63" i="6"/>
  <c r="S63" i="6"/>
  <c r="R63" i="6"/>
  <c r="Y190" i="6"/>
  <c r="W190" i="6"/>
  <c r="X190" i="6" s="1"/>
  <c r="U190" i="6"/>
  <c r="V190" i="6" s="1"/>
  <c r="T190" i="6"/>
  <c r="S190" i="6"/>
  <c r="R190" i="6"/>
  <c r="Y105" i="6"/>
  <c r="W105" i="6"/>
  <c r="U105" i="6"/>
  <c r="T105" i="6"/>
  <c r="S105" i="6"/>
  <c r="R105" i="6"/>
  <c r="Y16" i="6"/>
  <c r="W16" i="6"/>
  <c r="X16" i="6" s="1"/>
  <c r="U16" i="6"/>
  <c r="V16" i="6" s="1"/>
  <c r="T16" i="6"/>
  <c r="S16" i="6"/>
  <c r="R16" i="6"/>
  <c r="Y102" i="6"/>
  <c r="W102" i="6"/>
  <c r="U102" i="6"/>
  <c r="T102" i="6"/>
  <c r="S102" i="6"/>
  <c r="R102" i="6"/>
  <c r="Y19" i="6"/>
  <c r="W19" i="6"/>
  <c r="X19" i="6" s="1"/>
  <c r="U19" i="6"/>
  <c r="T19" i="6"/>
  <c r="S19" i="6"/>
  <c r="R19" i="6"/>
  <c r="Y18" i="6"/>
  <c r="W18" i="6"/>
  <c r="U18" i="6"/>
  <c r="T18" i="6"/>
  <c r="S18" i="6"/>
  <c r="R18" i="6"/>
  <c r="Y99" i="6"/>
  <c r="W99" i="6"/>
  <c r="X99" i="6" s="1"/>
  <c r="U99" i="6"/>
  <c r="V99" i="6" s="1"/>
  <c r="T99" i="6"/>
  <c r="S99" i="6"/>
  <c r="R99" i="6"/>
  <c r="Y11" i="6"/>
  <c r="W11" i="6"/>
  <c r="U11" i="6"/>
  <c r="T11" i="6"/>
  <c r="S11" i="6"/>
  <c r="R11" i="6"/>
  <c r="Y100" i="6"/>
  <c r="W100" i="6"/>
  <c r="X100" i="6" s="1"/>
  <c r="U100" i="6"/>
  <c r="V100" i="6" s="1"/>
  <c r="T100" i="6"/>
  <c r="S100" i="6"/>
  <c r="R100" i="6"/>
  <c r="Y106" i="6"/>
  <c r="W106" i="6"/>
  <c r="U106" i="6"/>
  <c r="T106" i="6"/>
  <c r="S106" i="6"/>
  <c r="R106" i="6"/>
  <c r="Y21" i="6"/>
  <c r="W21" i="6"/>
  <c r="X21" i="6" s="1"/>
  <c r="U21" i="6"/>
  <c r="V21" i="6" s="1"/>
  <c r="T21" i="6"/>
  <c r="S21" i="6"/>
  <c r="R21" i="6"/>
  <c r="Y98" i="6"/>
  <c r="W98" i="6"/>
  <c r="U98" i="6"/>
  <c r="T98" i="6"/>
  <c r="S98" i="6"/>
  <c r="R98" i="6"/>
  <c r="Y125" i="6"/>
  <c r="W125" i="6"/>
  <c r="X125" i="6" s="1"/>
  <c r="U125" i="6"/>
  <c r="T125" i="6"/>
  <c r="S125" i="6"/>
  <c r="R125" i="6"/>
  <c r="Y108" i="6"/>
  <c r="W108" i="6"/>
  <c r="U108" i="6"/>
  <c r="T108" i="6"/>
  <c r="S108" i="6"/>
  <c r="R108" i="6"/>
  <c r="Y101" i="6"/>
  <c r="W101" i="6"/>
  <c r="X101" i="6" s="1"/>
  <c r="U101" i="6"/>
  <c r="T101" i="6"/>
  <c r="S101" i="6"/>
  <c r="R101" i="6"/>
  <c r="Y104" i="6"/>
  <c r="W104" i="6"/>
  <c r="U104" i="6"/>
  <c r="T104" i="6"/>
  <c r="S104" i="6"/>
  <c r="R104" i="6"/>
  <c r="Y107" i="6"/>
  <c r="W107" i="6"/>
  <c r="X107" i="6" s="1"/>
  <c r="U107" i="6"/>
  <c r="V107" i="6" s="1"/>
  <c r="T107" i="6"/>
  <c r="S107" i="6"/>
  <c r="R107" i="6"/>
  <c r="Y103" i="6"/>
  <c r="W103" i="6"/>
  <c r="U103" i="6"/>
  <c r="T103" i="6"/>
  <c r="S103" i="6"/>
  <c r="R103" i="6"/>
  <c r="Y129" i="6"/>
  <c r="W129" i="6"/>
  <c r="X129" i="6" s="1"/>
  <c r="U129" i="6"/>
  <c r="V129" i="6" s="1"/>
  <c r="T129" i="6"/>
  <c r="S129" i="6"/>
  <c r="R129" i="6"/>
  <c r="Y14" i="6"/>
  <c r="W14" i="6"/>
  <c r="U14" i="6"/>
  <c r="T14" i="6"/>
  <c r="S14" i="6"/>
  <c r="R14" i="6"/>
  <c r="Y333" i="6"/>
  <c r="W333" i="6"/>
  <c r="X333" i="6" s="1"/>
  <c r="U333" i="6"/>
  <c r="T333" i="6"/>
  <c r="S333" i="6"/>
  <c r="R333" i="6"/>
  <c r="Y332" i="6"/>
  <c r="W332" i="6"/>
  <c r="U332" i="6"/>
  <c r="T332" i="6"/>
  <c r="S332" i="6"/>
  <c r="R332" i="6"/>
  <c r="Y331" i="6"/>
  <c r="W331" i="6"/>
  <c r="X331" i="6" s="1"/>
  <c r="U331" i="6"/>
  <c r="T331" i="6"/>
  <c r="S331" i="6"/>
  <c r="R331" i="6"/>
  <c r="Y439" i="6"/>
  <c r="W439" i="6"/>
  <c r="U439" i="6"/>
  <c r="T439" i="6"/>
  <c r="S439" i="6"/>
  <c r="R439" i="6"/>
  <c r="Y436" i="6"/>
  <c r="W436" i="6"/>
  <c r="X436" i="6" s="1"/>
  <c r="U436" i="6"/>
  <c r="V436" i="6" s="1"/>
  <c r="T436" i="6"/>
  <c r="S436" i="6"/>
  <c r="R436" i="6"/>
  <c r="Y418" i="6"/>
  <c r="W418" i="6"/>
  <c r="U418" i="6"/>
  <c r="T418" i="6"/>
  <c r="S418" i="6"/>
  <c r="R418" i="6"/>
  <c r="Y396" i="6"/>
  <c r="W396" i="6"/>
  <c r="X396" i="6" s="1"/>
  <c r="U396" i="6"/>
  <c r="V396" i="6" s="1"/>
  <c r="T396" i="6"/>
  <c r="S396" i="6"/>
  <c r="R396" i="6"/>
  <c r="Y411" i="6"/>
  <c r="W411" i="6"/>
  <c r="U411" i="6"/>
  <c r="T411" i="6"/>
  <c r="S411" i="6"/>
  <c r="R411" i="6"/>
  <c r="Y415" i="6"/>
  <c r="W415" i="6"/>
  <c r="X415" i="6" s="1"/>
  <c r="U415" i="6"/>
  <c r="T415" i="6"/>
  <c r="S415" i="6"/>
  <c r="R415" i="6"/>
  <c r="Y413" i="6"/>
  <c r="W413" i="6"/>
  <c r="U413" i="6"/>
  <c r="T413" i="6"/>
  <c r="S413" i="6"/>
  <c r="R413" i="6"/>
  <c r="Y390" i="6"/>
  <c r="W390" i="6"/>
  <c r="X390" i="6" s="1"/>
  <c r="U390" i="6"/>
  <c r="V390" i="6" s="1"/>
  <c r="T390" i="6"/>
  <c r="S390" i="6"/>
  <c r="R390" i="6"/>
  <c r="Y402" i="6"/>
  <c r="W402" i="6"/>
  <c r="U402" i="6"/>
  <c r="T402" i="6"/>
  <c r="S402" i="6"/>
  <c r="R402" i="6"/>
  <c r="Y400" i="6"/>
  <c r="W400" i="6"/>
  <c r="X400" i="6" s="1"/>
  <c r="U400" i="6"/>
  <c r="V400" i="6" s="1"/>
  <c r="T400" i="6"/>
  <c r="S400" i="6"/>
  <c r="R400" i="6"/>
  <c r="Y410" i="6"/>
  <c r="W410" i="6"/>
  <c r="U410" i="6"/>
  <c r="T410" i="6"/>
  <c r="S410" i="6"/>
  <c r="R410" i="6"/>
  <c r="Y384" i="6"/>
  <c r="W384" i="6"/>
  <c r="X384" i="6" s="1"/>
  <c r="U384" i="6"/>
  <c r="V384" i="6" s="1"/>
  <c r="T384" i="6"/>
  <c r="S384" i="6"/>
  <c r="R384" i="6"/>
  <c r="Y388" i="6"/>
  <c r="W388" i="6"/>
  <c r="U388" i="6"/>
  <c r="T388" i="6"/>
  <c r="S388" i="6"/>
  <c r="R388" i="6"/>
  <c r="Y406" i="6"/>
  <c r="W406" i="6"/>
  <c r="X406" i="6" s="1"/>
  <c r="U406" i="6"/>
  <c r="T406" i="6"/>
  <c r="S406" i="6"/>
  <c r="R406" i="6"/>
  <c r="Y397" i="6"/>
  <c r="W397" i="6"/>
  <c r="U397" i="6"/>
  <c r="T397" i="6"/>
  <c r="S397" i="6"/>
  <c r="R397" i="6"/>
  <c r="Y394" i="6"/>
  <c r="W394" i="6"/>
  <c r="X394" i="6" s="1"/>
  <c r="U394" i="6"/>
  <c r="V394" i="6" s="1"/>
  <c r="T394" i="6"/>
  <c r="S394" i="6"/>
  <c r="R394" i="6"/>
  <c r="Y95" i="6"/>
  <c r="W95" i="6"/>
  <c r="U95" i="6"/>
  <c r="T95" i="6"/>
  <c r="S95" i="6"/>
  <c r="R95" i="6"/>
  <c r="Y50" i="6"/>
  <c r="W50" i="6"/>
  <c r="X50" i="6" s="1"/>
  <c r="U50" i="6"/>
  <c r="V50" i="6" s="1"/>
  <c r="T50" i="6"/>
  <c r="S50" i="6"/>
  <c r="R50" i="6"/>
  <c r="Y46" i="6"/>
  <c r="W46" i="6"/>
  <c r="U46" i="6"/>
  <c r="T46" i="6"/>
  <c r="S46" i="6"/>
  <c r="R46" i="6"/>
  <c r="Y43" i="6"/>
  <c r="W43" i="6"/>
  <c r="X43" i="6" s="1"/>
  <c r="U43" i="6"/>
  <c r="V43" i="6" s="1"/>
  <c r="T43" i="6"/>
  <c r="S43" i="6"/>
  <c r="R43" i="6"/>
  <c r="Y96" i="6"/>
  <c r="W96" i="6"/>
  <c r="U96" i="6"/>
  <c r="T96" i="6"/>
  <c r="S96" i="6"/>
  <c r="R96" i="6"/>
  <c r="Y94" i="6"/>
  <c r="W94" i="6"/>
  <c r="X94" i="6" s="1"/>
  <c r="U94" i="6"/>
  <c r="T94" i="6"/>
  <c r="S94" i="6"/>
  <c r="R94" i="6"/>
  <c r="Y38" i="6"/>
  <c r="W38" i="6"/>
  <c r="U38" i="6"/>
  <c r="T38" i="6"/>
  <c r="S38" i="6"/>
  <c r="R38" i="6"/>
  <c r="Y36" i="6"/>
  <c r="W36" i="6"/>
  <c r="X36" i="6" s="1"/>
  <c r="U36" i="6"/>
  <c r="T36" i="6"/>
  <c r="S36" i="6"/>
  <c r="R36" i="6"/>
  <c r="Y97" i="6"/>
  <c r="W97" i="6"/>
  <c r="U97" i="6"/>
  <c r="T97" i="6"/>
  <c r="S97" i="6"/>
  <c r="R97" i="6"/>
  <c r="Y37" i="6"/>
  <c r="W37" i="6"/>
  <c r="X37" i="6" s="1"/>
  <c r="U37" i="6"/>
  <c r="V37" i="6" s="1"/>
  <c r="T37" i="6"/>
  <c r="S37" i="6"/>
  <c r="R37" i="6"/>
  <c r="Y351" i="6"/>
  <c r="W351" i="6"/>
  <c r="U351" i="6"/>
  <c r="T351" i="6"/>
  <c r="S351" i="6"/>
  <c r="R351" i="6"/>
  <c r="Y338" i="6"/>
  <c r="W338" i="6"/>
  <c r="X338" i="6" s="1"/>
  <c r="U338" i="6"/>
  <c r="V338" i="6" s="1"/>
  <c r="T338" i="6"/>
  <c r="S338" i="6"/>
  <c r="R338" i="6"/>
  <c r="Y359" i="6"/>
  <c r="W359" i="6"/>
  <c r="U359" i="6"/>
  <c r="T359" i="6"/>
  <c r="S359" i="6"/>
  <c r="R359" i="6"/>
  <c r="Y355" i="6"/>
  <c r="W355" i="6"/>
  <c r="X355" i="6" s="1"/>
  <c r="U355" i="6"/>
  <c r="T355" i="6"/>
  <c r="S355" i="6"/>
  <c r="R355" i="6"/>
  <c r="Y348" i="6"/>
  <c r="W348" i="6"/>
  <c r="U348" i="6"/>
  <c r="T348" i="6"/>
  <c r="S348" i="6"/>
  <c r="R348" i="6"/>
  <c r="Y336" i="6"/>
  <c r="W336" i="6"/>
  <c r="U336" i="6"/>
  <c r="T336" i="6"/>
  <c r="S336" i="6"/>
  <c r="R336" i="6"/>
  <c r="Y347" i="6"/>
  <c r="W347" i="6"/>
  <c r="U347" i="6"/>
  <c r="T347" i="6"/>
  <c r="S347" i="6"/>
  <c r="R347" i="6"/>
  <c r="Y277" i="6"/>
  <c r="W277" i="6"/>
  <c r="X277" i="6" s="1"/>
  <c r="U277" i="6"/>
  <c r="V277" i="6" s="1"/>
  <c r="T277" i="6"/>
  <c r="S277" i="6"/>
  <c r="R277" i="6"/>
  <c r="Y2" i="6"/>
  <c r="W2" i="6"/>
  <c r="U2" i="6"/>
  <c r="T2" i="6"/>
  <c r="S2" i="6"/>
  <c r="R2" i="6"/>
  <c r="Y5" i="6"/>
  <c r="W5" i="6"/>
  <c r="X5" i="6" s="1"/>
  <c r="U5" i="6"/>
  <c r="V5" i="6" s="1"/>
  <c r="T5" i="6"/>
  <c r="S5" i="6"/>
  <c r="R5" i="6"/>
  <c r="Y6" i="6"/>
  <c r="W6" i="6"/>
  <c r="X6" i="6" s="1"/>
  <c r="U6" i="6"/>
  <c r="T6" i="6"/>
  <c r="S6" i="6"/>
  <c r="R6" i="6"/>
  <c r="Y266" i="6"/>
  <c r="W266" i="6"/>
  <c r="X266" i="6" s="1"/>
  <c r="U266" i="6"/>
  <c r="V266" i="6" s="1"/>
  <c r="T266" i="6"/>
  <c r="S266" i="6"/>
  <c r="R266" i="6"/>
  <c r="Y354" i="6"/>
  <c r="W354" i="6"/>
  <c r="X354" i="6" s="1"/>
  <c r="U354" i="6"/>
  <c r="T354" i="6"/>
  <c r="S354" i="6"/>
  <c r="R354" i="6"/>
  <c r="Y361" i="6"/>
  <c r="W361" i="6"/>
  <c r="X361" i="6" s="1"/>
  <c r="U361" i="6"/>
  <c r="V361" i="6" s="1"/>
  <c r="T361" i="6"/>
  <c r="S361" i="6"/>
  <c r="R361" i="6"/>
  <c r="Y270" i="6"/>
  <c r="W270" i="6"/>
  <c r="U270" i="6"/>
  <c r="T270" i="6"/>
  <c r="S270" i="6"/>
  <c r="R270" i="6"/>
  <c r="Y273" i="6"/>
  <c r="W273" i="6"/>
  <c r="X273" i="6" s="1"/>
  <c r="U273" i="6"/>
  <c r="V273" i="6" s="1"/>
  <c r="T273" i="6"/>
  <c r="S273" i="6"/>
  <c r="R273" i="6"/>
  <c r="Y268" i="6"/>
  <c r="W268" i="6"/>
  <c r="X268" i="6" s="1"/>
  <c r="U268" i="6"/>
  <c r="T268" i="6"/>
  <c r="S268" i="6"/>
  <c r="R268" i="6"/>
  <c r="Y267" i="6"/>
  <c r="W267" i="6"/>
  <c r="X267" i="6" s="1"/>
  <c r="U267" i="6"/>
  <c r="V267" i="6" s="1"/>
  <c r="T267" i="6"/>
  <c r="S267" i="6"/>
  <c r="R267" i="6"/>
  <c r="Y272" i="6"/>
  <c r="W272" i="6"/>
  <c r="X272" i="6" s="1"/>
  <c r="U272" i="6"/>
  <c r="T272" i="6"/>
  <c r="S272" i="6"/>
  <c r="R272" i="6"/>
  <c r="Y271" i="6"/>
  <c r="W271" i="6"/>
  <c r="X271" i="6" s="1"/>
  <c r="U271" i="6"/>
  <c r="V271" i="6" s="1"/>
  <c r="T271" i="6"/>
  <c r="S271" i="6"/>
  <c r="R271" i="6"/>
  <c r="Y198" i="6"/>
  <c r="W198" i="6"/>
  <c r="X198" i="6" s="1"/>
  <c r="U198" i="6"/>
  <c r="T198" i="6"/>
  <c r="S198" i="6"/>
  <c r="R198" i="6"/>
  <c r="Y184" i="6"/>
  <c r="W184" i="6"/>
  <c r="X184" i="6" s="1"/>
  <c r="U184" i="6"/>
  <c r="V184" i="6" s="1"/>
  <c r="T184" i="6"/>
  <c r="S184" i="6"/>
  <c r="R184" i="6"/>
  <c r="Y191" i="6"/>
  <c r="W191" i="6"/>
  <c r="U191" i="6"/>
  <c r="T191" i="6"/>
  <c r="S191" i="6"/>
  <c r="R191" i="6"/>
  <c r="Y193" i="6"/>
  <c r="W193" i="6"/>
  <c r="X193" i="6" s="1"/>
  <c r="U193" i="6"/>
  <c r="V193" i="6" s="1"/>
  <c r="T193" i="6"/>
  <c r="S193" i="6"/>
  <c r="R193" i="6"/>
  <c r="Y189" i="6"/>
  <c r="W189" i="6"/>
  <c r="X189" i="6" s="1"/>
  <c r="U189" i="6"/>
  <c r="T189" i="6"/>
  <c r="S189" i="6"/>
  <c r="R189" i="6"/>
  <c r="Y205" i="6"/>
  <c r="W205" i="6"/>
  <c r="X205" i="6" s="1"/>
  <c r="U205" i="6"/>
  <c r="V205" i="6" s="1"/>
  <c r="T205" i="6"/>
  <c r="S205" i="6"/>
  <c r="R205" i="6"/>
  <c r="Y207" i="6"/>
  <c r="W207" i="6"/>
  <c r="X207" i="6" s="1"/>
  <c r="U207" i="6"/>
  <c r="T207" i="6"/>
  <c r="S207" i="6"/>
  <c r="R207" i="6"/>
  <c r="Y203" i="6"/>
  <c r="W203" i="6"/>
  <c r="X203" i="6" s="1"/>
  <c r="U203" i="6"/>
  <c r="V203" i="6" s="1"/>
  <c r="T203" i="6"/>
  <c r="S203" i="6"/>
  <c r="R203" i="6"/>
  <c r="Y202" i="6"/>
  <c r="W202" i="6"/>
  <c r="X202" i="6" s="1"/>
  <c r="U202" i="6"/>
  <c r="T202" i="6"/>
  <c r="S202" i="6"/>
  <c r="R202" i="6"/>
  <c r="Y196" i="6"/>
  <c r="W196" i="6"/>
  <c r="X196" i="6" s="1"/>
  <c r="U196" i="6"/>
  <c r="V196" i="6" s="1"/>
  <c r="T196" i="6"/>
  <c r="S196" i="6"/>
  <c r="R196" i="6"/>
  <c r="Y197" i="6"/>
  <c r="W197" i="6"/>
  <c r="U197" i="6"/>
  <c r="T197" i="6"/>
  <c r="S197" i="6"/>
  <c r="R197" i="6"/>
  <c r="Y301" i="6"/>
  <c r="W301" i="6"/>
  <c r="X301" i="6" s="1"/>
  <c r="U301" i="6"/>
  <c r="V301" i="6" s="1"/>
  <c r="T301" i="6"/>
  <c r="S301" i="6"/>
  <c r="R301" i="6"/>
  <c r="Y299" i="6"/>
  <c r="W299" i="6"/>
  <c r="X299" i="6" s="1"/>
  <c r="U299" i="6"/>
  <c r="T299" i="6"/>
  <c r="S299" i="6"/>
  <c r="R299" i="6"/>
  <c r="Y290" i="6"/>
  <c r="W290" i="6"/>
  <c r="X290" i="6" s="1"/>
  <c r="U290" i="6"/>
  <c r="V290" i="6" s="1"/>
  <c r="T290" i="6"/>
  <c r="S290" i="6"/>
  <c r="R290" i="6"/>
  <c r="Y314" i="6"/>
  <c r="W314" i="6"/>
  <c r="X314" i="6" s="1"/>
  <c r="U314" i="6"/>
  <c r="T314" i="6"/>
  <c r="S314" i="6"/>
  <c r="R314" i="6"/>
  <c r="Y409" i="6"/>
  <c r="W409" i="6"/>
  <c r="X409" i="6" s="1"/>
  <c r="U409" i="6"/>
  <c r="V409" i="6" s="1"/>
  <c r="T409" i="6"/>
  <c r="S409" i="6"/>
  <c r="R409" i="6"/>
  <c r="Y451" i="6"/>
  <c r="W451" i="6"/>
  <c r="X451" i="6" s="1"/>
  <c r="U451" i="6"/>
  <c r="T451" i="6"/>
  <c r="S451" i="6"/>
  <c r="R451" i="6"/>
  <c r="Y452" i="6"/>
  <c r="W452" i="6"/>
  <c r="X452" i="6" s="1"/>
  <c r="U452" i="6"/>
  <c r="T452" i="6"/>
  <c r="S452" i="6"/>
  <c r="R452" i="6"/>
  <c r="Y453" i="6"/>
  <c r="W453" i="6"/>
  <c r="U453" i="6"/>
  <c r="T453" i="6"/>
  <c r="S453" i="6"/>
  <c r="R453" i="6"/>
  <c r="Y313" i="6"/>
  <c r="W313" i="6"/>
  <c r="X313" i="6" s="1"/>
  <c r="U313" i="6"/>
  <c r="V313" i="6" s="1"/>
  <c r="T313" i="6"/>
  <c r="S313" i="6"/>
  <c r="R313" i="6"/>
  <c r="Y455" i="6"/>
  <c r="W455" i="6"/>
  <c r="X455" i="6" s="1"/>
  <c r="U455" i="6"/>
  <c r="T455" i="6"/>
  <c r="S455" i="6"/>
  <c r="R455" i="6"/>
  <c r="Y414" i="6"/>
  <c r="W414" i="6"/>
  <c r="X414" i="6" s="1"/>
  <c r="U414" i="6"/>
  <c r="V414" i="6" s="1"/>
  <c r="T414" i="6"/>
  <c r="S414" i="6"/>
  <c r="R414" i="6"/>
  <c r="Y312" i="6"/>
  <c r="W312" i="6"/>
  <c r="X312" i="6" s="1"/>
  <c r="U312" i="6"/>
  <c r="T312" i="6"/>
  <c r="S312" i="6"/>
  <c r="R312" i="6"/>
  <c r="Y448" i="6"/>
  <c r="W448" i="6"/>
  <c r="X448" i="6" s="1"/>
  <c r="U448" i="6"/>
  <c r="V448" i="6" s="1"/>
  <c r="T448" i="6"/>
  <c r="S448" i="6"/>
  <c r="R448" i="6"/>
  <c r="Y456" i="6"/>
  <c r="W456" i="6"/>
  <c r="X456" i="6" s="1"/>
  <c r="U456" i="6"/>
  <c r="T456" i="6"/>
  <c r="S456" i="6"/>
  <c r="R456" i="6"/>
  <c r="Y447" i="6"/>
  <c r="W447" i="6"/>
  <c r="X447" i="6" s="1"/>
  <c r="U447" i="6"/>
  <c r="V447" i="6" s="1"/>
  <c r="T447" i="6"/>
  <c r="S447" i="6"/>
  <c r="R447" i="6"/>
  <c r="Y316" i="6"/>
  <c r="W316" i="6"/>
  <c r="U316" i="6"/>
  <c r="T316" i="6"/>
  <c r="S316" i="6"/>
  <c r="R316" i="6"/>
  <c r="Y308" i="6"/>
  <c r="W308" i="6"/>
  <c r="X308" i="6" s="1"/>
  <c r="U308" i="6"/>
  <c r="V308" i="6" s="1"/>
  <c r="T308" i="6"/>
  <c r="S308" i="6"/>
  <c r="R308" i="6"/>
  <c r="Y306" i="6"/>
  <c r="W306" i="6"/>
  <c r="X306" i="6" s="1"/>
  <c r="U306" i="6"/>
  <c r="T306" i="6"/>
  <c r="S306" i="6"/>
  <c r="R306" i="6"/>
  <c r="Y450" i="6"/>
  <c r="W450" i="6"/>
  <c r="X450" i="6" s="1"/>
  <c r="U450" i="6"/>
  <c r="V450" i="6" s="1"/>
  <c r="T450" i="6"/>
  <c r="S450" i="6"/>
  <c r="R450" i="6"/>
  <c r="Y426" i="6"/>
  <c r="W426" i="6"/>
  <c r="X426" i="6" s="1"/>
  <c r="U426" i="6"/>
  <c r="T426" i="6"/>
  <c r="S426" i="6"/>
  <c r="R426" i="6"/>
  <c r="Y427" i="6"/>
  <c r="W427" i="6"/>
  <c r="X427" i="6" s="1"/>
  <c r="U427" i="6"/>
  <c r="V427" i="6" s="1"/>
  <c r="T427" i="6"/>
  <c r="S427" i="6"/>
  <c r="R427" i="6"/>
  <c r="Y305" i="6"/>
  <c r="W305" i="6"/>
  <c r="X305" i="6" s="1"/>
  <c r="U305" i="6"/>
  <c r="T305" i="6"/>
  <c r="S305" i="6"/>
  <c r="R305" i="6"/>
  <c r="Y309" i="6"/>
  <c r="W309" i="6"/>
  <c r="X309" i="6" s="1"/>
  <c r="U309" i="6"/>
  <c r="V309" i="6" s="1"/>
  <c r="T309" i="6"/>
  <c r="S309" i="6"/>
  <c r="R309" i="6"/>
  <c r="Y303" i="6"/>
  <c r="W303" i="6"/>
  <c r="U303" i="6"/>
  <c r="T303" i="6"/>
  <c r="S303" i="6"/>
  <c r="R303" i="6"/>
  <c r="Y315" i="6"/>
  <c r="W315" i="6"/>
  <c r="X315" i="6" s="1"/>
  <c r="U315" i="6"/>
  <c r="V315" i="6" s="1"/>
  <c r="T315" i="6"/>
  <c r="S315" i="6"/>
  <c r="R315" i="6"/>
  <c r="Y449" i="6"/>
  <c r="W449" i="6"/>
  <c r="X449" i="6" s="1"/>
  <c r="U449" i="6"/>
  <c r="T449" i="6"/>
  <c r="S449" i="6"/>
  <c r="R449" i="6"/>
  <c r="Y307" i="6"/>
  <c r="W307" i="6"/>
  <c r="X307" i="6" s="1"/>
  <c r="U307" i="6"/>
  <c r="V307" i="6" s="1"/>
  <c r="T307" i="6"/>
  <c r="S307" i="6"/>
  <c r="R307" i="6"/>
  <c r="Y304" i="6"/>
  <c r="W304" i="6"/>
  <c r="X304" i="6" s="1"/>
  <c r="U304" i="6"/>
  <c r="T304" i="6"/>
  <c r="S304" i="6"/>
  <c r="R304" i="6"/>
  <c r="Y454" i="6"/>
  <c r="W454" i="6"/>
  <c r="X454" i="6" s="1"/>
  <c r="U454" i="6"/>
  <c r="V454" i="6" s="1"/>
  <c r="T454" i="6"/>
  <c r="S454" i="6"/>
  <c r="R454" i="6"/>
  <c r="Y393" i="6"/>
  <c r="W393" i="6"/>
  <c r="X393" i="6" s="1"/>
  <c r="U393" i="6"/>
  <c r="T393" i="6"/>
  <c r="S393" i="6"/>
  <c r="R393" i="6"/>
  <c r="Y311" i="6"/>
  <c r="W311" i="6"/>
  <c r="X311" i="6" s="1"/>
  <c r="U311" i="6"/>
  <c r="V311" i="6" s="1"/>
  <c r="T311" i="6"/>
  <c r="S311" i="6"/>
  <c r="R311" i="6"/>
  <c r="Y420" i="6"/>
  <c r="W420" i="6"/>
  <c r="U420" i="6"/>
  <c r="T420" i="6"/>
  <c r="S420" i="6"/>
  <c r="R420" i="6"/>
  <c r="Y389" i="6"/>
  <c r="W389" i="6"/>
  <c r="X389" i="6" s="1"/>
  <c r="U389" i="6"/>
  <c r="V389" i="6" s="1"/>
  <c r="T389" i="6"/>
  <c r="S389" i="6"/>
  <c r="R389" i="6"/>
  <c r="Y387" i="6"/>
  <c r="W387" i="6"/>
  <c r="X387" i="6" s="1"/>
  <c r="U387" i="6"/>
  <c r="T387" i="6"/>
  <c r="S387" i="6"/>
  <c r="R387" i="6"/>
  <c r="Y146" i="6"/>
  <c r="W146" i="6"/>
  <c r="X146" i="6" s="1"/>
  <c r="U146" i="6"/>
  <c r="V146" i="6" s="1"/>
  <c r="T146" i="6"/>
  <c r="S146" i="6"/>
  <c r="R146" i="6"/>
  <c r="Y310" i="6"/>
  <c r="W310" i="6"/>
  <c r="X310" i="6" s="1"/>
  <c r="U310" i="6"/>
  <c r="T310" i="6"/>
  <c r="S310" i="6"/>
  <c r="R310" i="6"/>
  <c r="Y79" i="6"/>
  <c r="W79" i="6"/>
  <c r="X79" i="6" s="1"/>
  <c r="U79" i="6"/>
  <c r="V79" i="6" s="1"/>
  <c r="T79" i="6"/>
  <c r="S79" i="6"/>
  <c r="R79" i="6"/>
  <c r="Y70" i="6"/>
  <c r="W70" i="6"/>
  <c r="X70" i="6" s="1"/>
  <c r="U70" i="6"/>
  <c r="T70" i="6"/>
  <c r="S70" i="6"/>
  <c r="R70" i="6"/>
  <c r="Y71" i="6"/>
  <c r="W71" i="6"/>
  <c r="X71" i="6" s="1"/>
  <c r="U71" i="6"/>
  <c r="T71" i="6"/>
  <c r="S71" i="6"/>
  <c r="R71" i="6"/>
  <c r="Y85" i="6"/>
  <c r="W85" i="6"/>
  <c r="U85" i="6"/>
  <c r="T85" i="6"/>
  <c r="S85" i="6"/>
  <c r="R85" i="6"/>
  <c r="Y82" i="6"/>
  <c r="W82" i="6"/>
  <c r="X82" i="6" s="1"/>
  <c r="U82" i="6"/>
  <c r="V82" i="6" s="1"/>
  <c r="T82" i="6"/>
  <c r="S82" i="6"/>
  <c r="R82" i="6"/>
  <c r="Y23" i="6"/>
  <c r="W23" i="6"/>
  <c r="X23" i="6" s="1"/>
  <c r="U23" i="6"/>
  <c r="T23" i="6"/>
  <c r="S23" i="6"/>
  <c r="R23" i="6"/>
  <c r="Y76" i="6"/>
  <c r="W76" i="6"/>
  <c r="X76" i="6" s="1"/>
  <c r="U76" i="6"/>
  <c r="V76" i="6" s="1"/>
  <c r="T76" i="6"/>
  <c r="S76" i="6"/>
  <c r="R76" i="6"/>
  <c r="Y89" i="6"/>
  <c r="W89" i="6"/>
  <c r="X89" i="6" s="1"/>
  <c r="U89" i="6"/>
  <c r="T89" i="6"/>
  <c r="S89" i="6"/>
  <c r="R89" i="6"/>
  <c r="Y74" i="6"/>
  <c r="W74" i="6"/>
  <c r="X74" i="6" s="1"/>
  <c r="U74" i="6"/>
  <c r="V74" i="6" s="1"/>
  <c r="T74" i="6"/>
  <c r="S74" i="6"/>
  <c r="R74" i="6"/>
  <c r="Y73" i="6"/>
  <c r="W73" i="6"/>
  <c r="X73" i="6" s="1"/>
  <c r="U73" i="6"/>
  <c r="T73" i="6"/>
  <c r="S73" i="6"/>
  <c r="R73" i="6"/>
  <c r="Y83" i="6"/>
  <c r="W83" i="6"/>
  <c r="X83" i="6" s="1"/>
  <c r="U83" i="6"/>
  <c r="V83" i="6" s="1"/>
  <c r="T83" i="6"/>
  <c r="S83" i="6"/>
  <c r="R83" i="6"/>
  <c r="Y440" i="6"/>
  <c r="W440" i="6"/>
  <c r="U440" i="6"/>
  <c r="T440" i="6"/>
  <c r="S440" i="6"/>
  <c r="R440" i="6"/>
  <c r="Y7" i="6"/>
  <c r="W7" i="6"/>
  <c r="X7" i="6" s="1"/>
  <c r="U7" i="6"/>
  <c r="V7" i="6" s="1"/>
  <c r="T7" i="6"/>
  <c r="S7" i="6"/>
  <c r="R7" i="6"/>
  <c r="Y438" i="6"/>
  <c r="W438" i="6"/>
  <c r="X438" i="6" s="1"/>
  <c r="U438" i="6"/>
  <c r="T438" i="6"/>
  <c r="S438" i="6"/>
  <c r="R438" i="6"/>
  <c r="Y155" i="6"/>
  <c r="W155" i="6"/>
  <c r="X155" i="6" s="1"/>
  <c r="U155" i="6"/>
  <c r="V155" i="6" s="1"/>
  <c r="T155" i="6"/>
  <c r="S155" i="6"/>
  <c r="R155" i="6"/>
  <c r="Y9" i="6"/>
  <c r="W9" i="6"/>
  <c r="X9" i="6" s="1"/>
  <c r="U9" i="6"/>
  <c r="T9" i="6"/>
  <c r="S9" i="6"/>
  <c r="R9" i="6"/>
  <c r="Y443" i="6"/>
  <c r="W443" i="6"/>
  <c r="X443" i="6" s="1"/>
  <c r="U443" i="6"/>
  <c r="V443" i="6" s="1"/>
  <c r="T443" i="6"/>
  <c r="S443" i="6"/>
  <c r="R443" i="6"/>
  <c r="Y10" i="6"/>
  <c r="W10" i="6"/>
  <c r="X10" i="6" s="1"/>
  <c r="U10" i="6"/>
  <c r="T10" i="6"/>
  <c r="S10" i="6"/>
  <c r="R10" i="6"/>
  <c r="Y445" i="6"/>
  <c r="W445" i="6"/>
  <c r="X445" i="6" s="1"/>
  <c r="U445" i="6"/>
  <c r="V445" i="6" s="1"/>
  <c r="T445" i="6"/>
  <c r="S445" i="6"/>
  <c r="R445" i="6"/>
  <c r="Y166" i="6"/>
  <c r="W166" i="6"/>
  <c r="U166" i="6"/>
  <c r="T166" i="6"/>
  <c r="S166" i="6"/>
  <c r="R166" i="6"/>
  <c r="Y162" i="6"/>
  <c r="W162" i="6"/>
  <c r="X162" i="6" s="1"/>
  <c r="U162" i="6"/>
  <c r="V162" i="6" s="1"/>
  <c r="T162" i="6"/>
  <c r="S162" i="6"/>
  <c r="R162" i="6"/>
  <c r="Y433" i="6"/>
  <c r="W433" i="6"/>
  <c r="X433" i="6" s="1"/>
  <c r="U433" i="6"/>
  <c r="T433" i="6"/>
  <c r="S433" i="6"/>
  <c r="R433" i="6"/>
  <c r="Y160" i="6"/>
  <c r="W160" i="6"/>
  <c r="X160" i="6" s="1"/>
  <c r="U160" i="6"/>
  <c r="V160" i="6" s="1"/>
  <c r="T160" i="6"/>
  <c r="S160" i="6"/>
  <c r="R160" i="6"/>
  <c r="Y169" i="6"/>
  <c r="W169" i="6"/>
  <c r="X169" i="6" s="1"/>
  <c r="U169" i="6"/>
  <c r="T169" i="6"/>
  <c r="S169" i="6"/>
  <c r="R169" i="6"/>
  <c r="Y8" i="6"/>
  <c r="W8" i="6"/>
  <c r="X8" i="6" s="1"/>
  <c r="U8" i="6"/>
  <c r="V8" i="6" s="1"/>
  <c r="T8" i="6"/>
  <c r="S8" i="6"/>
  <c r="R8" i="6"/>
  <c r="Y435" i="6"/>
  <c r="W435" i="6"/>
  <c r="X435" i="6" s="1"/>
  <c r="U435" i="6"/>
  <c r="T435" i="6"/>
  <c r="S435" i="6"/>
  <c r="R435" i="6"/>
  <c r="Y442" i="6"/>
  <c r="W442" i="6"/>
  <c r="X442" i="6" s="1"/>
  <c r="U442" i="6"/>
  <c r="V442" i="6" s="1"/>
  <c r="T442" i="6"/>
  <c r="S442" i="6"/>
  <c r="R442" i="6"/>
  <c r="Y157" i="6"/>
  <c r="W157" i="6"/>
  <c r="U157" i="6"/>
  <c r="T157" i="6"/>
  <c r="S157" i="6"/>
  <c r="R157" i="6"/>
  <c r="Y158" i="6"/>
  <c r="W158" i="6"/>
  <c r="X158" i="6" s="1"/>
  <c r="U158" i="6"/>
  <c r="V158" i="6" s="1"/>
  <c r="T158" i="6"/>
  <c r="S158" i="6"/>
  <c r="R158" i="6"/>
  <c r="Y432" i="6"/>
  <c r="W432" i="6"/>
  <c r="X432" i="6" s="1"/>
  <c r="U432" i="6"/>
  <c r="T432" i="6"/>
  <c r="S432" i="6"/>
  <c r="R432" i="6"/>
  <c r="Y441" i="6"/>
  <c r="W441" i="6"/>
  <c r="X441" i="6" s="1"/>
  <c r="U441" i="6"/>
  <c r="V441" i="6" s="1"/>
  <c r="T441" i="6"/>
  <c r="S441" i="6"/>
  <c r="R441" i="6"/>
  <c r="Y437" i="6"/>
  <c r="W437" i="6"/>
  <c r="X437" i="6" s="1"/>
  <c r="U437" i="6"/>
  <c r="T437" i="6"/>
  <c r="S437" i="6"/>
  <c r="R437" i="6"/>
  <c r="Y434" i="6"/>
  <c r="W434" i="6"/>
  <c r="X434" i="6" s="1"/>
  <c r="U434" i="6"/>
  <c r="V434" i="6" s="1"/>
  <c r="T434" i="6"/>
  <c r="S434" i="6"/>
  <c r="R434" i="6"/>
  <c r="Y161" i="6"/>
  <c r="W161" i="6"/>
  <c r="X161" i="6" s="1"/>
  <c r="U161" i="6"/>
  <c r="T161" i="6"/>
  <c r="S161" i="6"/>
  <c r="R161" i="6"/>
  <c r="Y444" i="6"/>
  <c r="W444" i="6"/>
  <c r="X444" i="6" s="1"/>
  <c r="U444" i="6"/>
  <c r="T444" i="6"/>
  <c r="S444" i="6"/>
  <c r="R444" i="6"/>
  <c r="Y446" i="6"/>
  <c r="W446" i="6"/>
  <c r="U446" i="6"/>
  <c r="T446" i="6"/>
  <c r="S446" i="6"/>
  <c r="R446" i="6"/>
  <c r="Y26" i="6"/>
  <c r="W26" i="6"/>
  <c r="X26" i="6" s="1"/>
  <c r="U26" i="6"/>
  <c r="V26" i="6" s="1"/>
  <c r="T26" i="6"/>
  <c r="S26" i="6"/>
  <c r="R26" i="6"/>
  <c r="Y31" i="6"/>
  <c r="W31" i="6"/>
  <c r="X31" i="6" s="1"/>
  <c r="U31" i="6"/>
  <c r="T31" i="6"/>
  <c r="S31" i="6"/>
  <c r="R31" i="6"/>
  <c r="Y25" i="6"/>
  <c r="W25" i="6"/>
  <c r="X25" i="6" s="1"/>
  <c r="U25" i="6"/>
  <c r="V25" i="6" s="1"/>
  <c r="T25" i="6"/>
  <c r="S25" i="6"/>
  <c r="R25" i="6"/>
  <c r="Y275" i="6"/>
  <c r="W275" i="6"/>
  <c r="X275" i="6" s="1"/>
  <c r="U275" i="6"/>
  <c r="T275" i="6"/>
  <c r="S275" i="6"/>
  <c r="R275" i="6"/>
  <c r="Y265" i="6"/>
  <c r="W265" i="6"/>
  <c r="X265" i="6" s="1"/>
  <c r="U265" i="6"/>
  <c r="V265" i="6" s="1"/>
  <c r="T265" i="6"/>
  <c r="S265" i="6"/>
  <c r="R265" i="6"/>
  <c r="Y274" i="6"/>
  <c r="W274" i="6"/>
  <c r="X274" i="6" s="1"/>
  <c r="U274" i="6"/>
  <c r="T274" i="6"/>
  <c r="S274" i="6"/>
  <c r="R274" i="6"/>
  <c r="Y68" i="6"/>
  <c r="W68" i="6"/>
  <c r="X68" i="6" s="1"/>
  <c r="U68" i="6"/>
  <c r="V68" i="6" s="1"/>
  <c r="T68" i="6"/>
  <c r="S68" i="6"/>
  <c r="R68" i="6"/>
  <c r="Y67" i="6"/>
  <c r="W67" i="6"/>
  <c r="U67" i="6"/>
  <c r="T67" i="6"/>
  <c r="S67" i="6"/>
  <c r="R67" i="6"/>
  <c r="Y62" i="6"/>
  <c r="W62" i="6"/>
  <c r="X62" i="6" s="1"/>
  <c r="U62" i="6"/>
  <c r="V62" i="6" s="1"/>
  <c r="T62" i="6"/>
  <c r="S62" i="6"/>
  <c r="R62" i="6"/>
  <c r="Y66" i="6"/>
  <c r="W66" i="6"/>
  <c r="X66" i="6" s="1"/>
  <c r="U66" i="6"/>
  <c r="T66" i="6"/>
  <c r="S66" i="6"/>
  <c r="R66" i="6"/>
  <c r="Y65" i="6"/>
  <c r="W65" i="6"/>
  <c r="X65" i="6" s="1"/>
  <c r="U65" i="6"/>
  <c r="V65" i="6" s="1"/>
  <c r="T65" i="6"/>
  <c r="S65" i="6"/>
  <c r="R65" i="6"/>
  <c r="Y358" i="6"/>
  <c r="W358" i="6"/>
  <c r="X358" i="6" s="1"/>
  <c r="U358" i="6"/>
  <c r="T358" i="6"/>
  <c r="S358" i="6"/>
  <c r="R358" i="6"/>
  <c r="Y362" i="6"/>
  <c r="W362" i="6"/>
  <c r="X362" i="6" s="1"/>
  <c r="U362" i="6"/>
  <c r="V362" i="6" s="1"/>
  <c r="T362" i="6"/>
  <c r="S362" i="6"/>
  <c r="R362" i="6"/>
  <c r="Y340" i="6"/>
  <c r="W340" i="6"/>
  <c r="X340" i="6" s="1"/>
  <c r="U340" i="6"/>
  <c r="T340" i="6"/>
  <c r="S340" i="6"/>
  <c r="R340" i="6"/>
  <c r="Y349" i="6"/>
  <c r="W349" i="6"/>
  <c r="X349" i="6" s="1"/>
  <c r="U349" i="6"/>
  <c r="V349" i="6" s="1"/>
  <c r="T349" i="6"/>
  <c r="S349" i="6"/>
  <c r="R349" i="6"/>
  <c r="Y352" i="6"/>
  <c r="W352" i="6"/>
  <c r="U352" i="6"/>
  <c r="T352" i="6"/>
  <c r="S352" i="6"/>
  <c r="R352" i="6"/>
  <c r="Y341" i="6"/>
  <c r="W341" i="6"/>
  <c r="X341" i="6" s="1"/>
  <c r="U341" i="6"/>
  <c r="V341" i="6" s="1"/>
  <c r="T341" i="6"/>
  <c r="S341" i="6"/>
  <c r="R341" i="6"/>
  <c r="Y350" i="6"/>
  <c r="W350" i="6"/>
  <c r="X350" i="6" s="1"/>
  <c r="U350" i="6"/>
  <c r="T350" i="6"/>
  <c r="S350" i="6"/>
  <c r="R350" i="6"/>
  <c r="Y322" i="6"/>
  <c r="W322" i="6"/>
  <c r="X322" i="6" s="1"/>
  <c r="U322" i="6"/>
  <c r="V322" i="6" s="1"/>
  <c r="T322" i="6"/>
  <c r="S322" i="6"/>
  <c r="R322" i="6"/>
  <c r="Y109" i="6"/>
  <c r="W109" i="6"/>
  <c r="X109" i="6" s="1"/>
  <c r="U109" i="6"/>
  <c r="T109" i="6"/>
  <c r="S109" i="6"/>
  <c r="R109" i="6"/>
  <c r="Y110" i="6"/>
  <c r="W110" i="6"/>
  <c r="X110" i="6" s="1"/>
  <c r="U110" i="6"/>
  <c r="T110" i="6"/>
  <c r="S110" i="6"/>
  <c r="R110" i="6"/>
  <c r="Y115" i="6"/>
  <c r="W115" i="6"/>
  <c r="X115" i="6" s="1"/>
  <c r="U115" i="6"/>
  <c r="T115" i="6"/>
  <c r="S115" i="6"/>
  <c r="R115" i="6"/>
  <c r="Y164" i="6"/>
  <c r="W164" i="6"/>
  <c r="X164" i="6" s="1"/>
  <c r="U164" i="6"/>
  <c r="V164" i="6" s="1"/>
  <c r="T164" i="6"/>
  <c r="S164" i="6"/>
  <c r="R164" i="6"/>
  <c r="Y112" i="6"/>
  <c r="W112" i="6"/>
  <c r="U112" i="6"/>
  <c r="T112" i="6"/>
  <c r="S112" i="6"/>
  <c r="R112" i="6"/>
  <c r="Y330" i="6"/>
  <c r="W330" i="6"/>
  <c r="U330" i="6"/>
  <c r="T330" i="6"/>
  <c r="S330" i="6"/>
  <c r="R330" i="6"/>
  <c r="Y114" i="6"/>
  <c r="W114" i="6"/>
  <c r="X114" i="6" s="1"/>
  <c r="U114" i="6"/>
  <c r="T114" i="6"/>
  <c r="S114" i="6"/>
  <c r="R114" i="6"/>
  <c r="Y254" i="6"/>
  <c r="W254" i="6"/>
  <c r="U254" i="6"/>
  <c r="T254" i="6"/>
  <c r="S254" i="6"/>
  <c r="R254" i="6"/>
  <c r="Y111" i="6"/>
  <c r="W111" i="6"/>
  <c r="U111" i="6"/>
  <c r="V111" i="6" s="1"/>
  <c r="T111" i="6"/>
  <c r="S111" i="6"/>
  <c r="R111" i="6"/>
  <c r="Y253" i="6"/>
  <c r="W253" i="6"/>
  <c r="U253" i="6"/>
  <c r="T253" i="6"/>
  <c r="S253" i="6"/>
  <c r="R253" i="6"/>
  <c r="Y117" i="6"/>
  <c r="W117" i="6"/>
  <c r="U117" i="6"/>
  <c r="V117" i="6" s="1"/>
  <c r="T117" i="6"/>
  <c r="S117" i="6"/>
  <c r="R117" i="6"/>
  <c r="Y251" i="6"/>
  <c r="W251" i="6"/>
  <c r="X251" i="6" s="1"/>
  <c r="U251" i="6"/>
  <c r="T251" i="6"/>
  <c r="S251" i="6"/>
  <c r="R251" i="6"/>
  <c r="Y252" i="6"/>
  <c r="W252" i="6"/>
  <c r="U252" i="6"/>
  <c r="V252" i="6" s="1"/>
  <c r="T252" i="6"/>
  <c r="S252" i="6"/>
  <c r="R252" i="6"/>
  <c r="Y116" i="6"/>
  <c r="W116" i="6"/>
  <c r="U116" i="6"/>
  <c r="T116" i="6"/>
  <c r="S116" i="6"/>
  <c r="R116" i="6"/>
  <c r="Y113" i="6"/>
  <c r="W113" i="6"/>
  <c r="X113" i="6" s="1"/>
  <c r="U113" i="6"/>
  <c r="V113" i="6" s="1"/>
  <c r="T113" i="6"/>
  <c r="S113" i="6"/>
  <c r="R113" i="6"/>
  <c r="Y172" i="6"/>
  <c r="W172" i="6"/>
  <c r="U172" i="6"/>
  <c r="T172" i="6"/>
  <c r="S172" i="6"/>
  <c r="R172" i="6"/>
  <c r="Y170" i="6"/>
  <c r="W170" i="6"/>
  <c r="U170" i="6"/>
  <c r="V170" i="6" s="1"/>
  <c r="T170" i="6"/>
  <c r="S170" i="6"/>
  <c r="R170" i="6"/>
  <c r="Y159" i="6"/>
  <c r="W159" i="6"/>
  <c r="U159" i="6"/>
  <c r="T159" i="6"/>
  <c r="S159" i="6"/>
  <c r="R159" i="6"/>
  <c r="Y324" i="6"/>
  <c r="W324" i="6"/>
  <c r="X324" i="6" s="1"/>
  <c r="U324" i="6"/>
  <c r="V324" i="6" s="1"/>
  <c r="T324" i="6"/>
  <c r="S324" i="6"/>
  <c r="R324" i="6"/>
  <c r="Y463" i="6"/>
  <c r="W463" i="6"/>
  <c r="X463" i="6" s="1"/>
  <c r="U463" i="6"/>
  <c r="T463" i="6"/>
  <c r="S463" i="6"/>
  <c r="R463" i="6"/>
  <c r="Y465" i="6"/>
  <c r="W465" i="6"/>
  <c r="X465" i="6" s="1"/>
  <c r="U465" i="6"/>
  <c r="V465" i="6" s="1"/>
  <c r="T465" i="6"/>
  <c r="S465" i="6"/>
  <c r="R465" i="6"/>
  <c r="Y460" i="6"/>
  <c r="W460" i="6"/>
  <c r="U460" i="6"/>
  <c r="T460" i="6"/>
  <c r="S460" i="6"/>
  <c r="R460" i="6"/>
  <c r="Y462" i="6"/>
  <c r="W462" i="6"/>
  <c r="U462" i="6"/>
  <c r="V462" i="6" s="1"/>
  <c r="T462" i="6"/>
  <c r="S462" i="6"/>
  <c r="R462" i="6"/>
  <c r="Y467" i="6"/>
  <c r="W467" i="6"/>
  <c r="U467" i="6"/>
  <c r="T467" i="6"/>
  <c r="S467" i="6"/>
  <c r="R467" i="6"/>
  <c r="Y328" i="6"/>
  <c r="W328" i="6"/>
  <c r="X328" i="6" s="1"/>
  <c r="U328" i="6"/>
  <c r="V328" i="6" s="1"/>
  <c r="T328" i="6"/>
  <c r="S328" i="6"/>
  <c r="R328" i="6"/>
  <c r="Y318" i="6"/>
  <c r="W318" i="6"/>
  <c r="U318" i="6"/>
  <c r="T318" i="6"/>
  <c r="S318" i="6"/>
  <c r="R318" i="6"/>
  <c r="Y326" i="6"/>
  <c r="W326" i="6"/>
  <c r="U326" i="6"/>
  <c r="V326" i="6" s="1"/>
  <c r="T326" i="6"/>
  <c r="S326" i="6"/>
  <c r="R326" i="6"/>
  <c r="Y319" i="6"/>
  <c r="W319" i="6"/>
  <c r="X319" i="6" s="1"/>
  <c r="U319" i="6"/>
  <c r="T319" i="6"/>
  <c r="S319" i="6"/>
  <c r="R319" i="6"/>
  <c r="Y464" i="6"/>
  <c r="W464" i="6"/>
  <c r="X464" i="6" s="1"/>
  <c r="U464" i="6"/>
  <c r="V464" i="6" s="1"/>
  <c r="T464" i="6"/>
  <c r="S464" i="6"/>
  <c r="R464" i="6"/>
  <c r="Y321" i="6"/>
  <c r="W321" i="6"/>
  <c r="U321" i="6"/>
  <c r="T321" i="6"/>
  <c r="S321" i="6"/>
  <c r="R321" i="6"/>
  <c r="Y458" i="6"/>
  <c r="W458" i="6"/>
  <c r="U458" i="6"/>
  <c r="T458" i="6"/>
  <c r="S458" i="6"/>
  <c r="R458" i="6"/>
  <c r="Y329" i="6"/>
  <c r="W329" i="6"/>
  <c r="U329" i="6"/>
  <c r="T329" i="6"/>
  <c r="S329" i="6"/>
  <c r="R329" i="6"/>
  <c r="Y327" i="6"/>
  <c r="W327" i="6"/>
  <c r="X327" i="6" s="1"/>
  <c r="U327" i="6"/>
  <c r="V327" i="6" s="1"/>
  <c r="T327" i="6"/>
  <c r="S327" i="6"/>
  <c r="R327" i="6"/>
  <c r="Y325" i="6"/>
  <c r="W325" i="6"/>
  <c r="U325" i="6"/>
  <c r="T325" i="6"/>
  <c r="S325" i="6"/>
  <c r="R325" i="6"/>
  <c r="Y320" i="6"/>
  <c r="W320" i="6"/>
  <c r="X320" i="6" s="1"/>
  <c r="U320" i="6"/>
  <c r="V320" i="6" s="1"/>
  <c r="T320" i="6"/>
  <c r="S320" i="6"/>
  <c r="R320" i="6"/>
  <c r="Y323" i="6"/>
  <c r="W323" i="6"/>
  <c r="X323" i="6" s="1"/>
  <c r="U323" i="6"/>
  <c r="T323" i="6"/>
  <c r="S323" i="6"/>
  <c r="R323" i="6"/>
  <c r="Y317" i="6"/>
  <c r="W317" i="6"/>
  <c r="U317" i="6"/>
  <c r="V317" i="6" s="1"/>
  <c r="T317" i="6"/>
  <c r="S317" i="6"/>
  <c r="R317" i="6"/>
  <c r="Y469" i="6"/>
  <c r="W469" i="6"/>
  <c r="U469" i="6"/>
  <c r="T469" i="6"/>
  <c r="S469" i="6"/>
  <c r="R469" i="6"/>
  <c r="Y468" i="6"/>
  <c r="W468" i="6"/>
  <c r="X468" i="6" s="1"/>
  <c r="U468" i="6"/>
  <c r="V468" i="6" s="1"/>
  <c r="T468" i="6"/>
  <c r="S468" i="6"/>
  <c r="R468" i="6"/>
  <c r="Y471" i="6"/>
  <c r="W471" i="6"/>
  <c r="U471" i="6"/>
  <c r="T471" i="6"/>
  <c r="S471" i="6"/>
  <c r="R471" i="6"/>
  <c r="Y466" i="6"/>
  <c r="W466" i="6"/>
  <c r="U466" i="6"/>
  <c r="V466" i="6" s="1"/>
  <c r="T466" i="6"/>
  <c r="S466" i="6"/>
  <c r="R466" i="6"/>
  <c r="Y285" i="6"/>
  <c r="W285" i="6"/>
  <c r="U285" i="6"/>
  <c r="T285" i="6"/>
  <c r="S285" i="6"/>
  <c r="R285" i="6"/>
  <c r="Y284" i="6"/>
  <c r="W284" i="6"/>
  <c r="X284" i="6" s="1"/>
  <c r="U284" i="6"/>
  <c r="V284" i="6" s="1"/>
  <c r="T284" i="6"/>
  <c r="S284" i="6"/>
  <c r="R284" i="6"/>
  <c r="Y278" i="6"/>
  <c r="W278" i="6"/>
  <c r="X278" i="6" s="1"/>
  <c r="U278" i="6"/>
  <c r="T278" i="6"/>
  <c r="S278" i="6"/>
  <c r="R278" i="6"/>
  <c r="Y281" i="6"/>
  <c r="W281" i="6"/>
  <c r="U281" i="6"/>
  <c r="V281" i="6" s="1"/>
  <c r="T281" i="6"/>
  <c r="S281" i="6"/>
  <c r="R281" i="6"/>
  <c r="Y282" i="6"/>
  <c r="W282" i="6"/>
  <c r="U282" i="6"/>
  <c r="T282" i="6"/>
  <c r="S282" i="6"/>
  <c r="R282" i="6"/>
  <c r="Y280" i="6"/>
  <c r="W280" i="6"/>
  <c r="U280" i="6"/>
  <c r="T280" i="6"/>
  <c r="S280" i="6"/>
  <c r="R280" i="6"/>
  <c r="Y283" i="6"/>
  <c r="W283" i="6"/>
  <c r="U283" i="6"/>
  <c r="T283" i="6"/>
  <c r="S283" i="6"/>
  <c r="R283" i="6"/>
  <c r="Y279" i="6"/>
  <c r="W279" i="6"/>
  <c r="X279" i="6" s="1"/>
  <c r="U279" i="6"/>
  <c r="T279" i="6"/>
  <c r="S279" i="6"/>
  <c r="R279" i="6"/>
  <c r="I11" i="9" l="1"/>
  <c r="I10" i="9"/>
  <c r="A39" i="5"/>
  <c r="A10" i="10"/>
  <c r="A493" i="10"/>
  <c r="C487" i="6"/>
  <c r="B488" i="6"/>
  <c r="C760" i="6"/>
  <c r="B761" i="6"/>
  <c r="Z616" i="6"/>
  <c r="Z600" i="6"/>
  <c r="Z569" i="6"/>
  <c r="Z577" i="6"/>
  <c r="Z585" i="6"/>
  <c r="Z633" i="6"/>
  <c r="Z601" i="6"/>
  <c r="Z593" i="6"/>
  <c r="Z727" i="6"/>
  <c r="Z840" i="6"/>
  <c r="Z484" i="6"/>
  <c r="Z508" i="6"/>
  <c r="Z528" i="6"/>
  <c r="Z540" i="6"/>
  <c r="Z548" i="6"/>
  <c r="Z556" i="6"/>
  <c r="Z564" i="6"/>
  <c r="Z574" i="6"/>
  <c r="Z582" i="6"/>
  <c r="Z591" i="6"/>
  <c r="Z614" i="6"/>
  <c r="Z622" i="6"/>
  <c r="Z630" i="6"/>
  <c r="Z639" i="6"/>
  <c r="Z651" i="6"/>
  <c r="Z684" i="6"/>
  <c r="Z688" i="6"/>
  <c r="Z798" i="6"/>
  <c r="Z896" i="6"/>
  <c r="Z748" i="6"/>
  <c r="Z830" i="6"/>
  <c r="Z494" i="6"/>
  <c r="Z514" i="6"/>
  <c r="Z530" i="6"/>
  <c r="Z489" i="6"/>
  <c r="Z497" i="6"/>
  <c r="Z505" i="6"/>
  <c r="Z513" i="6"/>
  <c r="Z632" i="6"/>
  <c r="Z608" i="6"/>
  <c r="Z660" i="6"/>
  <c r="Z490" i="6"/>
  <c r="Z516" i="6"/>
  <c r="Z532" i="6"/>
  <c r="Z542" i="6"/>
  <c r="Z550" i="6"/>
  <c r="Z558" i="6"/>
  <c r="Z566" i="6"/>
  <c r="Z575" i="6"/>
  <c r="Z583" i="6"/>
  <c r="Z606" i="6"/>
  <c r="Z615" i="6"/>
  <c r="Z623" i="6"/>
  <c r="Z631" i="6"/>
  <c r="Z668" i="6"/>
  <c r="Z718" i="6"/>
  <c r="Z890" i="6"/>
  <c r="Z674" i="6"/>
  <c r="Z734" i="6"/>
  <c r="Z770" i="6"/>
  <c r="Z500" i="6"/>
  <c r="Z518" i="6"/>
  <c r="Z536" i="6"/>
  <c r="Z487" i="6"/>
  <c r="Z495" i="6"/>
  <c r="Z503" i="6"/>
  <c r="Z511" i="6"/>
  <c r="Z519" i="6"/>
  <c r="Z527" i="6"/>
  <c r="Z535" i="6"/>
  <c r="Z543" i="6"/>
  <c r="Z551" i="6"/>
  <c r="Z559" i="6"/>
  <c r="Z572" i="6"/>
  <c r="Z581" i="6"/>
  <c r="Z589" i="6"/>
  <c r="Z612" i="6"/>
  <c r="Z620" i="6"/>
  <c r="Z629" i="6"/>
  <c r="Z658" i="6"/>
  <c r="Z728" i="6"/>
  <c r="Z640" i="6"/>
  <c r="Z609" i="6"/>
  <c r="Z848" i="6"/>
  <c r="Z625" i="6"/>
  <c r="Z696" i="6"/>
  <c r="Z750" i="6"/>
  <c r="Z789" i="6"/>
  <c r="Z496" i="6"/>
  <c r="Z520" i="6"/>
  <c r="Z534" i="6"/>
  <c r="Z544" i="6"/>
  <c r="Z552" i="6"/>
  <c r="Z560" i="6"/>
  <c r="Z567" i="6"/>
  <c r="Z598" i="6"/>
  <c r="Z607" i="6"/>
  <c r="Z650" i="6"/>
  <c r="Z685" i="6"/>
  <c r="Z722" i="6"/>
  <c r="Z675" i="6"/>
  <c r="Z697" i="6"/>
  <c r="Z482" i="6"/>
  <c r="Z506" i="6"/>
  <c r="Z522" i="6"/>
  <c r="Z485" i="6"/>
  <c r="Z493" i="6"/>
  <c r="Z501" i="6"/>
  <c r="Z509" i="6"/>
  <c r="Z517" i="6"/>
  <c r="Z525" i="6"/>
  <c r="Z533" i="6"/>
  <c r="Z541" i="6"/>
  <c r="Z549" i="6"/>
  <c r="Z557" i="6"/>
  <c r="Z565" i="6"/>
  <c r="Z573" i="6"/>
  <c r="Z604" i="6"/>
  <c r="Z613" i="6"/>
  <c r="Z621" i="6"/>
  <c r="Z644" i="6"/>
  <c r="Z694" i="6"/>
  <c r="Z780" i="6"/>
  <c r="Z806" i="6"/>
  <c r="Z486" i="6"/>
  <c r="Z510" i="6"/>
  <c r="Z568" i="6"/>
  <c r="Z502" i="6"/>
  <c r="Z554" i="6"/>
  <c r="Z590" i="6"/>
  <c r="Z483" i="6"/>
  <c r="Z499" i="6"/>
  <c r="Z515" i="6"/>
  <c r="Z523" i="6"/>
  <c r="Z531" i="6"/>
  <c r="Z539" i="6"/>
  <c r="Z547" i="6"/>
  <c r="Z555" i="6"/>
  <c r="Z563" i="6"/>
  <c r="Z596" i="6"/>
  <c r="Z636" i="6"/>
  <c r="Z659" i="6"/>
  <c r="Z676" i="6"/>
  <c r="Z781" i="6"/>
  <c r="Z726" i="6"/>
  <c r="Z788" i="6"/>
  <c r="Z498" i="6"/>
  <c r="Z578" i="6"/>
  <c r="Z587" i="6"/>
  <c r="Z595" i="6"/>
  <c r="Z634" i="6"/>
  <c r="Z643" i="6"/>
  <c r="Z666" i="6"/>
  <c r="Z690" i="6"/>
  <c r="Z765" i="6"/>
  <c r="Z766" i="6"/>
  <c r="Z654" i="6"/>
  <c r="Z669" i="6"/>
  <c r="Z687" i="6"/>
  <c r="Z709" i="6"/>
  <c r="Z714" i="6"/>
  <c r="Z736" i="6"/>
  <c r="Z752" i="6"/>
  <c r="Z768" i="6"/>
  <c r="Z784" i="6"/>
  <c r="Z872" i="6"/>
  <c r="Z648" i="6"/>
  <c r="Z663" i="6"/>
  <c r="Z681" i="6"/>
  <c r="Z711" i="6"/>
  <c r="Z732" i="6"/>
  <c r="Z998" i="6"/>
  <c r="Z990" i="6"/>
  <c r="Z948" i="6"/>
  <c r="Z904" i="6"/>
  <c r="Z692" i="6"/>
  <c r="Z724" i="6"/>
  <c r="Z745" i="6"/>
  <c r="Z799" i="6"/>
  <c r="Z816" i="6"/>
  <c r="Z831" i="6"/>
  <c r="Z576" i="6"/>
  <c r="Z584" i="6"/>
  <c r="Z592" i="6"/>
  <c r="Z524" i="6"/>
  <c r="Z562" i="6"/>
  <c r="Z599" i="6"/>
  <c r="Z638" i="6"/>
  <c r="Z754" i="6"/>
  <c r="Z488" i="6"/>
  <c r="Z580" i="6"/>
  <c r="Z597" i="6"/>
  <c r="Z637" i="6"/>
  <c r="Z738" i="6"/>
  <c r="Z1001" i="6"/>
  <c r="Z504" i="6"/>
  <c r="Z570" i="6"/>
  <c r="Z579" i="6"/>
  <c r="Z618" i="6"/>
  <c r="Z626" i="6"/>
  <c r="Z635" i="6"/>
  <c r="Z652" i="6"/>
  <c r="Z716" i="6"/>
  <c r="Z720" i="6"/>
  <c r="Z821" i="6"/>
  <c r="Z646" i="6"/>
  <c r="Z661" i="6"/>
  <c r="Z678" i="6"/>
  <c r="Z719" i="6"/>
  <c r="Z737" i="6"/>
  <c r="Z742" i="6"/>
  <c r="Z753" i="6"/>
  <c r="Z758" i="6"/>
  <c r="Z769" i="6"/>
  <c r="Z774" i="6"/>
  <c r="Z785" i="6"/>
  <c r="Z796" i="6"/>
  <c r="Z828" i="6"/>
  <c r="Z936" i="6"/>
  <c r="Z655" i="6"/>
  <c r="Z672" i="6"/>
  <c r="Z702" i="6"/>
  <c r="Z733" i="6"/>
  <c r="Z740" i="6"/>
  <c r="Z756" i="6"/>
  <c r="Z772" i="6"/>
  <c r="Z996" i="6"/>
  <c r="Z968" i="6"/>
  <c r="Z944" i="6"/>
  <c r="Z649" i="6"/>
  <c r="Z665" i="6"/>
  <c r="Z703" i="6"/>
  <c r="Z776" i="6"/>
  <c r="Z842" i="6"/>
  <c r="Z743" i="6"/>
  <c r="Z759" i="6"/>
  <c r="Z775" i="6"/>
  <c r="Z791" i="6"/>
  <c r="Z808" i="6"/>
  <c r="Z823" i="6"/>
  <c r="Z841" i="6"/>
  <c r="Z845" i="6"/>
  <c r="Z849" i="6"/>
  <c r="Z793" i="6"/>
  <c r="Z810" i="6"/>
  <c r="Z825" i="6"/>
  <c r="Z871" i="6"/>
  <c r="Z691" i="6"/>
  <c r="Z707" i="6"/>
  <c r="Z723" i="6"/>
  <c r="Z617" i="6"/>
  <c r="Z538" i="6"/>
  <c r="Z512" i="6"/>
  <c r="Z491" i="6"/>
  <c r="Z507" i="6"/>
  <c r="Z521" i="6"/>
  <c r="Z529" i="6"/>
  <c r="Z537" i="6"/>
  <c r="Z545" i="6"/>
  <c r="Z553" i="6"/>
  <c r="Z561" i="6"/>
  <c r="Z605" i="6"/>
  <c r="Z695" i="6"/>
  <c r="Z730" i="6"/>
  <c r="Z698" i="6"/>
  <c r="Z749" i="6"/>
  <c r="Z526" i="6"/>
  <c r="Z628" i="6"/>
  <c r="Z729" i="6"/>
  <c r="Z586" i="6"/>
  <c r="Z603" i="6"/>
  <c r="Z642" i="6"/>
  <c r="Z764" i="6"/>
  <c r="Z662" i="6"/>
  <c r="Z689" i="6"/>
  <c r="Z708" i="6"/>
  <c r="Z647" i="6"/>
  <c r="Z679" i="6"/>
  <c r="Z713" i="6"/>
  <c r="Z757" i="6"/>
  <c r="Z778" i="6"/>
  <c r="Z805" i="6"/>
  <c r="Z982" i="6"/>
  <c r="Z673" i="6"/>
  <c r="Z705" i="6"/>
  <c r="Z725" i="6"/>
  <c r="Z744" i="6"/>
  <c r="Z812" i="6"/>
  <c r="Z876" i="6"/>
  <c r="Z751" i="6"/>
  <c r="Z807" i="6"/>
  <c r="Z839" i="6"/>
  <c r="Z801" i="6"/>
  <c r="Z834" i="6"/>
  <c r="Z856" i="6"/>
  <c r="Z870" i="6"/>
  <c r="Z715" i="6"/>
  <c r="Z855" i="6"/>
  <c r="Z865" i="6"/>
  <c r="Z886" i="6"/>
  <c r="Z859" i="6"/>
  <c r="Z946" i="6"/>
  <c r="Z959" i="6"/>
  <c r="Z897" i="6"/>
  <c r="Z914" i="6"/>
  <c r="Z929" i="6"/>
  <c r="Z949" i="6"/>
  <c r="Z971" i="6"/>
  <c r="Z986" i="6"/>
  <c r="Z900" i="6"/>
  <c r="Z915" i="6"/>
  <c r="Z932" i="6"/>
  <c r="Z963" i="6"/>
  <c r="Z973" i="6"/>
  <c r="Z978" i="6"/>
  <c r="Z989" i="6"/>
  <c r="Z853" i="6"/>
  <c r="Z869" i="6"/>
  <c r="Z885" i="6"/>
  <c r="Z901" i="6"/>
  <c r="Z917" i="6"/>
  <c r="Z933" i="6"/>
  <c r="Z967" i="6"/>
  <c r="Z981" i="6"/>
  <c r="Z983" i="6"/>
  <c r="Z961" i="6"/>
  <c r="Z985" i="6"/>
  <c r="Z987" i="6"/>
  <c r="Z602" i="6"/>
  <c r="Z686" i="6"/>
  <c r="Z820" i="6"/>
  <c r="Z645" i="6"/>
  <c r="Z677" i="6"/>
  <c r="Z712" i="6"/>
  <c r="Z846" i="6"/>
  <c r="Z656" i="6"/>
  <c r="Z701" i="6"/>
  <c r="Z741" i="6"/>
  <c r="Z804" i="6"/>
  <c r="Z767" i="6"/>
  <c r="Z832" i="6"/>
  <c r="Z843" i="6"/>
  <c r="Z809" i="6"/>
  <c r="Z731" i="6"/>
  <c r="Z763" i="6"/>
  <c r="Z795" i="6"/>
  <c r="Z827" i="6"/>
  <c r="Z881" i="6"/>
  <c r="Z928" i="6"/>
  <c r="Z873" i="6"/>
  <c r="Z895" i="6"/>
  <c r="Z957" i="6"/>
  <c r="Z879" i="6"/>
  <c r="Z958" i="6"/>
  <c r="Z922" i="6"/>
  <c r="Z974" i="6"/>
  <c r="Z891" i="6"/>
  <c r="Z641" i="6"/>
  <c r="Z782" i="6"/>
  <c r="Z492" i="6"/>
  <c r="Z571" i="6"/>
  <c r="Z610" i="6"/>
  <c r="Z627" i="6"/>
  <c r="Z653" i="6"/>
  <c r="Z680" i="6"/>
  <c r="Z721" i="6"/>
  <c r="Z814" i="6"/>
  <c r="Z664" i="6"/>
  <c r="Z704" i="6"/>
  <c r="Z773" i="6"/>
  <c r="Z790" i="6"/>
  <c r="Z836" i="6"/>
  <c r="Z1000" i="6"/>
  <c r="Z952" i="6"/>
  <c r="Z657" i="6"/>
  <c r="Z693" i="6"/>
  <c r="Z760" i="6"/>
  <c r="Z813" i="6"/>
  <c r="Z850" i="6"/>
  <c r="Z852" i="6"/>
  <c r="Z735" i="6"/>
  <c r="Z792" i="6"/>
  <c r="Z824" i="6"/>
  <c r="Z882" i="6"/>
  <c r="Z884" i="6"/>
  <c r="Z786" i="6"/>
  <c r="Z817" i="6"/>
  <c r="Z826" i="6"/>
  <c r="Z918" i="6"/>
  <c r="Z950" i="6"/>
  <c r="Z699" i="6"/>
  <c r="Z739" i="6"/>
  <c r="Z755" i="6"/>
  <c r="Z771" i="6"/>
  <c r="Z787" i="6"/>
  <c r="Z803" i="6"/>
  <c r="Z819" i="6"/>
  <c r="Z835" i="6"/>
  <c r="Z858" i="6"/>
  <c r="Z864" i="6"/>
  <c r="Z875" i="6"/>
  <c r="Z926" i="6"/>
  <c r="Z887" i="6"/>
  <c r="Z902" i="6"/>
  <c r="Z934" i="6"/>
  <c r="Z878" i="6"/>
  <c r="Z942" i="6"/>
  <c r="Z947" i="6"/>
  <c r="Z906" i="6"/>
  <c r="Z921" i="6"/>
  <c r="Z938" i="6"/>
  <c r="Z999" i="6"/>
  <c r="Z892" i="6"/>
  <c r="Z907" i="6"/>
  <c r="Z924" i="6"/>
  <c r="Z939" i="6"/>
  <c r="Z954" i="6"/>
  <c r="Z995" i="6"/>
  <c r="Z977" i="6"/>
  <c r="Z992" i="6"/>
  <c r="Z794" i="6"/>
  <c r="Z818" i="6"/>
  <c r="Z747" i="6"/>
  <c r="Z779" i="6"/>
  <c r="Z811" i="6"/>
  <c r="Z888" i="6"/>
  <c r="Z863" i="6"/>
  <c r="Z854" i="6"/>
  <c r="Z911" i="6"/>
  <c r="Z960" i="6"/>
  <c r="Z905" i="6"/>
  <c r="Z937" i="6"/>
  <c r="Z970" i="6"/>
  <c r="Z991" i="6"/>
  <c r="Z908" i="6"/>
  <c r="Z923" i="6"/>
  <c r="Z940" i="6"/>
  <c r="Z962" i="6"/>
  <c r="Z966" i="6"/>
  <c r="Z988" i="6"/>
  <c r="Z955" i="6"/>
  <c r="Z980" i="6"/>
  <c r="Z976" i="6"/>
  <c r="Z624" i="6"/>
  <c r="Z844" i="6"/>
  <c r="Z588" i="6"/>
  <c r="Z594" i="6"/>
  <c r="Z611" i="6"/>
  <c r="Z670" i="6"/>
  <c r="Z682" i="6"/>
  <c r="Z710" i="6"/>
  <c r="Z797" i="6"/>
  <c r="Z838" i="6"/>
  <c r="Z671" i="6"/>
  <c r="Z700" i="6"/>
  <c r="Z706" i="6"/>
  <c r="Z746" i="6"/>
  <c r="Z837" i="6"/>
  <c r="Z994" i="6"/>
  <c r="Z912" i="6"/>
  <c r="Z761" i="6"/>
  <c r="Z777" i="6"/>
  <c r="Z851" i="6"/>
  <c r="Z783" i="6"/>
  <c r="Z815" i="6"/>
  <c r="Z847" i="6"/>
  <c r="Z883" i="6"/>
  <c r="Z802" i="6"/>
  <c r="Z833" i="6"/>
  <c r="Z874" i="6"/>
  <c r="Z919" i="6"/>
  <c r="Z683" i="6"/>
  <c r="Z880" i="6"/>
  <c r="Z862" i="6"/>
  <c r="Z866" i="6"/>
  <c r="Z894" i="6"/>
  <c r="Z927" i="6"/>
  <c r="Z956" i="6"/>
  <c r="Z860" i="6"/>
  <c r="Z867" i="6"/>
  <c r="Z903" i="6"/>
  <c r="Z920" i="6"/>
  <c r="Z935" i="6"/>
  <c r="Z857" i="6"/>
  <c r="Z889" i="6"/>
  <c r="Z910" i="6"/>
  <c r="Z943" i="6"/>
  <c r="Z993" i="6"/>
  <c r="Z898" i="6"/>
  <c r="Z913" i="6"/>
  <c r="Z930" i="6"/>
  <c r="Z945" i="6"/>
  <c r="Z951" i="6"/>
  <c r="Z972" i="6"/>
  <c r="Z899" i="6"/>
  <c r="Z916" i="6"/>
  <c r="Z931" i="6"/>
  <c r="Z964" i="6"/>
  <c r="Z975" i="6"/>
  <c r="Z997" i="6"/>
  <c r="Z861" i="6"/>
  <c r="Z877" i="6"/>
  <c r="Z893" i="6"/>
  <c r="Z909" i="6"/>
  <c r="Z925" i="6"/>
  <c r="Z941" i="6"/>
  <c r="Z965" i="6"/>
  <c r="Z984" i="6"/>
  <c r="Z953" i="6"/>
  <c r="Z969" i="6"/>
  <c r="Z979" i="6"/>
  <c r="Z546" i="6"/>
  <c r="Z619" i="6"/>
  <c r="Z667" i="6"/>
  <c r="Z717" i="6"/>
  <c r="Z829" i="6"/>
  <c r="Z762" i="6"/>
  <c r="Z822" i="6"/>
  <c r="Z868" i="6"/>
  <c r="Z800" i="6"/>
  <c r="X2" i="6"/>
  <c r="AA651" i="6"/>
  <c r="AA643" i="6"/>
  <c r="AA620" i="6"/>
  <c r="AA749" i="6"/>
  <c r="AA762" i="6"/>
  <c r="AA601" i="6"/>
  <c r="AA659" i="6"/>
  <c r="AA703" i="6"/>
  <c r="AA685" i="6"/>
  <c r="AA719" i="6"/>
  <c r="AA486" i="6"/>
  <c r="AA494" i="6"/>
  <c r="AA502" i="6"/>
  <c r="AA510" i="6"/>
  <c r="AA587" i="6"/>
  <c r="AA595" i="6"/>
  <c r="AA781" i="6"/>
  <c r="AA627" i="6"/>
  <c r="AA603" i="6"/>
  <c r="AA664" i="6"/>
  <c r="AA788" i="6"/>
  <c r="AA955" i="6"/>
  <c r="AA593" i="6"/>
  <c r="AA641" i="6"/>
  <c r="AA684" i="6"/>
  <c r="AA693" i="6"/>
  <c r="AA783" i="6"/>
  <c r="AA827" i="6"/>
  <c r="AA696" i="6"/>
  <c r="AA1000" i="6"/>
  <c r="AA484" i="6"/>
  <c r="AA492" i="6"/>
  <c r="AA500" i="6"/>
  <c r="AA508" i="6"/>
  <c r="AA516" i="6"/>
  <c r="AA524" i="6"/>
  <c r="AA532" i="6"/>
  <c r="AA540" i="6"/>
  <c r="AA548" i="6"/>
  <c r="AA556" i="6"/>
  <c r="AA564" i="6"/>
  <c r="AA599" i="6"/>
  <c r="AA639" i="6"/>
  <c r="AA665" i="6"/>
  <c r="AA687" i="6"/>
  <c r="AA729" i="6"/>
  <c r="AA767" i="6"/>
  <c r="AA612" i="6"/>
  <c r="AA611" i="6"/>
  <c r="AA579" i="6"/>
  <c r="AA571" i="6"/>
  <c r="AA649" i="6"/>
  <c r="AA577" i="6"/>
  <c r="AA585" i="6"/>
  <c r="AA617" i="6"/>
  <c r="AA625" i="6"/>
  <c r="AA633" i="6"/>
  <c r="AA657" i="6"/>
  <c r="AA746" i="6"/>
  <c r="AA797" i="6"/>
  <c r="AA895" i="6"/>
  <c r="AA829" i="6"/>
  <c r="AA482" i="6"/>
  <c r="AA490" i="6"/>
  <c r="AA498" i="6"/>
  <c r="AA506" i="6"/>
  <c r="AA514" i="6"/>
  <c r="AA522" i="6"/>
  <c r="AA530" i="6"/>
  <c r="AA538" i="6"/>
  <c r="AA546" i="6"/>
  <c r="AA554" i="6"/>
  <c r="AA562" i="6"/>
  <c r="AA583" i="6"/>
  <c r="AA591" i="6"/>
  <c r="AA631" i="6"/>
  <c r="AA658" i="6"/>
  <c r="AA728" i="6"/>
  <c r="AA734" i="6"/>
  <c r="AA697" i="6"/>
  <c r="AA706" i="6"/>
  <c r="AA619" i="6"/>
  <c r="AA626" i="6"/>
  <c r="AA488" i="6"/>
  <c r="AA504" i="6"/>
  <c r="AA575" i="6"/>
  <c r="AA615" i="6"/>
  <c r="AA795" i="6"/>
  <c r="AA674" i="6"/>
  <c r="AA975" i="6"/>
  <c r="AA966" i="6"/>
  <c r="AA974" i="6"/>
  <c r="AA938" i="6"/>
  <c r="AA922" i="6"/>
  <c r="AA906" i="6"/>
  <c r="AA890" i="6"/>
  <c r="AA971" i="6"/>
  <c r="AA948" i="6"/>
  <c r="AA929" i="6"/>
  <c r="AA913" i="6"/>
  <c r="AA897" i="6"/>
  <c r="AA958" i="6"/>
  <c r="AA910" i="6"/>
  <c r="AA943" i="6"/>
  <c r="AA867" i="6"/>
  <c r="AA926" i="6"/>
  <c r="AA874" i="6"/>
  <c r="AA862" i="6"/>
  <c r="AA949" i="6"/>
  <c r="AA832" i="6"/>
  <c r="AA816" i="6"/>
  <c r="AA800" i="6"/>
  <c r="AA883" i="6"/>
  <c r="AA846" i="6"/>
  <c r="AA838" i="6"/>
  <c r="AA822" i="6"/>
  <c r="AA806" i="6"/>
  <c r="AA790" i="6"/>
  <c r="AA812" i="6"/>
  <c r="AA761" i="6"/>
  <c r="AA705" i="6"/>
  <c r="AA804" i="6"/>
  <c r="AA756" i="6"/>
  <c r="AA712" i="6"/>
  <c r="AA680" i="6"/>
  <c r="AA663" i="6"/>
  <c r="AA647" i="6"/>
  <c r="AA828" i="6"/>
  <c r="AA769" i="6"/>
  <c r="AA737" i="6"/>
  <c r="AA718" i="6"/>
  <c r="AA689" i="6"/>
  <c r="AA677" i="6"/>
  <c r="AA661" i="6"/>
  <c r="AA645" i="6"/>
  <c r="AA489" i="6"/>
  <c r="AA497" i="6"/>
  <c r="AA505" i="6"/>
  <c r="AA513" i="6"/>
  <c r="AA521" i="6"/>
  <c r="AA529" i="6"/>
  <c r="AA537" i="6"/>
  <c r="AA545" i="6"/>
  <c r="AA553" i="6"/>
  <c r="AA561" i="6"/>
  <c r="AA605" i="6"/>
  <c r="AA613" i="6"/>
  <c r="AA622" i="6"/>
  <c r="AA673" i="6"/>
  <c r="AA702" i="6"/>
  <c r="AA820" i="6"/>
  <c r="AA574" i="6"/>
  <c r="AA598" i="6"/>
  <c r="AA576" i="6"/>
  <c r="AA596" i="6"/>
  <c r="AA614" i="6"/>
  <c r="AA632" i="6"/>
  <c r="AA640" i="6"/>
  <c r="AA691" i="6"/>
  <c r="AA786" i="6"/>
  <c r="AA803" i="6"/>
  <c r="AA818" i="6"/>
  <c r="AA835" i="6"/>
  <c r="AA690" i="6"/>
  <c r="AA715" i="6"/>
  <c r="AA738" i="6"/>
  <c r="AA754" i="6"/>
  <c r="AA770" i="6"/>
  <c r="AA695" i="6"/>
  <c r="AA727" i="6"/>
  <c r="AA774" i="6"/>
  <c r="AA779" i="6"/>
  <c r="AA834" i="6"/>
  <c r="AA572" i="6"/>
  <c r="AA885" i="6"/>
  <c r="AA520" i="6"/>
  <c r="AA528" i="6"/>
  <c r="AA536" i="6"/>
  <c r="AA544" i="6"/>
  <c r="AA552" i="6"/>
  <c r="AA560" i="6"/>
  <c r="AA616" i="6"/>
  <c r="AA694" i="6"/>
  <c r="AA700" i="6"/>
  <c r="AA748" i="6"/>
  <c r="AA994" i="6"/>
  <c r="AA996" i="6"/>
  <c r="AA972" i="6"/>
  <c r="AA931" i="6"/>
  <c r="AA915" i="6"/>
  <c r="AA899" i="6"/>
  <c r="AA998" i="6"/>
  <c r="AA970" i="6"/>
  <c r="AA944" i="6"/>
  <c r="AA928" i="6"/>
  <c r="AA912" i="6"/>
  <c r="AA896" i="6"/>
  <c r="AA946" i="6"/>
  <c r="AA859" i="6"/>
  <c r="AA934" i="6"/>
  <c r="AA866" i="6"/>
  <c r="AA903" i="6"/>
  <c r="AA872" i="6"/>
  <c r="AA927" i="6"/>
  <c r="AA918" i="6"/>
  <c r="AA825" i="6"/>
  <c r="AA809" i="6"/>
  <c r="AA793" i="6"/>
  <c r="AA882" i="6"/>
  <c r="AA844" i="6"/>
  <c r="AA831" i="6"/>
  <c r="AA815" i="6"/>
  <c r="AA799" i="6"/>
  <c r="AA851" i="6"/>
  <c r="AA789" i="6"/>
  <c r="AA760" i="6"/>
  <c r="AA704" i="6"/>
  <c r="AA773" i="6"/>
  <c r="AA741" i="6"/>
  <c r="AA710" i="6"/>
  <c r="AA678" i="6"/>
  <c r="AA662" i="6"/>
  <c r="AA646" i="6"/>
  <c r="AA805" i="6"/>
  <c r="AA768" i="6"/>
  <c r="AA736" i="6"/>
  <c r="AA711" i="6"/>
  <c r="AA688" i="6"/>
  <c r="AA676" i="6"/>
  <c r="AA660" i="6"/>
  <c r="AA483" i="6"/>
  <c r="AA491" i="6"/>
  <c r="AA499" i="6"/>
  <c r="AA507" i="6"/>
  <c r="AA515" i="6"/>
  <c r="AA523" i="6"/>
  <c r="AA531" i="6"/>
  <c r="AA539" i="6"/>
  <c r="AA547" i="6"/>
  <c r="AA555" i="6"/>
  <c r="AA563" i="6"/>
  <c r="AA589" i="6"/>
  <c r="AA597" i="6"/>
  <c r="AA606" i="6"/>
  <c r="AA666" i="6"/>
  <c r="AA699" i="6"/>
  <c r="AA751" i="6"/>
  <c r="AA580" i="6"/>
  <c r="AA604" i="6"/>
  <c r="AA582" i="6"/>
  <c r="AA600" i="6"/>
  <c r="AA624" i="6"/>
  <c r="AA634" i="6"/>
  <c r="AA642" i="6"/>
  <c r="AA723" i="6"/>
  <c r="AA743" i="6"/>
  <c r="AA759" i="6"/>
  <c r="AA775" i="6"/>
  <c r="AA794" i="6"/>
  <c r="AA811" i="6"/>
  <c r="AA826" i="6"/>
  <c r="AA925" i="6"/>
  <c r="AA692" i="6"/>
  <c r="AA707" i="6"/>
  <c r="AA724" i="6"/>
  <c r="AA758" i="6"/>
  <c r="AA763" i="6"/>
  <c r="AA802" i="6"/>
  <c r="AA819" i="6"/>
  <c r="AA856" i="6"/>
  <c r="AA977" i="6"/>
  <c r="AA843" i="6"/>
  <c r="AA857" i="6"/>
  <c r="AA635" i="6"/>
  <c r="AA732" i="6"/>
  <c r="AA569" i="6"/>
  <c r="AA609" i="6"/>
  <c r="AA650" i="6"/>
  <c r="AA672" i="6"/>
  <c r="AA731" i="6"/>
  <c r="AA496" i="6"/>
  <c r="AA512" i="6"/>
  <c r="AA584" i="6"/>
  <c r="AA623" i="6"/>
  <c r="AA717" i="6"/>
  <c r="AA983" i="6"/>
  <c r="AA980" i="6"/>
  <c r="AA988" i="6"/>
  <c r="AA963" i="6"/>
  <c r="AA930" i="6"/>
  <c r="AA914" i="6"/>
  <c r="AA898" i="6"/>
  <c r="AA990" i="6"/>
  <c r="AA951" i="6"/>
  <c r="AA937" i="6"/>
  <c r="AA921" i="6"/>
  <c r="AA905" i="6"/>
  <c r="AA992" i="6"/>
  <c r="AA942" i="6"/>
  <c r="AA858" i="6"/>
  <c r="AA911" i="6"/>
  <c r="AA956" i="6"/>
  <c r="AA894" i="6"/>
  <c r="AA865" i="6"/>
  <c r="AA880" i="6"/>
  <c r="AA870" i="6"/>
  <c r="AA824" i="6"/>
  <c r="AA808" i="6"/>
  <c r="AA792" i="6"/>
  <c r="AA871" i="6"/>
  <c r="AA842" i="6"/>
  <c r="AA830" i="6"/>
  <c r="AA814" i="6"/>
  <c r="AA798" i="6"/>
  <c r="AA850" i="6"/>
  <c r="AA777" i="6"/>
  <c r="AA745" i="6"/>
  <c r="AA836" i="6"/>
  <c r="AA772" i="6"/>
  <c r="AA740" i="6"/>
  <c r="AA701" i="6"/>
  <c r="AA578" i="6"/>
  <c r="AA526" i="6"/>
  <c r="AA558" i="6"/>
  <c r="AA810" i="6"/>
  <c r="AA981" i="6"/>
  <c r="AA891" i="6"/>
  <c r="AA920" i="6"/>
  <c r="AA947" i="6"/>
  <c r="AA863" i="6"/>
  <c r="AA801" i="6"/>
  <c r="AA823" i="6"/>
  <c r="AA776" i="6"/>
  <c r="AA713" i="6"/>
  <c r="AA655" i="6"/>
  <c r="AA796" i="6"/>
  <c r="AA721" i="6"/>
  <c r="AA686" i="6"/>
  <c r="AA653" i="6"/>
  <c r="AA493" i="6"/>
  <c r="AA509" i="6"/>
  <c r="AA525" i="6"/>
  <c r="AA541" i="6"/>
  <c r="AA557" i="6"/>
  <c r="AA621" i="6"/>
  <c r="AA610" i="6"/>
  <c r="AA602" i="6"/>
  <c r="AA636" i="6"/>
  <c r="AA730" i="6"/>
  <c r="AA771" i="6"/>
  <c r="AA888" i="6"/>
  <c r="AA908" i="6"/>
  <c r="AA978" i="6"/>
  <c r="AA847" i="6"/>
  <c r="AA916" i="6"/>
  <c r="AA933" i="6"/>
  <c r="AA869" i="6"/>
  <c r="AA892" i="6"/>
  <c r="AA909" i="6"/>
  <c r="AA924" i="6"/>
  <c r="AA941" i="6"/>
  <c r="AA868" i="6"/>
  <c r="AA932" i="6"/>
  <c r="AA953" i="6"/>
  <c r="AA945" i="6"/>
  <c r="AA986" i="6"/>
  <c r="AA991" i="6"/>
  <c r="AA999" i="6"/>
  <c r="AA976" i="6"/>
  <c r="AA726" i="6"/>
  <c r="AA518" i="6"/>
  <c r="AA550" i="6"/>
  <c r="AA733" i="6"/>
  <c r="AA907" i="6"/>
  <c r="AA919" i="6"/>
  <c r="AA817" i="6"/>
  <c r="AA821" i="6"/>
  <c r="AA670" i="6"/>
  <c r="AA752" i="6"/>
  <c r="AA668" i="6"/>
  <c r="AA503" i="6"/>
  <c r="AA535" i="6"/>
  <c r="AA566" i="6"/>
  <c r="AA637" i="6"/>
  <c r="AA594" i="6"/>
  <c r="AA755" i="6"/>
  <c r="AA682" i="6"/>
  <c r="AA714" i="6"/>
  <c r="AA845" i="6"/>
  <c r="AA860" i="6"/>
  <c r="AA864" i="6"/>
  <c r="AA618" i="6"/>
  <c r="AA534" i="6"/>
  <c r="AA567" i="6"/>
  <c r="AA667" i="6"/>
  <c r="AA939" i="6"/>
  <c r="AA973" i="6"/>
  <c r="AA904" i="6"/>
  <c r="AA902" i="6"/>
  <c r="AA873" i="6"/>
  <c r="AA785" i="6"/>
  <c r="AA807" i="6"/>
  <c r="AA744" i="6"/>
  <c r="AA681" i="6"/>
  <c r="AA654" i="6"/>
  <c r="AA784" i="6"/>
  <c r="AA720" i="6"/>
  <c r="AA679" i="6"/>
  <c r="AA652" i="6"/>
  <c r="AA495" i="6"/>
  <c r="AA511" i="6"/>
  <c r="AA527" i="6"/>
  <c r="AA543" i="6"/>
  <c r="AA559" i="6"/>
  <c r="AA590" i="6"/>
  <c r="AA725" i="6"/>
  <c r="AA764" i="6"/>
  <c r="AA568" i="6"/>
  <c r="AA570" i="6"/>
  <c r="AA608" i="6"/>
  <c r="AA638" i="6"/>
  <c r="AA750" i="6"/>
  <c r="AA940" i="6"/>
  <c r="AA787" i="6"/>
  <c r="AA893" i="6"/>
  <c r="AA839" i="6"/>
  <c r="AA849" i="6"/>
  <c r="AA889" i="6"/>
  <c r="AA852" i="6"/>
  <c r="AA884" i="6"/>
  <c r="AA901" i="6"/>
  <c r="AA964" i="6"/>
  <c r="AA881" i="6"/>
  <c r="AA900" i="6"/>
  <c r="AA917" i="6"/>
  <c r="AA968" i="6"/>
  <c r="AA987" i="6"/>
  <c r="AA979" i="6"/>
  <c r="AA957" i="6"/>
  <c r="AA993" i="6"/>
  <c r="AA1001" i="6"/>
  <c r="AA854" i="6"/>
  <c r="AA879" i="6"/>
  <c r="AA853" i="6"/>
  <c r="AA877" i="6"/>
  <c r="AA989" i="6"/>
  <c r="AA997" i="6"/>
  <c r="AA984" i="6"/>
  <c r="AA735" i="6"/>
  <c r="AA542" i="6"/>
  <c r="AA648" i="6"/>
  <c r="AA780" i="6"/>
  <c r="AA982" i="6"/>
  <c r="AA923" i="6"/>
  <c r="AA950" i="6"/>
  <c r="AA959" i="6"/>
  <c r="AA935" i="6"/>
  <c r="AA833" i="6"/>
  <c r="AA848" i="6"/>
  <c r="AA791" i="6"/>
  <c r="AA813" i="6"/>
  <c r="AA671" i="6"/>
  <c r="AA753" i="6"/>
  <c r="AA709" i="6"/>
  <c r="AA669" i="6"/>
  <c r="AA485" i="6"/>
  <c r="AA501" i="6"/>
  <c r="AA517" i="6"/>
  <c r="AA533" i="6"/>
  <c r="AA549" i="6"/>
  <c r="AA565" i="6"/>
  <c r="AA573" i="6"/>
  <c r="AA629" i="6"/>
  <c r="AA656" i="6"/>
  <c r="AA675" i="6"/>
  <c r="AA716" i="6"/>
  <c r="AA778" i="6"/>
  <c r="AA586" i="6"/>
  <c r="AA588" i="6"/>
  <c r="AA628" i="6"/>
  <c r="AA644" i="6"/>
  <c r="AA739" i="6"/>
  <c r="AA766" i="6"/>
  <c r="AA747" i="6"/>
  <c r="AA855" i="6"/>
  <c r="AA887" i="6"/>
  <c r="AA965" i="6"/>
  <c r="AA841" i="6"/>
  <c r="AA886" i="6"/>
  <c r="AA962" i="6"/>
  <c r="AA876" i="6"/>
  <c r="AA961" i="6"/>
  <c r="AA861" i="6"/>
  <c r="AA878" i="6"/>
  <c r="AA960" i="6"/>
  <c r="AA952" i="6"/>
  <c r="AA954" i="6"/>
  <c r="AA969" i="6"/>
  <c r="AA985" i="6"/>
  <c r="AA995" i="6"/>
  <c r="AA607" i="6"/>
  <c r="AA967" i="6"/>
  <c r="AA936" i="6"/>
  <c r="AA875" i="6"/>
  <c r="AA840" i="6"/>
  <c r="AA757" i="6"/>
  <c r="AA837" i="6"/>
  <c r="AA708" i="6"/>
  <c r="AA487" i="6"/>
  <c r="AA519" i="6"/>
  <c r="AA551" i="6"/>
  <c r="AA581" i="6"/>
  <c r="AA765" i="6"/>
  <c r="AA592" i="6"/>
  <c r="AA630" i="6"/>
  <c r="AA698" i="6"/>
  <c r="AA782" i="6"/>
  <c r="AA683" i="6"/>
  <c r="AA722" i="6"/>
  <c r="AA742" i="6"/>
  <c r="B100" i="6"/>
  <c r="B484" i="6"/>
  <c r="C484" i="6" s="1"/>
  <c r="B449" i="6"/>
  <c r="C449" i="6" s="1"/>
  <c r="B74" i="6"/>
  <c r="B257" i="6"/>
  <c r="B211" i="6"/>
  <c r="B212" i="6" s="1"/>
  <c r="B518" i="6"/>
  <c r="B64" i="6"/>
  <c r="B553" i="6"/>
  <c r="C552" i="6"/>
  <c r="B547" i="6"/>
  <c r="B782" i="6"/>
  <c r="C1000" i="6"/>
  <c r="B1001" i="6"/>
  <c r="C1001" i="6" s="1"/>
  <c r="B993" i="6"/>
  <c r="C493" i="6"/>
  <c r="B494" i="6"/>
  <c r="C639" i="6"/>
  <c r="B640" i="6"/>
  <c r="C35" i="6"/>
  <c r="B36" i="6"/>
  <c r="B159" i="6"/>
  <c r="C384" i="6"/>
  <c r="B385" i="6"/>
  <c r="B112" i="6"/>
  <c r="C111" i="6"/>
  <c r="C211" i="6"/>
  <c r="B54" i="6"/>
  <c r="C53" i="6"/>
  <c r="B431" i="6"/>
  <c r="AA38" i="6"/>
  <c r="Z101" i="6"/>
  <c r="AA98" i="6"/>
  <c r="Z19" i="6"/>
  <c r="V19" i="6"/>
  <c r="Z444" i="6"/>
  <c r="Z71" i="6"/>
  <c r="Z452" i="6"/>
  <c r="Z336" i="6"/>
  <c r="AA348" i="6"/>
  <c r="AA359" i="6"/>
  <c r="Z94" i="6"/>
  <c r="V94" i="6"/>
  <c r="Z331" i="6"/>
  <c r="AA332" i="6"/>
  <c r="AA14" i="6"/>
  <c r="Z125" i="6"/>
  <c r="V125" i="6"/>
  <c r="Z259" i="6"/>
  <c r="AA67" i="6"/>
  <c r="AA440" i="6"/>
  <c r="AA316" i="6"/>
  <c r="V452" i="6"/>
  <c r="AA197" i="6"/>
  <c r="AA270" i="6"/>
  <c r="V336" i="6"/>
  <c r="Z355" i="6"/>
  <c r="V355" i="6"/>
  <c r="Z390" i="6"/>
  <c r="AA413" i="6"/>
  <c r="AA411" i="6"/>
  <c r="V331" i="6"/>
  <c r="Z333" i="6"/>
  <c r="V333" i="6"/>
  <c r="Z64" i="6"/>
  <c r="AA69" i="6"/>
  <c r="AA291" i="6"/>
  <c r="Z36" i="6"/>
  <c r="AA96" i="6"/>
  <c r="Z406" i="6"/>
  <c r="V406" i="6"/>
  <c r="AA108" i="6"/>
  <c r="Z349" i="6"/>
  <c r="Z445" i="6"/>
  <c r="Z309" i="6"/>
  <c r="Z184" i="6"/>
  <c r="V36" i="6"/>
  <c r="V101" i="6"/>
  <c r="AA112" i="6"/>
  <c r="V444" i="6"/>
  <c r="AA157" i="6"/>
  <c r="V71" i="6"/>
  <c r="AA420" i="6"/>
  <c r="Z394" i="6"/>
  <c r="AA397" i="6"/>
  <c r="AA388" i="6"/>
  <c r="Z415" i="6"/>
  <c r="V415" i="6"/>
  <c r="Z99" i="6"/>
  <c r="AA18" i="6"/>
  <c r="AA102" i="6"/>
  <c r="Z296" i="6"/>
  <c r="V296" i="6"/>
  <c r="Z164" i="6"/>
  <c r="Z68" i="6"/>
  <c r="Z442" i="6"/>
  <c r="Z83" i="6"/>
  <c r="Z311" i="6"/>
  <c r="Z447" i="6"/>
  <c r="Z196" i="6"/>
  <c r="Z361" i="6"/>
  <c r="Z338" i="6"/>
  <c r="AA351" i="6"/>
  <c r="Z43" i="6"/>
  <c r="AA46" i="6"/>
  <c r="Z384" i="6"/>
  <c r="AA410" i="6"/>
  <c r="Z396" i="6"/>
  <c r="AA418" i="6"/>
  <c r="Z129" i="6"/>
  <c r="AA103" i="6"/>
  <c r="Z21" i="6"/>
  <c r="AA106" i="6"/>
  <c r="Z16" i="6"/>
  <c r="AA105" i="6"/>
  <c r="Z295" i="6"/>
  <c r="AA297" i="6"/>
  <c r="Z298" i="6"/>
  <c r="AA169" i="6"/>
  <c r="Z110" i="6"/>
  <c r="AA352" i="6"/>
  <c r="AA446" i="6"/>
  <c r="AA166" i="6"/>
  <c r="AA85" i="6"/>
  <c r="AA303" i="6"/>
  <c r="AA453" i="6"/>
  <c r="AA191" i="6"/>
  <c r="AA347" i="6"/>
  <c r="Z37" i="6"/>
  <c r="AA97" i="6"/>
  <c r="Z50" i="6"/>
  <c r="AA95" i="6"/>
  <c r="Z400" i="6"/>
  <c r="AA402" i="6"/>
  <c r="Z436" i="6"/>
  <c r="AA439" i="6"/>
  <c r="Z107" i="6"/>
  <c r="AA104" i="6"/>
  <c r="Z100" i="6"/>
  <c r="AA11" i="6"/>
  <c r="Z190" i="6"/>
  <c r="AA63" i="6"/>
  <c r="AA302" i="6"/>
  <c r="AA274" i="6"/>
  <c r="Z265" i="6"/>
  <c r="AA349" i="6"/>
  <c r="Z340" i="6"/>
  <c r="V340" i="6"/>
  <c r="AA340" i="6"/>
  <c r="Z362" i="6"/>
  <c r="Z274" i="6"/>
  <c r="V274" i="6"/>
  <c r="AA161" i="6"/>
  <c r="Z434" i="6"/>
  <c r="AA435" i="6"/>
  <c r="Z8" i="6"/>
  <c r="AA445" i="6"/>
  <c r="Z10" i="6"/>
  <c r="V10" i="6"/>
  <c r="AA83" i="6"/>
  <c r="Z73" i="6"/>
  <c r="V73" i="6"/>
  <c r="Z74" i="6"/>
  <c r="AA70" i="6"/>
  <c r="Z79" i="6"/>
  <c r="AA311" i="6"/>
  <c r="Z393" i="6"/>
  <c r="V393" i="6"/>
  <c r="AA309" i="6"/>
  <c r="Z305" i="6"/>
  <c r="V305" i="6"/>
  <c r="AA456" i="6"/>
  <c r="AA451" i="6"/>
  <c r="Z409" i="6"/>
  <c r="AA202" i="6"/>
  <c r="Z203" i="6"/>
  <c r="AA198" i="6"/>
  <c r="Z271" i="6"/>
  <c r="AA354" i="6"/>
  <c r="Z266" i="6"/>
  <c r="Z293" i="6"/>
  <c r="Z260" i="6"/>
  <c r="AA294" i="6"/>
  <c r="Z232" i="6"/>
  <c r="AA226" i="6"/>
  <c r="AA194" i="6"/>
  <c r="Z199" i="6"/>
  <c r="AA475" i="6"/>
  <c r="Z472" i="6"/>
  <c r="Z61" i="6"/>
  <c r="AA61" i="6"/>
  <c r="Z367" i="6"/>
  <c r="V367" i="6"/>
  <c r="AA366" i="6"/>
  <c r="X377" i="6"/>
  <c r="AA377" i="6"/>
  <c r="Z261" i="6"/>
  <c r="Z93" i="6"/>
  <c r="AA149" i="6"/>
  <c r="X112" i="6"/>
  <c r="V110" i="6"/>
  <c r="AA109" i="6"/>
  <c r="Z322" i="6"/>
  <c r="X352" i="6"/>
  <c r="AA358" i="6"/>
  <c r="Z65" i="6"/>
  <c r="X67" i="6"/>
  <c r="AA265" i="6"/>
  <c r="Z275" i="6"/>
  <c r="V275" i="6"/>
  <c r="X446" i="6"/>
  <c r="AA434" i="6"/>
  <c r="Z437" i="6"/>
  <c r="V437" i="6"/>
  <c r="X157" i="6"/>
  <c r="Z160" i="6"/>
  <c r="AA221" i="6"/>
  <c r="AA186" i="6"/>
  <c r="AA214" i="6"/>
  <c r="AA224" i="6"/>
  <c r="AA44" i="6"/>
  <c r="AA481" i="6"/>
  <c r="AA208" i="6"/>
  <c r="AA215" i="6"/>
  <c r="AA218" i="6"/>
  <c r="AA209" i="6"/>
  <c r="AA248" i="6"/>
  <c r="AA231" i="6"/>
  <c r="AA78" i="6"/>
  <c r="AA88" i="6"/>
  <c r="AA27" i="6"/>
  <c r="AA392" i="6"/>
  <c r="AA30" i="6"/>
  <c r="AA407" i="6"/>
  <c r="AA217" i="6"/>
  <c r="AA200" i="6"/>
  <c r="AA84" i="6"/>
  <c r="AA212" i="6"/>
  <c r="AA419" i="6"/>
  <c r="AA403" i="6"/>
  <c r="AA457" i="6"/>
  <c r="AA127" i="6"/>
  <c r="AA145" i="6"/>
  <c r="AA154" i="6"/>
  <c r="AA141" i="6"/>
  <c r="AA153" i="6"/>
  <c r="AA163" i="6"/>
  <c r="AA171" i="6"/>
  <c r="AA121" i="6"/>
  <c r="AA122" i="6"/>
  <c r="AA120" i="6"/>
  <c r="AA47" i="6"/>
  <c r="AA34" i="6"/>
  <c r="AA48" i="6"/>
  <c r="AA17" i="6"/>
  <c r="AA430" i="6"/>
  <c r="AA12" i="6"/>
  <c r="AA15" i="6"/>
  <c r="AA216" i="6"/>
  <c r="AA72" i="6"/>
  <c r="AA417" i="6"/>
  <c r="AA470" i="6"/>
  <c r="AA131" i="6"/>
  <c r="AA152" i="6"/>
  <c r="AA139" i="6"/>
  <c r="AA151" i="6"/>
  <c r="AA144" i="6"/>
  <c r="AA165" i="6"/>
  <c r="AA173" i="6"/>
  <c r="AA123" i="6"/>
  <c r="AA119" i="6"/>
  <c r="AA33" i="6"/>
  <c r="AA42" i="6"/>
  <c r="AA20" i="6"/>
  <c r="AA346" i="6"/>
  <c r="AA360" i="6"/>
  <c r="AA140" i="6"/>
  <c r="AA133" i="6"/>
  <c r="AA41" i="6"/>
  <c r="AA356" i="6"/>
  <c r="AA86" i="6"/>
  <c r="AA143" i="6"/>
  <c r="AA168" i="6"/>
  <c r="AA334" i="6"/>
  <c r="AA345" i="6"/>
  <c r="AA92" i="6"/>
  <c r="AA90" i="6"/>
  <c r="AA461" i="6"/>
  <c r="AA39" i="6"/>
  <c r="AA343" i="6"/>
  <c r="AA337" i="6"/>
  <c r="AA412" i="6"/>
  <c r="AA385" i="6"/>
  <c r="X330" i="6"/>
  <c r="AA211" i="6"/>
  <c r="AA398" i="6"/>
  <c r="AA35" i="6"/>
  <c r="AA87" i="6"/>
  <c r="AA138" i="6"/>
  <c r="AA124" i="6"/>
  <c r="AA339" i="6"/>
  <c r="AA363" i="6"/>
  <c r="AA262" i="6"/>
  <c r="AA369" i="6"/>
  <c r="AA180" i="6"/>
  <c r="AA381" i="6"/>
  <c r="AA57" i="6"/>
  <c r="AA368" i="6"/>
  <c r="AA479" i="6"/>
  <c r="AA164" i="6"/>
  <c r="Z115" i="6"/>
  <c r="V115" i="6"/>
  <c r="AA115" i="6"/>
  <c r="AA68" i="6"/>
  <c r="AA444" i="6"/>
  <c r="Z161" i="6"/>
  <c r="V161" i="6"/>
  <c r="AA442" i="6"/>
  <c r="Z435" i="6"/>
  <c r="V435" i="6"/>
  <c r="AA10" i="6"/>
  <c r="Z443" i="6"/>
  <c r="AA73" i="6"/>
  <c r="AA71" i="6"/>
  <c r="Z70" i="6"/>
  <c r="V70" i="6"/>
  <c r="AA393" i="6"/>
  <c r="Z454" i="6"/>
  <c r="AA305" i="6"/>
  <c r="Z427" i="6"/>
  <c r="AA447" i="6"/>
  <c r="Z456" i="6"/>
  <c r="V456" i="6"/>
  <c r="Z448" i="6"/>
  <c r="AA452" i="6"/>
  <c r="Z451" i="6"/>
  <c r="V451" i="6"/>
  <c r="AA196" i="6"/>
  <c r="Z202" i="6"/>
  <c r="V202" i="6"/>
  <c r="AA184" i="6"/>
  <c r="Z198" i="6"/>
  <c r="V198" i="6"/>
  <c r="AA361" i="6"/>
  <c r="Z354" i="6"/>
  <c r="V354" i="6"/>
  <c r="Z288" i="6"/>
  <c r="AA245" i="6"/>
  <c r="Z234" i="6"/>
  <c r="Z229" i="6"/>
  <c r="AA187" i="6"/>
  <c r="Z174" i="6"/>
  <c r="AA374" i="6"/>
  <c r="Z474" i="6"/>
  <c r="AA59" i="6"/>
  <c r="X59" i="6"/>
  <c r="AA58" i="6"/>
  <c r="Z263" i="6"/>
  <c r="AA424" i="6"/>
  <c r="X424" i="6"/>
  <c r="Z149" i="6"/>
  <c r="Z421" i="6"/>
  <c r="V421" i="6"/>
  <c r="AA110" i="6"/>
  <c r="Z109" i="6"/>
  <c r="V109" i="6"/>
  <c r="AA362" i="6"/>
  <c r="Z358" i="6"/>
  <c r="V358" i="6"/>
  <c r="AA275" i="6"/>
  <c r="Z25" i="6"/>
  <c r="AA437" i="6"/>
  <c r="Z441" i="6"/>
  <c r="AA8" i="6"/>
  <c r="Z169" i="6"/>
  <c r="V169" i="6"/>
  <c r="X166" i="6"/>
  <c r="AA443" i="6"/>
  <c r="Z9" i="6"/>
  <c r="V9" i="6"/>
  <c r="AA9" i="6"/>
  <c r="Z155" i="6"/>
  <c r="X440" i="6"/>
  <c r="AA74" i="6"/>
  <c r="Z89" i="6"/>
  <c r="V89" i="6"/>
  <c r="AA89" i="6"/>
  <c r="Z76" i="6"/>
  <c r="X85" i="6"/>
  <c r="AA79" i="6"/>
  <c r="Z310" i="6"/>
  <c r="V310" i="6"/>
  <c r="AA310" i="6"/>
  <c r="Z146" i="6"/>
  <c r="X420" i="6"/>
  <c r="AA454" i="6"/>
  <c r="Z304" i="6"/>
  <c r="V304" i="6"/>
  <c r="AA304" i="6"/>
  <c r="Z307" i="6"/>
  <c r="X303" i="6"/>
  <c r="AA427" i="6"/>
  <c r="Z426" i="6"/>
  <c r="V426" i="6"/>
  <c r="AA426" i="6"/>
  <c r="Z450" i="6"/>
  <c r="X316" i="6"/>
  <c r="AA448" i="6"/>
  <c r="Z312" i="6"/>
  <c r="V312" i="6"/>
  <c r="AA312" i="6"/>
  <c r="Z414" i="6"/>
  <c r="X453" i="6"/>
  <c r="AA409" i="6"/>
  <c r="Z314" i="6"/>
  <c r="V314" i="6"/>
  <c r="AA314" i="6"/>
  <c r="Z290" i="6"/>
  <c r="X197" i="6"/>
  <c r="AA203" i="6"/>
  <c r="Z207" i="6"/>
  <c r="V207" i="6"/>
  <c r="AA207" i="6"/>
  <c r="Z205" i="6"/>
  <c r="X191" i="6"/>
  <c r="AA271" i="6"/>
  <c r="Z272" i="6"/>
  <c r="V272" i="6"/>
  <c r="AA272" i="6"/>
  <c r="Z267" i="6"/>
  <c r="X270" i="6"/>
  <c r="AA266" i="6"/>
  <c r="Z6" i="6"/>
  <c r="V6" i="6"/>
  <c r="AA6" i="6"/>
  <c r="Z5" i="6"/>
  <c r="X347" i="6"/>
  <c r="X336" i="6"/>
  <c r="AA336" i="6"/>
  <c r="X348" i="6"/>
  <c r="X359" i="6"/>
  <c r="X351" i="6"/>
  <c r="X97" i="6"/>
  <c r="X38" i="6"/>
  <c r="X96" i="6"/>
  <c r="X46" i="6"/>
  <c r="X95" i="6"/>
  <c r="X397" i="6"/>
  <c r="X388" i="6"/>
  <c r="X410" i="6"/>
  <c r="X402" i="6"/>
  <c r="X413" i="6"/>
  <c r="X411" i="6"/>
  <c r="X418" i="6"/>
  <c r="X439" i="6"/>
  <c r="X332" i="6"/>
  <c r="X14" i="6"/>
  <c r="X103" i="6"/>
  <c r="X104" i="6"/>
  <c r="X108" i="6"/>
  <c r="X98" i="6"/>
  <c r="X106" i="6"/>
  <c r="X11" i="6"/>
  <c r="X18" i="6"/>
  <c r="X102" i="6"/>
  <c r="X105" i="6"/>
  <c r="X63" i="6"/>
  <c r="X69" i="6"/>
  <c r="X291" i="6"/>
  <c r="X297" i="6"/>
  <c r="AA293" i="6"/>
  <c r="AA289" i="6"/>
  <c r="X302" i="6"/>
  <c r="AA260" i="6"/>
  <c r="AA300" i="6"/>
  <c r="Z286" i="6"/>
  <c r="Z287" i="6"/>
  <c r="X294" i="6"/>
  <c r="AA241" i="6"/>
  <c r="Z235" i="6"/>
  <c r="Z244" i="6"/>
  <c r="X245" i="6"/>
  <c r="AA247" i="6"/>
  <c r="Z243" i="6"/>
  <c r="Z239" i="6"/>
  <c r="X226" i="6"/>
  <c r="AA225" i="6"/>
  <c r="Z250" i="6"/>
  <c r="Z276" i="6"/>
  <c r="X194" i="6"/>
  <c r="AA185" i="6"/>
  <c r="Z192" i="6"/>
  <c r="Z183" i="6"/>
  <c r="X187" i="6"/>
  <c r="AA372" i="6"/>
  <c r="Z380" i="6"/>
  <c r="Z51" i="6"/>
  <c r="X475" i="6"/>
  <c r="AA376" i="6"/>
  <c r="Z378" i="6"/>
  <c r="Z176" i="6"/>
  <c r="X374" i="6"/>
  <c r="AA364" i="6"/>
  <c r="Z473" i="6"/>
  <c r="Z175" i="6"/>
  <c r="Z177" i="6"/>
  <c r="AA177" i="6"/>
  <c r="Z58" i="6"/>
  <c r="V58" i="6"/>
  <c r="AA477" i="6"/>
  <c r="X52" i="6"/>
  <c r="AA52" i="6"/>
  <c r="Z180" i="6"/>
  <c r="Z182" i="6"/>
  <c r="AA365" i="6"/>
  <c r="X365" i="6"/>
  <c r="AA264" i="6"/>
  <c r="AA255" i="6"/>
  <c r="AA258" i="6"/>
  <c r="V90" i="6"/>
  <c r="Z90" i="6"/>
  <c r="Z346" i="6"/>
  <c r="X49" i="6"/>
  <c r="AA49" i="6"/>
  <c r="Z223" i="6"/>
  <c r="AA223" i="6"/>
  <c r="Z217" i="6"/>
  <c r="V217" i="6"/>
  <c r="Z215" i="6"/>
  <c r="Z209" i="6"/>
  <c r="Z407" i="6"/>
  <c r="Z392" i="6"/>
  <c r="Z139" i="6"/>
  <c r="Z42" i="6"/>
  <c r="Z300" i="6"/>
  <c r="Z302" i="6"/>
  <c r="Z289" i="6"/>
  <c r="Z144" i="6"/>
  <c r="Z330" i="6"/>
  <c r="AA322" i="6"/>
  <c r="Z350" i="6"/>
  <c r="V350" i="6"/>
  <c r="AA350" i="6"/>
  <c r="Z341" i="6"/>
  <c r="AA65" i="6"/>
  <c r="Z66" i="6"/>
  <c r="V66" i="6"/>
  <c r="AA66" i="6"/>
  <c r="Z62" i="6"/>
  <c r="AA25" i="6"/>
  <c r="Z31" i="6"/>
  <c r="V31" i="6"/>
  <c r="AA31" i="6"/>
  <c r="Z26" i="6"/>
  <c r="AA441" i="6"/>
  <c r="Z432" i="6"/>
  <c r="V432" i="6"/>
  <c r="AA432" i="6"/>
  <c r="Z158" i="6"/>
  <c r="AA160" i="6"/>
  <c r="Z433" i="6"/>
  <c r="V433" i="6"/>
  <c r="AA433" i="6"/>
  <c r="Z162" i="6"/>
  <c r="AA155" i="6"/>
  <c r="Z438" i="6"/>
  <c r="V438" i="6"/>
  <c r="AA438" i="6"/>
  <c r="Z7" i="6"/>
  <c r="AA76" i="6"/>
  <c r="Z23" i="6"/>
  <c r="V23" i="6"/>
  <c r="AA23" i="6"/>
  <c r="Z82" i="6"/>
  <c r="AA146" i="6"/>
  <c r="Z387" i="6"/>
  <c r="V387" i="6"/>
  <c r="AA387" i="6"/>
  <c r="Z389" i="6"/>
  <c r="AA307" i="6"/>
  <c r="Z449" i="6"/>
  <c r="V449" i="6"/>
  <c r="AA449" i="6"/>
  <c r="Z315" i="6"/>
  <c r="AA450" i="6"/>
  <c r="Z306" i="6"/>
  <c r="V306" i="6"/>
  <c r="AA306" i="6"/>
  <c r="Z308" i="6"/>
  <c r="AA414" i="6"/>
  <c r="Z455" i="6"/>
  <c r="V455" i="6"/>
  <c r="AA455" i="6"/>
  <c r="Z313" i="6"/>
  <c r="AA290" i="6"/>
  <c r="Z299" i="6"/>
  <c r="V299" i="6"/>
  <c r="AA299" i="6"/>
  <c r="Z301" i="6"/>
  <c r="AA205" i="6"/>
  <c r="Z189" i="6"/>
  <c r="V189" i="6"/>
  <c r="AA189" i="6"/>
  <c r="Z193" i="6"/>
  <c r="AA267" i="6"/>
  <c r="Z268" i="6"/>
  <c r="V268" i="6"/>
  <c r="AA268" i="6"/>
  <c r="Z273" i="6"/>
  <c r="AA5" i="6"/>
  <c r="Z2" i="6"/>
  <c r="V2" i="6"/>
  <c r="AA2" i="6"/>
  <c r="Z277" i="6"/>
  <c r="V298" i="6"/>
  <c r="V286" i="6"/>
  <c r="AA286" i="6"/>
  <c r="AA292" i="6"/>
  <c r="X288" i="6"/>
  <c r="AA288" i="6"/>
  <c r="Z242" i="6"/>
  <c r="AA242" i="6"/>
  <c r="Z241" i="6"/>
  <c r="V241" i="6"/>
  <c r="AA235" i="6"/>
  <c r="Z233" i="6"/>
  <c r="V233" i="6"/>
  <c r="AA233" i="6"/>
  <c r="AA237" i="6"/>
  <c r="X232" i="6"/>
  <c r="AA232" i="6"/>
  <c r="Z227" i="6"/>
  <c r="AA227" i="6"/>
  <c r="Z247" i="6"/>
  <c r="V247" i="6"/>
  <c r="AA243" i="6"/>
  <c r="Z236" i="6"/>
  <c r="V236" i="6"/>
  <c r="AA236" i="6"/>
  <c r="AA246" i="6"/>
  <c r="X234" i="6"/>
  <c r="AA234" i="6"/>
  <c r="Z249" i="6"/>
  <c r="AA249" i="6"/>
  <c r="Z225" i="6"/>
  <c r="V225" i="6"/>
  <c r="AA250" i="6"/>
  <c r="Z238" i="6"/>
  <c r="V238" i="6"/>
  <c r="AA238" i="6"/>
  <c r="AA230" i="6"/>
  <c r="X229" i="6"/>
  <c r="AA229" i="6"/>
  <c r="Z195" i="6"/>
  <c r="AA195" i="6"/>
  <c r="Z185" i="6"/>
  <c r="V185" i="6"/>
  <c r="AA192" i="6"/>
  <c r="Z201" i="6"/>
  <c r="V201" i="6"/>
  <c r="AA201" i="6"/>
  <c r="AA204" i="6"/>
  <c r="X199" i="6"/>
  <c r="AA199" i="6"/>
  <c r="Z206" i="6"/>
  <c r="AA206" i="6"/>
  <c r="Z372" i="6"/>
  <c r="V372" i="6"/>
  <c r="AA380" i="6"/>
  <c r="Z476" i="6"/>
  <c r="V476" i="6"/>
  <c r="AA476" i="6"/>
  <c r="AA56" i="6"/>
  <c r="X174" i="6"/>
  <c r="AA174" i="6"/>
  <c r="Z179" i="6"/>
  <c r="AA179" i="6"/>
  <c r="Z376" i="6"/>
  <c r="V376" i="6"/>
  <c r="AA378" i="6"/>
  <c r="Z53" i="6"/>
  <c r="V53" i="6"/>
  <c r="AA53" i="6"/>
  <c r="AA54" i="6"/>
  <c r="X472" i="6"/>
  <c r="AA472" i="6"/>
  <c r="Z379" i="6"/>
  <c r="AA379" i="6"/>
  <c r="Z364" i="6"/>
  <c r="V364" i="6"/>
  <c r="AA473" i="6"/>
  <c r="Z375" i="6"/>
  <c r="V375" i="6"/>
  <c r="AA375" i="6"/>
  <c r="AA373" i="6"/>
  <c r="X474" i="6"/>
  <c r="AA474" i="6"/>
  <c r="Z57" i="6"/>
  <c r="Z377" i="6"/>
  <c r="AA371" i="6"/>
  <c r="X371" i="6"/>
  <c r="AA55" i="6"/>
  <c r="Z256" i="6"/>
  <c r="AA256" i="6"/>
  <c r="Z264" i="6"/>
  <c r="V264" i="6"/>
  <c r="Z257" i="6"/>
  <c r="Z255" i="6"/>
  <c r="Z262" i="6"/>
  <c r="X404" i="6"/>
  <c r="AA404" i="6"/>
  <c r="Z385" i="6"/>
  <c r="Z383" i="6"/>
  <c r="AA383" i="6"/>
  <c r="Z431" i="6"/>
  <c r="V431" i="6"/>
  <c r="AA431" i="6"/>
  <c r="V342" i="6"/>
  <c r="Z342" i="6"/>
  <c r="X13" i="6"/>
  <c r="AA13" i="6"/>
  <c r="AA156" i="6"/>
  <c r="V173" i="6"/>
  <c r="Z173" i="6"/>
  <c r="V330" i="6"/>
  <c r="AA330" i="6"/>
  <c r="Z112" i="6"/>
  <c r="V112" i="6"/>
  <c r="AA341" i="6"/>
  <c r="Z352" i="6"/>
  <c r="V352" i="6"/>
  <c r="AA62" i="6"/>
  <c r="Z67" i="6"/>
  <c r="V67" i="6"/>
  <c r="AA26" i="6"/>
  <c r="Z446" i="6"/>
  <c r="V446" i="6"/>
  <c r="AA158" i="6"/>
  <c r="Z157" i="6"/>
  <c r="V157" i="6"/>
  <c r="AA162" i="6"/>
  <c r="Z166" i="6"/>
  <c r="V166" i="6"/>
  <c r="AA7" i="6"/>
  <c r="Z440" i="6"/>
  <c r="V440" i="6"/>
  <c r="AA82" i="6"/>
  <c r="Z85" i="6"/>
  <c r="V85" i="6"/>
  <c r="AA389" i="6"/>
  <c r="Z420" i="6"/>
  <c r="V420" i="6"/>
  <c r="AA315" i="6"/>
  <c r="Z303" i="6"/>
  <c r="V303" i="6"/>
  <c r="AA308" i="6"/>
  <c r="Z316" i="6"/>
  <c r="V316" i="6"/>
  <c r="AA313" i="6"/>
  <c r="Z453" i="6"/>
  <c r="V453" i="6"/>
  <c r="AA301" i="6"/>
  <c r="Z197" i="6"/>
  <c r="V197" i="6"/>
  <c r="AA193" i="6"/>
  <c r="Z191" i="6"/>
  <c r="V191" i="6"/>
  <c r="AA273" i="6"/>
  <c r="Z270" i="6"/>
  <c r="V270" i="6"/>
  <c r="AA277" i="6"/>
  <c r="Z347" i="6"/>
  <c r="V347" i="6"/>
  <c r="Z348" i="6"/>
  <c r="Z359" i="6"/>
  <c r="Z351" i="6"/>
  <c r="Z97" i="6"/>
  <c r="Z38" i="6"/>
  <c r="Z96" i="6"/>
  <c r="Z46" i="6"/>
  <c r="Z95" i="6"/>
  <c r="Z397" i="6"/>
  <c r="Z388" i="6"/>
  <c r="Z410" i="6"/>
  <c r="Z402" i="6"/>
  <c r="Z413" i="6"/>
  <c r="Z411" i="6"/>
  <c r="Z418" i="6"/>
  <c r="Z439" i="6"/>
  <c r="Z332" i="6"/>
  <c r="Z14" i="6"/>
  <c r="Z103" i="6"/>
  <c r="Z104" i="6"/>
  <c r="Z108" i="6"/>
  <c r="Z98" i="6"/>
  <c r="Z106" i="6"/>
  <c r="Z11" i="6"/>
  <c r="Z18" i="6"/>
  <c r="Z102" i="6"/>
  <c r="Z105" i="6"/>
  <c r="Z63" i="6"/>
  <c r="Z69" i="6"/>
  <c r="Z291" i="6"/>
  <c r="Z297" i="6"/>
  <c r="AA298" i="6"/>
  <c r="Z479" i="6"/>
  <c r="Z52" i="6"/>
  <c r="AA478" i="6"/>
  <c r="X478" i="6"/>
  <c r="AA367" i="6"/>
  <c r="Z60" i="6"/>
  <c r="AA60" i="6"/>
  <c r="Z55" i="6"/>
  <c r="V55" i="6"/>
  <c r="AA178" i="6"/>
  <c r="X182" i="6"/>
  <c r="AA182" i="6"/>
  <c r="AA263" i="6"/>
  <c r="AA93" i="6"/>
  <c r="X408" i="6"/>
  <c r="AA408" i="6"/>
  <c r="Z15" i="6"/>
  <c r="X22" i="6"/>
  <c r="AA22" i="6"/>
  <c r="Z137" i="6"/>
  <c r="AA137" i="6"/>
  <c r="Z461" i="6"/>
  <c r="V461" i="6"/>
  <c r="Z368" i="6"/>
  <c r="V368" i="6"/>
  <c r="Z181" i="6"/>
  <c r="Z381" i="6"/>
  <c r="V381" i="6"/>
  <c r="Z370" i="6"/>
  <c r="Z369" i="6"/>
  <c r="V369" i="6"/>
  <c r="Z480" i="6"/>
  <c r="Z258" i="6"/>
  <c r="V258" i="6"/>
  <c r="AA423" i="6"/>
  <c r="X342" i="6"/>
  <c r="AA342" i="6"/>
  <c r="Z339" i="6"/>
  <c r="X429" i="6"/>
  <c r="AA429" i="6"/>
  <c r="AA118" i="6"/>
  <c r="X118" i="6"/>
  <c r="V119" i="6"/>
  <c r="Z119" i="6"/>
  <c r="AA3" i="6"/>
  <c r="X3" i="6"/>
  <c r="Z138" i="6"/>
  <c r="Z140" i="6"/>
  <c r="V140" i="6"/>
  <c r="Z87" i="6"/>
  <c r="Z84" i="6"/>
  <c r="V84" i="6"/>
  <c r="V481" i="6"/>
  <c r="Z481" i="6"/>
  <c r="AA355" i="6"/>
  <c r="AA37" i="6"/>
  <c r="AA94" i="6"/>
  <c r="AA50" i="6"/>
  <c r="AA406" i="6"/>
  <c r="AA384" i="6"/>
  <c r="AA400" i="6"/>
  <c r="AA415" i="6"/>
  <c r="AA436" i="6"/>
  <c r="AA331" i="6"/>
  <c r="AA333" i="6"/>
  <c r="AA107" i="6"/>
  <c r="AA101" i="6"/>
  <c r="AA125" i="6"/>
  <c r="AA21" i="6"/>
  <c r="AA100" i="6"/>
  <c r="AA99" i="6"/>
  <c r="AA19" i="6"/>
  <c r="AA16" i="6"/>
  <c r="AA190" i="6"/>
  <c r="AA64" i="6"/>
  <c r="AA296" i="6"/>
  <c r="AA295" i="6"/>
  <c r="AA287" i="6"/>
  <c r="Z292" i="6"/>
  <c r="V292" i="6"/>
  <c r="AA244" i="6"/>
  <c r="Z237" i="6"/>
  <c r="V237" i="6"/>
  <c r="AA239" i="6"/>
  <c r="Z246" i="6"/>
  <c r="V246" i="6"/>
  <c r="AA276" i="6"/>
  <c r="Z230" i="6"/>
  <c r="V230" i="6"/>
  <c r="AA183" i="6"/>
  <c r="Z204" i="6"/>
  <c r="V204" i="6"/>
  <c r="AA51" i="6"/>
  <c r="Z56" i="6"/>
  <c r="V56" i="6"/>
  <c r="AA176" i="6"/>
  <c r="Z54" i="6"/>
  <c r="V54" i="6"/>
  <c r="AA175" i="6"/>
  <c r="Z373" i="6"/>
  <c r="V373" i="6"/>
  <c r="AA181" i="6"/>
  <c r="Z477" i="6"/>
  <c r="V477" i="6"/>
  <c r="AA370" i="6"/>
  <c r="Z366" i="6"/>
  <c r="V366" i="6"/>
  <c r="AA480" i="6"/>
  <c r="Z178" i="6"/>
  <c r="V178" i="6"/>
  <c r="X423" i="6"/>
  <c r="Z398" i="6"/>
  <c r="Z395" i="6"/>
  <c r="X422" i="6"/>
  <c r="AA422" i="6"/>
  <c r="Z408" i="6"/>
  <c r="Z401" i="6"/>
  <c r="V401" i="6"/>
  <c r="Z345" i="6"/>
  <c r="Z211" i="6"/>
  <c r="Z124" i="6"/>
  <c r="V124" i="6"/>
  <c r="X135" i="6"/>
  <c r="AA135" i="6"/>
  <c r="AA338" i="6"/>
  <c r="AA36" i="6"/>
  <c r="AA43" i="6"/>
  <c r="AA394" i="6"/>
  <c r="AA390" i="6"/>
  <c r="AA396" i="6"/>
  <c r="AA129" i="6"/>
  <c r="V348" i="6"/>
  <c r="V359" i="6"/>
  <c r="V351" i="6"/>
  <c r="V97" i="6"/>
  <c r="V38" i="6"/>
  <c r="V96" i="6"/>
  <c r="V46" i="6"/>
  <c r="V95" i="6"/>
  <c r="V397" i="6"/>
  <c r="V388" i="6"/>
  <c r="V410" i="6"/>
  <c r="V402" i="6"/>
  <c r="V413" i="6"/>
  <c r="V411" i="6"/>
  <c r="V418" i="6"/>
  <c r="V439" i="6"/>
  <c r="V332" i="6"/>
  <c r="V14" i="6"/>
  <c r="V103" i="6"/>
  <c r="V104" i="6"/>
  <c r="V108" i="6"/>
  <c r="V98" i="6"/>
  <c r="V106" i="6"/>
  <c r="V11" i="6"/>
  <c r="V18" i="6"/>
  <c r="V102" i="6"/>
  <c r="V105" i="6"/>
  <c r="V63" i="6"/>
  <c r="V69" i="6"/>
  <c r="V291" i="6"/>
  <c r="V297" i="6"/>
  <c r="Z294" i="6"/>
  <c r="V294" i="6"/>
  <c r="Z245" i="6"/>
  <c r="V245" i="6"/>
  <c r="Z226" i="6"/>
  <c r="V226" i="6"/>
  <c r="Z194" i="6"/>
  <c r="V194" i="6"/>
  <c r="Z187" i="6"/>
  <c r="V187" i="6"/>
  <c r="Z475" i="6"/>
  <c r="V475" i="6"/>
  <c r="Z374" i="6"/>
  <c r="V374" i="6"/>
  <c r="Z59" i="6"/>
  <c r="V59" i="6"/>
  <c r="Z478" i="6"/>
  <c r="V478" i="6"/>
  <c r="Z371" i="6"/>
  <c r="V371" i="6"/>
  <c r="Z365" i="6"/>
  <c r="V365" i="6"/>
  <c r="X75" i="6"/>
  <c r="AA75" i="6"/>
  <c r="Z416" i="6"/>
  <c r="AA416" i="6"/>
  <c r="Z404" i="6"/>
  <c r="V404" i="6"/>
  <c r="Z412" i="6"/>
  <c r="V412" i="6"/>
  <c r="AA382" i="6"/>
  <c r="X382" i="6"/>
  <c r="X401" i="6"/>
  <c r="AA401" i="6"/>
  <c r="AA335" i="6"/>
  <c r="X357" i="6"/>
  <c r="AA357" i="6"/>
  <c r="Z343" i="6"/>
  <c r="Z13" i="6"/>
  <c r="V13" i="6"/>
  <c r="Z39" i="6"/>
  <c r="Z41" i="6"/>
  <c r="V41" i="6"/>
  <c r="X167" i="6"/>
  <c r="AA167" i="6"/>
  <c r="AA142" i="6"/>
  <c r="X142" i="6"/>
  <c r="V131" i="6"/>
  <c r="Z131" i="6"/>
  <c r="AA126" i="6"/>
  <c r="X126" i="6"/>
  <c r="AA261" i="6"/>
  <c r="AA257" i="6"/>
  <c r="AA259" i="6"/>
  <c r="Z92" i="6"/>
  <c r="V92" i="6"/>
  <c r="Z75" i="6"/>
  <c r="X395" i="6"/>
  <c r="AA395" i="6"/>
  <c r="Z357" i="6"/>
  <c r="Z337" i="6"/>
  <c r="V337" i="6"/>
  <c r="Z363" i="6"/>
  <c r="V363" i="6"/>
  <c r="AA353" i="6"/>
  <c r="AA344" i="6"/>
  <c r="X344" i="6"/>
  <c r="X219" i="6"/>
  <c r="AA219" i="6"/>
  <c r="Z168" i="6"/>
  <c r="Z156" i="6"/>
  <c r="V156" i="6"/>
  <c r="AA132" i="6"/>
  <c r="X132" i="6"/>
  <c r="X150" i="6"/>
  <c r="AA150" i="6"/>
  <c r="Z459" i="6"/>
  <c r="AA128" i="6"/>
  <c r="X128" i="6"/>
  <c r="V88" i="6"/>
  <c r="Z88" i="6"/>
  <c r="AA213" i="6"/>
  <c r="X213" i="6"/>
  <c r="V263" i="6"/>
  <c r="V255" i="6"/>
  <c r="V93" i="6"/>
  <c r="Z423" i="6"/>
  <c r="V423" i="6"/>
  <c r="Z422" i="6"/>
  <c r="Z424" i="6"/>
  <c r="V424" i="6"/>
  <c r="X353" i="6"/>
  <c r="Z356" i="6"/>
  <c r="Z334" i="6"/>
  <c r="V334" i="6"/>
  <c r="AA45" i="6"/>
  <c r="X45" i="6"/>
  <c r="X4" i="6"/>
  <c r="AA4" i="6"/>
  <c r="Z133" i="6"/>
  <c r="Z143" i="6"/>
  <c r="V143" i="6"/>
  <c r="AA148" i="6"/>
  <c r="X148" i="6"/>
  <c r="X130" i="6"/>
  <c r="AA130" i="6"/>
  <c r="Z428" i="6"/>
  <c r="AA405" i="6"/>
  <c r="Z24" i="6"/>
  <c r="AA391" i="6"/>
  <c r="X391" i="6"/>
  <c r="AA228" i="6"/>
  <c r="X240" i="6"/>
  <c r="AA240" i="6"/>
  <c r="Z360" i="6"/>
  <c r="V360" i="6"/>
  <c r="Z430" i="6"/>
  <c r="Z20" i="6"/>
  <c r="V20" i="6"/>
  <c r="Z48" i="6"/>
  <c r="Z33" i="6"/>
  <c r="V33" i="6"/>
  <c r="Z47" i="6"/>
  <c r="Z123" i="6"/>
  <c r="V123" i="6"/>
  <c r="Z122" i="6"/>
  <c r="Z165" i="6"/>
  <c r="V165" i="6"/>
  <c r="Z171" i="6"/>
  <c r="Z151" i="6"/>
  <c r="V151" i="6"/>
  <c r="Z153" i="6"/>
  <c r="Z152" i="6"/>
  <c r="V152" i="6"/>
  <c r="Z154" i="6"/>
  <c r="Z470" i="6"/>
  <c r="V470" i="6"/>
  <c r="Z127" i="6"/>
  <c r="Z386" i="6"/>
  <c r="AA32" i="6"/>
  <c r="X32" i="6"/>
  <c r="Z72" i="6"/>
  <c r="Z86" i="6"/>
  <c r="V86" i="6"/>
  <c r="AA80" i="6"/>
  <c r="X77" i="6"/>
  <c r="AA77" i="6"/>
  <c r="X188" i="6"/>
  <c r="AA188" i="6"/>
  <c r="Z216" i="6"/>
  <c r="Z35" i="6"/>
  <c r="V35" i="6"/>
  <c r="AA134" i="6"/>
  <c r="X147" i="6"/>
  <c r="AA147" i="6"/>
  <c r="Z12" i="6"/>
  <c r="V12" i="6"/>
  <c r="Z22" i="6"/>
  <c r="Z17" i="6"/>
  <c r="V17" i="6"/>
  <c r="Z429" i="6"/>
  <c r="Z34" i="6"/>
  <c r="V34" i="6"/>
  <c r="Z49" i="6"/>
  <c r="Z120" i="6"/>
  <c r="V120" i="6"/>
  <c r="Z219" i="6"/>
  <c r="Z121" i="6"/>
  <c r="V121" i="6"/>
  <c r="Z4" i="6"/>
  <c r="Z163" i="6"/>
  <c r="V163" i="6"/>
  <c r="Z167" i="6"/>
  <c r="Z141" i="6"/>
  <c r="V141" i="6"/>
  <c r="Z135" i="6"/>
  <c r="Z145" i="6"/>
  <c r="V145" i="6"/>
  <c r="Z150" i="6"/>
  <c r="Z457" i="6"/>
  <c r="V457" i="6"/>
  <c r="Z130" i="6"/>
  <c r="Z419" i="6"/>
  <c r="Z417" i="6"/>
  <c r="V417" i="6"/>
  <c r="AA29" i="6"/>
  <c r="X24" i="6"/>
  <c r="AA24" i="6"/>
  <c r="Z231" i="6"/>
  <c r="Z240" i="6"/>
  <c r="AA210" i="6"/>
  <c r="X210" i="6"/>
  <c r="X220" i="6"/>
  <c r="AA220" i="6"/>
  <c r="Z382" i="6"/>
  <c r="V382" i="6"/>
  <c r="Z335" i="6"/>
  <c r="V335" i="6"/>
  <c r="Z353" i="6"/>
  <c r="V353" i="6"/>
  <c r="Z344" i="6"/>
  <c r="V344" i="6"/>
  <c r="Z45" i="6"/>
  <c r="V45" i="6"/>
  <c r="Z118" i="6"/>
  <c r="V118" i="6"/>
  <c r="Z3" i="6"/>
  <c r="V3" i="6"/>
  <c r="Z132" i="6"/>
  <c r="V132" i="6"/>
  <c r="Z148" i="6"/>
  <c r="V148" i="6"/>
  <c r="Z142" i="6"/>
  <c r="V142" i="6"/>
  <c r="Z126" i="6"/>
  <c r="V126" i="6"/>
  <c r="Z128" i="6"/>
  <c r="Z405" i="6"/>
  <c r="AA399" i="6"/>
  <c r="X386" i="6"/>
  <c r="AA386" i="6"/>
  <c r="Z77" i="6"/>
  <c r="AA81" i="6"/>
  <c r="X81" i="6"/>
  <c r="Z200" i="6"/>
  <c r="Z212" i="6"/>
  <c r="V212" i="6"/>
  <c r="AA222" i="6"/>
  <c r="X222" i="6"/>
  <c r="Z147" i="6"/>
  <c r="AA136" i="6"/>
  <c r="X136" i="6"/>
  <c r="AA459" i="6"/>
  <c r="AA428" i="6"/>
  <c r="Z30" i="6"/>
  <c r="V30" i="6"/>
  <c r="Z28" i="6"/>
  <c r="Z27" i="6"/>
  <c r="V27" i="6"/>
  <c r="Z425" i="6"/>
  <c r="Z78" i="6"/>
  <c r="V78" i="6"/>
  <c r="Z91" i="6"/>
  <c r="Z248" i="6"/>
  <c r="V248" i="6"/>
  <c r="Z269" i="6"/>
  <c r="Z218" i="6"/>
  <c r="V218" i="6"/>
  <c r="Z224" i="6"/>
  <c r="Z208" i="6"/>
  <c r="V208" i="6"/>
  <c r="Z186" i="6"/>
  <c r="Z44" i="6"/>
  <c r="V44" i="6"/>
  <c r="Z40" i="6"/>
  <c r="AA421" i="6"/>
  <c r="V128" i="6"/>
  <c r="V405" i="6"/>
  <c r="AA28" i="6"/>
  <c r="Z399" i="6"/>
  <c r="V399" i="6"/>
  <c r="AA425" i="6"/>
  <c r="Z29" i="6"/>
  <c r="V29" i="6"/>
  <c r="AA91" i="6"/>
  <c r="Z80" i="6"/>
  <c r="V80" i="6"/>
  <c r="AA269" i="6"/>
  <c r="Z228" i="6"/>
  <c r="V228" i="6"/>
  <c r="Z214" i="6"/>
  <c r="V214" i="6"/>
  <c r="Z188" i="6"/>
  <c r="Z221" i="6"/>
  <c r="V221" i="6"/>
  <c r="Z220" i="6"/>
  <c r="AA40" i="6"/>
  <c r="Z134" i="6"/>
  <c r="V134" i="6"/>
  <c r="Z403" i="6"/>
  <c r="Z32" i="6"/>
  <c r="V32" i="6"/>
  <c r="Z391" i="6"/>
  <c r="V391" i="6"/>
  <c r="Z81" i="6"/>
  <c r="V81" i="6"/>
  <c r="Z210" i="6"/>
  <c r="V210" i="6"/>
  <c r="Z222" i="6"/>
  <c r="V222" i="6"/>
  <c r="Z213" i="6"/>
  <c r="V213" i="6"/>
  <c r="Z136" i="6"/>
  <c r="V136" i="6"/>
  <c r="Z114" i="6"/>
  <c r="V114" i="6"/>
  <c r="Z279" i="6"/>
  <c r="Z280" i="6"/>
  <c r="AA282" i="6"/>
  <c r="Z458" i="6"/>
  <c r="Z113" i="6"/>
  <c r="AA281" i="6"/>
  <c r="Z468" i="6"/>
  <c r="Z462" i="6"/>
  <c r="V280" i="6"/>
  <c r="V458" i="6"/>
  <c r="Z283" i="6"/>
  <c r="Z471" i="6"/>
  <c r="AA469" i="6"/>
  <c r="Z327" i="6"/>
  <c r="AA321" i="6"/>
  <c r="Z467" i="6"/>
  <c r="Z170" i="6"/>
  <c r="AA116" i="6"/>
  <c r="Z111" i="6"/>
  <c r="V279" i="6"/>
  <c r="AA280" i="6"/>
  <c r="Z285" i="6"/>
  <c r="AA471" i="6"/>
  <c r="Z320" i="6"/>
  <c r="AA329" i="6"/>
  <c r="Z326" i="6"/>
  <c r="AA467" i="6"/>
  <c r="Z159" i="6"/>
  <c r="Z117" i="6"/>
  <c r="AA254" i="6"/>
  <c r="AA159" i="6"/>
  <c r="Z466" i="6"/>
  <c r="AA317" i="6"/>
  <c r="Z329" i="6"/>
  <c r="Z328" i="6"/>
  <c r="AA460" i="6"/>
  <c r="Z172" i="6"/>
  <c r="AA252" i="6"/>
  <c r="Z254" i="6"/>
  <c r="AA283" i="6"/>
  <c r="X282" i="6"/>
  <c r="Z284" i="6"/>
  <c r="X469" i="6"/>
  <c r="Z325" i="6"/>
  <c r="AA458" i="6"/>
  <c r="X321" i="6"/>
  <c r="Z318" i="6"/>
  <c r="AA462" i="6"/>
  <c r="X460" i="6"/>
  <c r="Z324" i="6"/>
  <c r="AA172" i="6"/>
  <c r="X116" i="6"/>
  <c r="Z253" i="6"/>
  <c r="X283" i="6"/>
  <c r="Z281" i="6"/>
  <c r="Z278" i="6"/>
  <c r="AA285" i="6"/>
  <c r="AA466" i="6"/>
  <c r="X471" i="6"/>
  <c r="Z317" i="6"/>
  <c r="Z323" i="6"/>
  <c r="AA325" i="6"/>
  <c r="X329" i="6"/>
  <c r="Z464" i="6"/>
  <c r="Z319" i="6"/>
  <c r="AA318" i="6"/>
  <c r="X467" i="6"/>
  <c r="Z465" i="6"/>
  <c r="Z463" i="6"/>
  <c r="AA170" i="6"/>
  <c r="X172" i="6"/>
  <c r="Z252" i="6"/>
  <c r="Z251" i="6"/>
  <c r="AA253" i="6"/>
  <c r="AA111" i="6"/>
  <c r="X254" i="6"/>
  <c r="Z282" i="6"/>
  <c r="AA278" i="6"/>
  <c r="X285" i="6"/>
  <c r="Z469" i="6"/>
  <c r="AA323" i="6"/>
  <c r="X325" i="6"/>
  <c r="Z321" i="6"/>
  <c r="AA319" i="6"/>
  <c r="AA326" i="6"/>
  <c r="X318" i="6"/>
  <c r="Z460" i="6"/>
  <c r="AA463" i="6"/>
  <c r="X159" i="6"/>
  <c r="Z116" i="6"/>
  <c r="AA251" i="6"/>
  <c r="AA117" i="6"/>
  <c r="X253" i="6"/>
  <c r="AA279" i="6"/>
  <c r="AA284" i="6"/>
  <c r="AA468" i="6"/>
  <c r="AA320" i="6"/>
  <c r="AA327" i="6"/>
  <c r="AA464" i="6"/>
  <c r="AA328" i="6"/>
  <c r="AA465" i="6"/>
  <c r="AA324" i="6"/>
  <c r="AA113" i="6"/>
  <c r="AA114" i="6"/>
  <c r="V283" i="6"/>
  <c r="X280" i="6"/>
  <c r="V282" i="6"/>
  <c r="X281" i="6"/>
  <c r="V278" i="6"/>
  <c r="V285" i="6"/>
  <c r="X466" i="6"/>
  <c r="V471" i="6"/>
  <c r="V469" i="6"/>
  <c r="X317" i="6"/>
  <c r="V323" i="6"/>
  <c r="V325" i="6"/>
  <c r="V329" i="6"/>
  <c r="X458" i="6"/>
  <c r="V321" i="6"/>
  <c r="V319" i="6"/>
  <c r="X326" i="6"/>
  <c r="V318" i="6"/>
  <c r="V467" i="6"/>
  <c r="X462" i="6"/>
  <c r="V460" i="6"/>
  <c r="V463" i="6"/>
  <c r="V159" i="6"/>
  <c r="X170" i="6"/>
  <c r="V172" i="6"/>
  <c r="V116" i="6"/>
  <c r="X252" i="6"/>
  <c r="V251" i="6"/>
  <c r="X117" i="6"/>
  <c r="V253" i="6"/>
  <c r="X111" i="6"/>
  <c r="V254" i="6"/>
  <c r="A75" i="5" l="1"/>
  <c r="A55" i="5"/>
  <c r="A494" i="10"/>
  <c r="A11" i="10"/>
  <c r="C761" i="6"/>
  <c r="B762" i="6"/>
  <c r="B450" i="6"/>
  <c r="B489" i="6"/>
  <c r="C488" i="6"/>
  <c r="C431" i="6"/>
  <c r="B432" i="6"/>
  <c r="C100" i="6"/>
  <c r="B101" i="6"/>
  <c r="C74" i="6"/>
  <c r="B75" i="6"/>
  <c r="C518" i="6"/>
  <c r="B519" i="6"/>
  <c r="C64" i="6"/>
  <c r="B65" i="6"/>
  <c r="B10" i="6"/>
  <c r="C257" i="6"/>
  <c r="B258" i="6"/>
  <c r="B641" i="6"/>
  <c r="C640" i="6"/>
  <c r="B636" i="6"/>
  <c r="C782" i="6"/>
  <c r="B783" i="6"/>
  <c r="B603" i="6"/>
  <c r="B669" i="6"/>
  <c r="C494" i="6"/>
  <c r="B495" i="6"/>
  <c r="B548" i="6"/>
  <c r="C547" i="6"/>
  <c r="B568" i="6"/>
  <c r="C993" i="6"/>
  <c r="B994" i="6"/>
  <c r="B794" i="6"/>
  <c r="C553" i="6"/>
  <c r="B554" i="6"/>
  <c r="B386" i="6"/>
  <c r="C385" i="6"/>
  <c r="C450" i="6"/>
  <c r="B451" i="6"/>
  <c r="C212" i="6"/>
  <c r="B213" i="6"/>
  <c r="B160" i="6"/>
  <c r="C159" i="6"/>
  <c r="C36" i="6"/>
  <c r="B37" i="6"/>
  <c r="C54" i="6"/>
  <c r="B55" i="6"/>
  <c r="B113" i="6"/>
  <c r="C112" i="6"/>
  <c r="B290" i="6"/>
  <c r="B2" i="6"/>
  <c r="A12" i="10" l="1"/>
  <c r="A495" i="10"/>
  <c r="C636" i="6"/>
  <c r="B637" i="6"/>
  <c r="C637" i="6" s="1"/>
  <c r="C10" i="6"/>
  <c r="B11" i="6"/>
  <c r="C489" i="6"/>
  <c r="B490" i="6"/>
  <c r="C432" i="6"/>
  <c r="B433" i="6"/>
  <c r="C762" i="6"/>
  <c r="B763" i="6"/>
  <c r="C101" i="6"/>
  <c r="B102" i="6"/>
  <c r="B76" i="6"/>
  <c r="C75" i="6"/>
  <c r="B737" i="6"/>
  <c r="C65" i="6"/>
  <c r="B66" i="6"/>
  <c r="B520" i="6"/>
  <c r="C519" i="6"/>
  <c r="C258" i="6"/>
  <c r="B259" i="6"/>
  <c r="B569" i="6"/>
  <c r="C568" i="6"/>
  <c r="B549" i="6"/>
  <c r="C549" i="6" s="1"/>
  <c r="C548" i="6"/>
  <c r="C641" i="6"/>
  <c r="B642" i="6"/>
  <c r="C994" i="6"/>
  <c r="B995" i="6"/>
  <c r="B541" i="6"/>
  <c r="C669" i="6"/>
  <c r="B670" i="6"/>
  <c r="C554" i="6"/>
  <c r="B555" i="6"/>
  <c r="C794" i="6"/>
  <c r="B795" i="6"/>
  <c r="B496" i="6"/>
  <c r="C495" i="6"/>
  <c r="B604" i="6"/>
  <c r="C603" i="6"/>
  <c r="B784" i="6"/>
  <c r="C783" i="6"/>
  <c r="B38" i="6"/>
  <c r="C37" i="6"/>
  <c r="C213" i="6"/>
  <c r="B214" i="6"/>
  <c r="B337" i="6"/>
  <c r="B280" i="6"/>
  <c r="C160" i="6"/>
  <c r="B161" i="6"/>
  <c r="C386" i="6"/>
  <c r="B387" i="6"/>
  <c r="C290" i="6"/>
  <c r="B291" i="6"/>
  <c r="C55" i="6"/>
  <c r="B56" i="6"/>
  <c r="C451" i="6"/>
  <c r="B452" i="6"/>
  <c r="B3" i="6"/>
  <c r="C2" i="6"/>
  <c r="C113" i="6"/>
  <c r="B114" i="6"/>
  <c r="A13" i="10" l="1"/>
  <c r="A496" i="10"/>
  <c r="C433" i="6"/>
  <c r="B434" i="6"/>
  <c r="C11" i="6"/>
  <c r="B12" i="6"/>
  <c r="C604" i="6"/>
  <c r="B605" i="6"/>
  <c r="C569" i="6"/>
  <c r="B570" i="6"/>
  <c r="C763" i="6"/>
  <c r="B764" i="6"/>
  <c r="C490" i="6"/>
  <c r="B491" i="6"/>
  <c r="C102" i="6"/>
  <c r="B103" i="6"/>
  <c r="C737" i="6"/>
  <c r="B738" i="6"/>
  <c r="C76" i="6"/>
  <c r="B77" i="6"/>
  <c r="B67" i="6"/>
  <c r="C66" i="6"/>
  <c r="B521" i="6"/>
  <c r="C520" i="6"/>
  <c r="C259" i="6"/>
  <c r="B260" i="6"/>
  <c r="C555" i="6"/>
  <c r="B556" i="6"/>
  <c r="C670" i="6"/>
  <c r="B671" i="6"/>
  <c r="C995" i="6"/>
  <c r="B996" i="6"/>
  <c r="B901" i="6"/>
  <c r="C642" i="6"/>
  <c r="B643" i="6"/>
  <c r="B968" i="6"/>
  <c r="B785" i="6"/>
  <c r="C784" i="6"/>
  <c r="B497" i="6"/>
  <c r="C496" i="6"/>
  <c r="C795" i="6"/>
  <c r="B796" i="6"/>
  <c r="B689" i="6"/>
  <c r="C541" i="6"/>
  <c r="B542" i="6"/>
  <c r="C291" i="6"/>
  <c r="B292" i="6"/>
  <c r="C3" i="6"/>
  <c r="B4" i="6"/>
  <c r="B281" i="6"/>
  <c r="C280" i="6"/>
  <c r="B338" i="6"/>
  <c r="C337" i="6"/>
  <c r="C38" i="6"/>
  <c r="B39" i="6"/>
  <c r="C114" i="6"/>
  <c r="B115" i="6"/>
  <c r="C452" i="6"/>
  <c r="B453" i="6"/>
  <c r="C56" i="6"/>
  <c r="B57" i="6"/>
  <c r="C387" i="6"/>
  <c r="B388" i="6"/>
  <c r="B463" i="6"/>
  <c r="C214" i="6"/>
  <c r="B215" i="6"/>
  <c r="C161" i="6"/>
  <c r="B162" i="6"/>
  <c r="A497" i="10" l="1"/>
  <c r="A14" i="10"/>
  <c r="C491" i="6"/>
  <c r="B492" i="6"/>
  <c r="C492" i="6" s="1"/>
  <c r="C570" i="6"/>
  <c r="B571" i="6"/>
  <c r="B13" i="6"/>
  <c r="C12" i="6"/>
  <c r="B765" i="6"/>
  <c r="C764" i="6"/>
  <c r="C605" i="6"/>
  <c r="B606" i="6"/>
  <c r="B435" i="6"/>
  <c r="C434" i="6"/>
  <c r="C103" i="6"/>
  <c r="B104" i="6"/>
  <c r="C77" i="6"/>
  <c r="B78" i="6"/>
  <c r="C738" i="6"/>
  <c r="B739" i="6"/>
  <c r="C521" i="6"/>
  <c r="B522" i="6"/>
  <c r="B68" i="6"/>
  <c r="C67" i="6"/>
  <c r="B261" i="6"/>
  <c r="C260" i="6"/>
  <c r="B644" i="6"/>
  <c r="C643" i="6"/>
  <c r="B902" i="6"/>
  <c r="C901" i="6"/>
  <c r="C996" i="6"/>
  <c r="B997" i="6"/>
  <c r="C997" i="6" s="1"/>
  <c r="B797" i="6"/>
  <c r="C796" i="6"/>
  <c r="C556" i="6"/>
  <c r="B557" i="6"/>
  <c r="C542" i="6"/>
  <c r="B543" i="6"/>
  <c r="C968" i="6"/>
  <c r="B969" i="6"/>
  <c r="C671" i="6"/>
  <c r="B672" i="6"/>
  <c r="C689" i="6"/>
  <c r="B690" i="6"/>
  <c r="C497" i="6"/>
  <c r="B498" i="6"/>
  <c r="C785" i="6"/>
  <c r="B786" i="6"/>
  <c r="C162" i="6"/>
  <c r="B163" i="6"/>
  <c r="B58" i="6"/>
  <c r="C57" i="6"/>
  <c r="C453" i="6"/>
  <c r="B454" i="6"/>
  <c r="C281" i="6"/>
  <c r="B282" i="6"/>
  <c r="B293" i="6"/>
  <c r="C292" i="6"/>
  <c r="C215" i="6"/>
  <c r="B216" i="6"/>
  <c r="C463" i="6"/>
  <c r="B464" i="6"/>
  <c r="C388" i="6"/>
  <c r="B389" i="6"/>
  <c r="B116" i="6"/>
  <c r="C115" i="6"/>
  <c r="C338" i="6"/>
  <c r="B339" i="6"/>
  <c r="B5" i="6"/>
  <c r="C4" i="6"/>
  <c r="C39" i="6"/>
  <c r="B40" i="6"/>
  <c r="A498" i="10" l="1"/>
  <c r="A15" i="10"/>
  <c r="C571" i="6"/>
  <c r="B572" i="6"/>
  <c r="C435" i="6"/>
  <c r="B436" i="6"/>
  <c r="C765" i="6"/>
  <c r="B766" i="6"/>
  <c r="C606" i="6"/>
  <c r="B607" i="6"/>
  <c r="B14" i="6"/>
  <c r="C13" i="6"/>
  <c r="B105" i="6"/>
  <c r="C104" i="6"/>
  <c r="C739" i="6"/>
  <c r="B740" i="6"/>
  <c r="C78" i="6"/>
  <c r="B79" i="6"/>
  <c r="B523" i="6"/>
  <c r="C522" i="6"/>
  <c r="C261" i="6"/>
  <c r="B262" i="6"/>
  <c r="B69" i="6"/>
  <c r="C68" i="6"/>
  <c r="B673" i="6"/>
  <c r="C672" i="6"/>
  <c r="C797" i="6"/>
  <c r="B798" i="6"/>
  <c r="B645" i="6"/>
  <c r="C644" i="6"/>
  <c r="C690" i="6"/>
  <c r="B691" i="6"/>
  <c r="B544" i="6"/>
  <c r="C543" i="6"/>
  <c r="C557" i="6"/>
  <c r="B558" i="6"/>
  <c r="C786" i="6"/>
  <c r="B787" i="6"/>
  <c r="C498" i="6"/>
  <c r="B499" i="6"/>
  <c r="B842" i="6"/>
  <c r="B970" i="6"/>
  <c r="C969" i="6"/>
  <c r="C902" i="6"/>
  <c r="B903" i="6"/>
  <c r="C282" i="6"/>
  <c r="B283" i="6"/>
  <c r="B117" i="6"/>
  <c r="C116" i="6"/>
  <c r="B41" i="6"/>
  <c r="C40" i="6"/>
  <c r="C339" i="6"/>
  <c r="B340" i="6"/>
  <c r="C464" i="6"/>
  <c r="B465" i="6"/>
  <c r="B164" i="6"/>
  <c r="C163" i="6"/>
  <c r="B390" i="6"/>
  <c r="C389" i="6"/>
  <c r="B217" i="6"/>
  <c r="C216" i="6"/>
  <c r="C454" i="6"/>
  <c r="B455" i="6"/>
  <c r="B6" i="6"/>
  <c r="C5" i="6"/>
  <c r="C293" i="6"/>
  <c r="B294" i="6"/>
  <c r="C58" i="6"/>
  <c r="B59" i="6"/>
  <c r="A16" i="10" l="1"/>
  <c r="A499" i="10"/>
  <c r="C607" i="6"/>
  <c r="B608" i="6"/>
  <c r="C436" i="6"/>
  <c r="B437" i="6"/>
  <c r="C544" i="6"/>
  <c r="B545" i="6"/>
  <c r="C69" i="6"/>
  <c r="B70" i="6"/>
  <c r="C691" i="6"/>
  <c r="B692" i="6"/>
  <c r="C798" i="6"/>
  <c r="B799" i="6"/>
  <c r="C766" i="6"/>
  <c r="B767" i="6"/>
  <c r="B573" i="6"/>
  <c r="C572" i="6"/>
  <c r="C6" i="6"/>
  <c r="B7" i="6"/>
  <c r="C117" i="6"/>
  <c r="B118" i="6"/>
  <c r="C14" i="6"/>
  <c r="B15" i="6"/>
  <c r="C105" i="6"/>
  <c r="B106" i="6"/>
  <c r="C79" i="6"/>
  <c r="B80" i="6"/>
  <c r="B192" i="6"/>
  <c r="B741" i="6"/>
  <c r="C740" i="6"/>
  <c r="C262" i="6"/>
  <c r="B263" i="6"/>
  <c r="B524" i="6"/>
  <c r="C523" i="6"/>
  <c r="C499" i="6"/>
  <c r="B500" i="6"/>
  <c r="C673" i="6"/>
  <c r="B674" i="6"/>
  <c r="C903" i="6"/>
  <c r="B904" i="6"/>
  <c r="B788" i="6"/>
  <c r="C787" i="6"/>
  <c r="C558" i="6"/>
  <c r="B559" i="6"/>
  <c r="C970" i="6"/>
  <c r="B971" i="6"/>
  <c r="C842" i="6"/>
  <c r="B843" i="6"/>
  <c r="C645" i="6"/>
  <c r="B646" i="6"/>
  <c r="B42" i="6"/>
  <c r="C41" i="6"/>
  <c r="C217" i="6"/>
  <c r="B218" i="6"/>
  <c r="B284" i="6"/>
  <c r="C283" i="6"/>
  <c r="C390" i="6"/>
  <c r="B391" i="6"/>
  <c r="C164" i="6"/>
  <c r="B165" i="6"/>
  <c r="C59" i="6"/>
  <c r="B60" i="6"/>
  <c r="C294" i="6"/>
  <c r="B295" i="6"/>
  <c r="C455" i="6"/>
  <c r="B456" i="6"/>
  <c r="B466" i="6"/>
  <c r="C465" i="6"/>
  <c r="B341" i="6"/>
  <c r="C340" i="6"/>
  <c r="A500" i="10" l="1"/>
  <c r="A17" i="10"/>
  <c r="C118" i="6"/>
  <c r="B119" i="6"/>
  <c r="B800" i="6"/>
  <c r="C799" i="6"/>
  <c r="C70" i="6"/>
  <c r="B71" i="6"/>
  <c r="C437" i="6"/>
  <c r="B438" i="6"/>
  <c r="C573" i="6"/>
  <c r="B574" i="6"/>
  <c r="C843" i="6"/>
  <c r="B844" i="6"/>
  <c r="C456" i="6"/>
  <c r="B457" i="6"/>
  <c r="B16" i="6"/>
  <c r="C15" i="6"/>
  <c r="C7" i="6"/>
  <c r="B8" i="6"/>
  <c r="B768" i="6"/>
  <c r="C767" i="6"/>
  <c r="B693" i="6"/>
  <c r="C692" i="6"/>
  <c r="C545" i="6"/>
  <c r="B546" i="6"/>
  <c r="C546" i="6" s="1"/>
  <c r="C608" i="6"/>
  <c r="B609" i="6"/>
  <c r="B107" i="6"/>
  <c r="C106" i="6"/>
  <c r="B193" i="6"/>
  <c r="C192" i="6"/>
  <c r="B81" i="6"/>
  <c r="C80" i="6"/>
  <c r="C741" i="6"/>
  <c r="B742" i="6"/>
  <c r="C263" i="6"/>
  <c r="B264" i="6"/>
  <c r="B525" i="6"/>
  <c r="C524" i="6"/>
  <c r="B853" i="6"/>
  <c r="B789" i="6"/>
  <c r="C788" i="6"/>
  <c r="C971" i="6"/>
  <c r="B972" i="6"/>
  <c r="B560" i="6"/>
  <c r="C559" i="6"/>
  <c r="C674" i="6"/>
  <c r="B675" i="6"/>
  <c r="C646" i="6"/>
  <c r="B647" i="6"/>
  <c r="C904" i="6"/>
  <c r="B905" i="6"/>
  <c r="B501" i="6"/>
  <c r="C500" i="6"/>
  <c r="C391" i="6"/>
  <c r="B392" i="6"/>
  <c r="C284" i="6"/>
  <c r="B285" i="6"/>
  <c r="C42" i="6"/>
  <c r="B43" i="6"/>
  <c r="B342" i="6"/>
  <c r="C341" i="6"/>
  <c r="B296" i="6"/>
  <c r="C295" i="6"/>
  <c r="C218" i="6"/>
  <c r="B219" i="6"/>
  <c r="C466" i="6"/>
  <c r="B467" i="6"/>
  <c r="C60" i="6"/>
  <c r="B61" i="6"/>
  <c r="C165" i="6"/>
  <c r="B166" i="6"/>
  <c r="A501" i="10" l="1"/>
  <c r="A18" i="10"/>
  <c r="C264" i="6"/>
  <c r="B265" i="6"/>
  <c r="C844" i="6"/>
  <c r="B845" i="6"/>
  <c r="C438" i="6"/>
  <c r="B439" i="6"/>
  <c r="C285" i="6"/>
  <c r="B286" i="6"/>
  <c r="B769" i="6"/>
  <c r="C768" i="6"/>
  <c r="C16" i="6"/>
  <c r="B17" i="6"/>
  <c r="C800" i="6"/>
  <c r="B801" i="6"/>
  <c r="C61" i="6"/>
  <c r="B62" i="6"/>
  <c r="C609" i="6"/>
  <c r="B610" i="6"/>
  <c r="C8" i="6"/>
  <c r="B9" i="6"/>
  <c r="C9" i="6" s="1"/>
  <c r="B458" i="6"/>
  <c r="C457" i="6"/>
  <c r="C574" i="6"/>
  <c r="B575" i="6"/>
  <c r="B72" i="6"/>
  <c r="C71" i="6"/>
  <c r="B120" i="6"/>
  <c r="C119" i="6"/>
  <c r="C789" i="6"/>
  <c r="B790" i="6"/>
  <c r="C693" i="6"/>
  <c r="B694" i="6"/>
  <c r="B108" i="6"/>
  <c r="C107" i="6"/>
  <c r="C742" i="6"/>
  <c r="B743" i="6"/>
  <c r="C81" i="6"/>
  <c r="B82" i="6"/>
  <c r="C193" i="6"/>
  <c r="B194" i="6"/>
  <c r="B526" i="6"/>
  <c r="C525" i="6"/>
  <c r="C853" i="6"/>
  <c r="B854" i="6"/>
  <c r="C647" i="6"/>
  <c r="B648" i="6"/>
  <c r="C501" i="6"/>
  <c r="B502" i="6"/>
  <c r="B561" i="6"/>
  <c r="C560" i="6"/>
  <c r="B906" i="6"/>
  <c r="C905" i="6"/>
  <c r="B676" i="6"/>
  <c r="C675" i="6"/>
  <c r="C972" i="6"/>
  <c r="B973" i="6"/>
  <c r="B703" i="6"/>
  <c r="B297" i="6"/>
  <c r="C296" i="6"/>
  <c r="C467" i="6"/>
  <c r="B468" i="6"/>
  <c r="C43" i="6"/>
  <c r="B44" i="6"/>
  <c r="C166" i="6"/>
  <c r="B167" i="6"/>
  <c r="C219" i="6"/>
  <c r="B220" i="6"/>
  <c r="C342" i="6"/>
  <c r="B343" i="6"/>
  <c r="C392" i="6"/>
  <c r="B393" i="6"/>
  <c r="A19" i="10" l="1"/>
  <c r="A502" i="10"/>
  <c r="B695" i="6"/>
  <c r="C694" i="6"/>
  <c r="C575" i="6"/>
  <c r="B576" i="6"/>
  <c r="C62" i="6"/>
  <c r="B63" i="6"/>
  <c r="C63" i="6" s="1"/>
  <c r="B18" i="6"/>
  <c r="C17" i="6"/>
  <c r="C286" i="6"/>
  <c r="B287" i="6"/>
  <c r="B846" i="6"/>
  <c r="C845" i="6"/>
  <c r="B121" i="6"/>
  <c r="C120" i="6"/>
  <c r="C973" i="6"/>
  <c r="B974" i="6"/>
  <c r="C790" i="6"/>
  <c r="B791" i="6"/>
  <c r="C610" i="6"/>
  <c r="B611" i="6"/>
  <c r="C801" i="6"/>
  <c r="B802" i="6"/>
  <c r="C439" i="6"/>
  <c r="B440" i="6"/>
  <c r="C265" i="6"/>
  <c r="B266" i="6"/>
  <c r="C108" i="6"/>
  <c r="B109" i="6"/>
  <c r="C72" i="6"/>
  <c r="B73" i="6"/>
  <c r="C73" i="6" s="1"/>
  <c r="C458" i="6"/>
  <c r="B459" i="6"/>
  <c r="B770" i="6"/>
  <c r="C769" i="6"/>
  <c r="C194" i="6"/>
  <c r="B195" i="6"/>
  <c r="C82" i="6"/>
  <c r="B83" i="6"/>
  <c r="C743" i="6"/>
  <c r="B744" i="6"/>
  <c r="C854" i="6"/>
  <c r="B855" i="6"/>
  <c r="C526" i="6"/>
  <c r="B527" i="6"/>
  <c r="C502" i="6"/>
  <c r="B503" i="6"/>
  <c r="B649" i="6"/>
  <c r="C648" i="6"/>
  <c r="B704" i="6"/>
  <c r="C703" i="6"/>
  <c r="B677" i="6"/>
  <c r="C676" i="6"/>
  <c r="C906" i="6"/>
  <c r="B907" i="6"/>
  <c r="C561" i="6"/>
  <c r="B562" i="6"/>
  <c r="B394" i="6"/>
  <c r="C393" i="6"/>
  <c r="C343" i="6"/>
  <c r="B344" i="6"/>
  <c r="B168" i="6"/>
  <c r="C167" i="6"/>
  <c r="C297" i="6"/>
  <c r="B298" i="6"/>
  <c r="B221" i="6"/>
  <c r="C220" i="6"/>
  <c r="B144" i="6"/>
  <c r="C44" i="6"/>
  <c r="B45" i="6"/>
  <c r="C468" i="6"/>
  <c r="B469" i="6"/>
  <c r="A20" i="10" l="1"/>
  <c r="A503" i="10"/>
  <c r="B460" i="6"/>
  <c r="C459" i="6"/>
  <c r="C109" i="6"/>
  <c r="B110" i="6"/>
  <c r="C110" i="6" s="1"/>
  <c r="C440" i="6"/>
  <c r="B441" i="6"/>
  <c r="C611" i="6"/>
  <c r="B612" i="6"/>
  <c r="C974" i="6"/>
  <c r="B975" i="6"/>
  <c r="C576" i="6"/>
  <c r="B577" i="6"/>
  <c r="C562" i="6"/>
  <c r="B563" i="6"/>
  <c r="C846" i="6"/>
  <c r="B847" i="6"/>
  <c r="C18" i="6"/>
  <c r="B19" i="6"/>
  <c r="C503" i="6"/>
  <c r="B504" i="6"/>
  <c r="C266" i="6"/>
  <c r="B267" i="6"/>
  <c r="B803" i="6"/>
  <c r="C802" i="6"/>
  <c r="C791" i="6"/>
  <c r="B792" i="6"/>
  <c r="C287" i="6"/>
  <c r="B288" i="6"/>
  <c r="C770" i="6"/>
  <c r="B771" i="6"/>
  <c r="C121" i="6"/>
  <c r="B122" i="6"/>
  <c r="C695" i="6"/>
  <c r="B696" i="6"/>
  <c r="B745" i="6"/>
  <c r="C744" i="6"/>
  <c r="B84" i="6"/>
  <c r="C83" i="6"/>
  <c r="B196" i="6"/>
  <c r="C195" i="6"/>
  <c r="C527" i="6"/>
  <c r="B528" i="6"/>
  <c r="C855" i="6"/>
  <c r="B856" i="6"/>
  <c r="C907" i="6"/>
  <c r="B908" i="6"/>
  <c r="B705" i="6"/>
  <c r="C704" i="6"/>
  <c r="C649" i="6"/>
  <c r="B650" i="6"/>
  <c r="C677" i="6"/>
  <c r="B678" i="6"/>
  <c r="B470" i="6"/>
  <c r="C469" i="6"/>
  <c r="B238" i="6"/>
  <c r="C221" i="6"/>
  <c r="B222" i="6"/>
  <c r="C144" i="6"/>
  <c r="B145" i="6"/>
  <c r="C168" i="6"/>
  <c r="B169" i="6"/>
  <c r="C394" i="6"/>
  <c r="B395" i="6"/>
  <c r="B46" i="6"/>
  <c r="C45" i="6"/>
  <c r="C298" i="6"/>
  <c r="B299" i="6"/>
  <c r="C344" i="6"/>
  <c r="B345" i="6"/>
  <c r="A21" i="10" l="1"/>
  <c r="A504" i="10"/>
  <c r="C122" i="6"/>
  <c r="B123" i="6"/>
  <c r="B289" i="6"/>
  <c r="C289" i="6" s="1"/>
  <c r="C288" i="6"/>
  <c r="B505" i="6"/>
  <c r="C504" i="6"/>
  <c r="C847" i="6"/>
  <c r="B848" i="6"/>
  <c r="C577" i="6"/>
  <c r="B578" i="6"/>
  <c r="B613" i="6"/>
  <c r="C612" i="6"/>
  <c r="B804" i="6"/>
  <c r="C803" i="6"/>
  <c r="B697" i="6"/>
  <c r="C696" i="6"/>
  <c r="C771" i="6"/>
  <c r="B772" i="6"/>
  <c r="B793" i="6"/>
  <c r="C793" i="6" s="1"/>
  <c r="C792" i="6"/>
  <c r="B268" i="6"/>
  <c r="C267" i="6"/>
  <c r="C19" i="6"/>
  <c r="B20" i="6"/>
  <c r="C563" i="6"/>
  <c r="B564" i="6"/>
  <c r="C975" i="6"/>
  <c r="B976" i="6"/>
  <c r="B442" i="6"/>
  <c r="C441" i="6"/>
  <c r="C460" i="6"/>
  <c r="B461" i="6"/>
  <c r="C196" i="6"/>
  <c r="B197" i="6"/>
  <c r="C745" i="6"/>
  <c r="B746" i="6"/>
  <c r="B957" i="6"/>
  <c r="B85" i="6"/>
  <c r="C84" i="6"/>
  <c r="C856" i="6"/>
  <c r="B857" i="6"/>
  <c r="B529" i="6"/>
  <c r="C528" i="6"/>
  <c r="B593" i="6"/>
  <c r="C705" i="6"/>
  <c r="B706" i="6"/>
  <c r="C678" i="6"/>
  <c r="B679" i="6"/>
  <c r="C650" i="6"/>
  <c r="B651" i="6"/>
  <c r="B892" i="6"/>
  <c r="C908" i="6"/>
  <c r="B909" i="6"/>
  <c r="C395" i="6"/>
  <c r="B396" i="6"/>
  <c r="C145" i="6"/>
  <c r="B146" i="6"/>
  <c r="C238" i="6"/>
  <c r="B239" i="6"/>
  <c r="C299" i="6"/>
  <c r="B300" i="6"/>
  <c r="C46" i="6"/>
  <c r="B47" i="6"/>
  <c r="C222" i="6"/>
  <c r="B223" i="6"/>
  <c r="C470" i="6"/>
  <c r="B471" i="6"/>
  <c r="C169" i="6"/>
  <c r="B170" i="6"/>
  <c r="C345" i="6"/>
  <c r="B346" i="6"/>
  <c r="A22" i="10" l="1"/>
  <c r="A505" i="10"/>
  <c r="C461" i="6"/>
  <c r="B462" i="6"/>
  <c r="C462" i="6" s="1"/>
  <c r="C976" i="6"/>
  <c r="B977" i="6"/>
  <c r="B21" i="6"/>
  <c r="C20" i="6"/>
  <c r="C848" i="6"/>
  <c r="B849" i="6"/>
  <c r="C697" i="6"/>
  <c r="B698" i="6"/>
  <c r="C613" i="6"/>
  <c r="B614" i="6"/>
  <c r="C471" i="6"/>
  <c r="B472" i="6"/>
  <c r="B565" i="6"/>
  <c r="C564" i="6"/>
  <c r="B773" i="6"/>
  <c r="C772" i="6"/>
  <c r="C578" i="6"/>
  <c r="B579" i="6"/>
  <c r="B124" i="6"/>
  <c r="C123" i="6"/>
  <c r="C442" i="6"/>
  <c r="B443" i="6"/>
  <c r="B269" i="6"/>
  <c r="C268" i="6"/>
  <c r="B805" i="6"/>
  <c r="C804" i="6"/>
  <c r="C505" i="6"/>
  <c r="B506" i="6"/>
  <c r="C746" i="6"/>
  <c r="B747" i="6"/>
  <c r="C85" i="6"/>
  <c r="B86" i="6"/>
  <c r="B958" i="6"/>
  <c r="C957" i="6"/>
  <c r="C197" i="6"/>
  <c r="B198" i="6"/>
  <c r="B530" i="6"/>
  <c r="C529" i="6"/>
  <c r="C857" i="6"/>
  <c r="B858" i="6"/>
  <c r="B910" i="6"/>
  <c r="C909" i="6"/>
  <c r="C892" i="6"/>
  <c r="B893" i="6"/>
  <c r="C679" i="6"/>
  <c r="B680" i="6"/>
  <c r="C706" i="6"/>
  <c r="B707" i="6"/>
  <c r="B652" i="6"/>
  <c r="C651" i="6"/>
  <c r="C593" i="6"/>
  <c r="B594" i="6"/>
  <c r="C47" i="6"/>
  <c r="B48" i="6"/>
  <c r="B240" i="6"/>
  <c r="C239" i="6"/>
  <c r="C396" i="6"/>
  <c r="B397" i="6"/>
  <c r="C346" i="6"/>
  <c r="B347" i="6"/>
  <c r="C170" i="6"/>
  <c r="B171" i="6"/>
  <c r="B224" i="6"/>
  <c r="C223" i="6"/>
  <c r="B301" i="6"/>
  <c r="C300" i="6"/>
  <c r="C146" i="6"/>
  <c r="B147" i="6"/>
  <c r="A506" i="10" l="1"/>
  <c r="A23" i="10"/>
  <c r="C893" i="6"/>
  <c r="B894" i="6"/>
  <c r="C443" i="6"/>
  <c r="B444" i="6"/>
  <c r="B580" i="6"/>
  <c r="C579" i="6"/>
  <c r="C614" i="6"/>
  <c r="B615" i="6"/>
  <c r="C849" i="6"/>
  <c r="B850" i="6"/>
  <c r="B978" i="6"/>
  <c r="C977" i="6"/>
  <c r="C805" i="6"/>
  <c r="B806" i="6"/>
  <c r="B566" i="6"/>
  <c r="C565" i="6"/>
  <c r="C506" i="6"/>
  <c r="B507" i="6"/>
  <c r="C472" i="6"/>
  <c r="B473" i="6"/>
  <c r="C698" i="6"/>
  <c r="B699" i="6"/>
  <c r="C224" i="6"/>
  <c r="B225" i="6"/>
  <c r="C269" i="6"/>
  <c r="B270" i="6"/>
  <c r="C124" i="6"/>
  <c r="B125" i="6"/>
  <c r="C773" i="6"/>
  <c r="B774" i="6"/>
  <c r="B22" i="6"/>
  <c r="C21" i="6"/>
  <c r="C198" i="6"/>
  <c r="B199" i="6"/>
  <c r="C86" i="6"/>
  <c r="B87" i="6"/>
  <c r="C747" i="6"/>
  <c r="B748" i="6"/>
  <c r="B959" i="6"/>
  <c r="C958" i="6"/>
  <c r="B531" i="6"/>
  <c r="C530" i="6"/>
  <c r="C858" i="6"/>
  <c r="B859" i="6"/>
  <c r="C707" i="6"/>
  <c r="B708" i="6"/>
  <c r="B653" i="6"/>
  <c r="C652" i="6"/>
  <c r="C910" i="6"/>
  <c r="B911" i="6"/>
  <c r="C594" i="6"/>
  <c r="B595" i="6"/>
  <c r="B681" i="6"/>
  <c r="C680" i="6"/>
  <c r="B172" i="6"/>
  <c r="C171" i="6"/>
  <c r="B241" i="6"/>
  <c r="C240" i="6"/>
  <c r="B148" i="6"/>
  <c r="C147" i="6"/>
  <c r="C397" i="6"/>
  <c r="B398" i="6"/>
  <c r="B49" i="6"/>
  <c r="C48" i="6"/>
  <c r="C347" i="6"/>
  <c r="B348" i="6"/>
  <c r="C301" i="6"/>
  <c r="B302" i="6"/>
  <c r="A24" i="10" l="1"/>
  <c r="A507" i="10"/>
  <c r="C302" i="6"/>
  <c r="B303" i="6"/>
  <c r="C125" i="6"/>
  <c r="B126" i="6"/>
  <c r="C225" i="6"/>
  <c r="B226" i="6"/>
  <c r="C473" i="6"/>
  <c r="B474" i="6"/>
  <c r="C615" i="6"/>
  <c r="B616" i="6"/>
  <c r="B445" i="6"/>
  <c r="C444" i="6"/>
  <c r="C22" i="6"/>
  <c r="B23" i="6"/>
  <c r="C566" i="6"/>
  <c r="B567" i="6"/>
  <c r="C567" i="6" s="1"/>
  <c r="B979" i="6"/>
  <c r="C978" i="6"/>
  <c r="C774" i="6"/>
  <c r="B775" i="6"/>
  <c r="B271" i="6"/>
  <c r="C270" i="6"/>
  <c r="C699" i="6"/>
  <c r="B700" i="6"/>
  <c r="C507" i="6"/>
  <c r="B508" i="6"/>
  <c r="C806" i="6"/>
  <c r="B807" i="6"/>
  <c r="B851" i="6"/>
  <c r="C850" i="6"/>
  <c r="C894" i="6"/>
  <c r="B895" i="6"/>
  <c r="C580" i="6"/>
  <c r="B581" i="6"/>
  <c r="B88" i="6"/>
  <c r="C87" i="6"/>
  <c r="C959" i="6"/>
  <c r="B960" i="6"/>
  <c r="B749" i="6"/>
  <c r="C748" i="6"/>
  <c r="B200" i="6"/>
  <c r="C199" i="6"/>
  <c r="C859" i="6"/>
  <c r="B860" i="6"/>
  <c r="B532" i="6"/>
  <c r="C531" i="6"/>
  <c r="B596" i="6"/>
  <c r="C595" i="6"/>
  <c r="C911" i="6"/>
  <c r="B912" i="6"/>
  <c r="B709" i="6"/>
  <c r="C708" i="6"/>
  <c r="C681" i="6"/>
  <c r="B682" i="6"/>
  <c r="C653" i="6"/>
  <c r="B654" i="6"/>
  <c r="C398" i="6"/>
  <c r="B399" i="6"/>
  <c r="C241" i="6"/>
  <c r="B242" i="6"/>
  <c r="B149" i="6"/>
  <c r="C148" i="6"/>
  <c r="C172" i="6"/>
  <c r="B173" i="6"/>
  <c r="C348" i="6"/>
  <c r="B349" i="6"/>
  <c r="C49" i="6"/>
  <c r="B50" i="6"/>
  <c r="A25" i="10" l="1"/>
  <c r="A508" i="10"/>
  <c r="C895" i="6"/>
  <c r="B896" i="6"/>
  <c r="C126" i="6"/>
  <c r="B127" i="6"/>
  <c r="C807" i="6"/>
  <c r="B808" i="6"/>
  <c r="B701" i="6"/>
  <c r="C700" i="6"/>
  <c r="C775" i="6"/>
  <c r="B776" i="6"/>
  <c r="C474" i="6"/>
  <c r="B475" i="6"/>
  <c r="C445" i="6"/>
  <c r="B446" i="6"/>
  <c r="C50" i="6"/>
  <c r="B51" i="6"/>
  <c r="C51" i="6" s="1"/>
  <c r="C173" i="6"/>
  <c r="B174" i="6"/>
  <c r="C682" i="6"/>
  <c r="B683" i="6"/>
  <c r="C581" i="6"/>
  <c r="B582" i="6"/>
  <c r="C508" i="6"/>
  <c r="B509" i="6"/>
  <c r="C23" i="6"/>
  <c r="B24" i="6"/>
  <c r="B617" i="6"/>
  <c r="C616" i="6"/>
  <c r="C226" i="6"/>
  <c r="B227" i="6"/>
  <c r="C303" i="6"/>
  <c r="B304" i="6"/>
  <c r="C851" i="6"/>
  <c r="B852" i="6"/>
  <c r="C852" i="6" s="1"/>
  <c r="C271" i="6"/>
  <c r="B272" i="6"/>
  <c r="C979" i="6"/>
  <c r="B980" i="6"/>
  <c r="C960" i="6"/>
  <c r="B961" i="6"/>
  <c r="B201" i="6"/>
  <c r="C200" i="6"/>
  <c r="C749" i="6"/>
  <c r="B750" i="6"/>
  <c r="C88" i="6"/>
  <c r="B89" i="6"/>
  <c r="C860" i="6"/>
  <c r="B861" i="6"/>
  <c r="B533" i="6"/>
  <c r="C532" i="6"/>
  <c r="C709" i="6"/>
  <c r="B710" i="6"/>
  <c r="C654" i="6"/>
  <c r="B655" i="6"/>
  <c r="C912" i="6"/>
  <c r="B913" i="6"/>
  <c r="C596" i="6"/>
  <c r="B597" i="6"/>
  <c r="C399" i="6"/>
  <c r="B400" i="6"/>
  <c r="C149" i="6"/>
  <c r="B150" i="6"/>
  <c r="C349" i="6"/>
  <c r="B350" i="6"/>
  <c r="C242" i="6"/>
  <c r="B243" i="6"/>
  <c r="A509" i="10" l="1"/>
  <c r="A26" i="10"/>
  <c r="B273" i="6"/>
  <c r="C272" i="6"/>
  <c r="B305" i="6"/>
  <c r="C304" i="6"/>
  <c r="C509" i="6"/>
  <c r="B510" i="6"/>
  <c r="C683" i="6"/>
  <c r="B684" i="6"/>
  <c r="C475" i="6"/>
  <c r="B476" i="6"/>
  <c r="B128" i="6"/>
  <c r="C127" i="6"/>
  <c r="C617" i="6"/>
  <c r="B618" i="6"/>
  <c r="C701" i="6"/>
  <c r="B702" i="6"/>
  <c r="C702" i="6" s="1"/>
  <c r="C980" i="6"/>
  <c r="B981" i="6"/>
  <c r="B228" i="6"/>
  <c r="C227" i="6"/>
  <c r="C24" i="6"/>
  <c r="B25" i="6"/>
  <c r="B583" i="6"/>
  <c r="C582" i="6"/>
  <c r="C174" i="6"/>
  <c r="B175" i="6"/>
  <c r="C446" i="6"/>
  <c r="B447" i="6"/>
  <c r="C447" i="6" s="1"/>
  <c r="B777" i="6"/>
  <c r="C776" i="6"/>
  <c r="B809" i="6"/>
  <c r="C808" i="6"/>
  <c r="C896" i="6"/>
  <c r="B897" i="6"/>
  <c r="B90" i="6"/>
  <c r="C89" i="6"/>
  <c r="C201" i="6"/>
  <c r="B202" i="6"/>
  <c r="C750" i="6"/>
  <c r="B751" i="6"/>
  <c r="B962" i="6"/>
  <c r="C961" i="6"/>
  <c r="B534" i="6"/>
  <c r="C533" i="6"/>
  <c r="B862" i="6"/>
  <c r="C861" i="6"/>
  <c r="B914" i="6"/>
  <c r="C913" i="6"/>
  <c r="C655" i="6"/>
  <c r="B656" i="6"/>
  <c r="C710" i="6"/>
  <c r="B711" i="6"/>
  <c r="C597" i="6"/>
  <c r="B598" i="6"/>
  <c r="B244" i="6"/>
  <c r="C243" i="6"/>
  <c r="C350" i="6"/>
  <c r="B351" i="6"/>
  <c r="C150" i="6"/>
  <c r="B151" i="6"/>
  <c r="C400" i="6"/>
  <c r="B401" i="6"/>
  <c r="A27" i="10" l="1"/>
  <c r="A510" i="10"/>
  <c r="B685" i="6"/>
  <c r="C684" i="6"/>
  <c r="C809" i="6"/>
  <c r="B810" i="6"/>
  <c r="C583" i="6"/>
  <c r="B584" i="6"/>
  <c r="C228" i="6"/>
  <c r="B229" i="6"/>
  <c r="C128" i="6"/>
  <c r="B129" i="6"/>
  <c r="C305" i="6"/>
  <c r="B306" i="6"/>
  <c r="C897" i="6"/>
  <c r="B898" i="6"/>
  <c r="B176" i="6"/>
  <c r="C175" i="6"/>
  <c r="C25" i="6"/>
  <c r="B26" i="6"/>
  <c r="B982" i="6"/>
  <c r="C981" i="6"/>
  <c r="C618" i="6"/>
  <c r="B619" i="6"/>
  <c r="C476" i="6"/>
  <c r="B477" i="6"/>
  <c r="C510" i="6"/>
  <c r="B511" i="6"/>
  <c r="C962" i="6"/>
  <c r="B963" i="6"/>
  <c r="C777" i="6"/>
  <c r="B778" i="6"/>
  <c r="C273" i="6"/>
  <c r="B274" i="6"/>
  <c r="C202" i="6"/>
  <c r="B203" i="6"/>
  <c r="B752" i="6"/>
  <c r="C751" i="6"/>
  <c r="C90" i="6"/>
  <c r="B91" i="6"/>
  <c r="C862" i="6"/>
  <c r="B863" i="6"/>
  <c r="B535" i="6"/>
  <c r="C534" i="6"/>
  <c r="C711" i="6"/>
  <c r="B712" i="6"/>
  <c r="B915" i="6"/>
  <c r="C914" i="6"/>
  <c r="C598" i="6"/>
  <c r="B599" i="6"/>
  <c r="B657" i="6"/>
  <c r="C656" i="6"/>
  <c r="C351" i="6"/>
  <c r="B352" i="6"/>
  <c r="B152" i="6"/>
  <c r="C151" i="6"/>
  <c r="B402" i="6"/>
  <c r="C401" i="6"/>
  <c r="C244" i="6"/>
  <c r="B245" i="6"/>
  <c r="A511" i="10" l="1"/>
  <c r="A28" i="10"/>
  <c r="C963" i="6"/>
  <c r="B964" i="6"/>
  <c r="C477" i="6"/>
  <c r="B478" i="6"/>
  <c r="C229" i="6"/>
  <c r="B230" i="6"/>
  <c r="B177" i="6"/>
  <c r="C176" i="6"/>
  <c r="C599" i="6"/>
  <c r="B600" i="6"/>
  <c r="C274" i="6"/>
  <c r="B275" i="6"/>
  <c r="B307" i="6"/>
  <c r="C306" i="6"/>
  <c r="C810" i="6"/>
  <c r="B811" i="6"/>
  <c r="B983" i="6"/>
  <c r="C982" i="6"/>
  <c r="C778" i="6"/>
  <c r="B779" i="6"/>
  <c r="B512" i="6"/>
  <c r="C511" i="6"/>
  <c r="B620" i="6"/>
  <c r="C619" i="6"/>
  <c r="C26" i="6"/>
  <c r="B27" i="6"/>
  <c r="B899" i="6"/>
  <c r="C898" i="6"/>
  <c r="C129" i="6"/>
  <c r="B130" i="6"/>
  <c r="C584" i="6"/>
  <c r="B585" i="6"/>
  <c r="C535" i="6"/>
  <c r="B536" i="6"/>
  <c r="B686" i="6"/>
  <c r="C685" i="6"/>
  <c r="B753" i="6"/>
  <c r="C752" i="6"/>
  <c r="B92" i="6"/>
  <c r="C91" i="6"/>
  <c r="C203" i="6"/>
  <c r="B204" i="6"/>
  <c r="B864" i="6"/>
  <c r="C863" i="6"/>
  <c r="C657" i="6"/>
  <c r="B658" i="6"/>
  <c r="C915" i="6"/>
  <c r="B916" i="6"/>
  <c r="B713" i="6"/>
  <c r="C712" i="6"/>
  <c r="C402" i="6"/>
  <c r="B403" i="6"/>
  <c r="B153" i="6"/>
  <c r="C152" i="6"/>
  <c r="C245" i="6"/>
  <c r="B246" i="6"/>
  <c r="C352" i="6"/>
  <c r="B353" i="6"/>
  <c r="A29" i="10" l="1"/>
  <c r="A512" i="10"/>
  <c r="C585" i="6"/>
  <c r="B586" i="6"/>
  <c r="C779" i="6"/>
  <c r="B780" i="6"/>
  <c r="C811" i="6"/>
  <c r="B812" i="6"/>
  <c r="C275" i="6"/>
  <c r="B276" i="6"/>
  <c r="C478" i="6"/>
  <c r="B479" i="6"/>
  <c r="C92" i="6"/>
  <c r="B93" i="6"/>
  <c r="C686" i="6"/>
  <c r="B687" i="6"/>
  <c r="C899" i="6"/>
  <c r="B900" i="6"/>
  <c r="C900" i="6" s="1"/>
  <c r="B621" i="6"/>
  <c r="C620" i="6"/>
  <c r="C177" i="6"/>
  <c r="B178" i="6"/>
  <c r="B537" i="6"/>
  <c r="C536" i="6"/>
  <c r="C130" i="6"/>
  <c r="B131" i="6"/>
  <c r="C27" i="6"/>
  <c r="B28" i="6"/>
  <c r="C600" i="6"/>
  <c r="B601" i="6"/>
  <c r="B231" i="6"/>
  <c r="C230" i="6"/>
  <c r="C964" i="6"/>
  <c r="B965" i="6"/>
  <c r="B513" i="6"/>
  <c r="C512" i="6"/>
  <c r="C983" i="6"/>
  <c r="B984" i="6"/>
  <c r="B308" i="6"/>
  <c r="C307" i="6"/>
  <c r="C204" i="6"/>
  <c r="B205" i="6"/>
  <c r="C753" i="6"/>
  <c r="B754" i="6"/>
  <c r="B865" i="6"/>
  <c r="C864" i="6"/>
  <c r="C916" i="6"/>
  <c r="B917" i="6"/>
  <c r="C658" i="6"/>
  <c r="B659" i="6"/>
  <c r="C713" i="6"/>
  <c r="B714" i="6"/>
  <c r="B354" i="6"/>
  <c r="C353" i="6"/>
  <c r="C153" i="6"/>
  <c r="B154" i="6"/>
  <c r="C246" i="6"/>
  <c r="B247" i="6"/>
  <c r="C403" i="6"/>
  <c r="B404" i="6"/>
  <c r="A513" i="10" l="1"/>
  <c r="A30" i="10"/>
  <c r="C984" i="6"/>
  <c r="B985" i="6"/>
  <c r="C965" i="6"/>
  <c r="B966" i="6"/>
  <c r="C601" i="6"/>
  <c r="B602" i="6"/>
  <c r="C602" i="6" s="1"/>
  <c r="C131" i="6"/>
  <c r="B132" i="6"/>
  <c r="B179" i="6"/>
  <c r="C178" i="6"/>
  <c r="C93" i="6"/>
  <c r="B94" i="6"/>
  <c r="C276" i="6"/>
  <c r="B277" i="6"/>
  <c r="B781" i="6"/>
  <c r="C781" i="6" s="1"/>
  <c r="C780" i="6"/>
  <c r="C154" i="6"/>
  <c r="B155" i="6"/>
  <c r="C28" i="6"/>
  <c r="B29" i="6"/>
  <c r="B688" i="6"/>
  <c r="C688" i="6" s="1"/>
  <c r="C687" i="6"/>
  <c r="C479" i="6"/>
  <c r="B480" i="6"/>
  <c r="C480" i="6" s="1"/>
  <c r="B813" i="6"/>
  <c r="C812" i="6"/>
  <c r="C586" i="6"/>
  <c r="B587" i="6"/>
  <c r="B309" i="6"/>
  <c r="C308" i="6"/>
  <c r="C513" i="6"/>
  <c r="B514" i="6"/>
  <c r="B232" i="6"/>
  <c r="C231" i="6"/>
  <c r="C537" i="6"/>
  <c r="B538" i="6"/>
  <c r="C621" i="6"/>
  <c r="B622" i="6"/>
  <c r="C754" i="6"/>
  <c r="B755" i="6"/>
  <c r="C205" i="6"/>
  <c r="B206" i="6"/>
  <c r="B866" i="6"/>
  <c r="C865" i="6"/>
  <c r="C714" i="6"/>
  <c r="B715" i="6"/>
  <c r="B660" i="6"/>
  <c r="C659" i="6"/>
  <c r="B918" i="6"/>
  <c r="C917" i="6"/>
  <c r="C404" i="6"/>
  <c r="B405" i="6"/>
  <c r="C247" i="6"/>
  <c r="B248" i="6"/>
  <c r="C354" i="6"/>
  <c r="B355" i="6"/>
  <c r="A31" i="10" l="1"/>
  <c r="A514" i="10"/>
  <c r="B233" i="6"/>
  <c r="C232" i="6"/>
  <c r="B539" i="6"/>
  <c r="C538" i="6"/>
  <c r="C514" i="6"/>
  <c r="B515" i="6"/>
  <c r="C587" i="6"/>
  <c r="B588" i="6"/>
  <c r="B30" i="6"/>
  <c r="C29" i="6"/>
  <c r="C94" i="6"/>
  <c r="B95" i="6"/>
  <c r="C132" i="6"/>
  <c r="B133" i="6"/>
  <c r="C966" i="6"/>
  <c r="B967" i="6"/>
  <c r="C967" i="6" s="1"/>
  <c r="C622" i="6"/>
  <c r="B623" i="6"/>
  <c r="B156" i="6"/>
  <c r="C155" i="6"/>
  <c r="B278" i="6"/>
  <c r="C277" i="6"/>
  <c r="C985" i="6"/>
  <c r="B986" i="6"/>
  <c r="C309" i="6"/>
  <c r="B310" i="6"/>
  <c r="B814" i="6"/>
  <c r="C813" i="6"/>
  <c r="C179" i="6"/>
  <c r="B180" i="6"/>
  <c r="B207" i="6"/>
  <c r="C206" i="6"/>
  <c r="B756" i="6"/>
  <c r="C755" i="6"/>
  <c r="C866" i="6"/>
  <c r="B867" i="6"/>
  <c r="C918" i="6"/>
  <c r="B919" i="6"/>
  <c r="C715" i="6"/>
  <c r="B716" i="6"/>
  <c r="B661" i="6"/>
  <c r="C660" i="6"/>
  <c r="C355" i="6"/>
  <c r="B356" i="6"/>
  <c r="B406" i="6"/>
  <c r="C405" i="6"/>
  <c r="B249" i="6"/>
  <c r="C248" i="6"/>
  <c r="A515" i="10" l="1"/>
  <c r="A32" i="10"/>
  <c r="C716" i="6"/>
  <c r="B717" i="6"/>
  <c r="B987" i="6"/>
  <c r="C986" i="6"/>
  <c r="B96" i="6"/>
  <c r="C95" i="6"/>
  <c r="B589" i="6"/>
  <c r="C588" i="6"/>
  <c r="C207" i="6"/>
  <c r="B208" i="6"/>
  <c r="C814" i="6"/>
  <c r="B815" i="6"/>
  <c r="B157" i="6"/>
  <c r="C156" i="6"/>
  <c r="B540" i="6"/>
  <c r="C540" i="6" s="1"/>
  <c r="C539" i="6"/>
  <c r="B181" i="6"/>
  <c r="C180" i="6"/>
  <c r="C310" i="6"/>
  <c r="B311" i="6"/>
  <c r="C623" i="6"/>
  <c r="B624" i="6"/>
  <c r="C133" i="6"/>
  <c r="B134" i="6"/>
  <c r="C515" i="6"/>
  <c r="B516" i="6"/>
  <c r="C661" i="6"/>
  <c r="B662" i="6"/>
  <c r="C278" i="6"/>
  <c r="B279" i="6"/>
  <c r="C279" i="6" s="1"/>
  <c r="C30" i="6"/>
  <c r="B31" i="6"/>
  <c r="B234" i="6"/>
  <c r="C233" i="6"/>
  <c r="B757" i="6"/>
  <c r="C756" i="6"/>
  <c r="C867" i="6"/>
  <c r="B868" i="6"/>
  <c r="C919" i="6"/>
  <c r="B920" i="6"/>
  <c r="C406" i="6"/>
  <c r="B407" i="6"/>
  <c r="C356" i="6"/>
  <c r="B357" i="6"/>
  <c r="C249" i="6"/>
  <c r="B250" i="6"/>
  <c r="A516" i="10" l="1"/>
  <c r="A33" i="10"/>
  <c r="C134" i="6"/>
  <c r="B135" i="6"/>
  <c r="C311" i="6"/>
  <c r="B312" i="6"/>
  <c r="C815" i="6"/>
  <c r="B816" i="6"/>
  <c r="C31" i="6"/>
  <c r="B32" i="6"/>
  <c r="C662" i="6"/>
  <c r="B663" i="6"/>
  <c r="C757" i="6"/>
  <c r="B758" i="6"/>
  <c r="C589" i="6"/>
  <c r="B590" i="6"/>
  <c r="C987" i="6"/>
  <c r="B988" i="6"/>
  <c r="C250" i="6"/>
  <c r="B251" i="6"/>
  <c r="C516" i="6"/>
  <c r="B517" i="6"/>
  <c r="C517" i="6" s="1"/>
  <c r="B625" i="6"/>
  <c r="C624" i="6"/>
  <c r="B209" i="6"/>
  <c r="C209" i="6" s="1"/>
  <c r="C208" i="6"/>
  <c r="C717" i="6"/>
  <c r="B718" i="6"/>
  <c r="C234" i="6"/>
  <c r="B235" i="6"/>
  <c r="C181" i="6"/>
  <c r="B182" i="6"/>
  <c r="C157" i="6"/>
  <c r="B158" i="6"/>
  <c r="C158" i="6" s="1"/>
  <c r="C96" i="6"/>
  <c r="B97" i="6"/>
  <c r="C868" i="6"/>
  <c r="B869" i="6"/>
  <c r="C920" i="6"/>
  <c r="B921" i="6"/>
  <c r="C357" i="6"/>
  <c r="B358" i="6"/>
  <c r="C407" i="6"/>
  <c r="B408" i="6"/>
  <c r="A34" i="10" l="1"/>
  <c r="A517" i="10"/>
  <c r="C235" i="6"/>
  <c r="B236" i="6"/>
  <c r="C988" i="6"/>
  <c r="B989" i="6"/>
  <c r="C758" i="6"/>
  <c r="B759" i="6"/>
  <c r="C759" i="6" s="1"/>
  <c r="C32" i="6"/>
  <c r="B33" i="6"/>
  <c r="B313" i="6"/>
  <c r="C312" i="6"/>
  <c r="C97" i="6"/>
  <c r="B98" i="6"/>
  <c r="C182" i="6"/>
  <c r="B183" i="6"/>
  <c r="C718" i="6"/>
  <c r="B719" i="6"/>
  <c r="B252" i="6"/>
  <c r="C251" i="6"/>
  <c r="C590" i="6"/>
  <c r="B591" i="6"/>
  <c r="B664" i="6"/>
  <c r="C663" i="6"/>
  <c r="B817" i="6"/>
  <c r="C816" i="6"/>
  <c r="B136" i="6"/>
  <c r="C135" i="6"/>
  <c r="C625" i="6"/>
  <c r="B626" i="6"/>
  <c r="B870" i="6"/>
  <c r="C869" i="6"/>
  <c r="C921" i="6"/>
  <c r="B922" i="6"/>
  <c r="C358" i="6"/>
  <c r="B359" i="6"/>
  <c r="C408" i="6"/>
  <c r="B409" i="6"/>
  <c r="A518" i="10" l="1"/>
  <c r="A35" i="10"/>
  <c r="B665" i="6"/>
  <c r="C664" i="6"/>
  <c r="B253" i="6"/>
  <c r="C252" i="6"/>
  <c r="C626" i="6"/>
  <c r="B627" i="6"/>
  <c r="B592" i="6"/>
  <c r="C592" i="6" s="1"/>
  <c r="C591" i="6"/>
  <c r="B720" i="6"/>
  <c r="C719" i="6"/>
  <c r="C98" i="6"/>
  <c r="B99" i="6"/>
  <c r="C99" i="6" s="1"/>
  <c r="C33" i="6"/>
  <c r="B34" i="6"/>
  <c r="C34" i="6" s="1"/>
  <c r="C989" i="6"/>
  <c r="B990" i="6"/>
  <c r="C817" i="6"/>
  <c r="B818" i="6"/>
  <c r="B184" i="6"/>
  <c r="C183" i="6"/>
  <c r="C236" i="6"/>
  <c r="B237" i="6"/>
  <c r="C237" i="6" s="1"/>
  <c r="C136" i="6"/>
  <c r="B137" i="6"/>
  <c r="C313" i="6"/>
  <c r="B314" i="6"/>
  <c r="C870" i="6"/>
  <c r="B871" i="6"/>
  <c r="B923" i="6"/>
  <c r="C922" i="6"/>
  <c r="B410" i="6"/>
  <c r="C409" i="6"/>
  <c r="C359" i="6"/>
  <c r="B360" i="6"/>
  <c r="A36" i="10" l="1"/>
  <c r="A519" i="10"/>
  <c r="C314" i="6"/>
  <c r="B315" i="6"/>
  <c r="B138" i="6"/>
  <c r="C137" i="6"/>
  <c r="C990" i="6"/>
  <c r="B991" i="6"/>
  <c r="C184" i="6"/>
  <c r="B185" i="6"/>
  <c r="B254" i="6"/>
  <c r="C253" i="6"/>
  <c r="C818" i="6"/>
  <c r="B819" i="6"/>
  <c r="C627" i="6"/>
  <c r="B628" i="6"/>
  <c r="B721" i="6"/>
  <c r="C720" i="6"/>
  <c r="C665" i="6"/>
  <c r="B666" i="6"/>
  <c r="B872" i="6"/>
  <c r="C871" i="6"/>
  <c r="C923" i="6"/>
  <c r="B924" i="6"/>
  <c r="C360" i="6"/>
  <c r="B361" i="6"/>
  <c r="C410" i="6"/>
  <c r="B411" i="6"/>
  <c r="A520" i="10" l="1"/>
  <c r="A37" i="10"/>
  <c r="C819" i="6"/>
  <c r="B820" i="6"/>
  <c r="C185" i="6"/>
  <c r="B186" i="6"/>
  <c r="C721" i="6"/>
  <c r="B722" i="6"/>
  <c r="C138" i="6"/>
  <c r="B139" i="6"/>
  <c r="C666" i="6"/>
  <c r="B667" i="6"/>
  <c r="B629" i="6"/>
  <c r="C628" i="6"/>
  <c r="C991" i="6"/>
  <c r="B992" i="6"/>
  <c r="C992" i="6" s="1"/>
  <c r="B316" i="6"/>
  <c r="C315" i="6"/>
  <c r="C254" i="6"/>
  <c r="B255" i="6"/>
  <c r="C872" i="6"/>
  <c r="B873" i="6"/>
  <c r="C924" i="6"/>
  <c r="B925" i="6"/>
  <c r="C411" i="6"/>
  <c r="B412" i="6"/>
  <c r="B362" i="6"/>
  <c r="C361" i="6"/>
  <c r="A38" i="10" l="1"/>
  <c r="A521" i="10"/>
  <c r="C255" i="6"/>
  <c r="B256" i="6"/>
  <c r="C256" i="6" s="1"/>
  <c r="B140" i="6"/>
  <c r="C139" i="6"/>
  <c r="C186" i="6"/>
  <c r="B187" i="6"/>
  <c r="C316" i="6"/>
  <c r="B317" i="6"/>
  <c r="C629" i="6"/>
  <c r="B630" i="6"/>
  <c r="C667" i="6"/>
  <c r="B668" i="6"/>
  <c r="C668" i="6" s="1"/>
  <c r="B723" i="6"/>
  <c r="C722" i="6"/>
  <c r="B821" i="6"/>
  <c r="C820" i="6"/>
  <c r="C873" i="6"/>
  <c r="B874" i="6"/>
  <c r="B926" i="6"/>
  <c r="C925" i="6"/>
  <c r="C412" i="6"/>
  <c r="B413" i="6"/>
  <c r="C362" i="6"/>
  <c r="B363" i="6"/>
  <c r="A522" i="10" l="1"/>
  <c r="A39" i="10"/>
  <c r="C317" i="6"/>
  <c r="B318" i="6"/>
  <c r="C363" i="6"/>
  <c r="B364" i="6"/>
  <c r="C821" i="6"/>
  <c r="B822" i="6"/>
  <c r="B141" i="6"/>
  <c r="C140" i="6"/>
  <c r="C630" i="6"/>
  <c r="B631" i="6"/>
  <c r="B188" i="6"/>
  <c r="C187" i="6"/>
  <c r="B724" i="6"/>
  <c r="C723" i="6"/>
  <c r="C874" i="6"/>
  <c r="B875" i="6"/>
  <c r="B927" i="6"/>
  <c r="C926" i="6"/>
  <c r="C413" i="6"/>
  <c r="B414" i="6"/>
  <c r="A40" i="10" l="1"/>
  <c r="A523" i="10"/>
  <c r="C364" i="6"/>
  <c r="B365" i="6"/>
  <c r="C188" i="6"/>
  <c r="B189" i="6"/>
  <c r="C141" i="6"/>
  <c r="B142" i="6"/>
  <c r="C631" i="6"/>
  <c r="B632" i="6"/>
  <c r="C822" i="6"/>
  <c r="B823" i="6"/>
  <c r="C318" i="6"/>
  <c r="B319" i="6"/>
  <c r="C724" i="6"/>
  <c r="B725" i="6"/>
  <c r="C875" i="6"/>
  <c r="B876" i="6"/>
  <c r="C927" i="6"/>
  <c r="B928" i="6"/>
  <c r="C414" i="6"/>
  <c r="B415" i="6"/>
  <c r="A524" i="10" l="1"/>
  <c r="A41" i="10"/>
  <c r="C876" i="6"/>
  <c r="B877" i="6"/>
  <c r="C319" i="6"/>
  <c r="B320" i="6"/>
  <c r="B633" i="6"/>
  <c r="C632" i="6"/>
  <c r="C189" i="6"/>
  <c r="B190" i="6"/>
  <c r="C725" i="6"/>
  <c r="B726" i="6"/>
  <c r="C823" i="6"/>
  <c r="B824" i="6"/>
  <c r="C142" i="6"/>
  <c r="B143" i="6"/>
  <c r="C143" i="6" s="1"/>
  <c r="C365" i="6"/>
  <c r="B366" i="6"/>
  <c r="C928" i="6"/>
  <c r="B929" i="6"/>
  <c r="C415" i="6"/>
  <c r="B416" i="6"/>
  <c r="A42" i="10" l="1"/>
  <c r="A525" i="10"/>
  <c r="C824" i="6"/>
  <c r="B825" i="6"/>
  <c r="C366" i="6"/>
  <c r="B367" i="6"/>
  <c r="C190" i="6"/>
  <c r="B191" i="6"/>
  <c r="C191" i="6" s="1"/>
  <c r="B321" i="6"/>
  <c r="C320" i="6"/>
  <c r="C726" i="6"/>
  <c r="B727" i="6"/>
  <c r="B878" i="6"/>
  <c r="C877" i="6"/>
  <c r="C633" i="6"/>
  <c r="B634" i="6"/>
  <c r="C929" i="6"/>
  <c r="B930" i="6"/>
  <c r="C416" i="6"/>
  <c r="B417" i="6"/>
  <c r="A526" i="10" l="1"/>
  <c r="A43" i="10"/>
  <c r="C367" i="6"/>
  <c r="B368" i="6"/>
  <c r="C878" i="6"/>
  <c r="B879" i="6"/>
  <c r="C321" i="6"/>
  <c r="B322" i="6"/>
  <c r="C634" i="6"/>
  <c r="B635" i="6"/>
  <c r="C635" i="6" s="1"/>
  <c r="B728" i="6"/>
  <c r="C727" i="6"/>
  <c r="B826" i="6"/>
  <c r="C825" i="6"/>
  <c r="C930" i="6"/>
  <c r="B931" i="6"/>
  <c r="B418" i="6"/>
  <c r="C417" i="6"/>
  <c r="A44" i="10" l="1"/>
  <c r="A527" i="10"/>
  <c r="C879" i="6"/>
  <c r="B880" i="6"/>
  <c r="B827" i="6"/>
  <c r="C826" i="6"/>
  <c r="C322" i="6"/>
  <c r="B323" i="6"/>
  <c r="C368" i="6"/>
  <c r="B369" i="6"/>
  <c r="B729" i="6"/>
  <c r="C728" i="6"/>
  <c r="C931" i="6"/>
  <c r="B932" i="6"/>
  <c r="C418" i="6"/>
  <c r="B419" i="6"/>
  <c r="A528" i="10" l="1"/>
  <c r="A45" i="10"/>
  <c r="B828" i="6"/>
  <c r="C827" i="6"/>
  <c r="B370" i="6"/>
  <c r="C369" i="6"/>
  <c r="C323" i="6"/>
  <c r="B324" i="6"/>
  <c r="C880" i="6"/>
  <c r="B881" i="6"/>
  <c r="C729" i="6"/>
  <c r="B730" i="6"/>
  <c r="C932" i="6"/>
  <c r="B933" i="6"/>
  <c r="C419" i="6"/>
  <c r="B420" i="6"/>
  <c r="A46" i="10" l="1"/>
  <c r="A529" i="10"/>
  <c r="B882" i="6"/>
  <c r="C881" i="6"/>
  <c r="C370" i="6"/>
  <c r="B371" i="6"/>
  <c r="C730" i="6"/>
  <c r="B731" i="6"/>
  <c r="C324" i="6"/>
  <c r="B325" i="6"/>
  <c r="C828" i="6"/>
  <c r="B829" i="6"/>
  <c r="B934" i="6"/>
  <c r="C933" i="6"/>
  <c r="C420" i="6"/>
  <c r="B421" i="6"/>
  <c r="A530" i="10" l="1"/>
  <c r="A47" i="10"/>
  <c r="C829" i="6"/>
  <c r="B830" i="6"/>
  <c r="B326" i="6"/>
  <c r="C325" i="6"/>
  <c r="C371" i="6"/>
  <c r="B372" i="6"/>
  <c r="C731" i="6"/>
  <c r="B732" i="6"/>
  <c r="B883" i="6"/>
  <c r="C882" i="6"/>
  <c r="C934" i="6"/>
  <c r="B935" i="6"/>
  <c r="B422" i="6"/>
  <c r="C421" i="6"/>
  <c r="A48" i="10" l="1"/>
  <c r="A531" i="10"/>
  <c r="C326" i="6"/>
  <c r="B327" i="6"/>
  <c r="C372" i="6"/>
  <c r="B373" i="6"/>
  <c r="C830" i="6"/>
  <c r="B831" i="6"/>
  <c r="C732" i="6"/>
  <c r="B733" i="6"/>
  <c r="C883" i="6"/>
  <c r="B884" i="6"/>
  <c r="C935" i="6"/>
  <c r="B936" i="6"/>
  <c r="C422" i="6"/>
  <c r="B423" i="6"/>
  <c r="A49" i="10" l="1"/>
  <c r="A532" i="10"/>
  <c r="C733" i="6"/>
  <c r="B734" i="6"/>
  <c r="B374" i="6"/>
  <c r="C373" i="6"/>
  <c r="C884" i="6"/>
  <c r="B885" i="6"/>
  <c r="B832" i="6"/>
  <c r="C831" i="6"/>
  <c r="C327" i="6"/>
  <c r="B328" i="6"/>
  <c r="C936" i="6"/>
  <c r="B937" i="6"/>
  <c r="C423" i="6"/>
  <c r="B424" i="6"/>
  <c r="A50" i="10" l="1"/>
  <c r="A533" i="10"/>
  <c r="B833" i="6"/>
  <c r="C832" i="6"/>
  <c r="B375" i="6"/>
  <c r="C374" i="6"/>
  <c r="C328" i="6"/>
  <c r="B329" i="6"/>
  <c r="B886" i="6"/>
  <c r="C885" i="6"/>
  <c r="B735" i="6"/>
  <c r="C734" i="6"/>
  <c r="B938" i="6"/>
  <c r="C937" i="6"/>
  <c r="C424" i="6"/>
  <c r="B425" i="6"/>
  <c r="A51" i="10" l="1"/>
  <c r="A534" i="10"/>
  <c r="C886" i="6"/>
  <c r="B887" i="6"/>
  <c r="C375" i="6"/>
  <c r="B376" i="6"/>
  <c r="B330" i="6"/>
  <c r="C329" i="6"/>
  <c r="C735" i="6"/>
  <c r="B736" i="6"/>
  <c r="C736" i="6" s="1"/>
  <c r="B834" i="6"/>
  <c r="C833" i="6"/>
  <c r="C938" i="6"/>
  <c r="B939" i="6"/>
  <c r="B426" i="6"/>
  <c r="C425" i="6"/>
  <c r="A535" i="10" l="1"/>
  <c r="A52" i="10"/>
  <c r="C887" i="6"/>
  <c r="B888" i="6"/>
  <c r="C376" i="6"/>
  <c r="B377" i="6"/>
  <c r="B835" i="6"/>
  <c r="C834" i="6"/>
  <c r="C330" i="6"/>
  <c r="B331" i="6"/>
  <c r="C939" i="6"/>
  <c r="B940" i="6"/>
  <c r="C426" i="6"/>
  <c r="B427" i="6"/>
  <c r="A53" i="10" l="1"/>
  <c r="A536" i="10"/>
  <c r="C377" i="6"/>
  <c r="B378" i="6"/>
  <c r="C331" i="6"/>
  <c r="B332" i="6"/>
  <c r="C888" i="6"/>
  <c r="B889" i="6"/>
  <c r="C835" i="6"/>
  <c r="B836" i="6"/>
  <c r="C940" i="6"/>
  <c r="B941" i="6"/>
  <c r="C427" i="6"/>
  <c r="B428" i="6"/>
  <c r="A537" i="10" l="1"/>
  <c r="A54" i="10"/>
  <c r="C428" i="6"/>
  <c r="B429" i="6"/>
  <c r="C836" i="6"/>
  <c r="B837" i="6"/>
  <c r="B333" i="6"/>
  <c r="C332" i="6"/>
  <c r="C941" i="6"/>
  <c r="B942" i="6"/>
  <c r="C889" i="6"/>
  <c r="B890" i="6"/>
  <c r="C378" i="6"/>
  <c r="B379" i="6"/>
  <c r="A55" i="10" l="1"/>
  <c r="A538" i="10"/>
  <c r="C379" i="6"/>
  <c r="B380" i="6"/>
  <c r="C942" i="6"/>
  <c r="B943" i="6"/>
  <c r="C837" i="6"/>
  <c r="B838" i="6"/>
  <c r="C890" i="6"/>
  <c r="B891" i="6"/>
  <c r="C891" i="6" s="1"/>
  <c r="C429" i="6"/>
  <c r="B430" i="6"/>
  <c r="C430" i="6" s="1"/>
  <c r="C333" i="6"/>
  <c r="B334" i="6"/>
  <c r="A539" i="10" l="1"/>
  <c r="A56" i="10"/>
  <c r="B335" i="6"/>
  <c r="C334" i="6"/>
  <c r="C943" i="6"/>
  <c r="B944" i="6"/>
  <c r="B839" i="6"/>
  <c r="C838" i="6"/>
  <c r="C380" i="6"/>
  <c r="B381" i="6"/>
  <c r="A540" i="10" l="1"/>
  <c r="A57" i="10"/>
  <c r="C944" i="6"/>
  <c r="B945" i="6"/>
  <c r="C381" i="6"/>
  <c r="B382" i="6"/>
  <c r="B840" i="6"/>
  <c r="C839" i="6"/>
  <c r="C335" i="6"/>
  <c r="B336" i="6"/>
  <c r="C336" i="6" s="1"/>
  <c r="A58" i="10" l="1"/>
  <c r="A541" i="10"/>
  <c r="C382" i="6"/>
  <c r="B383" i="6"/>
  <c r="C383" i="6" s="1"/>
  <c r="B946" i="6"/>
  <c r="C945" i="6"/>
  <c r="C840" i="6"/>
  <c r="B841" i="6"/>
  <c r="C841" i="6" s="1"/>
  <c r="A542" i="10" l="1"/>
  <c r="A59" i="10"/>
  <c r="C946" i="6"/>
  <c r="B947" i="6"/>
  <c r="A60" i="10" l="1"/>
  <c r="A543" i="10"/>
  <c r="C947" i="6"/>
  <c r="B948" i="6"/>
  <c r="A544" i="10" l="1"/>
  <c r="A61" i="10"/>
  <c r="C948" i="6"/>
  <c r="B949" i="6"/>
  <c r="A62" i="10" l="1"/>
  <c r="A545" i="10"/>
  <c r="B950" i="6"/>
  <c r="C949" i="6"/>
  <c r="A63" i="10" l="1"/>
  <c r="A546" i="10"/>
  <c r="B951" i="6"/>
  <c r="C950" i="6"/>
  <c r="A547" i="10" l="1"/>
  <c r="A64" i="10"/>
  <c r="B952" i="6"/>
  <c r="C951" i="6"/>
  <c r="A65" i="10" l="1"/>
  <c r="A548" i="10"/>
  <c r="C952" i="6"/>
  <c r="B953" i="6"/>
  <c r="A66" i="10" l="1"/>
  <c r="A549" i="10"/>
  <c r="C953" i="6"/>
  <c r="B954" i="6"/>
  <c r="A550" i="10" l="1"/>
  <c r="A67" i="10"/>
  <c r="C954" i="6"/>
  <c r="B955" i="6"/>
  <c r="A68" i="10" l="1"/>
  <c r="A551" i="10"/>
  <c r="C955" i="6"/>
  <c r="B956" i="6"/>
  <c r="C956" i="6" s="1"/>
  <c r="A69" i="10" l="1"/>
  <c r="A552" i="10"/>
  <c r="A553" i="10" l="1"/>
  <c r="A70" i="10"/>
  <c r="A554" i="10" l="1"/>
  <c r="A71" i="10"/>
  <c r="A72" i="10" l="1"/>
  <c r="A555" i="10"/>
  <c r="A73" i="10" l="1"/>
  <c r="A556" i="10"/>
  <c r="A557" i="10" l="1"/>
  <c r="A74" i="10"/>
  <c r="A558" i="10" l="1"/>
  <c r="A75" i="10"/>
  <c r="A76" i="10" l="1"/>
  <c r="A559" i="10"/>
  <c r="A77" i="10" l="1"/>
  <c r="A560" i="10"/>
  <c r="A78" i="10" l="1"/>
  <c r="A561" i="10"/>
  <c r="A562" i="10" l="1"/>
  <c r="A79" i="10"/>
  <c r="A80" i="10" l="1"/>
  <c r="A563" i="10"/>
  <c r="A432" i="10" l="1"/>
  <c r="A564" i="10"/>
  <c r="A81" i="10"/>
  <c r="A433" i="10" l="1"/>
  <c r="A82" i="10"/>
  <c r="A565" i="10"/>
  <c r="A434" i="10" l="1"/>
  <c r="A83" i="10"/>
  <c r="A566" i="10"/>
  <c r="A435" i="10" l="1"/>
  <c r="A174" i="10"/>
  <c r="A84" i="10"/>
  <c r="A567" i="10"/>
  <c r="A175" i="10" l="1"/>
  <c r="A436" i="10"/>
  <c r="A568" i="10"/>
  <c r="A85" i="10"/>
  <c r="A437" i="10" l="1"/>
  <c r="A176" i="10"/>
  <c r="A86" i="10"/>
  <c r="A569" i="10"/>
  <c r="A177" i="10" l="1"/>
  <c r="A438" i="10"/>
  <c r="A570" i="10"/>
  <c r="A87" i="10"/>
  <c r="A439" i="10" l="1"/>
  <c r="A178" i="10"/>
  <c r="A88" i="10"/>
  <c r="A571" i="10"/>
  <c r="A179" i="10" l="1"/>
  <c r="A440" i="10"/>
  <c r="A89" i="10"/>
  <c r="A572" i="10"/>
  <c r="A441" i="10" l="1"/>
  <c r="A180" i="10"/>
  <c r="A90" i="10"/>
  <c r="A573" i="10"/>
  <c r="A181" i="10" l="1"/>
  <c r="A442" i="10"/>
  <c r="A91" i="10"/>
  <c r="A574" i="10"/>
  <c r="A443" i="10" l="1"/>
  <c r="A182" i="10"/>
  <c r="A92" i="10"/>
  <c r="A575" i="10"/>
  <c r="A183" i="10" l="1"/>
  <c r="A444" i="10"/>
  <c r="A93" i="10"/>
  <c r="A576" i="10"/>
  <c r="A445" i="10" l="1"/>
  <c r="A184" i="10"/>
  <c r="A94" i="10"/>
  <c r="A577" i="10"/>
  <c r="A185" i="10" l="1"/>
  <c r="A446" i="10"/>
  <c r="A95" i="10"/>
  <c r="A578" i="10"/>
  <c r="A447" i="10" l="1"/>
  <c r="A186" i="10"/>
  <c r="A579" i="10"/>
  <c r="A96" i="10"/>
  <c r="A448" i="10" l="1"/>
  <c r="A97" i="10"/>
  <c r="A187" i="10"/>
  <c r="A580" i="10"/>
  <c r="A98" i="10" l="1"/>
  <c r="A188" i="10"/>
  <c r="A449" i="10"/>
  <c r="A581" i="10"/>
  <c r="A189" i="10" l="1"/>
  <c r="A450" i="10"/>
  <c r="A99" i="10"/>
  <c r="A582" i="10"/>
  <c r="A100" i="10" l="1"/>
  <c r="A190" i="10"/>
  <c r="A451" i="10"/>
  <c r="A944" i="10"/>
  <c r="A583" i="10"/>
  <c r="A945" i="10" l="1"/>
  <c r="A191" i="10"/>
  <c r="A452" i="10"/>
  <c r="A101" i="10"/>
  <c r="A584" i="10"/>
  <c r="A102" i="10" l="1"/>
  <c r="A192" i="10"/>
  <c r="A453" i="10"/>
  <c r="A946" i="10"/>
  <c r="A585" i="10"/>
  <c r="A103" i="10" l="1"/>
  <c r="A454" i="10"/>
  <c r="A255" i="10"/>
  <c r="A947" i="10"/>
  <c r="A193" i="10"/>
  <c r="A586" i="10"/>
  <c r="A948" i="10" l="1"/>
  <c r="A455" i="10"/>
  <c r="A256" i="10"/>
  <c r="A194" i="10"/>
  <c r="A104" i="10"/>
  <c r="A587" i="10"/>
  <c r="A195" i="10" l="1"/>
  <c r="A456" i="10"/>
  <c r="A105" i="10"/>
  <c r="A257" i="10"/>
  <c r="A949" i="10"/>
  <c r="A588" i="10"/>
  <c r="A258" i="10" l="1"/>
  <c r="A457" i="10"/>
  <c r="A950" i="10"/>
  <c r="A106" i="10"/>
  <c r="A196" i="10"/>
  <c r="A589" i="10"/>
  <c r="A197" i="10" l="1"/>
  <c r="A683" i="10"/>
  <c r="A458" i="10"/>
  <c r="A951" i="10"/>
  <c r="A107" i="10"/>
  <c r="A259" i="10"/>
  <c r="A590" i="10"/>
  <c r="A952" i="10" l="1"/>
  <c r="A684" i="10"/>
  <c r="A260" i="10"/>
  <c r="A108" i="10"/>
  <c r="A459" i="10"/>
  <c r="A198" i="10"/>
  <c r="A591" i="10"/>
  <c r="A199" i="10" l="1"/>
  <c r="A109" i="10"/>
  <c r="A685" i="10"/>
  <c r="A953" i="10"/>
  <c r="A460" i="10"/>
  <c r="A261" i="10"/>
  <c r="A592" i="10"/>
  <c r="A262" i="10" l="1"/>
  <c r="A954" i="10"/>
  <c r="A110" i="10"/>
  <c r="A461" i="10"/>
  <c r="A686" i="10"/>
  <c r="A200" i="10"/>
  <c r="A593" i="10"/>
  <c r="A758" i="10" l="1"/>
  <c r="A955" i="10"/>
  <c r="A687" i="10"/>
  <c r="A111" i="10"/>
  <c r="A201" i="10"/>
  <c r="A462" i="10"/>
  <c r="A263" i="10"/>
  <c r="A594" i="10"/>
  <c r="A956" i="10" l="1"/>
  <c r="A463" i="10"/>
  <c r="A112" i="10"/>
  <c r="A202" i="10"/>
  <c r="A264" i="10"/>
  <c r="A688" i="10"/>
  <c r="A759" i="10"/>
  <c r="A595" i="10"/>
  <c r="A113" i="10" l="1"/>
  <c r="A689" i="10"/>
  <c r="A203" i="10"/>
  <c r="A464" i="10"/>
  <c r="A265" i="10"/>
  <c r="A760" i="10"/>
  <c r="A957" i="10"/>
  <c r="A596" i="10"/>
  <c r="A958" i="10" l="1"/>
  <c r="A364" i="10"/>
  <c r="A465" i="10"/>
  <c r="A690" i="10"/>
  <c r="A761" i="10"/>
  <c r="A266" i="10"/>
  <c r="A204" i="10"/>
  <c r="A114" i="10"/>
  <c r="A597" i="10"/>
  <c r="A115" i="10" l="1"/>
  <c r="A691" i="10"/>
  <c r="A365" i="10"/>
  <c r="A762" i="10"/>
  <c r="A267" i="10"/>
  <c r="A205" i="10"/>
  <c r="A466" i="10"/>
  <c r="A959" i="10"/>
  <c r="A598" i="10"/>
  <c r="A467" i="10" l="1"/>
  <c r="A268" i="10"/>
  <c r="A206" i="10"/>
  <c r="A692" i="10"/>
  <c r="A116" i="10"/>
  <c r="A960" i="10"/>
  <c r="A599" i="10"/>
  <c r="A763" i="10"/>
  <c r="A366" i="10"/>
  <c r="A764" i="10" l="1"/>
  <c r="A600" i="10"/>
  <c r="A269" i="10"/>
  <c r="A367" i="10"/>
  <c r="A961" i="10"/>
  <c r="A693" i="10"/>
  <c r="A117" i="10"/>
  <c r="A468" i="10"/>
  <c r="A207" i="10"/>
  <c r="A208" i="10" l="1"/>
  <c r="A601" i="10"/>
  <c r="A469" i="10"/>
  <c r="A694" i="10"/>
  <c r="A368" i="10"/>
  <c r="A118" i="10"/>
  <c r="A765" i="10"/>
  <c r="A962" i="10"/>
  <c r="A270" i="10"/>
  <c r="A119" i="10" l="1"/>
  <c r="A695" i="10"/>
  <c r="A602" i="10"/>
  <c r="A271" i="10"/>
  <c r="A963" i="10"/>
  <c r="A766" i="10"/>
  <c r="A369" i="10"/>
  <c r="A470" i="10"/>
  <c r="A209" i="10"/>
  <c r="A471" i="10" l="1"/>
  <c r="A272" i="10"/>
  <c r="A696" i="10"/>
  <c r="A120" i="10"/>
  <c r="A210" i="10"/>
  <c r="A370" i="10"/>
  <c r="A964" i="10"/>
  <c r="A603" i="10"/>
  <c r="A767" i="10"/>
  <c r="A604" i="10" l="1"/>
  <c r="A273" i="10"/>
  <c r="A371" i="10"/>
  <c r="A121" i="10"/>
  <c r="A768" i="10"/>
  <c r="A697" i="10"/>
  <c r="A965" i="10"/>
  <c r="A211" i="10"/>
  <c r="A472" i="10"/>
  <c r="A473" i="10" l="1"/>
  <c r="A769" i="10"/>
  <c r="A372" i="10"/>
  <c r="A966" i="10"/>
  <c r="A212" i="10"/>
  <c r="A698" i="10"/>
  <c r="A122" i="10"/>
  <c r="A605" i="10"/>
  <c r="A274" i="10"/>
  <c r="A275" i="10" l="1"/>
  <c r="A606" i="10"/>
  <c r="A699" i="10"/>
  <c r="A967" i="10"/>
  <c r="A770" i="10"/>
  <c r="A123" i="10"/>
  <c r="A213" i="10"/>
  <c r="A373" i="10"/>
  <c r="A474" i="10"/>
  <c r="A374" i="10" l="1"/>
  <c r="A124" i="10"/>
  <c r="A968" i="10"/>
  <c r="A607" i="10"/>
  <c r="A214" i="10"/>
  <c r="A771" i="10"/>
  <c r="A700" i="10"/>
  <c r="A475" i="10"/>
  <c r="A276" i="10"/>
  <c r="A476" i="10" l="1"/>
  <c r="A772" i="10"/>
  <c r="A608" i="10"/>
  <c r="A125" i="10"/>
  <c r="A277" i="10"/>
  <c r="A701" i="10"/>
  <c r="A215" i="10"/>
  <c r="A969" i="10"/>
  <c r="A375" i="10"/>
  <c r="A702" i="10" l="1"/>
  <c r="A970" i="10"/>
  <c r="A126" i="10"/>
  <c r="A773" i="10"/>
  <c r="A376" i="10"/>
  <c r="A278" i="10"/>
  <c r="A609" i="10"/>
  <c r="A216" i="10"/>
  <c r="A477" i="10"/>
  <c r="A774" i="10" l="1"/>
  <c r="A971" i="10"/>
  <c r="A217" i="10"/>
  <c r="A279" i="10"/>
  <c r="A478" i="10"/>
  <c r="A610" i="10"/>
  <c r="A377" i="10"/>
  <c r="A127" i="10"/>
  <c r="A703" i="10"/>
  <c r="A972" i="10" l="1"/>
  <c r="A611" i="10"/>
  <c r="A128" i="10"/>
  <c r="A280" i="10"/>
  <c r="A704" i="10"/>
  <c r="A378" i="10"/>
  <c r="A479" i="10"/>
  <c r="A218" i="10"/>
  <c r="A775" i="10"/>
  <c r="A379" i="10" l="1"/>
  <c r="A281" i="10"/>
  <c r="A612" i="10"/>
  <c r="A219" i="10"/>
  <c r="A480" i="10"/>
  <c r="A705" i="10"/>
  <c r="A776" i="10"/>
  <c r="A129" i="10"/>
  <c r="A973" i="10"/>
  <c r="A706" i="10" l="1"/>
  <c r="A220" i="10"/>
  <c r="A282" i="10"/>
  <c r="A380" i="10"/>
  <c r="A130" i="10"/>
  <c r="A974" i="10"/>
  <c r="A777" i="10"/>
  <c r="A481" i="10"/>
  <c r="A613" i="10"/>
  <c r="A975" i="10" l="1"/>
  <c r="A221" i="10"/>
  <c r="A381" i="10"/>
  <c r="A482" i="10"/>
  <c r="A614" i="10"/>
  <c r="A778" i="10"/>
  <c r="A131" i="10"/>
  <c r="A283" i="10"/>
  <c r="A707" i="10"/>
  <c r="A222" i="10" l="1"/>
  <c r="A483" i="10"/>
  <c r="A484" i="10"/>
  <c r="A284" i="10"/>
  <c r="A779" i="10"/>
  <c r="A708" i="10"/>
  <c r="A132" i="10"/>
  <c r="A615" i="10"/>
  <c r="A382" i="10"/>
  <c r="A976" i="10"/>
  <c r="A977" i="10" l="1"/>
  <c r="A616" i="10"/>
  <c r="A709" i="10"/>
  <c r="A285" i="10"/>
  <c r="A780" i="10"/>
  <c r="A877" i="10"/>
  <c r="A383" i="10"/>
  <c r="A133" i="10"/>
  <c r="A223" i="10"/>
  <c r="A286" i="10" l="1"/>
  <c r="A134" i="10"/>
  <c r="A878" i="10"/>
  <c r="A617" i="10"/>
  <c r="A224" i="10"/>
  <c r="A384" i="10"/>
  <c r="A781" i="10"/>
  <c r="A710" i="10"/>
  <c r="A978" i="10"/>
  <c r="A979" i="10" l="1"/>
  <c r="A782" i="10"/>
  <c r="A225" i="10"/>
  <c r="A879" i="10"/>
  <c r="A287" i="10"/>
  <c r="A711" i="10"/>
  <c r="A385" i="10"/>
  <c r="A618" i="10"/>
  <c r="A135" i="10"/>
  <c r="A880" i="10" l="1"/>
  <c r="A783" i="10"/>
  <c r="A619" i="10"/>
  <c r="A712" i="10"/>
  <c r="A980" i="10"/>
  <c r="A288" i="10"/>
  <c r="A226" i="10"/>
  <c r="A136" i="10"/>
  <c r="A386" i="10"/>
  <c r="A713" i="10" l="1"/>
  <c r="A784" i="10"/>
  <c r="A227" i="10"/>
  <c r="A137" i="10"/>
  <c r="A387" i="10"/>
  <c r="A289" i="10"/>
  <c r="A981" i="10"/>
  <c r="A620" i="10"/>
  <c r="A881" i="10"/>
  <c r="A290" i="10" l="1"/>
  <c r="A714" i="10"/>
  <c r="A621" i="10"/>
  <c r="A138" i="10"/>
  <c r="A982" i="10"/>
  <c r="A882" i="10"/>
  <c r="A388" i="10"/>
  <c r="A228" i="10"/>
  <c r="A785" i="10"/>
  <c r="A983" i="10" l="1"/>
  <c r="A715" i="10"/>
  <c r="A389" i="10"/>
  <c r="A139" i="10"/>
  <c r="A883" i="10"/>
  <c r="A622" i="10"/>
  <c r="A291" i="10"/>
  <c r="A229" i="10"/>
  <c r="A786" i="10"/>
  <c r="A787" i="10" l="1"/>
  <c r="A292" i="10"/>
  <c r="A884" i="10"/>
  <c r="A390" i="10"/>
  <c r="A984" i="10"/>
  <c r="A230" i="10"/>
  <c r="A623" i="10"/>
  <c r="A140" i="10"/>
  <c r="A716" i="10"/>
  <c r="A624" i="10" l="1"/>
  <c r="A231" i="10"/>
  <c r="A391" i="10"/>
  <c r="A293" i="10"/>
  <c r="A141" i="10"/>
  <c r="A717" i="10"/>
  <c r="A985" i="10"/>
  <c r="A885" i="10"/>
  <c r="A788" i="10"/>
  <c r="A886" i="10" l="1"/>
  <c r="A294" i="10"/>
  <c r="A718" i="10"/>
  <c r="A232" i="10"/>
  <c r="A789" i="10"/>
  <c r="A986" i="10"/>
  <c r="A142" i="10"/>
  <c r="A392" i="10"/>
  <c r="A625" i="10"/>
  <c r="A393" i="10" l="1"/>
  <c r="A143" i="10"/>
  <c r="A295" i="10"/>
  <c r="A987" i="10"/>
  <c r="A233" i="10"/>
  <c r="A626" i="10"/>
  <c r="A790" i="10"/>
  <c r="A719" i="10"/>
  <c r="A887" i="10"/>
  <c r="A720" i="10" l="1"/>
  <c r="A144" i="10"/>
  <c r="A627" i="10"/>
  <c r="A988" i="10"/>
  <c r="A888" i="10"/>
  <c r="A791" i="10"/>
  <c r="A234" i="10"/>
  <c r="A296" i="10"/>
  <c r="A394" i="10"/>
  <c r="A297" i="10" l="1"/>
  <c r="A989" i="10"/>
  <c r="A792" i="10"/>
  <c r="A889" i="10"/>
  <c r="A721" i="10"/>
  <c r="A145" i="10"/>
  <c r="A395" i="10"/>
  <c r="A235" i="10"/>
  <c r="A628" i="10"/>
  <c r="A146" i="10" l="1"/>
  <c r="A990" i="10"/>
  <c r="A793" i="10"/>
  <c r="A236" i="10"/>
  <c r="A890" i="10"/>
  <c r="A396" i="10"/>
  <c r="A629" i="10"/>
  <c r="A722" i="10"/>
  <c r="A298" i="10"/>
  <c r="A237" i="10" l="1"/>
  <c r="A723" i="10"/>
  <c r="A397" i="10"/>
  <c r="A991" i="10"/>
  <c r="A794" i="10"/>
  <c r="A299" i="10"/>
  <c r="A630" i="10"/>
  <c r="A891" i="10"/>
  <c r="A147" i="10"/>
  <c r="A892" i="10" l="1"/>
  <c r="A300" i="10"/>
  <c r="A992" i="10"/>
  <c r="A724" i="10"/>
  <c r="A148" i="10"/>
  <c r="A631" i="10"/>
  <c r="A795" i="10"/>
  <c r="A398" i="10"/>
  <c r="A238" i="10"/>
  <c r="A399" i="10" l="1"/>
  <c r="A632" i="10"/>
  <c r="A725" i="10"/>
  <c r="A301" i="10"/>
  <c r="A239" i="10"/>
  <c r="A796" i="10"/>
  <c r="A149" i="10"/>
  <c r="A993" i="10"/>
  <c r="A893" i="10"/>
  <c r="A994" i="10" l="1"/>
  <c r="A302" i="10"/>
  <c r="A797" i="10"/>
  <c r="A633" i="10"/>
  <c r="A894" i="10"/>
  <c r="A150" i="10"/>
  <c r="A240" i="10"/>
  <c r="A726" i="10"/>
  <c r="A400" i="10"/>
  <c r="A727" i="10" l="1"/>
  <c r="A151" i="10"/>
  <c r="A634" i="10"/>
  <c r="A303" i="10"/>
  <c r="A401" i="10"/>
  <c r="A241" i="10"/>
  <c r="A895" i="10"/>
  <c r="A798" i="10"/>
  <c r="A995" i="10"/>
  <c r="A799" i="10" l="1"/>
  <c r="A304" i="10"/>
  <c r="A635" i="10"/>
  <c r="A242" i="10"/>
  <c r="A152" i="10"/>
  <c r="A996" i="10"/>
  <c r="A896" i="10"/>
  <c r="A402" i="10"/>
  <c r="A728" i="10"/>
  <c r="A305" i="10" l="1"/>
  <c r="A403" i="10"/>
  <c r="A997" i="10"/>
  <c r="A243" i="10"/>
  <c r="A729" i="10"/>
  <c r="A897" i="10"/>
  <c r="A153" i="10"/>
  <c r="A636" i="10"/>
  <c r="A800" i="10"/>
  <c r="A244" i="10" l="1"/>
  <c r="A404" i="10"/>
  <c r="A637" i="10"/>
  <c r="A898" i="10"/>
  <c r="A801" i="10"/>
  <c r="A154" i="10"/>
  <c r="A730" i="10"/>
  <c r="A998" i="10"/>
  <c r="A306" i="10"/>
  <c r="A155" i="10" l="1"/>
  <c r="A999" i="10"/>
  <c r="A899" i="10"/>
  <c r="A405" i="10"/>
  <c r="A307" i="10"/>
  <c r="A731" i="10"/>
  <c r="A802" i="10"/>
  <c r="A638" i="10"/>
  <c r="A245" i="10"/>
  <c r="A156" i="10" l="1"/>
  <c r="A246" i="10"/>
  <c r="A308" i="10"/>
  <c r="A803" i="10"/>
  <c r="A900" i="10"/>
  <c r="A639" i="10"/>
  <c r="A732" i="10"/>
  <c r="A406" i="10"/>
  <c r="A1001" i="10"/>
  <c r="A1000" i="10"/>
  <c r="A157" i="10" l="1"/>
  <c r="N30" i="9"/>
  <c r="M37" i="9"/>
  <c r="P36" i="9"/>
  <c r="N38" i="9"/>
  <c r="Q30" i="9"/>
  <c r="L30" i="9"/>
  <c r="O38" i="9"/>
  <c r="O37" i="9"/>
  <c r="P33" i="9"/>
  <c r="N34" i="9"/>
  <c r="M34" i="9"/>
  <c r="Q38" i="9"/>
  <c r="Q33" i="9"/>
  <c r="N32" i="9"/>
  <c r="P37" i="9"/>
  <c r="N35" i="9"/>
  <c r="O32" i="9"/>
  <c r="M38" i="9"/>
  <c r="P38" i="9"/>
  <c r="L37" i="9"/>
  <c r="P29" i="9"/>
  <c r="L35" i="9"/>
  <c r="O33" i="9"/>
  <c r="N37" i="9"/>
  <c r="O31" i="9"/>
  <c r="O29" i="9"/>
  <c r="Q32" i="9"/>
  <c r="M29" i="9"/>
  <c r="L38" i="9"/>
  <c r="P32" i="9"/>
  <c r="N33" i="9"/>
  <c r="M33" i="9"/>
  <c r="L31" i="9"/>
  <c r="L32" i="9"/>
  <c r="P34" i="9"/>
  <c r="L34" i="9"/>
  <c r="Q37" i="9"/>
  <c r="M30" i="9"/>
  <c r="N31" i="9"/>
  <c r="Q31" i="9"/>
  <c r="O34" i="9"/>
  <c r="O35" i="9"/>
  <c r="P35" i="9"/>
  <c r="L36" i="9"/>
  <c r="M35" i="9"/>
  <c r="O36" i="9"/>
  <c r="P30" i="9"/>
  <c r="P31" i="9"/>
  <c r="Q35" i="9"/>
  <c r="M36" i="9"/>
  <c r="Q34" i="9"/>
  <c r="M32" i="9"/>
  <c r="L33" i="9"/>
  <c r="M31" i="9"/>
  <c r="Q29" i="9"/>
  <c r="N36" i="9"/>
  <c r="L29" i="9"/>
  <c r="O30" i="9"/>
  <c r="N29" i="9"/>
  <c r="Q36" i="9"/>
  <c r="A733" i="10"/>
  <c r="A901" i="10"/>
  <c r="A309" i="10"/>
  <c r="A407" i="10"/>
  <c r="A640" i="10"/>
  <c r="A804" i="10"/>
  <c r="A247" i="10"/>
  <c r="A158" i="10" l="1"/>
  <c r="A902" i="10"/>
  <c r="A805" i="10"/>
  <c r="A408" i="10"/>
  <c r="A248" i="10"/>
  <c r="A641" i="10"/>
  <c r="A310" i="10"/>
  <c r="A734" i="10"/>
  <c r="A159" i="10" l="1"/>
  <c r="A903" i="10"/>
  <c r="A735" i="10"/>
  <c r="A642" i="10"/>
  <c r="A409" i="10"/>
  <c r="A806" i="10"/>
  <c r="A311" i="10"/>
  <c r="A249" i="10"/>
  <c r="A160" i="10" l="1"/>
  <c r="A250" i="10"/>
  <c r="A643" i="10"/>
  <c r="A904" i="10"/>
  <c r="A807" i="10"/>
  <c r="A312" i="10"/>
  <c r="A410" i="10"/>
  <c r="A736" i="10"/>
  <c r="A161" i="10" l="1"/>
  <c r="A737" i="10"/>
  <c r="A808" i="10"/>
  <c r="A905" i="10"/>
  <c r="A644" i="10"/>
  <c r="A251" i="10"/>
  <c r="A411" i="10"/>
  <c r="A313" i="10"/>
  <c r="A252" i="10" l="1"/>
  <c r="A162" i="10"/>
  <c r="A314" i="10"/>
  <c r="A645" i="10"/>
  <c r="A809" i="10"/>
  <c r="A906" i="10"/>
  <c r="A738" i="10"/>
  <c r="A412" i="10"/>
  <c r="A163" i="10" l="1"/>
  <c r="A254" i="10"/>
  <c r="A253" i="10"/>
  <c r="A413" i="10"/>
  <c r="A907" i="10"/>
  <c r="A646" i="10"/>
  <c r="A810" i="10"/>
  <c r="A739" i="10"/>
  <c r="A315" i="10"/>
  <c r="A164" i="10" l="1"/>
  <c r="A316" i="10"/>
  <c r="A811" i="10"/>
  <c r="A740" i="10"/>
  <c r="A908" i="10"/>
  <c r="A647" i="10"/>
  <c r="A414" i="10"/>
  <c r="A165" i="10" l="1"/>
  <c r="A415" i="10"/>
  <c r="A648" i="10"/>
  <c r="A812" i="10"/>
  <c r="A909" i="10"/>
  <c r="A741" i="10"/>
  <c r="A317" i="10"/>
  <c r="A166" i="10" l="1"/>
  <c r="A649" i="10"/>
  <c r="A742" i="10"/>
  <c r="A318" i="10"/>
  <c r="A910" i="10"/>
  <c r="A813" i="10"/>
  <c r="A416" i="10"/>
  <c r="A650" i="10" l="1"/>
  <c r="A167" i="10"/>
  <c r="A417" i="10"/>
  <c r="A814" i="10"/>
  <c r="A319" i="10"/>
  <c r="A911" i="10"/>
  <c r="A743" i="10"/>
  <c r="A168" i="10" l="1"/>
  <c r="A651" i="10"/>
  <c r="A912" i="10"/>
  <c r="A815" i="10"/>
  <c r="A744" i="10"/>
  <c r="A320" i="10"/>
  <c r="A418" i="10"/>
  <c r="A652" i="10" l="1"/>
  <c r="A169" i="10"/>
  <c r="A816" i="10"/>
  <c r="A321" i="10"/>
  <c r="A419" i="10"/>
  <c r="A745" i="10"/>
  <c r="A913" i="10"/>
  <c r="A746" i="10" l="1"/>
  <c r="A170" i="10"/>
  <c r="A653" i="10"/>
  <c r="A322" i="10"/>
  <c r="A817" i="10"/>
  <c r="A914" i="10"/>
  <c r="A420" i="10"/>
  <c r="A171" i="10" l="1"/>
  <c r="A747" i="10"/>
  <c r="A654" i="10"/>
  <c r="A818" i="10"/>
  <c r="A421" i="10"/>
  <c r="A915" i="10"/>
  <c r="A323" i="10"/>
  <c r="A748" i="10" l="1"/>
  <c r="A655" i="10"/>
  <c r="A173" i="10"/>
  <c r="A172" i="10"/>
  <c r="A422" i="10"/>
  <c r="A324" i="10"/>
  <c r="A916" i="10"/>
  <c r="A819" i="10"/>
  <c r="A656" i="10" l="1"/>
  <c r="A749" i="10"/>
  <c r="A820" i="10"/>
  <c r="A325" i="10"/>
  <c r="A917" i="10"/>
  <c r="A423" i="10"/>
  <c r="A657" i="10" l="1"/>
  <c r="A750" i="10"/>
  <c r="A424" i="10"/>
  <c r="A326" i="10"/>
  <c r="A918" i="10"/>
  <c r="A821" i="10"/>
  <c r="A751" i="10" l="1"/>
  <c r="A658" i="10"/>
  <c r="A327" i="10"/>
  <c r="A919" i="10"/>
  <c r="A425" i="10"/>
  <c r="A822" i="10"/>
  <c r="A659" i="10" l="1"/>
  <c r="A752" i="10"/>
  <c r="A426" i="10"/>
  <c r="A920" i="10"/>
  <c r="A823" i="10"/>
  <c r="A328" i="10"/>
  <c r="A753" i="10" l="1"/>
  <c r="A427" i="10"/>
  <c r="A660" i="10"/>
  <c r="A824" i="10"/>
  <c r="A329" i="10"/>
  <c r="A921" i="10"/>
  <c r="A428" i="10" l="1"/>
  <c r="A754" i="10"/>
  <c r="A661" i="10"/>
  <c r="A330" i="10"/>
  <c r="A922" i="10"/>
  <c r="A825" i="10"/>
  <c r="A755" i="10" l="1"/>
  <c r="A662" i="10"/>
  <c r="A429" i="10"/>
  <c r="A331" i="10"/>
  <c r="A923" i="10"/>
  <c r="A826" i="10"/>
  <c r="A663" i="10" l="1"/>
  <c r="A431" i="10"/>
  <c r="A430" i="10"/>
  <c r="A757" i="10"/>
  <c r="A756" i="10"/>
  <c r="A924" i="10"/>
  <c r="A827" i="10"/>
  <c r="A332" i="10"/>
  <c r="A664" i="10" l="1"/>
  <c r="A925" i="10"/>
  <c r="A828" i="10"/>
  <c r="A333" i="10"/>
  <c r="A665" i="10" l="1"/>
  <c r="A829" i="10"/>
  <c r="A334" i="10"/>
  <c r="A926" i="10"/>
  <c r="A666" i="10" l="1"/>
  <c r="A335" i="10"/>
  <c r="A927" i="10"/>
  <c r="A830" i="10"/>
  <c r="A667" i="10" l="1"/>
  <c r="A928" i="10"/>
  <c r="A831" i="10"/>
  <c r="A336" i="10"/>
  <c r="A668" i="10" l="1"/>
  <c r="A832" i="10"/>
  <c r="A337" i="10"/>
  <c r="A929" i="10"/>
  <c r="A669" i="10" l="1"/>
  <c r="A338" i="10"/>
  <c r="A930" i="10"/>
  <c r="A833" i="10"/>
  <c r="A670" i="10" l="1"/>
  <c r="A931" i="10"/>
  <c r="A834" i="10"/>
  <c r="A339" i="10"/>
  <c r="A671" i="10" l="1"/>
  <c r="A835" i="10"/>
  <c r="A340" i="10"/>
  <c r="A932" i="10"/>
  <c r="A933" i="10" l="1"/>
  <c r="A672" i="10"/>
  <c r="A341" i="10"/>
  <c r="A836" i="10"/>
  <c r="A673" i="10" l="1"/>
  <c r="A934" i="10"/>
  <c r="A837" i="10"/>
  <c r="A342" i="10"/>
  <c r="A935" i="10" l="1"/>
  <c r="A674" i="10"/>
  <c r="A343" i="10"/>
  <c r="A838" i="10"/>
  <c r="A675" i="10" l="1"/>
  <c r="A936" i="10"/>
  <c r="A839" i="10"/>
  <c r="A344" i="10"/>
  <c r="A937" i="10" l="1"/>
  <c r="A676" i="10"/>
  <c r="A345" i="10"/>
  <c r="A840" i="10"/>
  <c r="A677" i="10" l="1"/>
  <c r="A938" i="10"/>
  <c r="A841" i="10"/>
  <c r="A346" i="10"/>
  <c r="A939" i="10" l="1"/>
  <c r="A678" i="10"/>
  <c r="A842" i="10"/>
  <c r="A347" i="10"/>
  <c r="A940" i="10" l="1"/>
  <c r="A679" i="10"/>
  <c r="A843" i="10"/>
  <c r="A348" i="10"/>
  <c r="A680" i="10" l="1"/>
  <c r="A941" i="10"/>
  <c r="A349" i="10"/>
  <c r="A844" i="10"/>
  <c r="A942" i="10" l="1"/>
  <c r="A943" i="10"/>
  <c r="A682" i="10"/>
  <c r="A681" i="10"/>
  <c r="A845" i="10"/>
  <c r="A350" i="10"/>
  <c r="A846" i="10" l="1"/>
  <c r="A351" i="10"/>
  <c r="A847" i="10" l="1"/>
  <c r="A352" i="10"/>
  <c r="A848" i="10" l="1"/>
  <c r="A353" i="10"/>
  <c r="A354" i="10" l="1"/>
  <c r="A849" i="10"/>
  <c r="A850" i="10" l="1"/>
  <c r="A355" i="10"/>
  <c r="A356" i="10" l="1"/>
  <c r="A851" i="10"/>
  <c r="A852" i="10" l="1"/>
  <c r="A357" i="10"/>
  <c r="A853" i="10" l="1"/>
  <c r="A358" i="10"/>
  <c r="A854" i="10" l="1"/>
  <c r="A359" i="10"/>
  <c r="A360" i="10" l="1"/>
  <c r="A855" i="10"/>
  <c r="A856" i="10" l="1"/>
  <c r="A361" i="10"/>
  <c r="A857" i="10" l="1"/>
  <c r="A363" i="10"/>
  <c r="A362" i="10"/>
  <c r="A858" i="10" l="1"/>
  <c r="A859" i="10" l="1"/>
  <c r="A860" i="10" l="1"/>
  <c r="A861" i="10" l="1"/>
  <c r="A862" i="10" l="1"/>
  <c r="A863" i="10" l="1"/>
  <c r="A864" i="10" l="1"/>
  <c r="A865" i="10" l="1"/>
  <c r="A866" i="10" l="1"/>
  <c r="A867" i="10" l="1"/>
  <c r="A868" i="10" l="1"/>
  <c r="A869" i="10" l="1"/>
  <c r="A870" i="10" l="1"/>
  <c r="A871" i="10" l="1"/>
  <c r="A872" i="10" l="1"/>
  <c r="A873" i="10" l="1"/>
  <c r="A874" i="10" l="1"/>
  <c r="A876" i="10" l="1"/>
  <c r="A875" i="10"/>
  <c r="O14" i="9" l="1"/>
  <c r="U34" i="9"/>
  <c r="L9" i="9"/>
  <c r="L12" i="9"/>
  <c r="M10" i="9"/>
  <c r="R32" i="9"/>
  <c r="X33" i="9"/>
  <c r="Q13" i="9"/>
  <c r="S31" i="9"/>
  <c r="T30" i="9"/>
  <c r="V31" i="9"/>
  <c r="L16" i="9"/>
  <c r="R38" i="9"/>
  <c r="M13" i="9"/>
  <c r="M9" i="9"/>
  <c r="T29" i="9"/>
  <c r="S30" i="9"/>
  <c r="Q12" i="9"/>
  <c r="Y35" i="9"/>
  <c r="Y34" i="9"/>
  <c r="O8" i="9"/>
  <c r="O9" i="9"/>
  <c r="M17" i="9"/>
  <c r="N8" i="9"/>
  <c r="Y36" i="9"/>
  <c r="W36" i="9"/>
  <c r="Y31" i="9"/>
  <c r="V34" i="9"/>
  <c r="M12" i="9"/>
  <c r="R31" i="9"/>
  <c r="S34" i="9"/>
  <c r="W32" i="9"/>
  <c r="V37" i="9"/>
  <c r="T37" i="9"/>
  <c r="S33" i="9"/>
  <c r="Q10" i="9"/>
  <c r="R29" i="9"/>
  <c r="V30" i="9"/>
  <c r="L10" i="9"/>
  <c r="X38" i="9"/>
  <c r="R30" i="9"/>
  <c r="P10" i="9"/>
  <c r="N12" i="9"/>
  <c r="L14" i="9"/>
  <c r="T35" i="9"/>
  <c r="S35" i="9"/>
  <c r="O11" i="9"/>
  <c r="Y30" i="9"/>
  <c r="U33" i="9"/>
  <c r="N14" i="9"/>
  <c r="U37" i="9"/>
  <c r="S36" i="9"/>
  <c r="U30" i="9"/>
  <c r="M14" i="9"/>
  <c r="P17" i="9"/>
  <c r="O17" i="9"/>
  <c r="O15" i="9"/>
  <c r="X37" i="9"/>
  <c r="Y33" i="9"/>
  <c r="W37" i="9"/>
  <c r="Q11" i="9"/>
  <c r="Q16" i="9"/>
  <c r="O13" i="9"/>
  <c r="P9" i="9"/>
  <c r="L8" i="9"/>
  <c r="S38" i="9"/>
  <c r="X30" i="9"/>
  <c r="Q8" i="9"/>
  <c r="V29" i="9"/>
  <c r="N10" i="9"/>
  <c r="W38" i="9"/>
  <c r="V38" i="9"/>
  <c r="R37" i="9"/>
  <c r="Q15" i="9"/>
  <c r="P11" i="9"/>
  <c r="V35" i="9"/>
  <c r="S32" i="9"/>
  <c r="P8" i="9"/>
  <c r="V33" i="9"/>
  <c r="U29" i="9"/>
  <c r="O12" i="9"/>
  <c r="L17" i="9"/>
  <c r="Q9" i="9"/>
  <c r="Y29" i="9"/>
  <c r="X32" i="9"/>
  <c r="R33" i="9"/>
  <c r="U35" i="9"/>
  <c r="W35" i="9"/>
  <c r="U38" i="9"/>
  <c r="T32" i="9"/>
  <c r="N9" i="9"/>
  <c r="N17" i="9"/>
  <c r="T38" i="9"/>
  <c r="W29" i="9"/>
  <c r="X34" i="9"/>
  <c r="X35" i="9"/>
  <c r="Y38" i="9"/>
  <c r="M15" i="9"/>
  <c r="X29" i="9"/>
  <c r="T31" i="9"/>
  <c r="R36" i="9"/>
  <c r="P12" i="9"/>
  <c r="Q14" i="9"/>
  <c r="P13" i="9"/>
  <c r="X36" i="9"/>
  <c r="N11" i="9"/>
  <c r="N16" i="9"/>
  <c r="R35" i="9"/>
  <c r="L11" i="9"/>
  <c r="W34" i="9"/>
  <c r="P15" i="9"/>
  <c r="U32" i="9"/>
  <c r="O10" i="9"/>
  <c r="W31" i="9"/>
  <c r="S37" i="9"/>
  <c r="U36" i="9"/>
  <c r="M16" i="9"/>
  <c r="N15" i="9"/>
  <c r="Y37" i="9"/>
  <c r="U31" i="9"/>
  <c r="Y32" i="9"/>
  <c r="X31" i="9"/>
  <c r="W30" i="9"/>
  <c r="L15" i="9"/>
  <c r="O16" i="9"/>
  <c r="T36" i="9"/>
  <c r="L13" i="9"/>
  <c r="T34" i="9"/>
  <c r="R34" i="9"/>
  <c r="M8" i="9"/>
  <c r="W33" i="9"/>
  <c r="M11" i="9"/>
  <c r="T33" i="9"/>
  <c r="P14" i="9"/>
  <c r="Q17" i="9"/>
  <c r="V32" i="9"/>
  <c r="P16" i="9"/>
  <c r="V36" i="9"/>
  <c r="S29" i="9"/>
  <c r="N13" i="9"/>
  <c r="R11" i="9" l="1"/>
  <c r="U11" i="9"/>
  <c r="Y11" i="9"/>
  <c r="S11" i="9"/>
  <c r="T11" i="9"/>
  <c r="X11" i="9"/>
  <c r="V11" i="9"/>
  <c r="W11" i="9"/>
  <c r="R15" i="9"/>
  <c r="W15" i="9"/>
  <c r="T15" i="9"/>
  <c r="U15" i="9"/>
  <c r="X15" i="9"/>
  <c r="V15" i="9"/>
  <c r="Y15" i="9"/>
  <c r="S15" i="9"/>
  <c r="X14" i="9"/>
  <c r="U14" i="9"/>
  <c r="R14" i="9"/>
  <c r="Y14" i="9"/>
  <c r="W14" i="9"/>
  <c r="V14" i="9"/>
  <c r="T14" i="9"/>
  <c r="S14" i="9"/>
  <c r="T16" i="9"/>
  <c r="U16" i="9"/>
  <c r="X16" i="9"/>
  <c r="Y16" i="9"/>
  <c r="R16" i="9"/>
  <c r="S16" i="9"/>
  <c r="V16" i="9"/>
  <c r="W16" i="9"/>
  <c r="U12" i="9"/>
  <c r="R12" i="9"/>
  <c r="Y12" i="9"/>
  <c r="X12" i="9"/>
  <c r="S12" i="9"/>
  <c r="V12" i="9"/>
  <c r="W12" i="9"/>
  <c r="T12" i="9"/>
  <c r="X13" i="9"/>
  <c r="R13" i="9"/>
  <c r="U13" i="9"/>
  <c r="T13" i="9"/>
  <c r="Y13" i="9"/>
  <c r="V13" i="9"/>
  <c r="W13" i="9"/>
  <c r="S13" i="9"/>
  <c r="U10" i="9"/>
  <c r="X10" i="9"/>
  <c r="W10" i="9"/>
  <c r="V10" i="9"/>
  <c r="Y10" i="9"/>
  <c r="R10" i="9"/>
  <c r="S10" i="9"/>
  <c r="T10" i="9"/>
  <c r="U9" i="9"/>
  <c r="Y9" i="9"/>
  <c r="T9" i="9"/>
  <c r="X9" i="9"/>
  <c r="V9" i="9"/>
  <c r="S9" i="9"/>
  <c r="R9" i="9"/>
  <c r="W9" i="9"/>
  <c r="T17" i="9"/>
  <c r="V17" i="9"/>
  <c r="Y17" i="9"/>
  <c r="X17" i="9"/>
  <c r="U17" i="9"/>
  <c r="S17" i="9"/>
  <c r="R17" i="9"/>
  <c r="W17" i="9"/>
  <c r="T8" i="9"/>
  <c r="R8" i="9"/>
  <c r="U8" i="9"/>
  <c r="S8" i="9"/>
  <c r="Y8" i="9"/>
  <c r="X8" i="9"/>
  <c r="V8" i="9"/>
  <c r="W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White</author>
  </authors>
  <commentList>
    <comment ref="A1" authorId="0" shapeId="0" xr:uid="{3063C468-BD92-4716-ADF5-030D1FFA31B9}">
      <text>
        <r>
          <rPr>
            <b/>
            <sz val="9"/>
            <color indexed="81"/>
            <rFont val="Tahoma"/>
            <family val="2"/>
          </rPr>
          <t>Criteria:</t>
        </r>
        <r>
          <rPr>
            <sz val="9"/>
            <color indexed="81"/>
            <rFont val="Tahoma"/>
            <family val="2"/>
          </rPr>
          <t xml:space="preserve">
Select from the Region and Year drop downs to filter the report.  See tab Report Info for instructions.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White</author>
  </authors>
  <commentList>
    <comment ref="A1" authorId="0" shapeId="0" xr:uid="{FBBA55D7-5087-447A-A699-6EA91525A20A}">
      <text>
        <r>
          <rPr>
            <b/>
            <sz val="9"/>
            <color indexed="81"/>
            <rFont val="Tahoma"/>
            <family val="2"/>
          </rPr>
          <t>Criteria:</t>
        </r>
        <r>
          <rPr>
            <sz val="9"/>
            <color indexed="81"/>
            <rFont val="Tahoma"/>
            <family val="2"/>
          </rPr>
          <t xml:space="preserve">
Select from the Year drop down to filter the report.  See tab Report Info for instructions.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<sst xmlns="http://schemas.openxmlformats.org/spreadsheetml/2006/main" count="13642" uniqueCount="618">
  <si>
    <t>Sales</t>
  </si>
  <si>
    <t>AE Publishing</t>
  </si>
  <si>
    <t>National</t>
  </si>
  <si>
    <t>Medium</t>
  </si>
  <si>
    <t>Large</t>
  </si>
  <si>
    <t>All Natural Foods</t>
  </si>
  <si>
    <t>Top Tier</t>
  </si>
  <si>
    <t>Allied Factories</t>
  </si>
  <si>
    <t>Alpine Apex Apparel</t>
  </si>
  <si>
    <t>Regional</t>
  </si>
  <si>
    <t>Small</t>
  </si>
  <si>
    <t>Alpine Arcades</t>
  </si>
  <si>
    <t>Apex Aroma</t>
  </si>
  <si>
    <t>Apex Horizons</t>
  </si>
  <si>
    <t>Arbor Aura</t>
  </si>
  <si>
    <t>Arcadia Analytics</t>
  </si>
  <si>
    <t>Arizona University</t>
  </si>
  <si>
    <t>Aspen &amp; Oak</t>
  </si>
  <si>
    <t>Aura &amp; Iron</t>
  </si>
  <si>
    <t>Aurora Apparel</t>
  </si>
  <si>
    <t>Bamboo Blossom Florists</t>
  </si>
  <si>
    <t>Bamboo Grove Bistro</t>
  </si>
  <si>
    <t>Beacon Bay</t>
  </si>
  <si>
    <t>Beacon Builders</t>
  </si>
  <si>
    <t>Bently Foods</t>
  </si>
  <si>
    <t>Big Apple Foods</t>
  </si>
  <si>
    <t>Blaze Bazaar</t>
  </si>
  <si>
    <t>Blue Barn</t>
  </si>
  <si>
    <t>Blue Heron</t>
  </si>
  <si>
    <t>Blue Horizon Ventures</t>
  </si>
  <si>
    <t>Blue Jay Bay</t>
  </si>
  <si>
    <t>Blush Bloom</t>
  </si>
  <si>
    <t>Bold Beam</t>
  </si>
  <si>
    <t>Bold Brew</t>
  </si>
  <si>
    <t>Boulder Construction</t>
  </si>
  <si>
    <t>Brave &amp; Sage</t>
  </si>
  <si>
    <t>Bright Aura</t>
  </si>
  <si>
    <t>Brite &amp; Bloom</t>
  </si>
  <si>
    <t>BriteVista</t>
  </si>
  <si>
    <t>Brown Industrial</t>
  </si>
  <si>
    <t>Businesss Connections</t>
  </si>
  <si>
    <t>Butler and Sons</t>
  </si>
  <si>
    <t>ByteBloom</t>
  </si>
  <si>
    <t>CallTech Phone Services</t>
  </si>
  <si>
    <t>Canvas Co.</t>
  </si>
  <si>
    <t>Cascade Creations</t>
  </si>
  <si>
    <t>Catalyst Consulting</t>
  </si>
  <si>
    <t>Catalyst Creative</t>
  </si>
  <si>
    <t>Cedar &amp; Sky</t>
  </si>
  <si>
    <t>Cedar &amp; Stone</t>
  </si>
  <si>
    <t>Cedar Crest Homes</t>
  </si>
  <si>
    <t>Cedar Springs Spa</t>
  </si>
  <si>
    <t>Celestial Cliff</t>
  </si>
  <si>
    <t>Chandra Technology</t>
  </si>
  <si>
    <t>Cinder &amp; Sage</t>
  </si>
  <si>
    <t>City Glow</t>
  </si>
  <si>
    <t>City Line Co.</t>
  </si>
  <si>
    <t>City Stone</t>
  </si>
  <si>
    <t>ClearSky Co.</t>
  </si>
  <si>
    <t>Cliff &amp; Clay</t>
  </si>
  <si>
    <t>Cloud Crest</t>
  </si>
  <si>
    <t>CloudForge</t>
  </si>
  <si>
    <t>Clover Coast</t>
  </si>
  <si>
    <t>Coast &amp; Cedar</t>
  </si>
  <si>
    <t>Communication Specialists</t>
  </si>
  <si>
    <t>Copper &amp; Craft</t>
  </si>
  <si>
    <t>Copper Canyon Coffee</t>
  </si>
  <si>
    <t>Copper Compass Navigation</t>
  </si>
  <si>
    <t>Coral Coast Craftworks</t>
  </si>
  <si>
    <t>Coral Crest Cruises</t>
  </si>
  <si>
    <t>Core Consulting</t>
  </si>
  <si>
    <t>Cove &amp; Canvas</t>
  </si>
  <si>
    <t>CoveCraft</t>
  </si>
  <si>
    <t>Cozy Compass</t>
  </si>
  <si>
    <t>Crimson Canyon</t>
  </si>
  <si>
    <t>Crimson Cascade Creations</t>
  </si>
  <si>
    <t>Crimson Clay</t>
  </si>
  <si>
    <t>Crimson Creek Brewery</t>
  </si>
  <si>
    <t>Dawn &amp; Dusk</t>
  </si>
  <si>
    <t>DC Distributors</t>
  </si>
  <si>
    <t>Desert Bloom Florists</t>
  </si>
  <si>
    <t>Digital Drift</t>
  </si>
  <si>
    <t>Dream &amp; Drift</t>
  </si>
  <si>
    <t>Driftwood &amp; Dew</t>
  </si>
  <si>
    <t>DwellWave</t>
  </si>
  <si>
    <t>Earth Echo</t>
  </si>
  <si>
    <t>Eastern Bank</t>
  </si>
  <si>
    <t>Eastern Distributors</t>
  </si>
  <si>
    <t>eBusiness Services</t>
  </si>
  <si>
    <t>Echo Earth</t>
  </si>
  <si>
    <t>Echo Enterprises</t>
  </si>
  <si>
    <t>Echoes &amp; Ember</t>
  </si>
  <si>
    <t>Electric Edge Gaming</t>
  </si>
  <si>
    <t>Electric Ember Studios</t>
  </si>
  <si>
    <t>Element Earth</t>
  </si>
  <si>
    <t>Elemental Energy</t>
  </si>
  <si>
    <t>Elevation Enterprises</t>
  </si>
  <si>
    <t>Ember Edge</t>
  </si>
  <si>
    <t>EmberStone</t>
  </si>
  <si>
    <t>Emerald Echo Music</t>
  </si>
  <si>
    <t>Emerald Eclipse Energy</t>
  </si>
  <si>
    <t>Emerald Edge Engineering</t>
  </si>
  <si>
    <t>Enchanted Earth</t>
  </si>
  <si>
    <t>Enigma Enterprises</t>
  </si>
  <si>
    <t>eTech Depot</t>
  </si>
  <si>
    <t>Ether Echo</t>
  </si>
  <si>
    <t>Ether Edge</t>
  </si>
  <si>
    <t>EtherEase</t>
  </si>
  <si>
    <t>Fable Flora</t>
  </si>
  <si>
    <t>Fast Track Computers</t>
  </si>
  <si>
    <t>Flora Forge</t>
  </si>
  <si>
    <t>Flux &amp; Flow</t>
  </si>
  <si>
    <t>Forge &amp; Fern</t>
  </si>
  <si>
    <t>Fresh Finch</t>
  </si>
  <si>
    <t>FreshFields</t>
  </si>
  <si>
    <t>FreshSprout</t>
  </si>
  <si>
    <t>Frost &amp; Forge</t>
  </si>
  <si>
    <t>Frost Forest</t>
  </si>
  <si>
    <t>FrostFire Furnishings</t>
  </si>
  <si>
    <t>Fusion Finance</t>
  </si>
  <si>
    <t>FusionFrame</t>
  </si>
  <si>
    <t>Future Forge</t>
  </si>
  <si>
    <t>Genesis Group</t>
  </si>
  <si>
    <t>Gilded Glow</t>
  </si>
  <si>
    <t>Glacier Glimpse Photography</t>
  </si>
  <si>
    <t>Glacier Grove Farms</t>
  </si>
  <si>
    <t>Glade Goods</t>
  </si>
  <si>
    <t>Glade Grove</t>
  </si>
  <si>
    <t>Glimmer Grove</t>
  </si>
  <si>
    <t>Global Connections</t>
  </si>
  <si>
    <t>Global Financial</t>
  </si>
  <si>
    <t>Glow &amp; Gather</t>
  </si>
  <si>
    <t>Glow Guild</t>
  </si>
  <si>
    <t>Golden Grove Catering</t>
  </si>
  <si>
    <t>Golden Grove Gaming</t>
  </si>
  <si>
    <t>Granite Grove</t>
  </si>
  <si>
    <t>Granite Services</t>
  </si>
  <si>
    <t>Green &amp; Gold</t>
  </si>
  <si>
    <t>GreenLeaf Organics</t>
  </si>
  <si>
    <t>GreenSpire</t>
  </si>
  <si>
    <t>Grove &amp; Gather</t>
  </si>
  <si>
    <t>Halo &amp; Horizon</t>
  </si>
  <si>
    <t>Harbor Halo</t>
  </si>
  <si>
    <t>Harbor Homes</t>
  </si>
  <si>
    <t>Harbor Hues</t>
  </si>
  <si>
    <t>Harmony Harbor Counseling</t>
  </si>
  <si>
    <t>Harvest Halo</t>
  </si>
  <si>
    <t>Harvest Hill</t>
  </si>
  <si>
    <t>HeartBloom</t>
  </si>
  <si>
    <t>Hearth &amp; Haven</t>
  </si>
  <si>
    <t>Hearth &amp; Stone</t>
  </si>
  <si>
    <t>High Tide Labs</t>
  </si>
  <si>
    <t>Horizon Healthcare</t>
  </si>
  <si>
    <t>Horizon Hive</t>
  </si>
  <si>
    <t>Horizon Holdings</t>
  </si>
  <si>
    <t>Ignite Industries</t>
  </si>
  <si>
    <t>Illinois University</t>
  </si>
  <si>
    <t>Indigo &amp; Ivory</t>
  </si>
  <si>
    <t>Indigo Echo</t>
  </si>
  <si>
    <t>Indigo Ivy</t>
  </si>
  <si>
    <t>Industrial Solutions</t>
  </si>
  <si>
    <t>Infinite Ideas</t>
  </si>
  <si>
    <t>Infinite Insights</t>
  </si>
  <si>
    <t>Infinity Services</t>
  </si>
  <si>
    <t>Ink &amp; Iron</t>
  </si>
  <si>
    <t>Insight Innovations</t>
  </si>
  <si>
    <t>International Shipping</t>
  </si>
  <si>
    <t>Iron &amp; Ivy</t>
  </si>
  <si>
    <t>Ironclad Innovations</t>
  </si>
  <si>
    <t>Ironwood Industries</t>
  </si>
  <si>
    <t>Ivory Ink</t>
  </si>
  <si>
    <t>Ivory Isle</t>
  </si>
  <si>
    <t>Jameson Mobile Tech</t>
  </si>
  <si>
    <t>Jay &amp; Jay Construction</t>
  </si>
  <si>
    <t>Jayce Communications</t>
  </si>
  <si>
    <t>Jenson Industries</t>
  </si>
  <si>
    <t>Johnson Technology Services</t>
  </si>
  <si>
    <t>Lumina Luxe Interiors</t>
  </si>
  <si>
    <t>Luminous Labs</t>
  </si>
  <si>
    <t>Luna Light</t>
  </si>
  <si>
    <t>Luna Loop</t>
  </si>
  <si>
    <t>LunaLeaf</t>
  </si>
  <si>
    <t>Lunar Lagoon Logistics</t>
  </si>
  <si>
    <t>Lunar Lagoon Pools</t>
  </si>
  <si>
    <t>Lush Layers</t>
  </si>
  <si>
    <t>Luxe Lagoon</t>
  </si>
  <si>
    <t>Luxe Lane</t>
  </si>
  <si>
    <t>Luxe Layers</t>
  </si>
  <si>
    <t>Luxure Lab</t>
  </si>
  <si>
    <t>Maple Mountain Coffee</t>
  </si>
  <si>
    <t>Maple Mountain Motors</t>
  </si>
  <si>
    <t>Marble &amp; Moss</t>
  </si>
  <si>
    <t>Meadow Mint</t>
  </si>
  <si>
    <t>MeadowMist</t>
  </si>
  <si>
    <t>Merriam Consulting</t>
  </si>
  <si>
    <t>Mesa Muse</t>
  </si>
  <si>
    <t>MetroMeadow</t>
  </si>
  <si>
    <t>Midnight Flora</t>
  </si>
  <si>
    <t>Midnight Meadow Music</t>
  </si>
  <si>
    <t>Midnight Mirage Entertainment</t>
  </si>
  <si>
    <t>Midnight Mirage Music</t>
  </si>
  <si>
    <t>Midnight Moss</t>
  </si>
  <si>
    <t>Midnight Muse</t>
  </si>
  <si>
    <t>Mist &amp; Moss</t>
  </si>
  <si>
    <t>Momentum Marketing</t>
  </si>
  <si>
    <t>Momentum Media</t>
  </si>
  <si>
    <t>Moonlight Mirage Media</t>
  </si>
  <si>
    <t>Moonstone Meadow</t>
  </si>
  <si>
    <t>Mosaic Media</t>
  </si>
  <si>
    <t>Mosaic Muse</t>
  </si>
  <si>
    <t>Moss &amp; Ember</t>
  </si>
  <si>
    <t>Mountain &amp; Mist</t>
  </si>
  <si>
    <t>Mystic Moss</t>
  </si>
  <si>
    <t>Mystic Vine</t>
  </si>
  <si>
    <t>National Brokers</t>
  </si>
  <si>
    <t>National Distributors</t>
  </si>
  <si>
    <t>Nectar Network</t>
  </si>
  <si>
    <t>NectarNest Honey Farms</t>
  </si>
  <si>
    <t>Neon Nook</t>
  </si>
  <si>
    <t>Nest &amp; North</t>
  </si>
  <si>
    <t>Nest Nurture</t>
  </si>
  <si>
    <t>NextNest Homes</t>
  </si>
  <si>
    <t>Nexus Networks</t>
  </si>
  <si>
    <t>Nexus Nexus</t>
  </si>
  <si>
    <t>Night &amp; Light</t>
  </si>
  <si>
    <t>NightWind Co.</t>
  </si>
  <si>
    <t>Nimbus Networks</t>
  </si>
  <si>
    <t>North Harvest</t>
  </si>
  <si>
    <t>North Nook</t>
  </si>
  <si>
    <t>North Star Nest</t>
  </si>
  <si>
    <t>North West Bank</t>
  </si>
  <si>
    <t>Nova Nest</t>
  </si>
  <si>
    <t>Nova Nexus Solutions</t>
  </si>
  <si>
    <t>Nover, Inc.</t>
  </si>
  <si>
    <t>Oasis &amp; Oak</t>
  </si>
  <si>
    <t>Ocean Aura</t>
  </si>
  <si>
    <t>Ocean Oracle Shipping</t>
  </si>
  <si>
    <t>Ocean’s Edge</t>
  </si>
  <si>
    <t>Oceanic Orbit Maritime</t>
  </si>
  <si>
    <t>Odyssey Operations</t>
  </si>
  <si>
    <t>Olive &amp; Iron</t>
  </si>
  <si>
    <t>Onyx Orchard Tech</t>
  </si>
  <si>
    <t>Opal Owl Bookstore</t>
  </si>
  <si>
    <t>Orbit Outfitters</t>
  </si>
  <si>
    <t>Orchard Oasis</t>
  </si>
  <si>
    <t>Peak &amp; Pine</t>
  </si>
  <si>
    <t>Peak Performance</t>
  </si>
  <si>
    <t>Phoenix Enterprises</t>
  </si>
  <si>
    <t>Phoenix Finance</t>
  </si>
  <si>
    <t>Pine Peak Pizzeria</t>
  </si>
  <si>
    <t>Pinnacle Productions</t>
  </si>
  <si>
    <t>PixelPerfect Studios</t>
  </si>
  <si>
    <t>PixelPort</t>
  </si>
  <si>
    <t>Platinum Peak Motors</t>
  </si>
  <si>
    <t>Pulse Planet</t>
  </si>
  <si>
    <t>Pulse Productions</t>
  </si>
  <si>
    <t>Pure &amp; Simple</t>
  </si>
  <si>
    <t>Pure Pacific</t>
  </si>
  <si>
    <t>Pure Palate</t>
  </si>
  <si>
    <t>Pure Peak</t>
  </si>
  <si>
    <t>Pure Pine</t>
  </si>
  <si>
    <t>PureEssence</t>
  </si>
  <si>
    <t>Quantum Coast Consulting</t>
  </si>
  <si>
    <t>Quantum Leap Innovations</t>
  </si>
  <si>
    <t>Quantum Quest Labs</t>
  </si>
  <si>
    <t>Quantum Quill Publishing</t>
  </si>
  <si>
    <t>Quantum Ventures</t>
  </si>
  <si>
    <t>Quick Web Solutions</t>
  </si>
  <si>
    <t>Radiant Realty</t>
  </si>
  <si>
    <t>Radiant Reef Aquatics</t>
  </si>
  <si>
    <t>Radiant Resources</t>
  </si>
  <si>
    <t>Radiant Ridge Realty</t>
  </si>
  <si>
    <t>Radiant River Resorts</t>
  </si>
  <si>
    <t>RapidRise Fitness</t>
  </si>
  <si>
    <t>Rover Tech</t>
  </si>
  <si>
    <t>Seattle Coffee</t>
  </si>
  <si>
    <t>South West Power</t>
  </si>
  <si>
    <t>Southern Foods</t>
  </si>
  <si>
    <t>Speedway Motor Co.</t>
  </si>
  <si>
    <t>Standard Services</t>
  </si>
  <si>
    <t>Texas Shipping</t>
  </si>
  <si>
    <t>Texas Technical College</t>
  </si>
  <si>
    <t>Vanda Power</t>
  </si>
  <si>
    <t>Wallen Home Furnishings</t>
  </si>
  <si>
    <t>Wilson Financial Services</t>
  </si>
  <si>
    <t>Zain Financial</t>
  </si>
  <si>
    <t>Zain Mortgage</t>
  </si>
  <si>
    <t>Gross Profit</t>
  </si>
  <si>
    <t>%</t>
  </si>
  <si>
    <t>Net Profit</t>
  </si>
  <si>
    <t>Aqua Pools</t>
  </si>
  <si>
    <t>Ariendia Technologies</t>
  </si>
  <si>
    <t>Aspen Rentals</t>
  </si>
  <si>
    <t>Aura Adventures</t>
  </si>
  <si>
    <t>Azure Inc</t>
  </si>
  <si>
    <t>Bamboo Furnishings</t>
  </si>
  <si>
    <t>Breeze Bistro</t>
  </si>
  <si>
    <t>Canyon Logistics</t>
  </si>
  <si>
    <t>Cascade Wines</t>
  </si>
  <si>
    <t>Coastal Surf Shop</t>
  </si>
  <si>
    <t>Coral Craftworks</t>
  </si>
  <si>
    <t>Creative Chocolates</t>
  </si>
  <si>
    <t>Crest Consulting</t>
  </si>
  <si>
    <t>Crown Casinos</t>
  </si>
  <si>
    <t>Crown Catering</t>
  </si>
  <si>
    <t>Crystal Consulting</t>
  </si>
  <si>
    <t>Crystal Glassworks</t>
  </si>
  <si>
    <t>Drift &amp; Sons</t>
  </si>
  <si>
    <t>Electric Ember Audio</t>
  </si>
  <si>
    <t>Electric Energy</t>
  </si>
  <si>
    <t>Ember Electronics</t>
  </si>
  <si>
    <t>Ember Essentials</t>
  </si>
  <si>
    <t>Frost Apparel</t>
  </si>
  <si>
    <t>Frosted Fawn</t>
  </si>
  <si>
    <t>Gateway Gourmet</t>
  </si>
  <si>
    <t>Golden Garments</t>
  </si>
  <si>
    <t>Golden Graphics</t>
  </si>
  <si>
    <t>Golden Lights Gear</t>
  </si>
  <si>
    <t>Grove Solutions</t>
  </si>
  <si>
    <t>Indigo Consulting</t>
  </si>
  <si>
    <t>Iron Solutions</t>
  </si>
  <si>
    <t>Island Cruises</t>
  </si>
  <si>
    <t>Lens Productions</t>
  </si>
  <si>
    <t>Lexas Lantern</t>
  </si>
  <si>
    <t>Loft Designs</t>
  </si>
  <si>
    <t>Lush Loft</t>
  </si>
  <si>
    <t>Moss Consulting</t>
  </si>
  <si>
    <t>Mountain Adventures</t>
  </si>
  <si>
    <t>Mystic Meadow Labs</t>
  </si>
  <si>
    <t>Nova Industries</t>
  </si>
  <si>
    <t>Olive Oil Inovations</t>
  </si>
  <si>
    <t>Quantum Qube</t>
  </si>
  <si>
    <t>South West Phones</t>
  </si>
  <si>
    <t>Orders</t>
  </si>
  <si>
    <t>Lines</t>
  </si>
  <si>
    <t>Customer Name</t>
  </si>
  <si>
    <t>Acct#</t>
  </si>
  <si>
    <t>Advanced Technologies</t>
  </si>
  <si>
    <t>Allandra Enterprises</t>
  </si>
  <si>
    <t>Audio Illusions</t>
  </si>
  <si>
    <t>Bert Electronics</t>
  </si>
  <si>
    <t>BlackRock Bites</t>
  </si>
  <si>
    <t>Blue Coast Inc</t>
  </si>
  <si>
    <t>Bora Bay Imports</t>
  </si>
  <si>
    <t>Cigar Haven</t>
  </si>
  <si>
    <t>Clear Lens Logistics</t>
  </si>
  <si>
    <t>Clear Sunset</t>
  </si>
  <si>
    <t>Cooper Crafts</t>
  </si>
  <si>
    <t>Crystal Creations</t>
  </si>
  <si>
    <t>Draft Solutions</t>
  </si>
  <si>
    <t>Driftwood Creations</t>
  </si>
  <si>
    <t>Energy Quench</t>
  </si>
  <si>
    <t>Fable Bookstores</t>
  </si>
  <si>
    <t>Forest Services</t>
  </si>
  <si>
    <t>Frost Furnishings</t>
  </si>
  <si>
    <t>Frosted Delicacies Bakery</t>
  </si>
  <si>
    <t>Glade Gardens</t>
  </si>
  <si>
    <t>Green Clover</t>
  </si>
  <si>
    <t>Green Fields</t>
  </si>
  <si>
    <t>Hair Services</t>
  </si>
  <si>
    <t>Home Innovations</t>
  </si>
  <si>
    <t>James &amp; Fern</t>
  </si>
  <si>
    <t>Jameson Consulting</t>
  </si>
  <si>
    <t>Johnson Crest Builders</t>
  </si>
  <si>
    <t>Lazy Lounge</t>
  </si>
  <si>
    <t>Lux Lounge</t>
  </si>
  <si>
    <t>Mariana Jewelry</t>
  </si>
  <si>
    <t>Meadow Markets</t>
  </si>
  <si>
    <t>Merris Real Estate</t>
  </si>
  <si>
    <t>Midnight  Studios</t>
  </si>
  <si>
    <t>Moonlight Photography</t>
  </si>
  <si>
    <t>Moore Distributors</t>
  </si>
  <si>
    <t>Mountain Apparel</t>
  </si>
  <si>
    <t>Mountain Cove</t>
  </si>
  <si>
    <t>Neon Nightlife</t>
  </si>
  <si>
    <t>Night Oak Inc.</t>
  </si>
  <si>
    <t>Night Studios</t>
  </si>
  <si>
    <t>Olive Oak Botanicals</t>
  </si>
  <si>
    <t>Peak Pollen Solutions</t>
  </si>
  <si>
    <t>Peak Time Outdoors</t>
  </si>
  <si>
    <t>Pure Essence</t>
  </si>
  <si>
    <t>Quick Bloom</t>
  </si>
  <si>
    <t>Quill Designs</t>
  </si>
  <si>
    <t>Rain Technologies</t>
  </si>
  <si>
    <t>Reef Resorts</t>
  </si>
  <si>
    <t>River Healthcare</t>
  </si>
  <si>
    <t>Sam &amp; Moon</t>
  </si>
  <si>
    <t>Spruce &amp; Elm</t>
  </si>
  <si>
    <t>Steel Birch</t>
  </si>
  <si>
    <t>Wave Audio</t>
  </si>
  <si>
    <t>Whole Meadow Botanicals</t>
  </si>
  <si>
    <t>Williams Real Estate</t>
  </si>
  <si>
    <t>Willow Markets</t>
  </si>
  <si>
    <t>Bill Hampton</t>
  </si>
  <si>
    <t>John Foley</t>
  </si>
  <si>
    <t>Debbie Wong</t>
  </si>
  <si>
    <t>Kevin Baxter</t>
  </si>
  <si>
    <t>Ronnie Estrada</t>
  </si>
  <si>
    <t>Mosaki Ishak</t>
  </si>
  <si>
    <t>Alberto Hunt</t>
  </si>
  <si>
    <t>Katie Sweeney</t>
  </si>
  <si>
    <t>Rebecca Jimenez</t>
  </si>
  <si>
    <t>Dora Tsai</t>
  </si>
  <si>
    <t>Javier Salinas</t>
  </si>
  <si>
    <t>Benny Wilder</t>
  </si>
  <si>
    <t>Gerald Wilson</t>
  </si>
  <si>
    <t>Mary Amendola</t>
  </si>
  <si>
    <t>Jeannie Skiles</t>
  </si>
  <si>
    <t>Paul Martell</t>
  </si>
  <si>
    <t>Alex Kwon</t>
  </si>
  <si>
    <t>Amy Blye</t>
  </si>
  <si>
    <t>Carol Mathews</t>
  </si>
  <si>
    <t>Jack Gao</t>
  </si>
  <si>
    <t>Ray McDermott</t>
  </si>
  <si>
    <t>Celia Pasillas</t>
  </si>
  <si>
    <t>Carmen Blakemoore</t>
  </si>
  <si>
    <t>Quinn York</t>
  </si>
  <si>
    <t>Malik Mann</t>
  </si>
  <si>
    <t>Ian Juliano</t>
  </si>
  <si>
    <t>Claudia Schwartz</t>
  </si>
  <si>
    <t>Nina Fuentes</t>
  </si>
  <si>
    <t>Kim Pearson</t>
  </si>
  <si>
    <t>Debbie Green</t>
  </si>
  <si>
    <t>Josh Banks</t>
  </si>
  <si>
    <t>Kurt Valentine</t>
  </si>
  <si>
    <t>Hugo Vale</t>
  </si>
  <si>
    <t>Mikhail Reilly</t>
  </si>
  <si>
    <t>Sivesh Saleh</t>
  </si>
  <si>
    <t>Rank</t>
  </si>
  <si>
    <t>Quantity</t>
  </si>
  <si>
    <t>Type</t>
  </si>
  <si>
    <t>Segment</t>
  </si>
  <si>
    <t>Rep-Name</t>
  </si>
  <si>
    <t>Rep Sales Rank</t>
  </si>
  <si>
    <t>Sales/Order</t>
  </si>
  <si>
    <t>Lines/Order</t>
  </si>
  <si>
    <t>Quantity/Line</t>
  </si>
  <si>
    <t>Customer Segment Mix:</t>
  </si>
  <si>
    <t>Qty/Line</t>
  </si>
  <si>
    <t>Lookup</t>
  </si>
  <si>
    <t>Gross  Profit</t>
  </si>
  <si>
    <t>Sales &amp; Profit:</t>
  </si>
  <si>
    <t>Customer Type Mix:</t>
  </si>
  <si>
    <t>Own Reg</t>
  </si>
  <si>
    <t>CustAcct</t>
  </si>
  <si>
    <t>CustomerName</t>
  </si>
  <si>
    <t>RegNo</t>
  </si>
  <si>
    <t>OwningRegNo</t>
  </si>
  <si>
    <t>CustType</t>
  </si>
  <si>
    <t>CustSegment</t>
  </si>
  <si>
    <t>OrderCt</t>
  </si>
  <si>
    <t>LineCt</t>
  </si>
  <si>
    <t>TotQty</t>
  </si>
  <si>
    <t>ProductCost</t>
  </si>
  <si>
    <t>OrderCost</t>
  </si>
  <si>
    <t>Cove Creations</t>
  </si>
  <si>
    <t>Electric Echo Electronics</t>
  </si>
  <si>
    <t>Lush Lane</t>
  </si>
  <si>
    <t>OrderSales</t>
  </si>
  <si>
    <t>OrderLines</t>
  </si>
  <si>
    <t>LineQty</t>
  </si>
  <si>
    <t>GrossProfit</t>
  </si>
  <si>
    <t>GP_Prcnt</t>
  </si>
  <si>
    <t>NetProfit</t>
  </si>
  <si>
    <t>NP_Prcnt</t>
  </si>
  <si>
    <t>SalesRank</t>
  </si>
  <si>
    <t>GPRank</t>
  </si>
  <si>
    <t>NPRank</t>
  </si>
  <si>
    <t>Year</t>
  </si>
  <si>
    <t>Yr</t>
  </si>
  <si>
    <t>SalesRep</t>
  </si>
  <si>
    <t>03-North Central</t>
  </si>
  <si>
    <t>04-South Central</t>
  </si>
  <si>
    <t>05-North East</t>
  </si>
  <si>
    <t>02-South West</t>
  </si>
  <si>
    <t>01-North West</t>
  </si>
  <si>
    <t>06-South East</t>
  </si>
  <si>
    <t>Sales Rep</t>
  </si>
  <si>
    <t>Region</t>
  </si>
  <si>
    <t>Select Year:</t>
  </si>
  <si>
    <t>Elevate Health Collective</t>
  </si>
  <si>
    <t>NovaTech Solutions</t>
  </si>
  <si>
    <t>Discount Audio &amp; Tech</t>
  </si>
  <si>
    <t>The Vintage Vault</t>
  </si>
  <si>
    <t>Golden Grain Brewery</t>
  </si>
  <si>
    <t>PureSpring Naturals</t>
  </si>
  <si>
    <t>Serenity Yoga Haven</t>
  </si>
  <si>
    <t>Aether AI Innovations</t>
  </si>
  <si>
    <t>Celestial Canvas Creations</t>
  </si>
  <si>
    <t>Timeless Trinkets &amp; Co.</t>
  </si>
  <si>
    <t>Infinite Muse Agency</t>
  </si>
  <si>
    <t>Urban Market Co.</t>
  </si>
  <si>
    <t>TechWave Systems</t>
  </si>
  <si>
    <t>Crimson Cup Coffee</t>
  </si>
  <si>
    <t>Epiphany Artworks</t>
  </si>
  <si>
    <t>Balanced Path Nutrition</t>
  </si>
  <si>
    <t>Pulse Digital Dynamics</t>
  </si>
  <si>
    <t>Quantum Core Ventures</t>
  </si>
  <si>
    <t>Vivid Vision Productions</t>
  </si>
  <si>
    <t>Zenith Fitness Club</t>
  </si>
  <si>
    <t>ByteTrail Software</t>
  </si>
  <si>
    <t>Radiant Reel Studios</t>
  </si>
  <si>
    <t>Vital Glow Skincare</t>
  </si>
  <si>
    <t>Lumina Health Co.</t>
  </si>
  <si>
    <t>Orbital Data Labs</t>
  </si>
  <si>
    <t>Frosted Bliss Bakery</t>
  </si>
  <si>
    <t>Chic Nest Décor</t>
  </si>
  <si>
    <t>Cloud Nine Chocolates</t>
  </si>
  <si>
    <t>Infinity Code Works</t>
  </si>
  <si>
    <t>The Scripted Sage Publishing</t>
  </si>
  <si>
    <t>Harmony Wellness Center</t>
  </si>
  <si>
    <t>Stellar Gadgets Co.</t>
  </si>
  <si>
    <t>Dreamscape Design Co.</t>
  </si>
  <si>
    <t>Aurora Media Studios</t>
  </si>
  <si>
    <t>Euphoria Wellness Spa</t>
  </si>
  <si>
    <t>Luxe Threads Boutique</t>
  </si>
  <si>
    <t>CloudSmith Technologies</t>
  </si>
  <si>
    <t>Momentum Music Collective</t>
  </si>
  <si>
    <t>Haven Holistic Healing</t>
  </si>
  <si>
    <t>HyperSphere Innovations</t>
  </si>
  <si>
    <t>Lyrical Lens Photography</t>
  </si>
  <si>
    <t>Criteria:</t>
  </si>
  <si>
    <t>Aria Langston</t>
  </si>
  <si>
    <t>Caleb Thorne</t>
  </si>
  <si>
    <t>Elena Crosswell</t>
  </si>
  <si>
    <t>Janet Phillips</t>
  </si>
  <si>
    <t>Sienna Calderon</t>
  </si>
  <si>
    <t>Owning Reg</t>
  </si>
  <si>
    <t>Cust Type</t>
  </si>
  <si>
    <t>Cust Segment</t>
  </si>
  <si>
    <t>Sales / Order</t>
  </si>
  <si>
    <t>Lines / Order</t>
  </si>
  <si>
    <t>Qty / Line</t>
  </si>
  <si>
    <t>03</t>
  </si>
  <si>
    <t>04</t>
  </si>
  <si>
    <t>05</t>
  </si>
  <si>
    <t>06</t>
  </si>
  <si>
    <t>02</t>
  </si>
  <si>
    <t>01</t>
  </si>
  <si>
    <t>Sales Rank</t>
  </si>
  <si>
    <t>Customers</t>
  </si>
  <si>
    <t>Select Reg:</t>
  </si>
  <si>
    <t>Region Performance Comparison</t>
  </si>
  <si>
    <t>Lookup_Ref</t>
  </si>
  <si>
    <t>Goal</t>
  </si>
  <si>
    <t>Actual</t>
  </si>
  <si>
    <t>Reg Sales Rank</t>
  </si>
  <si>
    <t>Division</t>
  </si>
  <si>
    <t>RegionName</t>
  </si>
  <si>
    <t>SalesGoal</t>
  </si>
  <si>
    <t>GrossProfitGoal</t>
  </si>
  <si>
    <t>NetProfitGoal</t>
  </si>
  <si>
    <t>Cust_Ct</t>
  </si>
  <si>
    <t>TotSales</t>
  </si>
  <si>
    <t>TopTier_Prcnt</t>
  </si>
  <si>
    <t>Large_Prcnt</t>
  </si>
  <si>
    <t>Medium_Prcnt</t>
  </si>
  <si>
    <t>Small_Prcnt</t>
  </si>
  <si>
    <t>Nat_Prcnt</t>
  </si>
  <si>
    <t>Reg_Prcnt</t>
  </si>
  <si>
    <t>Central</t>
  </si>
  <si>
    <t>West</t>
  </si>
  <si>
    <t>East</t>
  </si>
  <si>
    <t>RegSalesRank</t>
  </si>
  <si>
    <t>Amy's Grocers</t>
  </si>
  <si>
    <t>Patricia Joseph</t>
  </si>
  <si>
    <t>Technology Pros</t>
  </si>
  <si>
    <t>Health National</t>
  </si>
  <si>
    <t>Safety Bank</t>
  </si>
  <si>
    <t>Cyber Security Specialists</t>
  </si>
  <si>
    <t>Megan Neal</t>
  </si>
  <si>
    <t>Qwill Printing</t>
  </si>
  <si>
    <t>Southeast Diocese</t>
  </si>
  <si>
    <t>Isaac Siegler</t>
  </si>
  <si>
    <t>Bakery Supplies</t>
  </si>
  <si>
    <t>Promise Insurance</t>
  </si>
  <si>
    <t>Tamera Arnold</t>
  </si>
  <si>
    <t>Zara Regional Distributors</t>
  </si>
  <si>
    <t>Coffee Suppliers</t>
  </si>
  <si>
    <t>Cliff Realty</t>
  </si>
  <si>
    <t>Computer Doctors</t>
  </si>
  <si>
    <t>Gibson Inc.</t>
  </si>
  <si>
    <t>Fantasy Books</t>
  </si>
  <si>
    <t>Hill Winery</t>
  </si>
  <si>
    <t>South East Medical</t>
  </si>
  <si>
    <t>Licensing Inc.</t>
  </si>
  <si>
    <t>Dexter Inc.</t>
  </si>
  <si>
    <t>Fitness Solutions</t>
  </si>
  <si>
    <t>Best Burgers</t>
  </si>
  <si>
    <t>Reliable Car Sales</t>
  </si>
  <si>
    <t>B&amp;D Brewing Co.</t>
  </si>
  <si>
    <t>Plants for Life</t>
  </si>
  <si>
    <t>Becker's Auto</t>
  </si>
  <si>
    <t>Hot Shot Shipping</t>
  </si>
  <si>
    <t>Peak Coffee</t>
  </si>
  <si>
    <t>Northwestern Credit Union</t>
  </si>
  <si>
    <t>Healthy Plate</t>
  </si>
  <si>
    <t>Eye Specialists</t>
  </si>
  <si>
    <t>Clayton Insurance</t>
  </si>
  <si>
    <t>Expert Tattoos</t>
  </si>
  <si>
    <t>Night Security</t>
  </si>
  <si>
    <t>Reliable Accountants</t>
  </si>
  <si>
    <t>Traylor Bookkeeping</t>
  </si>
  <si>
    <t>J.P. Steakhouse</t>
  </si>
  <si>
    <t>Customer Segment</t>
  </si>
  <si>
    <t>Customer Type</t>
  </si>
  <si>
    <t>Region Sales by Customer Segment and Type</t>
  </si>
  <si>
    <t>Region Perf</t>
  </si>
  <si>
    <t>Region Perf:</t>
  </si>
  <si>
    <t>This shows year over year performance for sales, gross profit, and net profit along with top customer and sales reps. See below for how to use Criteria fields.</t>
  </si>
  <si>
    <t>Region Sales by Segment:</t>
  </si>
  <si>
    <t>This shows sales percentages customer segment and customer type by region. See below for how to use Criteria fields.</t>
  </si>
  <si>
    <t>Report Criteria</t>
  </si>
  <si>
    <r>
      <t xml:space="preserve">Select </t>
    </r>
    <r>
      <rPr>
        <b/>
        <sz val="11"/>
        <color theme="1"/>
        <rFont val="Aptos Narrow"/>
        <family val="2"/>
        <scheme val="minor"/>
      </rPr>
      <t>Region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Year</t>
    </r>
    <r>
      <rPr>
        <sz val="11"/>
        <color theme="1"/>
        <rFont val="Aptos Narrow"/>
        <family val="2"/>
        <scheme val="minor"/>
      </rPr>
      <t xml:space="preserve"> to filter.</t>
    </r>
  </si>
  <si>
    <t>SalesperOrder</t>
  </si>
  <si>
    <t>LinesperOrder</t>
  </si>
  <si>
    <t>QtyperOrder</t>
  </si>
  <si>
    <t>This set of reports provides a view of region level performance with the abilty to filter by region and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</si>
</sst>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"/>
    <numFmt numFmtId="165" formatCode="0.0%"/>
    <numFmt numFmtId="166" formatCode="#,##0.0"/>
    <numFmt numFmtId="167" formatCode="&quot;$&quot;#,##0;[Red]&quot;$&quot;#,##0"/>
    <numFmt numFmtId="168" formatCode="0.0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 tint="-0.499984740745262"/>
      <name val="Aptos Narrow"/>
      <family val="2"/>
      <scheme val="minor"/>
    </font>
    <font>
      <b/>
      <sz val="11"/>
      <color theme="0" tint="-0.499984740745262"/>
      <name val="Aptos Narrow"/>
      <family val="2"/>
      <scheme val="minor"/>
    </font>
    <font>
      <sz val="11"/>
      <color rgb="FF0000FF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5" tint="0.79998168889431442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04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0" fontId="2" fillId="0" borderId="0" xfId="0" applyFont="1" applyAlignment="1">
      <alignment wrapText="1"/>
    </xf>
    <xf numFmtId="9" fontId="0" fillId="0" borderId="0" xfId="1" applyFont="1"/>
    <xf numFmtId="0" fontId="2" fillId="2" borderId="0" xfId="0" applyFont="1" applyFill="1"/>
    <xf numFmtId="3" fontId="0" fillId="0" borderId="0" xfId="0" applyNumberFormat="1"/>
    <xf numFmtId="164" fontId="2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5" fontId="2" fillId="2" borderId="0" xfId="1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166" fontId="2" fillId="2" borderId="0" xfId="0" applyNumberFormat="1" applyFont="1" applyFill="1" applyAlignment="1">
      <alignment horizontal="center"/>
    </xf>
    <xf numFmtId="166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0" fontId="0" fillId="2" borderId="0" xfId="0" applyFill="1"/>
    <xf numFmtId="0" fontId="3" fillId="3" borderId="0" xfId="0" applyFont="1" applyFill="1"/>
    <xf numFmtId="0" fontId="4" fillId="3" borderId="0" xfId="0" applyFont="1" applyFill="1"/>
    <xf numFmtId="0" fontId="2" fillId="0" borderId="0" xfId="0" applyFont="1" applyAlignment="1">
      <alignment horizontal="right"/>
    </xf>
    <xf numFmtId="0" fontId="0" fillId="0" borderId="0" xfId="0" applyAlignment="1">
      <alignment horizontal="left" indent="1"/>
    </xf>
    <xf numFmtId="167" fontId="0" fillId="0" borderId="0" xfId="0" applyNumberFormat="1"/>
    <xf numFmtId="168" fontId="0" fillId="0" borderId="0" xfId="0" applyNumberFormat="1"/>
    <xf numFmtId="0" fontId="6" fillId="2" borderId="0" xfId="0" applyFont="1" applyFill="1"/>
    <xf numFmtId="167" fontId="6" fillId="2" borderId="0" xfId="0" applyNumberFormat="1" applyFont="1" applyFill="1" applyAlignment="1">
      <alignment horizontal="center"/>
    </xf>
    <xf numFmtId="9" fontId="6" fillId="2" borderId="0" xfId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0" borderId="0" xfId="0" applyFont="1"/>
    <xf numFmtId="167" fontId="7" fillId="0" borderId="0" xfId="0" applyNumberFormat="1" applyFont="1"/>
    <xf numFmtId="9" fontId="7" fillId="0" borderId="0" xfId="1" applyFont="1"/>
    <xf numFmtId="168" fontId="7" fillId="0" borderId="0" xfId="0" applyNumberFormat="1" applyFont="1"/>
    <xf numFmtId="0" fontId="7" fillId="0" borderId="0" xfId="0" applyFont="1" applyAlignment="1">
      <alignment horizontal="center"/>
    </xf>
    <xf numFmtId="0" fontId="8" fillId="2" borderId="0" xfId="0" applyFont="1" applyFill="1"/>
    <xf numFmtId="164" fontId="4" fillId="3" borderId="0" xfId="0" applyNumberFormat="1" applyFont="1" applyFill="1" applyAlignment="1">
      <alignment horizontal="center"/>
    </xf>
    <xf numFmtId="166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1" applyNumberFormat="1" applyFont="1" applyFill="1" applyAlignment="1">
      <alignment horizontal="center"/>
    </xf>
    <xf numFmtId="164" fontId="3" fillId="3" borderId="0" xfId="0" applyNumberFormat="1" applyFont="1" applyFill="1"/>
    <xf numFmtId="166" fontId="3" fillId="3" borderId="0" xfId="0" applyNumberFormat="1" applyFont="1" applyFill="1"/>
    <xf numFmtId="165" fontId="3" fillId="3" borderId="0" xfId="1" applyNumberFormat="1" applyFont="1" applyFill="1"/>
    <xf numFmtId="0" fontId="0" fillId="5" borderId="0" xfId="0" applyFill="1"/>
    <xf numFmtId="0" fontId="2" fillId="5" borderId="0" xfId="0" applyFont="1" applyFill="1" applyAlignment="1">
      <alignment horizontal="right"/>
    </xf>
    <xf numFmtId="0" fontId="10" fillId="5" borderId="0" xfId="0" applyFont="1" applyFill="1" applyAlignment="1">
      <alignment horizontal="right"/>
    </xf>
    <xf numFmtId="0" fontId="8" fillId="5" borderId="0" xfId="0" applyFont="1" applyFill="1"/>
    <xf numFmtId="0" fontId="11" fillId="0" borderId="0" xfId="0" applyFont="1"/>
    <xf numFmtId="0" fontId="12" fillId="0" borderId="0" xfId="0" applyFont="1"/>
    <xf numFmtId="167" fontId="12" fillId="0" borderId="0" xfId="0" applyNumberFormat="1" applyFont="1"/>
    <xf numFmtId="9" fontId="12" fillId="0" borderId="0" xfId="1" applyFont="1"/>
    <xf numFmtId="0" fontId="5" fillId="4" borderId="2" xfId="0" applyFont="1" applyFill="1" applyBorder="1" applyAlignment="1">
      <alignment horizontal="center"/>
    </xf>
    <xf numFmtId="0" fontId="9" fillId="0" borderId="0" xfId="0" applyFont="1"/>
    <xf numFmtId="0" fontId="5" fillId="5" borderId="0" xfId="0" applyFont="1" applyFill="1" applyAlignment="1">
      <alignment horizontal="center"/>
    </xf>
    <xf numFmtId="0" fontId="9" fillId="5" borderId="3" xfId="0" applyFont="1" applyFill="1" applyBorder="1"/>
    <xf numFmtId="10" fontId="0" fillId="0" borderId="0" xfId="1" applyNumberFormat="1" applyFont="1"/>
    <xf numFmtId="49" fontId="0" fillId="0" borderId="0" xfId="0" applyNumberFormat="1"/>
    <xf numFmtId="1" fontId="0" fillId="0" borderId="0" xfId="1" applyNumberFormat="1" applyFont="1"/>
    <xf numFmtId="0" fontId="5" fillId="4" borderId="1" xfId="0" applyFont="1" applyFill="1" applyBorder="1" applyAlignment="1">
      <alignment horizontal="center"/>
    </xf>
    <xf numFmtId="0" fontId="14" fillId="5" borderId="0" xfId="0" applyFont="1" applyFill="1"/>
    <xf numFmtId="0" fontId="13" fillId="8" borderId="0" xfId="0" applyFont="1" applyFill="1" applyAlignment="1">
      <alignment horizontal="left" indent="1"/>
    </xf>
    <xf numFmtId="0" fontId="13" fillId="9" borderId="0" xfId="0" applyFont="1" applyFill="1" applyAlignment="1">
      <alignment horizontal="left" indent="1"/>
    </xf>
    <xf numFmtId="0" fontId="13" fillId="10" borderId="0" xfId="0" applyFont="1" applyFill="1" applyAlignment="1">
      <alignment horizontal="left" indent="1"/>
    </xf>
    <xf numFmtId="0" fontId="13" fillId="11" borderId="0" xfId="0" applyFont="1" applyFill="1" applyAlignment="1">
      <alignment horizontal="left" indent="1"/>
    </xf>
    <xf numFmtId="0" fontId="13" fillId="12" borderId="0" xfId="0" applyFont="1" applyFill="1" applyAlignment="1">
      <alignment horizontal="left" indent="1"/>
    </xf>
    <xf numFmtId="0" fontId="13" fillId="13" borderId="0" xfId="0" applyFont="1" applyFill="1" applyAlignment="1">
      <alignment horizontal="left" indent="1"/>
    </xf>
    <xf numFmtId="165" fontId="2" fillId="6" borderId="0" xfId="1" applyNumberFormat="1" applyFont="1" applyFill="1" applyAlignment="1">
      <alignment horizontal="center"/>
    </xf>
    <xf numFmtId="9" fontId="2" fillId="7" borderId="0" xfId="1" applyFont="1" applyFill="1" applyAlignment="1">
      <alignment horizontal="center"/>
    </xf>
    <xf numFmtId="0" fontId="4" fillId="3" borderId="0" xfId="0" applyFont="1" applyFill="1" applyAlignment="1">
      <alignment wrapText="1"/>
    </xf>
    <xf numFmtId="0" fontId="4" fillId="14" borderId="0" xfId="0" applyFont="1" applyFill="1" applyAlignment="1">
      <alignment horizontal="left" wrapText="1"/>
    </xf>
    <xf numFmtId="0" fontId="4" fillId="14" borderId="0" xfId="0" applyFont="1" applyFill="1" applyAlignment="1">
      <alignment wrapText="1"/>
    </xf>
    <xf numFmtId="49" fontId="4" fillId="14" borderId="0" xfId="0" applyNumberFormat="1" applyFont="1" applyFill="1" applyAlignment="1">
      <alignment wrapText="1"/>
    </xf>
    <xf numFmtId="3" fontId="4" fillId="14" borderId="0" xfId="0" applyNumberFormat="1" applyFont="1" applyFill="1" applyAlignment="1">
      <alignment wrapText="1"/>
    </xf>
    <xf numFmtId="164" fontId="4" fillId="14" borderId="0" xfId="0" applyNumberFormat="1" applyFont="1" applyFill="1" applyAlignment="1">
      <alignment horizontal="center" wrapText="1"/>
    </xf>
    <xf numFmtId="168" fontId="4" fillId="14" borderId="0" xfId="0" applyNumberFormat="1" applyFont="1" applyFill="1" applyAlignment="1">
      <alignment horizontal="center" wrapText="1"/>
    </xf>
    <xf numFmtId="0" fontId="4" fillId="14" borderId="0" xfId="0" applyFont="1" applyFill="1" applyAlignment="1">
      <alignment horizontal="center" wrapText="1"/>
    </xf>
    <xf numFmtId="165" fontId="4" fillId="14" borderId="0" xfId="1" applyNumberFormat="1" applyFont="1" applyFill="1" applyAlignment="1">
      <alignment horizontal="center" wrapText="1"/>
    </xf>
    <xf numFmtId="1" fontId="4" fillId="14" borderId="0" xfId="1" applyNumberFormat="1" applyFont="1" applyFill="1" applyAlignment="1">
      <alignment horizontal="center" wrapText="1"/>
    </xf>
    <xf numFmtId="0" fontId="3" fillId="14" borderId="0" xfId="0" applyFont="1" applyFill="1" applyAlignment="1">
      <alignment horizontal="left"/>
    </xf>
    <xf numFmtId="0" fontId="3" fillId="14" borderId="0" xfId="0" applyFont="1" applyFill="1"/>
    <xf numFmtId="49" fontId="3" fillId="14" borderId="0" xfId="0" applyNumberFormat="1" applyFont="1" applyFill="1"/>
    <xf numFmtId="3" fontId="3" fillId="14" borderId="0" xfId="0" applyNumberFormat="1" applyFont="1" applyFill="1"/>
    <xf numFmtId="164" fontId="3" fillId="14" borderId="0" xfId="0" applyNumberFormat="1" applyFont="1" applyFill="1"/>
    <xf numFmtId="168" fontId="3" fillId="14" borderId="0" xfId="0" applyNumberFormat="1" applyFont="1" applyFill="1"/>
    <xf numFmtId="165" fontId="3" fillId="14" borderId="0" xfId="1" applyNumberFormat="1" applyFont="1" applyFill="1"/>
    <xf numFmtId="1" fontId="3" fillId="14" borderId="0" xfId="1" applyNumberFormat="1" applyFont="1" applyFill="1"/>
    <xf numFmtId="0" fontId="3" fillId="14" borderId="0" xfId="0" applyFont="1" applyFill="1" applyAlignment="1">
      <alignment horizontal="center"/>
    </xf>
    <xf numFmtId="165" fontId="0" fillId="0" borderId="0" xfId="1" applyNumberFormat="1" applyFont="1" applyBorder="1"/>
    <xf numFmtId="0" fontId="15" fillId="0" borderId="0" xfId="0" applyFont="1"/>
    <xf numFmtId="0" fontId="17" fillId="0" borderId="0" xfId="2" applyFont="1"/>
    <xf numFmtId="0" fontId="17" fillId="0" borderId="0" xfId="0" applyFont="1"/>
    <xf numFmtId="0" fontId="20" fillId="0" borderId="0" xfId="0" applyFont="1"/>
    <xf numFmtId="9" fontId="3" fillId="14" borderId="0" xfId="1" applyFont="1" applyFill="1"/>
    <xf numFmtId="11" fontId="3" fillId="14" borderId="0" xfId="1" applyNumberFormat="1" applyFont="1" applyFill="1"/>
    <xf numFmtId="166" fontId="3" fillId="14" borderId="0" xfId="0" applyNumberFormat="1" applyFont="1" applyFill="1"/>
    <xf numFmtId="10" fontId="3" fillId="14" borderId="0" xfId="1" applyNumberFormat="1" applyFont="1" applyFill="1"/>
    <xf numFmtId="0" fontId="4" fillId="14" borderId="0" xfId="0" applyFont="1" applyFill="1" applyAlignment="1">
      <alignment horizontal="left"/>
    </xf>
    <xf numFmtId="0" fontId="4" fillId="14" borderId="0" xfId="0" applyFont="1" applyFill="1"/>
    <xf numFmtId="0" fontId="4" fillId="14" borderId="0" xfId="0" applyFont="1" applyFill="1" applyAlignment="1">
      <alignment horizontal="center"/>
    </xf>
    <xf numFmtId="3" fontId="4" fillId="14" borderId="0" xfId="0" applyNumberFormat="1" applyFont="1" applyFill="1" applyAlignment="1">
      <alignment horizontal="center"/>
    </xf>
    <xf numFmtId="164" fontId="4" fillId="14" borderId="0" xfId="0" applyNumberFormat="1" applyFont="1" applyFill="1" applyAlignment="1">
      <alignment horizontal="center"/>
    </xf>
    <xf numFmtId="9" fontId="4" fillId="14" borderId="0" xfId="1" applyFont="1" applyFill="1" applyAlignment="1">
      <alignment horizontal="center"/>
    </xf>
    <xf numFmtId="10" fontId="4" fillId="14" borderId="0" xfId="1" applyNumberFormat="1" applyFont="1" applyFill="1" applyAlignment="1">
      <alignment horizontal="center"/>
    </xf>
    <xf numFmtId="166" fontId="4" fillId="14" borderId="0" xfId="0" applyNumberFormat="1" applyFont="1" applyFill="1" applyAlignment="1">
      <alignment horizontal="center"/>
    </xf>
    <xf numFmtId="165" fontId="4" fillId="14" borderId="0" xfId="1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FFFF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Performance to Goal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Region_Perf!$E$43:$E$45</c:f>
              <c:strCache>
                <c:ptCount val="3"/>
                <c:pt idx="0">
                  <c:v>Sales</c:v>
                </c:pt>
                <c:pt idx="1">
                  <c:v>Gross Profit</c:v>
                </c:pt>
                <c:pt idx="2">
                  <c:v>Net Profit</c:v>
                </c:pt>
              </c:strCache>
            </c:strRef>
          </c:cat>
          <c:val>
            <c:numRef>
              <c:f>Region_Perf!$F$43:$F$45</c:f>
              <c:numCache>
                <c:formatCode>"$"#,##0</c:formatCode>
                <c:ptCount val="3"/>
                <c:pt idx="0">
                  <c:v>5113960.0798500003</c:v>
                </c:pt>
                <c:pt idx="1">
                  <c:v>642343.57984999998</c:v>
                </c:pt>
                <c:pt idx="2">
                  <c:v>402587.64984999999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B-4D81-B264-9FA9B85D3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18824288"/>
        <c:axId val="1318827168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Region_Perf!$H$43:$H$45</c:f>
              <c:numCache>
                <c:formatCode>"$"#,##0;[Red]"$"#,##0</c:formatCode>
                <c:ptCount val="3"/>
                <c:pt idx="0">
                  <c:v>5800000</c:v>
                </c:pt>
                <c:pt idx="1">
                  <c:v>1044000</c:v>
                </c:pt>
                <c:pt idx="2">
                  <c:v>464000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0B-4D81-B264-9FA9B85D3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8824288"/>
        <c:axId val="1318827168"/>
      </c:lineChart>
      <c:catAx>
        <c:axId val="131882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8827168"/>
        <c:crosses val="autoZero"/>
        <c:auto val="1"/>
        <c:lblAlgn val="ctr"/>
        <c:lblOffset val="100"/>
        <c:noMultiLvlLbl val="0"/>
      </c:catAx>
      <c:valAx>
        <c:axId val="131882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882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F9-4E27-8574-2EADE89536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BF9-4E27-8574-2EADE89536B3}"/>
              </c:ext>
            </c:extLst>
          </c:dPt>
          <c:cat>
            <c:strRef>
              <c:f>Region_Perf!$E$18:$E$19</c:f>
              <c:strCache>
                <c:ptCount val="2"/>
                <c:pt idx="0">
                  <c:v>National</c:v>
                </c:pt>
                <c:pt idx="1">
                  <c:v>Regional</c:v>
                </c:pt>
              </c:strCache>
            </c:strRef>
          </c:cat>
          <c:val>
            <c:numRef>
              <c:f>Region_Perf!$F$18:$F$19</c:f>
              <c:numCache>
                <c:formatCode>0.0%</c:formatCode>
                <c:ptCount val="2"/>
                <c:pt idx="0">
                  <c:v>0.66390927405314903</c:v>
                </c:pt>
                <c:pt idx="1">
                  <c:v>0.33609072594685002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F9-4E27-8574-2EADE8953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3175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149-4177-90C9-44FBE4320B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149-4177-90C9-44FBE4320B79}"/>
              </c:ext>
            </c:extLst>
          </c:dPt>
          <c:cat>
            <c:strRef>
              <c:f>Region_Perf!$E$18:$E$19</c:f>
              <c:strCache>
                <c:ptCount val="2"/>
                <c:pt idx="0">
                  <c:v>National</c:v>
                </c:pt>
                <c:pt idx="1">
                  <c:v>Regional</c:v>
                </c:pt>
              </c:strCache>
            </c:strRef>
          </c:cat>
          <c:val>
            <c:numRef>
              <c:f>Region_Perf!$F$18:$F$19</c:f>
              <c:numCache>
                <c:formatCode>0.0%</c:formatCode>
                <c:ptCount val="2"/>
                <c:pt idx="0">
                  <c:v>0.66390927405314903</c:v>
                </c:pt>
                <c:pt idx="1">
                  <c:v>0.33609072594685002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49-4177-90C9-44FBE4320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3175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57-4C7E-AD22-97EF936067F5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57-4C7E-AD22-97EF936067F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57-4C7E-AD22-97EF936067F5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57-4C7E-AD22-97EF936067F5}"/>
              </c:ext>
            </c:extLst>
          </c:dPt>
          <c:cat>
            <c:strRef>
              <c:f>Region_Perf!$E$22:$E$25</c:f>
              <c:strCache>
                <c:ptCount val="4"/>
                <c:pt idx="0">
                  <c:v>Top Tier</c:v>
                </c:pt>
                <c:pt idx="1">
                  <c:v>Large</c:v>
                </c:pt>
                <c:pt idx="2">
                  <c:v>Medium</c:v>
                </c:pt>
                <c:pt idx="3">
                  <c:v>Small</c:v>
                </c:pt>
              </c:strCache>
            </c:strRef>
          </c:cat>
          <c:val>
            <c:numRef>
              <c:f>Region_Perf!$F$22:$F$25</c:f>
              <c:numCache>
                <c:formatCode>0.0%</c:formatCode>
                <c:ptCount val="4"/>
                <c:pt idx="0">
                  <c:v>0.50890976202660099</c:v>
                </c:pt>
                <c:pt idx="1">
                  <c:v>0.26262388220273197</c:v>
                </c:pt>
                <c:pt idx="2">
                  <c:v>0.17943600848892699</c:v>
                </c:pt>
                <c:pt idx="3">
                  <c:v>4.9030347281739897E-2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57-4C7E-AD22-97EF93606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3E-49D4-AF9D-62D8DBD34F8F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3E-49D4-AF9D-62D8DBD34F8F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A3E-49D4-AF9D-62D8DBD34F8F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A3E-49D4-AF9D-62D8DBD34F8F}"/>
              </c:ext>
            </c:extLst>
          </c:dPt>
          <c:cat>
            <c:strRef>
              <c:f>Region_Perf!$E$22:$E$25</c:f>
              <c:strCache>
                <c:ptCount val="4"/>
                <c:pt idx="0">
                  <c:v>Top Tier</c:v>
                </c:pt>
                <c:pt idx="1">
                  <c:v>Large</c:v>
                </c:pt>
                <c:pt idx="2">
                  <c:v>Medium</c:v>
                </c:pt>
                <c:pt idx="3">
                  <c:v>Small</c:v>
                </c:pt>
              </c:strCache>
            </c:strRef>
          </c:cat>
          <c:val>
            <c:numRef>
              <c:f>Region_Perf!$H$22:$H$25</c:f>
              <c:numCache>
                <c:formatCode>0.0%</c:formatCode>
                <c:ptCount val="4"/>
                <c:pt idx="0">
                  <c:v>0.45612656355925701</c:v>
                </c:pt>
                <c:pt idx="1">
                  <c:v>0.289476855519056</c:v>
                </c:pt>
                <c:pt idx="2">
                  <c:v>0.21327982363206099</c:v>
                </c:pt>
                <c:pt idx="3">
                  <c:v>4.1116757289626001E-2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3E-49D4-AF9D-62D8DBD34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Region_Sales_by_Segment!$S$6</c:f>
              <c:strCache>
                <c:ptCount val="1"/>
                <c:pt idx="0">
                  <c:v>Small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Region_Sales_by_Segment!$O$7:$O$12</c:f>
              <c:strCache>
                <c:ptCount val="6"/>
                <c:pt idx="0">
                  <c:v>01-North West</c:v>
                </c:pt>
                <c:pt idx="1">
                  <c:v>02-South West</c:v>
                </c:pt>
                <c:pt idx="2">
                  <c:v>03-North Central</c:v>
                </c:pt>
                <c:pt idx="3">
                  <c:v>04-South Central</c:v>
                </c:pt>
                <c:pt idx="4">
                  <c:v>05-North East</c:v>
                </c:pt>
                <c:pt idx="5">
                  <c:v>06-South East</c:v>
                </c:pt>
              </c:strCache>
            </c:strRef>
          </c:cat>
          <c:val>
            <c:numRef>
              <c:f>Region_Sales_by_Segment!$S$7:$S$12</c:f>
              <c:numCache>
                <c:formatCode>0.0%</c:formatCode>
                <c:ptCount val="6"/>
                <c:pt idx="0">
                  <c:v>8.7415047372086802E-2</c:v>
                </c:pt>
                <c:pt idx="1">
                  <c:v>7.8689230897791604E-2</c:v>
                </c:pt>
                <c:pt idx="2">
                  <c:v>4.9030347281739897E-2</c:v>
                </c:pt>
                <c:pt idx="3">
                  <c:v>6.7090791531750196E-2</c:v>
                </c:pt>
                <c:pt idx="4">
                  <c:v>0.130690411604173</c:v>
                </c:pt>
                <c:pt idx="5">
                  <c:v>0.18104053657122701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B8-4DE3-9BAD-86BAD6D72845}"/>
            </c:ext>
          </c:extLst>
        </c:ser>
        <c:ser>
          <c:idx val="2"/>
          <c:order val="1"/>
          <c:tx>
            <c:strRef>
              <c:f>Region_Sales_by_Segment!$R$6</c:f>
              <c:strCache>
                <c:ptCount val="1"/>
                <c:pt idx="0">
                  <c:v>Medium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Region_Sales_by_Segment!$O$7:$O$12</c:f>
              <c:strCache>
                <c:ptCount val="6"/>
                <c:pt idx="0">
                  <c:v>01-North West</c:v>
                </c:pt>
                <c:pt idx="1">
                  <c:v>02-South West</c:v>
                </c:pt>
                <c:pt idx="2">
                  <c:v>03-North Central</c:v>
                </c:pt>
                <c:pt idx="3">
                  <c:v>04-South Central</c:v>
                </c:pt>
                <c:pt idx="4">
                  <c:v>05-North East</c:v>
                </c:pt>
                <c:pt idx="5">
                  <c:v>06-South East</c:v>
                </c:pt>
              </c:strCache>
            </c:strRef>
          </c:cat>
          <c:val>
            <c:numRef>
              <c:f>Region_Sales_by_Segment!$R$7:$R$12</c:f>
              <c:numCache>
                <c:formatCode>0.0%</c:formatCode>
                <c:ptCount val="6"/>
                <c:pt idx="0">
                  <c:v>0.38380341156126602</c:v>
                </c:pt>
                <c:pt idx="1">
                  <c:v>0.31829016371795499</c:v>
                </c:pt>
                <c:pt idx="2">
                  <c:v>0.17943600848892699</c:v>
                </c:pt>
                <c:pt idx="3">
                  <c:v>0.23893201477397</c:v>
                </c:pt>
                <c:pt idx="4">
                  <c:v>0.33685345981965897</c:v>
                </c:pt>
                <c:pt idx="5">
                  <c:v>0.69724341419549196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B8-4DE3-9BAD-86BAD6D72845}"/>
            </c:ext>
          </c:extLst>
        </c:ser>
        <c:ser>
          <c:idx val="1"/>
          <c:order val="2"/>
          <c:tx>
            <c:strRef>
              <c:f>Region_Sales_by_Segment!$Q$6</c:f>
              <c:strCache>
                <c:ptCount val="1"/>
                <c:pt idx="0">
                  <c:v>Large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Region_Sales_by_Segment!$O$7:$O$12</c:f>
              <c:strCache>
                <c:ptCount val="6"/>
                <c:pt idx="0">
                  <c:v>01-North West</c:v>
                </c:pt>
                <c:pt idx="1">
                  <c:v>02-South West</c:v>
                </c:pt>
                <c:pt idx="2">
                  <c:v>03-North Central</c:v>
                </c:pt>
                <c:pt idx="3">
                  <c:v>04-South Central</c:v>
                </c:pt>
                <c:pt idx="4">
                  <c:v>05-North East</c:v>
                </c:pt>
                <c:pt idx="5">
                  <c:v>06-South East</c:v>
                </c:pt>
              </c:strCache>
            </c:strRef>
          </c:cat>
          <c:val>
            <c:numRef>
              <c:f>Region_Sales_by_Segment!$Q$7:$Q$12</c:f>
              <c:numCache>
                <c:formatCode>0.0%</c:formatCode>
                <c:ptCount val="6"/>
                <c:pt idx="0">
                  <c:v>0.38145564854672298</c:v>
                </c:pt>
                <c:pt idx="1">
                  <c:v>0.51220974065152902</c:v>
                </c:pt>
                <c:pt idx="2">
                  <c:v>0.26262388220273197</c:v>
                </c:pt>
                <c:pt idx="3">
                  <c:v>0.18357006727654601</c:v>
                </c:pt>
                <c:pt idx="4">
                  <c:v>0.279531195928925</c:v>
                </c:pt>
                <c:pt idx="5">
                  <c:v>0.121716049233281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B8-4DE3-9BAD-86BAD6D72845}"/>
            </c:ext>
          </c:extLst>
        </c:ser>
        <c:ser>
          <c:idx val="0"/>
          <c:order val="3"/>
          <c:tx>
            <c:strRef>
              <c:f>Region_Sales_by_Segment!$P$6</c:f>
              <c:strCache>
                <c:ptCount val="1"/>
                <c:pt idx="0">
                  <c:v>Top Tier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Region_Sales_by_Segment!$O$7:$O$12</c:f>
              <c:strCache>
                <c:ptCount val="6"/>
                <c:pt idx="0">
                  <c:v>01-North West</c:v>
                </c:pt>
                <c:pt idx="1">
                  <c:v>02-South West</c:v>
                </c:pt>
                <c:pt idx="2">
                  <c:v>03-North Central</c:v>
                </c:pt>
                <c:pt idx="3">
                  <c:v>04-South Central</c:v>
                </c:pt>
                <c:pt idx="4">
                  <c:v>05-North East</c:v>
                </c:pt>
                <c:pt idx="5">
                  <c:v>06-South East</c:v>
                </c:pt>
              </c:strCache>
            </c:strRef>
          </c:cat>
          <c:val>
            <c:numRef>
              <c:f>Region_Sales_by_Segment!$P$7:$P$12</c:f>
              <c:numCache>
                <c:formatCode>0.0%</c:formatCode>
                <c:ptCount val="6"/>
                <c:pt idx="0">
                  <c:v>0.14732589251992401</c:v>
                </c:pt>
                <c:pt idx="1">
                  <c:v>9.0810864732723998E-2</c:v>
                </c:pt>
                <c:pt idx="2">
                  <c:v>0.50890976202660099</c:v>
                </c:pt>
                <c:pt idx="3">
                  <c:v>0.510407126417734</c:v>
                </c:pt>
                <c:pt idx="4">
                  <c:v>0.25292493264724297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8-4DE3-9BAD-86BAD6D72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4712975"/>
        <c:axId val="744713455"/>
      </c:barChart>
      <c:catAx>
        <c:axId val="744712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713455"/>
        <c:crosses val="autoZero"/>
        <c:auto val="1"/>
        <c:lblAlgn val="ctr"/>
        <c:lblOffset val="100"/>
        <c:noMultiLvlLbl val="0"/>
      </c:catAx>
      <c:valAx>
        <c:axId val="744713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712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Region_Sales_by_Segment!$P$20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Region_Sales_by_Segment!$O$7:$O$12</c:f>
              <c:strCache>
                <c:ptCount val="6"/>
                <c:pt idx="0">
                  <c:v>01-North West</c:v>
                </c:pt>
                <c:pt idx="1">
                  <c:v>02-South West</c:v>
                </c:pt>
                <c:pt idx="2">
                  <c:v>03-North Central</c:v>
                </c:pt>
                <c:pt idx="3">
                  <c:v>04-South Central</c:v>
                </c:pt>
                <c:pt idx="4">
                  <c:v>05-North East</c:v>
                </c:pt>
                <c:pt idx="5">
                  <c:v>06-South East</c:v>
                </c:pt>
              </c:strCache>
            </c:strRef>
          </c:cat>
          <c:val>
            <c:numRef>
              <c:f>Region_Sales_by_Segment!$P$21:$P$26</c:f>
              <c:numCache>
                <c:formatCode>0.0%</c:formatCode>
                <c:ptCount val="6"/>
                <c:pt idx="0">
                  <c:v>0.53592923987801</c:v>
                </c:pt>
                <c:pt idx="1">
                  <c:v>0.47151451257100402</c:v>
                </c:pt>
                <c:pt idx="2">
                  <c:v>0.66390927405314903</c:v>
                </c:pt>
                <c:pt idx="3">
                  <c:v>0.47058639172736499</c:v>
                </c:pt>
                <c:pt idx="4">
                  <c:v>0.56469497571877802</c:v>
                </c:pt>
                <c:pt idx="5">
                  <c:v>0.25796676833322801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C-4F88-90AA-FD7244E119B4}"/>
            </c:ext>
          </c:extLst>
        </c:ser>
        <c:ser>
          <c:idx val="1"/>
          <c:order val="1"/>
          <c:tx>
            <c:strRef>
              <c:f>Region_Sales_by_Segment!$Q$20</c:f>
              <c:strCache>
                <c:ptCount val="1"/>
                <c:pt idx="0">
                  <c:v>Regional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Region_Sales_by_Segment!$O$7:$O$12</c:f>
              <c:strCache>
                <c:ptCount val="6"/>
                <c:pt idx="0">
                  <c:v>01-North West</c:v>
                </c:pt>
                <c:pt idx="1">
                  <c:v>02-South West</c:v>
                </c:pt>
                <c:pt idx="2">
                  <c:v>03-North Central</c:v>
                </c:pt>
                <c:pt idx="3">
                  <c:v>04-South Central</c:v>
                </c:pt>
                <c:pt idx="4">
                  <c:v>05-North East</c:v>
                </c:pt>
                <c:pt idx="5">
                  <c:v>06-South East</c:v>
                </c:pt>
              </c:strCache>
            </c:strRef>
          </c:cat>
          <c:val>
            <c:numRef>
              <c:f>Region_Sales_by_Segment!$Q$21:$Q$26</c:f>
              <c:numCache>
                <c:formatCode>0.0%</c:formatCode>
                <c:ptCount val="6"/>
                <c:pt idx="0">
                  <c:v>0.46407076012199</c:v>
                </c:pt>
                <c:pt idx="1">
                  <c:v>0.52848548742899604</c:v>
                </c:pt>
                <c:pt idx="2">
                  <c:v>0.33609072594685002</c:v>
                </c:pt>
                <c:pt idx="3">
                  <c:v>0.52941360827263495</c:v>
                </c:pt>
                <c:pt idx="4">
                  <c:v>0.43530502428122098</c:v>
                </c:pt>
                <c:pt idx="5">
                  <c:v>0.74203323166677204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0C-4F88-90AA-FD7244E11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4712975"/>
        <c:axId val="744713455"/>
      </c:barChart>
      <c:catAx>
        <c:axId val="744712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713455"/>
        <c:crosses val="autoZero"/>
        <c:auto val="1"/>
        <c:lblAlgn val="ctr"/>
        <c:lblOffset val="100"/>
        <c:noMultiLvlLbl val="0"/>
      </c:catAx>
      <c:valAx>
        <c:axId val="744713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712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26</xdr:row>
      <xdr:rowOff>80962</xdr:rowOff>
    </xdr:from>
    <xdr:to>
      <xdr:col>9</xdr:col>
      <xdr:colOff>133350</xdr:colOff>
      <xdr:row>40</xdr:row>
      <xdr:rowOff>157162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7DE1F96-D182-9894-3E65-1020B291A7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47625</xdr:colOff>
      <xdr:row>16</xdr:row>
      <xdr:rowOff>76200</xdr:rowOff>
    </xdr:from>
    <xdr:to>
      <xdr:col>7</xdr:col>
      <xdr:colOff>180975</xdr:colOff>
      <xdr:row>19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EECFDB-A5C9-42F1-9CCC-CE010E7E0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16</xdr:row>
      <xdr:rowOff>76200</xdr:rowOff>
    </xdr:from>
    <xdr:to>
      <xdr:col>9</xdr:col>
      <xdr:colOff>133350</xdr:colOff>
      <xdr:row>19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3DDB2E1-A5FE-451E-976B-E36FBAC9D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21</xdr:row>
      <xdr:rowOff>0</xdr:rowOff>
    </xdr:from>
    <xdr:to>
      <xdr:col>7</xdr:col>
      <xdr:colOff>161925</xdr:colOff>
      <xdr:row>24</xdr:row>
      <xdr:rowOff>23811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50F2C10-8420-483B-BE89-F63BA399E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876300</xdr:colOff>
      <xdr:row>21</xdr:row>
      <xdr:rowOff>0</xdr:rowOff>
    </xdr:from>
    <xdr:to>
      <xdr:col>9</xdr:col>
      <xdr:colOff>95250</xdr:colOff>
      <xdr:row>24</xdr:row>
      <xdr:rowOff>23811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0D7AF9A-A116-4223-9337-C46A6A171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4</xdr:row>
      <xdr:rowOff>14287</xdr:rowOff>
    </xdr:from>
    <xdr:to>
      <xdr:col>13</xdr:col>
      <xdr:colOff>438150</xdr:colOff>
      <xdr:row>16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5BF588-92FB-E273-808E-80AB3D0F1E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18</xdr:row>
      <xdr:rowOff>38100</xdr:rowOff>
    </xdr:from>
    <xdr:to>
      <xdr:col>13</xdr:col>
      <xdr:colOff>447675</xdr:colOff>
      <xdr:row>30</xdr:row>
      <xdr:rowOff>61913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72A0A09-902B-480A-862C-02B33F46B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19050</xdr:rowOff>
    </xdr:from>
    <xdr:to>
      <xdr:col>5</xdr:col>
      <xdr:colOff>76200</xdr:colOff>
      <xdr:row>12</xdr:row>
      <xdr:rowOff>85725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CB06D299-12F1-437A-B6F2-FD60E3654BAE}"/>
            </a:ext>
          </a:extLst>
        </xdr:cNvPr>
        <xdr:cNvCxnSpPr/>
      </xdr:nvCxnSpPr>
      <xdr:spPr>
        <a:xfrm>
          <a:off x="2838450" y="2114550"/>
          <a:ext cx="1295400" cy="257175"/>
        </a:xfrm>
        <a:prstGeom prst="straightConnector1">
          <a:avLst/>
        </a:prstGeom>
        <a:ln w="31750">
          <a:solidFill>
            <a:srgbClr val="FF0000">
              <a:alpha val="50000"/>
            </a:srgbClr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285750</xdr:colOff>
      <xdr:row>11</xdr:row>
      <xdr:rowOff>0</xdr:rowOff>
    </xdr:from>
    <xdr:to>
      <xdr:col>5</xdr:col>
      <xdr:colOff>28575</xdr:colOff>
      <xdr:row>14</xdr:row>
      <xdr:rowOff>76316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516DA342-B76B-42A6-872C-DA56971DAF08}"/>
            </a:ext>
          </a:extLst>
        </xdr:cNvPr>
        <xdr:cNvCxnSpPr>
          <a:endCxn id="4" idx="1"/>
        </xdr:cNvCxnSpPr>
      </xdr:nvCxnSpPr>
      <xdr:spPr>
        <a:xfrm>
          <a:off x="3124200" y="2095500"/>
          <a:ext cx="962025" cy="647816"/>
        </a:xfrm>
        <a:prstGeom prst="straightConnector1">
          <a:avLst/>
        </a:prstGeom>
        <a:ln w="31750">
          <a:solidFill>
            <a:srgbClr val="FF0000">
              <a:alpha val="50000"/>
            </a:srgbClr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28575</xdr:colOff>
      <xdr:row>10</xdr:row>
      <xdr:rowOff>9525</xdr:rowOff>
    </xdr:from>
    <xdr:to>
      <xdr:col>8</xdr:col>
      <xdr:colOff>314620</xdr:colOff>
      <xdr:row>18</xdr:row>
      <xdr:rowOff>143106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8D564E5-18AA-2825-66A9-C3C16B54F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6225" y="1914525"/>
          <a:ext cx="2114845" cy="16575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2d08f28ec0d33fb/Documents/MEGA/MEGAsync/Paper_Connection/Company_Perf.xlsx" TargetMode="External"/><Relationship Id="rId1" Type="http://schemas.openxmlformats.org/officeDocument/2006/relationships/externalLinkPath" Target="Company_Pe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any_Perf"/>
      <sheetName val="Company_Perf_Compare"/>
      <sheetName val="Company_Perf_Sum"/>
      <sheetName val="Company_Perf_by_Month"/>
      <sheetName val="Data_Reg_Month_Sum"/>
      <sheetName val="Data_Reg_Sum"/>
      <sheetName val="Pivot_Table_Month"/>
      <sheetName val="Report_Info"/>
      <sheetName val="Data_Cust_Month"/>
      <sheetName val="Drop_Down_Data"/>
    </sheetNames>
    <sheetDataSet>
      <sheetData sheetId="0">
        <row r="3">
          <cell r="B3">
            <v>2024</v>
          </cell>
        </row>
        <row r="5">
          <cell r="B5" t="str">
            <v>Sales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A2" t="str">
            <v>Sales</v>
          </cell>
        </row>
        <row r="3">
          <cell r="A3" t="str">
            <v>Gross Profit</v>
          </cell>
        </row>
        <row r="4">
          <cell r="A4" t="str">
            <v>Net Profit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800F0-FB0B-4763-878F-2775054C7209}">
  <sheetPr>
    <pageSetUpPr fitToPage="1"/>
  </sheetPr>
  <dimension ref="A1:Y46"/>
  <sheetViews>
    <sheetView showGridLines="0" tabSelected="1" zoomScaleNormal="100" workbookViewId="0">
      <selection activeCell="AB1" sqref="AB1"/>
    </sheetView>
  </sheetViews>
  <sheetFormatPr defaultRowHeight="15" x14ac:dyDescent="0.25"/>
  <cols>
    <col min="1" max="1" width="12.42578125" customWidth="1"/>
    <col min="2" max="2" width="15.5703125" bestFit="1" customWidth="1"/>
    <col min="3" max="4" width="3.7109375" customWidth="1"/>
    <col min="5" max="5" width="15.5703125" customWidth="1"/>
    <col min="6" max="6" width="12.85546875" customWidth="1"/>
    <col min="7" max="7" width="6.7109375" customWidth="1"/>
    <col min="8" max="8" width="13.85546875" customWidth="1"/>
    <col min="9" max="9" width="6.7109375" customWidth="1"/>
    <col min="11" max="11" width="3.5703125" customWidth="1"/>
    <col min="12" max="12" width="6.85546875" customWidth="1"/>
    <col min="13" max="13" width="19.28515625" customWidth="1"/>
    <col min="14" max="14" width="7.140625" bestFit="1" customWidth="1"/>
    <col min="15" max="15" width="13.28515625" customWidth="1"/>
    <col min="16" max="16" width="8.28515625" customWidth="1"/>
    <col min="17" max="17" width="7.85546875" customWidth="1"/>
    <col min="18" max="18" width="8.7109375" style="22" bestFit="1" customWidth="1"/>
    <col min="19" max="19" width="10.7109375" style="22" customWidth="1"/>
    <col min="20" max="20" width="4.5703125" style="4" bestFit="1" customWidth="1"/>
    <col min="21" max="21" width="9.28515625" style="22" customWidth="1"/>
    <col min="22" max="22" width="5.28515625" style="4" bestFit="1" customWidth="1"/>
    <col min="23" max="23" width="10" style="22" customWidth="1"/>
    <col min="24" max="24" width="9.28515625" customWidth="1"/>
    <col min="25" max="25" width="8.28515625" customWidth="1"/>
  </cols>
  <sheetData>
    <row r="1" spans="1:25" x14ac:dyDescent="0.25">
      <c r="A1" s="44" t="s">
        <v>521</v>
      </c>
      <c r="B1" s="41"/>
      <c r="C1" s="41"/>
    </row>
    <row r="2" spans="1:25" ht="15.75" x14ac:dyDescent="0.25">
      <c r="A2" s="41"/>
      <c r="B2" s="41"/>
      <c r="C2" s="41"/>
      <c r="E2" s="45" t="s">
        <v>542</v>
      </c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7"/>
      <c r="S2" s="47"/>
      <c r="T2" s="48"/>
      <c r="U2" s="47"/>
      <c r="V2" s="48"/>
      <c r="W2" s="47"/>
      <c r="X2" s="46"/>
      <c r="Y2" s="46"/>
    </row>
    <row r="3" spans="1:25" x14ac:dyDescent="0.25">
      <c r="A3" s="42" t="s">
        <v>541</v>
      </c>
      <c r="B3" s="56" t="s">
        <v>471</v>
      </c>
      <c r="C3" s="52"/>
      <c r="D3" s="50"/>
    </row>
    <row r="4" spans="1:25" x14ac:dyDescent="0.25">
      <c r="A4" s="41"/>
      <c r="B4" s="41"/>
      <c r="C4" s="41"/>
      <c r="E4" s="16" t="str">
        <f>B3</f>
        <v>03-North Central</v>
      </c>
      <c r="G4" s="16"/>
      <c r="H4" s="21"/>
      <c r="I4" s="21"/>
      <c r="J4" s="21"/>
      <c r="K4" s="20"/>
      <c r="M4" s="20"/>
    </row>
    <row r="5" spans="1:25" s="46" customFormat="1" ht="15.75" x14ac:dyDescent="0.25">
      <c r="A5" s="43" t="s">
        <v>479</v>
      </c>
      <c r="B5" s="49">
        <v>2024</v>
      </c>
      <c r="C5" s="51"/>
      <c r="E5"/>
      <c r="F5"/>
      <c r="G5"/>
      <c r="H5"/>
      <c r="I5"/>
      <c r="J5"/>
      <c r="K5"/>
      <c r="L5"/>
      <c r="M5"/>
      <c r="N5"/>
      <c r="O5"/>
      <c r="P5"/>
      <c r="Q5"/>
      <c r="R5" s="22"/>
      <c r="S5" s="22"/>
      <c r="T5" s="4"/>
      <c r="U5" s="22"/>
      <c r="V5" s="4"/>
      <c r="W5" s="22"/>
      <c r="X5"/>
      <c r="Y5"/>
    </row>
    <row r="6" spans="1:25" x14ac:dyDescent="0.25">
      <c r="A6" s="41"/>
      <c r="B6" s="57">
        <f>Select_Year-1</f>
        <v>2023</v>
      </c>
      <c r="C6" s="41"/>
      <c r="E6" s="33" t="s">
        <v>441</v>
      </c>
      <c r="F6" s="17"/>
      <c r="G6" s="17"/>
      <c r="H6" s="17"/>
      <c r="I6" s="17"/>
      <c r="L6" s="33" t="str">
        <f>"Top 10 Customers - "&amp;Select_Year</f>
        <v>Top 10 Customers - 2024</v>
      </c>
      <c r="M6" s="5"/>
      <c r="N6" s="17"/>
      <c r="O6" s="17"/>
    </row>
    <row r="7" spans="1:25" x14ac:dyDescent="0.25">
      <c r="F7" s="20">
        <f>Select_Year</f>
        <v>2024</v>
      </c>
      <c r="G7" s="20"/>
      <c r="H7" s="20">
        <f>Prior_Year</f>
        <v>2023</v>
      </c>
      <c r="I7" s="20"/>
      <c r="L7" s="24" t="s">
        <v>336</v>
      </c>
      <c r="M7" s="24" t="s">
        <v>335</v>
      </c>
      <c r="N7" s="24" t="s">
        <v>443</v>
      </c>
      <c r="O7" s="24" t="s">
        <v>477</v>
      </c>
      <c r="P7" s="24" t="s">
        <v>430</v>
      </c>
      <c r="Q7" s="24" t="s">
        <v>431</v>
      </c>
      <c r="R7" s="25" t="s">
        <v>0</v>
      </c>
      <c r="S7" s="25" t="s">
        <v>287</v>
      </c>
      <c r="T7" s="26" t="s">
        <v>288</v>
      </c>
      <c r="U7" s="25" t="s">
        <v>289</v>
      </c>
      <c r="V7" s="26" t="s">
        <v>288</v>
      </c>
      <c r="W7" s="25" t="s">
        <v>434</v>
      </c>
      <c r="X7" s="27" t="s">
        <v>435</v>
      </c>
      <c r="Y7" s="27" t="s">
        <v>438</v>
      </c>
    </row>
    <row r="8" spans="1:25" x14ac:dyDescent="0.25">
      <c r="E8" s="21" t="s">
        <v>0</v>
      </c>
      <c r="F8" s="22">
        <f>SUMIFS(Data_Region_Sum!$K:$K,Data_Region_Sum!$C:$C,Select_Region,Data_Region_Sum!$A:$A,Select_Year)</f>
        <v>5113960.0798500003</v>
      </c>
      <c r="H8" s="22">
        <f>SUMIFS(Data_Region_Sum!$K:$K,Data_Region_Sum!$C:$C,Select_Region,Data_Region_Sum!$A:$A,Prior_Year)</f>
        <v>5538969.6127000097</v>
      </c>
      <c r="K8" s="32">
        <v>1</v>
      </c>
      <c r="L8" s="28">
        <f>IFERROR(VLOOKUP(Select_Year&amp;Select_Region&amp;$K8,Data_Customer_Reg_Sum!$A:$I,3,FALSE),"-")</f>
        <v>439017</v>
      </c>
      <c r="M8" s="28" t="str">
        <f>IFERROR(VLOOKUP(Select_Year&amp;Select_Region&amp;$K8,Data_Customer_Reg_Sum!$A:$I,4,FALSE),"-")</f>
        <v>Elevate Health Collective</v>
      </c>
      <c r="N8" s="32" t="str">
        <f>IFERROR(VLOOKUP(Select_Year&amp;Select_Region&amp;$K8,Data_Customer_Reg_Sum!$A:$I,7,FALSE),"-")</f>
        <v>03</v>
      </c>
      <c r="O8" s="28" t="str">
        <f>IFERROR(VLOOKUP(Select_Year&amp;Select_Region&amp;$K8,Data_Customer_Reg_Sum!$A:$I,6,FALSE),"-")</f>
        <v>Kevin Baxter</v>
      </c>
      <c r="P8" s="28" t="str">
        <f>IFERROR(VLOOKUP(Select_Year&amp;Select_Region&amp;$K8,Data_Customer_Reg_Sum!$A:$I,8,FALSE),"-")</f>
        <v>National</v>
      </c>
      <c r="Q8" s="28" t="str">
        <f>IFERROR(VLOOKUP(Select_Year&amp;Select_Region&amp;$K8,Data_Customer_Reg_Sum!$A:$I,9,FALSE),"-")</f>
        <v>Top Tier</v>
      </c>
      <c r="R8" s="29">
        <f>IF($L8="-","-",SUMIFS(Data_Customer_Reg_Sum!$M:$M,Data_Customer_Reg_Sum!$A:$A,Select_Year&amp;Select_Region&amp;$K8))</f>
        <v>291360.61</v>
      </c>
      <c r="S8" s="29">
        <f>IF($L8="-","-",SUMIFS(Data_Customer_Reg_Sum!$Q:$Q,Data_Customer_Reg_Sum!$A:$A,Select_Year&amp;Select_Region&amp;$K8))</f>
        <v>16492.11</v>
      </c>
      <c r="T8" s="30">
        <f>IF($L8="-","-",SUMIFS(Data_Customer_Reg_Sum!$R:$R,Data_Customer_Reg_Sum!$A:$A,Select_Year&amp;Select_Region&amp;$K8))</f>
        <v>5.6603773584905703E-2</v>
      </c>
      <c r="U8" s="29">
        <f>IF($L8="-","-",SUMIFS(Data_Customer_Reg_Sum!$S:$S,Data_Customer_Reg_Sum!$A:$A,Select_Year&amp;Select_Region&amp;$K8))</f>
        <v>13650.02</v>
      </c>
      <c r="V8" s="30">
        <f>IF($L8="-","-",SUMIFS(Data_Customer_Reg_Sum!$T:$T,Data_Customer_Reg_Sum!$A:$A,Select_Year&amp;Select_Region&amp;$K8))</f>
        <v>4.6849229207750497E-2</v>
      </c>
      <c r="W8" s="29">
        <f>IF($L8="-","-",SUMIFS(Data_Customer_Reg_Sum!$N:$N,Data_Customer_Reg_Sum!$A:$A,Select_Year&amp;Select_Region&amp;$K8))</f>
        <v>4222.61753623189</v>
      </c>
      <c r="X8" s="31">
        <f>IF($L8="-","-",SUMIFS(Data_Customer_Reg_Sum!$O:$O,Data_Customer_Reg_Sum!$A:$A,Select_Year&amp;Select_Region&amp;$K8))</f>
        <v>10.913043478260899</v>
      </c>
      <c r="Y8" s="31">
        <f>IF($L8="-","-",SUMIFS(Data_Customer_Reg_Sum!$P:$P,Data_Customer_Reg_Sum!$A:$A,Select_Year&amp;Select_Region&amp;$K8))</f>
        <v>9.7675962815405004</v>
      </c>
    </row>
    <row r="9" spans="1:25" x14ac:dyDescent="0.25">
      <c r="E9" s="21" t="s">
        <v>428</v>
      </c>
      <c r="F9">
        <f>SUMIFS(Data_Region_Sum!$Y:$Y,Data_Region_Sum!$C:$C,Select_Region,Data_Region_Sum!$A:$A,Select_Year)</f>
        <v>1</v>
      </c>
      <c r="H9">
        <f>SUMIFS(Data_Region_Sum!$Y:$Y,Data_Region_Sum!$C:$C,Select_Region,Data_Region_Sum!$A:$A,Prior_Year)</f>
        <v>1</v>
      </c>
      <c r="K9" s="32">
        <v>2</v>
      </c>
      <c r="L9" s="28">
        <f>IFERROR(VLOOKUP(Select_Year&amp;Select_Region&amp;$K9,Data_Customer_Reg_Sum!$A:$I,3,FALSE),"-")</f>
        <v>333866</v>
      </c>
      <c r="M9" s="28" t="str">
        <f>IFERROR(VLOOKUP(Select_Year&amp;Select_Region&amp;$K9,Data_Customer_Reg_Sum!$A:$I,4,FALSE),"-")</f>
        <v>Zain Financial</v>
      </c>
      <c r="N9" s="32" t="str">
        <f>IFERROR(VLOOKUP(Select_Year&amp;Select_Region&amp;$K9,Data_Customer_Reg_Sum!$A:$I,7,FALSE),"-")</f>
        <v>03</v>
      </c>
      <c r="O9" s="28" t="str">
        <f>IFERROR(VLOOKUP(Select_Year&amp;Select_Region&amp;$K9,Data_Customer_Reg_Sum!$A:$I,6,FALSE),"-")</f>
        <v>Paul Martell</v>
      </c>
      <c r="P9" s="28" t="str">
        <f>IFERROR(VLOOKUP(Select_Year&amp;Select_Region&amp;$K9,Data_Customer_Reg_Sum!$A:$I,8,FALSE),"-")</f>
        <v>National</v>
      </c>
      <c r="Q9" s="28" t="str">
        <f>IFERROR(VLOOKUP(Select_Year&amp;Select_Region&amp;$K9,Data_Customer_Reg_Sum!$A:$I,9,FALSE),"-")</f>
        <v>Top Tier</v>
      </c>
      <c r="R9" s="29">
        <f>IF($L9="-","-",SUMIFS(Data_Customer_Reg_Sum!$M:$M,Data_Customer_Reg_Sum!$A:$A,Select_Year&amp;Select_Region&amp;$K9))</f>
        <v>285511.26500000001</v>
      </c>
      <c r="S9" s="29">
        <f>IF($L9="-","-",SUMIFS(Data_Customer_Reg_Sum!$Q:$Q,Data_Customer_Reg_Sum!$A:$A,Select_Year&amp;Select_Region&amp;$K9))</f>
        <v>16161.014999999999</v>
      </c>
      <c r="T9" s="30">
        <f>IF($L9="-","-",SUMIFS(Data_Customer_Reg_Sum!$R:$R,Data_Customer_Reg_Sum!$A:$A,Select_Year&amp;Select_Region&amp;$K9))</f>
        <v>5.6603773584905703E-2</v>
      </c>
      <c r="U9" s="29">
        <f>IF($L9="-","-",SUMIFS(Data_Customer_Reg_Sum!$S:$S,Data_Customer_Reg_Sum!$A:$A,Select_Year&amp;Select_Region&amp;$K9))</f>
        <v>13340.565000000001</v>
      </c>
      <c r="V9" s="30">
        <f>IF($L9="-","-",SUMIFS(Data_Customer_Reg_Sum!$T:$T,Data_Customer_Reg_Sum!$A:$A,Select_Year&amp;Select_Region&amp;$K9))</f>
        <v>4.6725179127345501E-2</v>
      </c>
      <c r="W9" s="29">
        <f>IF($L9="-","-",SUMIFS(Data_Customer_Reg_Sum!$N:$N,Data_Customer_Reg_Sum!$A:$A,Select_Year&amp;Select_Region&amp;$K9))</f>
        <v>4137.84442028986</v>
      </c>
      <c r="X9" s="31">
        <f>IF($L9="-","-",SUMIFS(Data_Customer_Reg_Sum!$O:$O,Data_Customer_Reg_Sum!$A:$A,Select_Year&amp;Select_Region&amp;$K9))</f>
        <v>10.449275362318801</v>
      </c>
      <c r="Y9" s="31">
        <f>IF($L9="-","-",SUMIFS(Data_Customer_Reg_Sum!$P:$P,Data_Customer_Reg_Sum!$A:$A,Select_Year&amp;Select_Region&amp;$K9))</f>
        <v>10.0152565880721</v>
      </c>
    </row>
    <row r="10" spans="1:25" x14ac:dyDescent="0.25">
      <c r="E10" s="21" t="s">
        <v>440</v>
      </c>
      <c r="F10" s="22">
        <f>SUMIFS(Data_Region_Sum!$U:$U,Data_Region_Sum!$C:$C,Select_Region,Data_Region_Sum!$A:$A,Select_Year)</f>
        <v>642343.57984999998</v>
      </c>
      <c r="G10" s="2">
        <f>IFERROR(F10/F8,0)</f>
        <v>0.12560590419564652</v>
      </c>
      <c r="H10" s="22">
        <f>SUMIFS(Data_Region_Sum!$U:$U,Data_Region_Sum!$C:$C,Select_Region,Data_Region_Sum!$A:$A,Prior_Year)</f>
        <v>466776.8627</v>
      </c>
      <c r="I10" s="2">
        <f>IFERROR(H10/H8,0)</f>
        <v>8.427142507331184E-2</v>
      </c>
      <c r="K10" s="32">
        <v>3</v>
      </c>
      <c r="L10" s="28">
        <f>IFERROR(VLOOKUP(Select_Year&amp;Select_Region&amp;$K10,Data_Customer_Reg_Sum!$A:$I,3,FALSE),"-")</f>
        <v>866033</v>
      </c>
      <c r="M10" s="28" t="str">
        <f>IFERROR(VLOOKUP(Select_Year&amp;Select_Region&amp;$K10,Data_Customer_Reg_Sum!$A:$I,4,FALSE),"-")</f>
        <v>Allandra Enterprises</v>
      </c>
      <c r="N10" s="32" t="str">
        <f>IFERROR(VLOOKUP(Select_Year&amp;Select_Region&amp;$K10,Data_Customer_Reg_Sum!$A:$I,7,FALSE),"-")</f>
        <v>04</v>
      </c>
      <c r="O10" s="28" t="str">
        <f>IFERROR(VLOOKUP(Select_Year&amp;Select_Region&amp;$K10,Data_Customer_Reg_Sum!$A:$I,6,FALSE),"-")</f>
        <v>Sivesh Saleh</v>
      </c>
      <c r="P10" s="28" t="str">
        <f>IFERROR(VLOOKUP(Select_Year&amp;Select_Region&amp;$K10,Data_Customer_Reg_Sum!$A:$I,8,FALSE),"-")</f>
        <v>National</v>
      </c>
      <c r="Q10" s="28" t="str">
        <f>IFERROR(VLOOKUP(Select_Year&amp;Select_Region&amp;$K10,Data_Customer_Reg_Sum!$A:$I,9,FALSE),"-")</f>
        <v>Top Tier</v>
      </c>
      <c r="R10" s="29">
        <f>IF($L10="-","-",SUMIFS(Data_Customer_Reg_Sum!$M:$M,Data_Customer_Reg_Sum!$A:$A,Select_Year&amp;Select_Region&amp;$K10))</f>
        <v>279072.02875</v>
      </c>
      <c r="S10" s="29">
        <f>IF($L10="-","-",SUMIFS(Data_Customer_Reg_Sum!$Q:$Q,Data_Customer_Reg_Sum!$A:$A,Select_Year&amp;Select_Region&amp;$K10))</f>
        <v>14548.778749999999</v>
      </c>
      <c r="T10" s="30">
        <f>IF($L10="-","-",SUMIFS(Data_Customer_Reg_Sum!$R:$R,Data_Customer_Reg_Sum!$A:$A,Select_Year&amp;Select_Region&amp;$K10))</f>
        <v>5.2132701421800903E-2</v>
      </c>
      <c r="U10" s="29">
        <f>IF($L10="-","-",SUMIFS(Data_Customer_Reg_Sum!$S:$S,Data_Customer_Reg_Sum!$A:$A,Select_Year&amp;Select_Region&amp;$K10))</f>
        <v>9835.0287499999904</v>
      </c>
      <c r="V10" s="30">
        <f>IF($L10="-","-",SUMIFS(Data_Customer_Reg_Sum!$T:$T,Data_Customer_Reg_Sum!$A:$A,Select_Year&amp;Select_Region&amp;$K10))</f>
        <v>3.5241900788310403E-2</v>
      </c>
      <c r="W10" s="29">
        <f>IF($L10="-","-",SUMIFS(Data_Customer_Reg_Sum!$N:$N,Data_Customer_Reg_Sum!$A:$A,Select_Year&amp;Select_Region&amp;$K10))</f>
        <v>2232.5762300000001</v>
      </c>
      <c r="X10" s="31">
        <f>IF($L10="-","-",SUMIFS(Data_Customer_Reg_Sum!$O:$O,Data_Customer_Reg_Sum!$A:$A,Select_Year&amp;Select_Region&amp;$K10))</f>
        <v>6.2160000000000002</v>
      </c>
      <c r="Y10" s="31">
        <f>IF($L10="-","-",SUMIFS(Data_Customer_Reg_Sum!$P:$P,Data_Customer_Reg_Sum!$A:$A,Select_Year&amp;Select_Region&amp;$K10))</f>
        <v>9.4208494208494198</v>
      </c>
    </row>
    <row r="11" spans="1:25" x14ac:dyDescent="0.25">
      <c r="E11" s="21" t="s">
        <v>289</v>
      </c>
      <c r="F11" s="22">
        <f>SUMIFS(Data_Region_Sum!$W:$W,Data_Region_Sum!$C:$C,Select_Region,Data_Region_Sum!$A:$A,Select_Year)</f>
        <v>402587.64984999999</v>
      </c>
      <c r="G11" s="2">
        <f>IFERROR(F11/F8,0)</f>
        <v>7.8723267988788925E-2</v>
      </c>
      <c r="H11" s="22">
        <f>SUMIFS(Data_Region_Sum!$W:$W,Data_Region_Sum!$C:$C,Select_Region,Data_Region_Sum!$A:$A,Prior_Year)</f>
        <v>199141.48269999999</v>
      </c>
      <c r="I11" s="2">
        <f>IFERROR(H11/H8,0)</f>
        <v>3.5952802890161929E-2</v>
      </c>
      <c r="K11" s="32">
        <v>4</v>
      </c>
      <c r="L11" s="28">
        <f>IFERROR(VLOOKUP(Select_Year&amp;Select_Region&amp;$K11,Data_Customer_Reg_Sum!$A:$I,3,FALSE),"-")</f>
        <v>205478</v>
      </c>
      <c r="M11" s="28" t="str">
        <f>IFERROR(VLOOKUP(Select_Year&amp;Select_Region&amp;$K11,Data_Customer_Reg_Sum!$A:$I,4,FALSE),"-")</f>
        <v>Allied Factories</v>
      </c>
      <c r="N11" s="32" t="str">
        <f>IFERROR(VLOOKUP(Select_Year&amp;Select_Region&amp;$K11,Data_Customer_Reg_Sum!$A:$I,7,FALSE),"-")</f>
        <v>04</v>
      </c>
      <c r="O11" s="28" t="str">
        <f>IFERROR(VLOOKUP(Select_Year&amp;Select_Region&amp;$K11,Data_Customer_Reg_Sum!$A:$I,6,FALSE),"-")</f>
        <v>Paul Martell</v>
      </c>
      <c r="P11" s="28" t="str">
        <f>IFERROR(VLOOKUP(Select_Year&amp;Select_Region&amp;$K11,Data_Customer_Reg_Sum!$A:$I,8,FALSE),"-")</f>
        <v>National</v>
      </c>
      <c r="Q11" s="28" t="str">
        <f>IFERROR(VLOOKUP(Select_Year&amp;Select_Region&amp;$K11,Data_Customer_Reg_Sum!$A:$I,9,FALSE),"-")</f>
        <v>Top Tier</v>
      </c>
      <c r="R11" s="29">
        <f>IF($L11="-","-",SUMIFS(Data_Customer_Reg_Sum!$M:$M,Data_Customer_Reg_Sum!$A:$A,Select_Year&amp;Select_Region&amp;$K11))</f>
        <v>236123.16</v>
      </c>
      <c r="S11" s="29">
        <f>IF($L11="-","-",SUMIFS(Data_Customer_Reg_Sum!$Q:$Q,Data_Customer_Reg_Sum!$A:$A,Select_Year&amp;Select_Region&amp;$K11))</f>
        <v>25298.91</v>
      </c>
      <c r="T11" s="30">
        <f>IF($L11="-","-",SUMIFS(Data_Customer_Reg_Sum!$R:$R,Data_Customer_Reg_Sum!$A:$A,Select_Year&amp;Select_Region&amp;$K11))</f>
        <v>0.107142857142857</v>
      </c>
      <c r="U11" s="29">
        <f>IF($L11="-","-",SUMIFS(Data_Customer_Reg_Sum!$S:$S,Data_Customer_Reg_Sum!$A:$A,Select_Year&amp;Select_Region&amp;$K11))</f>
        <v>16781.71</v>
      </c>
      <c r="V11" s="30">
        <f>IF($L11="-","-",SUMIFS(Data_Customer_Reg_Sum!$T:$T,Data_Customer_Reg_Sum!$A:$A,Select_Year&amp;Select_Region&amp;$K11))</f>
        <v>7.1071850808705095E-2</v>
      </c>
      <c r="W11" s="29">
        <f>IF($L11="-","-",SUMIFS(Data_Customer_Reg_Sum!$N:$N,Data_Customer_Reg_Sum!$A:$A,Select_Year&amp;Select_Region&amp;$K11))</f>
        <v>955.96421052631604</v>
      </c>
      <c r="X11" s="31">
        <f>IF($L11="-","-",SUMIFS(Data_Customer_Reg_Sum!$O:$O,Data_Customer_Reg_Sum!$A:$A,Select_Year&amp;Select_Region&amp;$K11))</f>
        <v>3.2267206477732802</v>
      </c>
      <c r="Y11" s="31">
        <f>IF($L11="-","-",SUMIFS(Data_Customer_Reg_Sum!$P:$P,Data_Customer_Reg_Sum!$A:$A,Select_Year&amp;Select_Region&amp;$K11))</f>
        <v>6.8281053952321198</v>
      </c>
    </row>
    <row r="12" spans="1:25" x14ac:dyDescent="0.25">
      <c r="E12" s="21" t="s">
        <v>540</v>
      </c>
      <c r="F12">
        <f>SUMIFS(Data_Region_Sum!$G:$G,Data_Region_Sum!$C:$C,Select_Region,Data_Region_Sum!$A:$A,Select_Year)</f>
        <v>86</v>
      </c>
      <c r="H12">
        <f>SUMIFS(Data_Region_Sum!$G:$G,Data_Region_Sum!$C:$C,Select_Region,Data_Region_Sum!$A:$A,Prior_Year)</f>
        <v>97</v>
      </c>
      <c r="K12" s="32">
        <v>5</v>
      </c>
      <c r="L12" s="28">
        <f>IFERROR(VLOOKUP(Select_Year&amp;Select_Region&amp;$K12,Data_Customer_Reg_Sum!$A:$I,3,FALSE),"-")</f>
        <v>206200</v>
      </c>
      <c r="M12" s="28" t="str">
        <f>IFERROR(VLOOKUP(Select_Year&amp;Select_Region&amp;$K12,Data_Customer_Reg_Sum!$A:$I,4,FALSE),"-")</f>
        <v>Clear Sunset</v>
      </c>
      <c r="N12" s="32" t="str">
        <f>IFERROR(VLOOKUP(Select_Year&amp;Select_Region&amp;$K12,Data_Customer_Reg_Sum!$A:$I,7,FALSE),"-")</f>
        <v>03</v>
      </c>
      <c r="O12" s="28" t="str">
        <f>IFERROR(VLOOKUP(Select_Year&amp;Select_Region&amp;$K12,Data_Customer_Reg_Sum!$A:$I,6,FALSE),"-")</f>
        <v>Rebecca Jimenez</v>
      </c>
      <c r="P12" s="28" t="str">
        <f>IFERROR(VLOOKUP(Select_Year&amp;Select_Region&amp;$K12,Data_Customer_Reg_Sum!$A:$I,8,FALSE),"-")</f>
        <v>Regional</v>
      </c>
      <c r="Q12" s="28" t="str">
        <f>IFERROR(VLOOKUP(Select_Year&amp;Select_Region&amp;$K12,Data_Customer_Reg_Sum!$A:$I,9,FALSE),"-")</f>
        <v>Top Tier</v>
      </c>
      <c r="R12" s="29">
        <f>IF($L12="-","-",SUMIFS(Data_Customer_Reg_Sum!$M:$M,Data_Customer_Reg_Sum!$A:$A,Select_Year&amp;Select_Region&amp;$K12))</f>
        <v>218596.31400000001</v>
      </c>
      <c r="S12" s="29">
        <f>IF($L12="-","-",SUMIFS(Data_Customer_Reg_Sum!$Q:$Q,Data_Customer_Reg_Sum!$A:$A,Select_Year&amp;Select_Region&amp;$K12))</f>
        <v>7450.3139999999803</v>
      </c>
      <c r="T12" s="30">
        <f>IF($L12="-","-",SUMIFS(Data_Customer_Reg_Sum!$R:$R,Data_Customer_Reg_Sum!$A:$A,Select_Year&amp;Select_Region&amp;$K12))</f>
        <v>3.40825234592015E-2</v>
      </c>
      <c r="U12" s="29">
        <f>IF($L12="-","-",SUMIFS(Data_Customer_Reg_Sum!$S:$S,Data_Customer_Reg_Sum!$A:$A,Select_Year&amp;Select_Region&amp;$K12))</f>
        <v>1791.7939999999801</v>
      </c>
      <c r="V12" s="30">
        <f>IF($L12="-","-",SUMIFS(Data_Customer_Reg_Sum!$T:$T,Data_Customer_Reg_Sum!$A:$A,Select_Year&amp;Select_Region&amp;$K12))</f>
        <v>8.1968170789923703E-3</v>
      </c>
      <c r="W12" s="29">
        <f>IF($L12="-","-",SUMIFS(Data_Customer_Reg_Sum!$N:$N,Data_Customer_Reg_Sum!$A:$A,Select_Year&amp;Select_Region&amp;$K12))</f>
        <v>1507.5607862069</v>
      </c>
      <c r="X12" s="31">
        <f>IF($L12="-","-",SUMIFS(Data_Customer_Reg_Sum!$O:$O,Data_Customer_Reg_Sum!$A:$A,Select_Year&amp;Select_Region&amp;$K12))</f>
        <v>7.68965517241379</v>
      </c>
      <c r="Y12" s="31">
        <f>IF($L12="-","-",SUMIFS(Data_Customer_Reg_Sum!$P:$P,Data_Customer_Reg_Sum!$A:$A,Select_Year&amp;Select_Region&amp;$K12))</f>
        <v>5.00538116591928</v>
      </c>
    </row>
    <row r="13" spans="1:25" x14ac:dyDescent="0.25">
      <c r="E13" s="21" t="s">
        <v>434</v>
      </c>
      <c r="F13" s="22">
        <f>SUMIFS(Data_Region_Sum!$R:$R,Data_Region_Sum!$C:$C,Select_Region,Data_Region_Sum!$A:$A,Select_Year)</f>
        <v>736.03340239637305</v>
      </c>
      <c r="H13" s="22">
        <f>SUMIFS(Data_Region_Sum!$R:$R,Data_Region_Sum!$C:$C,Select_Region,Data_Region_Sum!$A:$A,Prior_Year)</f>
        <v>714.61354827764205</v>
      </c>
      <c r="K13" s="32">
        <v>6</v>
      </c>
      <c r="L13" s="28">
        <f>IFERROR(VLOOKUP(Select_Year&amp;Select_Region&amp;$K13,Data_Customer_Reg_Sum!$A:$I,3,FALSE),"-")</f>
        <v>249077</v>
      </c>
      <c r="M13" s="28" t="str">
        <f>IFERROR(VLOOKUP(Select_Year&amp;Select_Region&amp;$K13,Data_Customer_Reg_Sum!$A:$I,4,FALSE),"-")</f>
        <v>Southern Foods</v>
      </c>
      <c r="N13" s="32" t="str">
        <f>IFERROR(VLOOKUP(Select_Year&amp;Select_Region&amp;$K13,Data_Customer_Reg_Sum!$A:$I,7,FALSE),"-")</f>
        <v>04</v>
      </c>
      <c r="O13" s="28" t="str">
        <f>IFERROR(VLOOKUP(Select_Year&amp;Select_Region&amp;$K13,Data_Customer_Reg_Sum!$A:$I,6,FALSE),"-")</f>
        <v>Sivesh Saleh</v>
      </c>
      <c r="P13" s="28" t="str">
        <f>IFERROR(VLOOKUP(Select_Year&amp;Select_Region&amp;$K13,Data_Customer_Reg_Sum!$A:$I,8,FALSE),"-")</f>
        <v>National</v>
      </c>
      <c r="Q13" s="28" t="str">
        <f>IFERROR(VLOOKUP(Select_Year&amp;Select_Region&amp;$K13,Data_Customer_Reg_Sum!$A:$I,9,FALSE),"-")</f>
        <v>Top Tier</v>
      </c>
      <c r="R13" s="29">
        <f>IF($L13="-","-",SUMIFS(Data_Customer_Reg_Sum!$M:$M,Data_Customer_Reg_Sum!$A:$A,Select_Year&amp;Select_Region&amp;$K13))</f>
        <v>206961.87</v>
      </c>
      <c r="S13" s="29">
        <f>IF($L13="-","-",SUMIFS(Data_Customer_Reg_Sum!$Q:$Q,Data_Customer_Reg_Sum!$A:$A,Select_Year&amp;Select_Region&amp;$K13))</f>
        <v>25416.37</v>
      </c>
      <c r="T13" s="30">
        <f>IF($L13="-","-",SUMIFS(Data_Customer_Reg_Sum!$R:$R,Data_Customer_Reg_Sum!$A:$A,Select_Year&amp;Select_Region&amp;$K13))</f>
        <v>0.12280701754386</v>
      </c>
      <c r="U13" s="29">
        <f>IF($L13="-","-",SUMIFS(Data_Customer_Reg_Sum!$S:$S,Data_Customer_Reg_Sum!$A:$A,Select_Year&amp;Select_Region&amp;$K13))</f>
        <v>16591.82</v>
      </c>
      <c r="V13" s="30">
        <f>IF($L13="-","-",SUMIFS(Data_Customer_Reg_Sum!$T:$T,Data_Customer_Reg_Sum!$A:$A,Select_Year&amp;Select_Region&amp;$K13))</f>
        <v>8.0168487074454897E-2</v>
      </c>
      <c r="W13" s="29">
        <f>IF($L13="-","-",SUMIFS(Data_Customer_Reg_Sum!$N:$N,Data_Customer_Reg_Sum!$A:$A,Select_Year&amp;Select_Region&amp;$K13))</f>
        <v>821.27726190476199</v>
      </c>
      <c r="X13" s="31">
        <f>IF($L13="-","-",SUMIFS(Data_Customer_Reg_Sum!$O:$O,Data_Customer_Reg_Sum!$A:$A,Select_Year&amp;Select_Region&amp;$K13))</f>
        <v>3.7182539682539701</v>
      </c>
      <c r="Y13" s="31">
        <f>IF($L13="-","-",SUMIFS(Data_Customer_Reg_Sum!$P:$P,Data_Customer_Reg_Sum!$A:$A,Select_Year&amp;Select_Region&amp;$K13))</f>
        <v>5.1803628601921003</v>
      </c>
    </row>
    <row r="14" spans="1:25" x14ac:dyDescent="0.25">
      <c r="E14" s="21" t="s">
        <v>435</v>
      </c>
      <c r="F14" s="23">
        <f>SUMIFS(Data_Region_Sum!$S:$S,Data_Region_Sum!$C:$C,Select_Region,Data_Region_Sum!$A:$A,Select_Year)</f>
        <v>3.2717328727691402</v>
      </c>
      <c r="H14" s="23">
        <f>SUMIFS(Data_Region_Sum!$S:$S,Data_Region_Sum!$C:$C,Select_Region,Data_Region_Sum!$A:$A,Prior_Year)</f>
        <v>3.29596181137918</v>
      </c>
      <c r="K14" s="32">
        <v>7</v>
      </c>
      <c r="L14" s="28">
        <f>IFERROR(VLOOKUP(Select_Year&amp;Select_Region&amp;$K14,Data_Customer_Reg_Sum!$A:$I,3,FALSE),"-")</f>
        <v>459139</v>
      </c>
      <c r="M14" s="28" t="str">
        <f>IFERROR(VLOOKUP(Select_Year&amp;Select_Region&amp;$K14,Data_Customer_Reg_Sum!$A:$I,4,FALSE),"-")</f>
        <v>North West Bank</v>
      </c>
      <c r="N14" s="32" t="str">
        <f>IFERROR(VLOOKUP(Select_Year&amp;Select_Region&amp;$K14,Data_Customer_Reg_Sum!$A:$I,7,FALSE),"-")</f>
        <v>01</v>
      </c>
      <c r="O14" s="28" t="str">
        <f>IFERROR(VLOOKUP(Select_Year&amp;Select_Region&amp;$K14,Data_Customer_Reg_Sum!$A:$I,6,FALSE),"-")</f>
        <v>Paul Martell</v>
      </c>
      <c r="P14" s="28" t="str">
        <f>IFERROR(VLOOKUP(Select_Year&amp;Select_Region&amp;$K14,Data_Customer_Reg_Sum!$A:$I,8,FALSE),"-")</f>
        <v>National</v>
      </c>
      <c r="Q14" s="28" t="str">
        <f>IFERROR(VLOOKUP(Select_Year&amp;Select_Region&amp;$K14,Data_Customer_Reg_Sum!$A:$I,9,FALSE),"-")</f>
        <v>Top Tier</v>
      </c>
      <c r="R14" s="29">
        <f>IF($L14="-","-",SUMIFS(Data_Customer_Reg_Sum!$M:$M,Data_Customer_Reg_Sum!$A:$A,Select_Year&amp;Select_Region&amp;$K14))</f>
        <v>200998.13</v>
      </c>
      <c r="S14" s="29">
        <f>IF($L14="-","-",SUMIFS(Data_Customer_Reg_Sum!$Q:$Q,Data_Customer_Reg_Sum!$A:$A,Select_Year&amp;Select_Region&amp;$K14))</f>
        <v>27723.88</v>
      </c>
      <c r="T14" s="30">
        <f>IF($L14="-","-",SUMIFS(Data_Customer_Reg_Sum!$R:$R,Data_Customer_Reg_Sum!$A:$A,Select_Year&amp;Select_Region&amp;$K14))</f>
        <v>0.13793103448275901</v>
      </c>
      <c r="U14" s="29">
        <f>IF($L14="-","-",SUMIFS(Data_Customer_Reg_Sum!$S:$S,Data_Customer_Reg_Sum!$A:$A,Select_Year&amp;Select_Region&amp;$K14))</f>
        <v>24222.46</v>
      </c>
      <c r="V14" s="30">
        <f>IF($L14="-","-",SUMIFS(Data_Customer_Reg_Sum!$T:$T,Data_Customer_Reg_Sum!$A:$A,Select_Year&amp;Select_Region&amp;$K14))</f>
        <v>0.120510872414584</v>
      </c>
      <c r="W14" s="29">
        <f>IF($L14="-","-",SUMIFS(Data_Customer_Reg_Sum!$N:$N,Data_Customer_Reg_Sum!$A:$A,Select_Year&amp;Select_Region&amp;$K14))</f>
        <v>2233.3125555555498</v>
      </c>
      <c r="X14" s="31">
        <f>IF($L14="-","-",SUMIFS(Data_Customer_Reg_Sum!$O:$O,Data_Customer_Reg_Sum!$A:$A,Select_Year&amp;Select_Region&amp;$K14))</f>
        <v>7.5777777777777802</v>
      </c>
      <c r="Y14" s="31">
        <f>IF($L14="-","-",SUMIFS(Data_Customer_Reg_Sum!$P:$P,Data_Customer_Reg_Sum!$A:$A,Select_Year&amp;Select_Region&amp;$K14))</f>
        <v>7.1847507331378297</v>
      </c>
    </row>
    <row r="15" spans="1:25" x14ac:dyDescent="0.25">
      <c r="E15" s="21" t="s">
        <v>436</v>
      </c>
      <c r="F15" s="23">
        <f>SUMIFS(Data_Region_Sum!$T:$T,Data_Region_Sum!$C:$C,Select_Region,Data_Region_Sum!$A:$A,Select_Year)</f>
        <v>5.2920112616575796</v>
      </c>
      <c r="H15" s="23">
        <f>SUMIFS(Data_Region_Sum!$T:$T,Data_Region_Sum!$C:$C,Select_Region,Data_Region_Sum!$A:$A,Prior_Year)</f>
        <v>5.2965123106431298</v>
      </c>
      <c r="K15" s="32">
        <v>8</v>
      </c>
      <c r="L15" s="28">
        <f>IFERROR(VLOOKUP(Select_Year&amp;Select_Region&amp;$K15,Data_Customer_Reg_Sum!$A:$I,3,FALSE),"-")</f>
        <v>642012</v>
      </c>
      <c r="M15" s="28" t="str">
        <f>IFERROR(VLOOKUP(Select_Year&amp;Select_Region&amp;$K15,Data_Customer_Reg_Sum!$A:$I,4,FALSE),"-")</f>
        <v>National Distributors</v>
      </c>
      <c r="N15" s="32" t="str">
        <f>IFERROR(VLOOKUP(Select_Year&amp;Select_Region&amp;$K15,Data_Customer_Reg_Sum!$A:$I,7,FALSE),"-")</f>
        <v>04</v>
      </c>
      <c r="O15" s="28" t="str">
        <f>IFERROR(VLOOKUP(Select_Year&amp;Select_Region&amp;$K15,Data_Customer_Reg_Sum!$A:$I,6,FALSE),"-")</f>
        <v>Carmen Blakemoore</v>
      </c>
      <c r="P15" s="28" t="str">
        <f>IFERROR(VLOOKUP(Select_Year&amp;Select_Region&amp;$K15,Data_Customer_Reg_Sum!$A:$I,8,FALSE),"-")</f>
        <v>National</v>
      </c>
      <c r="Q15" s="28" t="str">
        <f>IFERROR(VLOOKUP(Select_Year&amp;Select_Region&amp;$K15,Data_Customer_Reg_Sum!$A:$I,9,FALSE),"-")</f>
        <v>Top Tier</v>
      </c>
      <c r="R15" s="29">
        <f>IF($L15="-","-",SUMIFS(Data_Customer_Reg_Sum!$M:$M,Data_Customer_Reg_Sum!$A:$A,Select_Year&amp;Select_Region&amp;$K15))</f>
        <v>194417.28</v>
      </c>
      <c r="S15" s="29">
        <f>IF($L15="-","-",SUMIFS(Data_Customer_Reg_Sum!$Q:$Q,Data_Customer_Reg_Sum!$A:$A,Select_Year&amp;Select_Region&amp;$K15))</f>
        <v>14401.28</v>
      </c>
      <c r="T15" s="30">
        <f>IF($L15="-","-",SUMIFS(Data_Customer_Reg_Sum!$R:$R,Data_Customer_Reg_Sum!$A:$A,Select_Year&amp;Select_Region&amp;$K15))</f>
        <v>7.4074074074074195E-2</v>
      </c>
      <c r="U15" s="29">
        <f>IF($L15="-","-",SUMIFS(Data_Customer_Reg_Sum!$S:$S,Data_Customer_Reg_Sum!$A:$A,Select_Year&amp;Select_Region&amp;$K15))</f>
        <v>8786.0800000000199</v>
      </c>
      <c r="V15" s="30">
        <f>IF($L15="-","-",SUMIFS(Data_Customer_Reg_Sum!$T:$T,Data_Customer_Reg_Sum!$A:$A,Select_Year&amp;Select_Region&amp;$K15))</f>
        <v>4.5191867718754303E-2</v>
      </c>
      <c r="W15" s="29">
        <f>IF($L15="-","-",SUMIFS(Data_Customer_Reg_Sum!$N:$N,Data_Customer_Reg_Sum!$A:$A,Select_Year&amp;Select_Region&amp;$K15))</f>
        <v>1230.4891139240499</v>
      </c>
      <c r="X15" s="31">
        <f>IF($L15="-","-",SUMIFS(Data_Customer_Reg_Sum!$O:$O,Data_Customer_Reg_Sum!$A:$A,Select_Year&amp;Select_Region&amp;$K15))</f>
        <v>4.2215189873417698</v>
      </c>
      <c r="Y15" s="31">
        <f>IF($L15="-","-",SUMIFS(Data_Customer_Reg_Sum!$P:$P,Data_Customer_Reg_Sum!$A:$A,Select_Year&amp;Select_Region&amp;$K15))</f>
        <v>7.2653673163418304</v>
      </c>
    </row>
    <row r="16" spans="1:25" x14ac:dyDescent="0.25">
      <c r="K16" s="32">
        <v>9</v>
      </c>
      <c r="L16" s="28">
        <f>IFERROR(VLOOKUP(Select_Year&amp;Select_Region&amp;$K16,Data_Customer_Reg_Sum!$A:$I,3,FALSE),"-")</f>
        <v>857703</v>
      </c>
      <c r="M16" s="28" t="str">
        <f>IFERROR(VLOOKUP(Select_Year&amp;Select_Region&amp;$K16,Data_Customer_Reg_Sum!$A:$I,4,FALSE),"-")</f>
        <v>Boulder Construction</v>
      </c>
      <c r="N16" s="32" t="str">
        <f>IFERROR(VLOOKUP(Select_Year&amp;Select_Region&amp;$K16,Data_Customer_Reg_Sum!$A:$I,7,FALSE),"-")</f>
        <v>03</v>
      </c>
      <c r="O16" s="28" t="str">
        <f>IFERROR(VLOOKUP(Select_Year&amp;Select_Region&amp;$K16,Data_Customer_Reg_Sum!$A:$I,6,FALSE),"-")</f>
        <v>Gerald Wilson</v>
      </c>
      <c r="P16" s="28" t="str">
        <f>IFERROR(VLOOKUP(Select_Year&amp;Select_Region&amp;$K16,Data_Customer_Reg_Sum!$A:$I,8,FALSE),"-")</f>
        <v>Regional</v>
      </c>
      <c r="Q16" s="28" t="str">
        <f>IFERROR(VLOOKUP(Select_Year&amp;Select_Region&amp;$K16,Data_Customer_Reg_Sum!$A:$I,9,FALSE),"-")</f>
        <v>Top Tier</v>
      </c>
      <c r="R16" s="29">
        <f>IF($L16="-","-",SUMIFS(Data_Customer_Reg_Sum!$M:$M,Data_Customer_Reg_Sum!$A:$A,Select_Year&amp;Select_Region&amp;$K16))</f>
        <v>184690.27499999999</v>
      </c>
      <c r="S16" s="29">
        <f>IF($L16="-","-",SUMIFS(Data_Customer_Reg_Sum!$Q:$Q,Data_Customer_Reg_Sum!$A:$A,Select_Year&amp;Select_Region&amp;$K16))</f>
        <v>16790.025000000001</v>
      </c>
      <c r="T16" s="30">
        <f>IF($L16="-","-",SUMIFS(Data_Customer_Reg_Sum!$R:$R,Data_Customer_Reg_Sum!$A:$A,Select_Year&amp;Select_Region&amp;$K16))</f>
        <v>9.0909090909090898E-2</v>
      </c>
      <c r="U16" s="29">
        <f>IF($L16="-","-",SUMIFS(Data_Customer_Reg_Sum!$S:$S,Data_Customer_Reg_Sum!$A:$A,Select_Year&amp;Select_Region&amp;$K16))</f>
        <v>8002.87500000001</v>
      </c>
      <c r="V16" s="30">
        <f>IF($L16="-","-",SUMIFS(Data_Customer_Reg_Sum!$T:$T,Data_Customer_Reg_Sum!$A:$A,Select_Year&amp;Select_Region&amp;$K16))</f>
        <v>4.3331328625722199E-2</v>
      </c>
      <c r="W16" s="29">
        <f>IF($L16="-","-",SUMIFS(Data_Customer_Reg_Sum!$N:$N,Data_Customer_Reg_Sum!$A:$A,Select_Year&amp;Select_Region&amp;$K16))</f>
        <v>732.89791666666702</v>
      </c>
      <c r="X16" s="31">
        <f>IF($L16="-","-",SUMIFS(Data_Customer_Reg_Sum!$O:$O,Data_Customer_Reg_Sum!$A:$A,Select_Year&amp;Select_Region&amp;$K16))</f>
        <v>3.6031746031746001</v>
      </c>
      <c r="Y16" s="31">
        <f>IF($L16="-","-",SUMIFS(Data_Customer_Reg_Sum!$P:$P,Data_Customer_Reg_Sum!$A:$A,Select_Year&amp;Select_Region&amp;$K16))</f>
        <v>4.9372246696035198</v>
      </c>
    </row>
    <row r="17" spans="5:25" x14ac:dyDescent="0.25">
      <c r="E17" s="33" t="s">
        <v>442</v>
      </c>
      <c r="F17" s="17"/>
      <c r="G17" s="17"/>
      <c r="H17" s="17"/>
      <c r="I17" s="17"/>
      <c r="K17" s="32">
        <v>10</v>
      </c>
      <c r="L17" s="28">
        <f>IFERROR(VLOOKUP(Select_Year&amp;Select_Region&amp;$K17,Data_Customer_Reg_Sum!$A:$I,3,FALSE),"-")</f>
        <v>782190</v>
      </c>
      <c r="M17" s="28" t="str">
        <f>IFERROR(VLOOKUP(Select_Year&amp;Select_Region&amp;$K17,Data_Customer_Reg_Sum!$A:$I,4,FALSE),"-")</f>
        <v>Chandra Technology</v>
      </c>
      <c r="N17" s="32" t="str">
        <f>IFERROR(VLOOKUP(Select_Year&amp;Select_Region&amp;$K17,Data_Customer_Reg_Sum!$A:$I,7,FALSE),"-")</f>
        <v>02</v>
      </c>
      <c r="O17" s="28" t="str">
        <f>IFERROR(VLOOKUP(Select_Year&amp;Select_Region&amp;$K17,Data_Customer_Reg_Sum!$A:$I,6,FALSE),"-")</f>
        <v>Paul Martell</v>
      </c>
      <c r="P17" s="28" t="str">
        <f>IFERROR(VLOOKUP(Select_Year&amp;Select_Region&amp;$K17,Data_Customer_Reg_Sum!$A:$I,8,FALSE),"-")</f>
        <v>National</v>
      </c>
      <c r="Q17" s="28" t="str">
        <f>IFERROR(VLOOKUP(Select_Year&amp;Select_Region&amp;$K17,Data_Customer_Reg_Sum!$A:$I,9,FALSE),"-")</f>
        <v>Top Tier</v>
      </c>
      <c r="R17" s="29">
        <f>IF($L17="-","-",SUMIFS(Data_Customer_Reg_Sum!$M:$M,Data_Customer_Reg_Sum!$A:$A,Select_Year&amp;Select_Region&amp;$K17))</f>
        <v>180148.5</v>
      </c>
      <c r="S17" s="29">
        <f>IF($L17="-","-",SUMIFS(Data_Customer_Reg_Sum!$Q:$Q,Data_Customer_Reg_Sum!$A:$A,Select_Year&amp;Select_Region&amp;$K17))</f>
        <v>30024.75</v>
      </c>
      <c r="T17" s="30">
        <f>IF($L17="-","-",SUMIFS(Data_Customer_Reg_Sum!$R:$R,Data_Customer_Reg_Sum!$A:$A,Select_Year&amp;Select_Region&amp;$K17))</f>
        <v>0.16666666666666699</v>
      </c>
      <c r="U17" s="29">
        <f>IF($L17="-","-",SUMIFS(Data_Customer_Reg_Sum!$S:$S,Data_Customer_Reg_Sum!$A:$A,Select_Year&amp;Select_Region&amp;$K17))</f>
        <v>24682.65</v>
      </c>
      <c r="V17" s="30">
        <f>IF($L17="-","-",SUMIFS(Data_Customer_Reg_Sum!$T:$T,Data_Customer_Reg_Sum!$A:$A,Select_Year&amp;Select_Region&amp;$K17))</f>
        <v>0.137012797775169</v>
      </c>
      <c r="W17" s="29">
        <f>IF($L17="-","-",SUMIFS(Data_Customer_Reg_Sum!$N:$N,Data_Customer_Reg_Sum!$A:$A,Select_Year&amp;Select_Region&amp;$K17))</f>
        <v>1286.7750000000001</v>
      </c>
      <c r="X17" s="31">
        <f>IF($L17="-","-",SUMIFS(Data_Customer_Reg_Sum!$O:$O,Data_Customer_Reg_Sum!$A:$A,Select_Year&amp;Select_Region&amp;$K17))</f>
        <v>6.7214285714285698</v>
      </c>
      <c r="Y17" s="31">
        <f>IF($L17="-","-",SUMIFS(Data_Customer_Reg_Sum!$P:$P,Data_Customer_Reg_Sum!$A:$A,Select_Year&amp;Select_Region&amp;$K17))</f>
        <v>4.6599362380446303</v>
      </c>
    </row>
    <row r="18" spans="5:25" x14ac:dyDescent="0.25">
      <c r="E18" s="58" t="s">
        <v>2</v>
      </c>
      <c r="F18" s="2">
        <f>SUMIFS(Data_Region_Sum!$P:$P,Data_Region_Sum!$C:$C,Select_Region,Data_Region_Sum!$A:$A,Select_Year)</f>
        <v>0.66390927405314903</v>
      </c>
      <c r="H18" s="2">
        <f>SUMIFS(Data_Region_Sum!$P:$P,Data_Region_Sum!$C:$C,Select_Region,Data_Region_Sum!$A:$A,Prior_Year)</f>
        <v>0.65951275784654695</v>
      </c>
    </row>
    <row r="19" spans="5:25" x14ac:dyDescent="0.25">
      <c r="E19" s="59" t="s">
        <v>9</v>
      </c>
      <c r="F19" s="2">
        <f>SUMIFS(Data_Region_Sum!$Q:$Q,Data_Region_Sum!$C:$C,Select_Region,Data_Region_Sum!$A:$A,Select_Year)</f>
        <v>0.33609072594685002</v>
      </c>
      <c r="H19" s="2">
        <f>SUMIFS(Data_Region_Sum!$Q:$Q,Data_Region_Sum!$C:$C,Select_Region,Data_Region_Sum!$A:$A,Prior_Year)</f>
        <v>0.340487242153452</v>
      </c>
      <c r="L19" s="33" t="str">
        <f>"Top 5 Sales Reps - "&amp;Select_Year</f>
        <v>Top 5 Sales Reps - 2024</v>
      </c>
      <c r="M19" s="5"/>
      <c r="N19" s="17"/>
      <c r="O19" s="17"/>
    </row>
    <row r="20" spans="5:25" x14ac:dyDescent="0.25">
      <c r="L20" s="24"/>
      <c r="M20" s="24"/>
      <c r="N20" s="24"/>
      <c r="O20" s="24" t="s">
        <v>477</v>
      </c>
      <c r="P20" s="24"/>
      <c r="Q20" s="24"/>
      <c r="R20" s="25" t="s">
        <v>0</v>
      </c>
      <c r="S20" s="25" t="s">
        <v>287</v>
      </c>
      <c r="T20" s="26" t="s">
        <v>288</v>
      </c>
      <c r="U20" s="25" t="s">
        <v>289</v>
      </c>
      <c r="V20" s="26" t="s">
        <v>288</v>
      </c>
      <c r="W20" s="25" t="s">
        <v>434</v>
      </c>
      <c r="X20" s="27" t="s">
        <v>435</v>
      </c>
      <c r="Y20" s="27" t="s">
        <v>438</v>
      </c>
    </row>
    <row r="21" spans="5:25" x14ac:dyDescent="0.25">
      <c r="E21" s="33" t="s">
        <v>437</v>
      </c>
      <c r="F21" s="17"/>
      <c r="G21" s="17"/>
      <c r="H21" s="17"/>
      <c r="I21" s="17"/>
      <c r="K21" s="32">
        <v>1</v>
      </c>
      <c r="L21" s="28"/>
      <c r="M21" s="28"/>
      <c r="N21" s="32"/>
      <c r="O21" s="28" t="str">
        <f>IFERROR(VLOOKUP(Select_Year&amp;Select_Region&amp;$K21,Data_Sales_Rep_Sum!A:C,3,FALSE),"-")</f>
        <v>Paul Martell</v>
      </c>
      <c r="P21" s="28"/>
      <c r="Q21" s="28"/>
      <c r="R21" s="29">
        <f>IF(O21="-","-",SUMIFS(Data_Sales_Rep_Sum!$I:$I,Data_Sales_Rep_Sum!$A:$A,Select_Year&amp;Select_Region&amp;$K21))</f>
        <v>1142024.5175000001</v>
      </c>
      <c r="S21" s="29">
        <f>IF(O21="-","-",SUMIFS(Data_Sales_Rep_Sum!$Q:$Q,Data_Sales_Rep_Sum!$A:$A,Select_Year&amp;Select_Region&amp;$K21))</f>
        <v>121508.01750000101</v>
      </c>
      <c r="T21" s="30">
        <f>IF(O21="-","-",SUMIFS(Data_Sales_Rep_Sum!$R:$R,Data_Sales_Rep_Sum!$A:$A,Select_Year&amp;Select_Region&amp;$K21))</f>
        <v>0.10639703056987999</v>
      </c>
      <c r="U21" s="29">
        <f>IF(O21="-","-",SUMIFS(Data_Sales_Rep_Sum!$S:$S,Data_Sales_Rep_Sum!$A:$A,Select_Year&amp;Select_Region&amp;$K21))</f>
        <v>84103.597500000498</v>
      </c>
      <c r="V21" s="30">
        <f>IF(O21="-","-",SUMIFS(Data_Sales_Rep_Sum!$T:$T,Data_Sales_Rep_Sum!$A:$A,Select_Year&amp;Select_Region&amp;$K21))</f>
        <v>7.3644301160986705E-2</v>
      </c>
      <c r="W21" s="29">
        <f>IF(O21="-","-",SUMIFS(Data_Sales_Rep_Sum!$N:$N,Data_Sales_Rep_Sum!$A:$A,Select_Year&amp;Select_Region&amp;$K21))</f>
        <v>1085.57463640684</v>
      </c>
      <c r="X21" s="31">
        <f>IF(O21="-","-",SUMIFS(Data_Sales_Rep_Sum!$O:$O,Data_Sales_Rep_Sum!$A:$A,Select_Year&amp;Select_Region&amp;$K21))</f>
        <v>4.3250950570342201</v>
      </c>
      <c r="Y21" s="31">
        <f>IF(O21="-","-",SUMIFS(Data_Sales_Rep_Sum!$P:$P,Data_Sales_Rep_Sum!$A:$A,Select_Year&amp;Select_Region&amp;$K21))</f>
        <v>26.545627376425902</v>
      </c>
    </row>
    <row r="22" spans="5:25" x14ac:dyDescent="0.25">
      <c r="E22" s="60" t="s">
        <v>6</v>
      </c>
      <c r="F22" s="2">
        <f>SUMIFS(Data_Region_Sum!$L:$L,Data_Region_Sum!$C:$C,Select_Region,Data_Region_Sum!$A:$A,Select_Year)</f>
        <v>0.50890976202660099</v>
      </c>
      <c r="H22" s="2">
        <f>SUMIFS(Data_Region_Sum!$L:$L,Data_Region_Sum!$C:$C,Select_Region,Data_Region_Sum!$A:$A,Prior_Year)</f>
        <v>0.45612656355925701</v>
      </c>
      <c r="K22" s="32">
        <v>2</v>
      </c>
      <c r="L22" s="28"/>
      <c r="M22" s="28"/>
      <c r="N22" s="32"/>
      <c r="O22" s="28" t="str">
        <f>IFERROR(VLOOKUP(Select_Year&amp;Select_Region&amp;$K22,Data_Sales_Rep_Sum!A:C,3,FALSE),"-")</f>
        <v>Kevin Baxter</v>
      </c>
      <c r="P22" s="28"/>
      <c r="Q22" s="28"/>
      <c r="R22" s="29">
        <f>IF(O22="-","-",SUMIFS(Data_Sales_Rep_Sum!$I:$I,Data_Sales_Rep_Sum!$A:$A,Select_Year&amp;Select_Region&amp;$K22))</f>
        <v>682511.90520000004</v>
      </c>
      <c r="S22" s="29">
        <f>IF(O22="-","-",SUMIFS(Data_Sales_Rep_Sum!$Q:$Q,Data_Sales_Rep_Sum!$A:$A,Select_Year&amp;Select_Region&amp;$K22))</f>
        <v>88437.405199999906</v>
      </c>
      <c r="T22" s="30">
        <f>IF(O22="-","-",SUMIFS(Data_Sales_Rep_Sum!$R:$R,Data_Sales_Rep_Sum!$A:$A,Select_Year&amp;Select_Region&amp;$K22))</f>
        <v>0.129576355410364</v>
      </c>
      <c r="U22" s="29">
        <f>IF(O22="-","-",SUMIFS(Data_Sales_Rep_Sum!$S:$S,Data_Sales_Rep_Sum!$A:$A,Select_Year&amp;Select_Region&amp;$K22))</f>
        <v>59961.415199999901</v>
      </c>
      <c r="V22" s="30">
        <f>IF(O22="-","-",SUMIFS(Data_Sales_Rep_Sum!$T:$T,Data_Sales_Rep_Sum!$A:$A,Select_Year&amp;Select_Region&amp;$K22))</f>
        <v>8.7854020923531104E-2</v>
      </c>
      <c r="W22" s="29">
        <f>IF(O22="-","-",SUMIFS(Data_Sales_Rep_Sum!$N:$N,Data_Sales_Rep_Sum!$A:$A,Select_Year&amp;Select_Region&amp;$K22))</f>
        <v>832.33159170731699</v>
      </c>
      <c r="X22" s="31">
        <f>IF(O22="-","-",SUMIFS(Data_Sales_Rep_Sum!$O:$O,Data_Sales_Rep_Sum!$A:$A,Select_Year&amp;Select_Region&amp;$K22))</f>
        <v>3.5658536585365899</v>
      </c>
      <c r="Y22" s="31">
        <f>IF(O22="-","-",SUMIFS(Data_Sales_Rep_Sum!$P:$P,Data_Sales_Rep_Sum!$A:$A,Select_Year&amp;Select_Region&amp;$K22))</f>
        <v>19.107317073170702</v>
      </c>
    </row>
    <row r="23" spans="5:25" x14ac:dyDescent="0.25">
      <c r="E23" s="61" t="s">
        <v>4</v>
      </c>
      <c r="F23" s="2">
        <f>SUMIFS(Data_Region_Sum!$M:$M,Data_Region_Sum!$C:$C,Select_Region,Data_Region_Sum!$A:$A,Select_Year)</f>
        <v>0.26262388220273197</v>
      </c>
      <c r="H23" s="2">
        <f>SUMIFS(Data_Region_Sum!$M:$M,Data_Region_Sum!$C:$C,Select_Region,Data_Region_Sum!$A:$A,Prior_Year)</f>
        <v>0.289476855519056</v>
      </c>
      <c r="K23" s="32">
        <v>3</v>
      </c>
      <c r="L23" s="28"/>
      <c r="M23" s="28"/>
      <c r="N23" s="32"/>
      <c r="O23" s="28" t="str">
        <f>IFERROR(VLOOKUP(Select_Year&amp;Select_Region&amp;$K23,Data_Sales_Rep_Sum!A:C,3,FALSE),"-")</f>
        <v>Sivesh Saleh</v>
      </c>
      <c r="P23" s="28"/>
      <c r="Q23" s="28"/>
      <c r="R23" s="29">
        <f>IF(O23="-","-",SUMIFS(Data_Sales_Rep_Sum!$I:$I,Data_Sales_Rep_Sum!$A:$A,Select_Year&amp;Select_Region&amp;$K23))</f>
        <v>673874.66595000005</v>
      </c>
      <c r="S23" s="29">
        <f>IF(O23="-","-",SUMIFS(Data_Sales_Rep_Sum!$Q:$Q,Data_Sales_Rep_Sum!$A:$A,Select_Year&amp;Select_Region&amp;$K23))</f>
        <v>71034.915949999893</v>
      </c>
      <c r="T23" s="30">
        <f>IF(O23="-","-",SUMIFS(Data_Sales_Rep_Sum!$R:$R,Data_Sales_Rep_Sum!$A:$A,Select_Year&amp;Select_Region&amp;$K23))</f>
        <v>0.10541265244013601</v>
      </c>
      <c r="U23" s="29">
        <f>IF(O23="-","-",SUMIFS(Data_Sales_Rep_Sum!$S:$S,Data_Sales_Rep_Sum!$A:$A,Select_Year&amp;Select_Region&amp;$K23))</f>
        <v>42600.165950000002</v>
      </c>
      <c r="V23" s="30">
        <f>IF(O23="-","-",SUMIFS(Data_Sales_Rep_Sum!$T:$T,Data_Sales_Rep_Sum!$A:$A,Select_Year&amp;Select_Region&amp;$K23))</f>
        <v>6.32167494973922E-2</v>
      </c>
      <c r="W23" s="29">
        <f>IF(O23="-","-",SUMIFS(Data_Sales_Rep_Sum!$N:$N,Data_Sales_Rep_Sum!$A:$A,Select_Year&amp;Select_Region&amp;$K23))</f>
        <v>820.79740066991496</v>
      </c>
      <c r="X23" s="31">
        <f>IF(O23="-","-",SUMIFS(Data_Sales_Rep_Sum!$O:$O,Data_Sales_Rep_Sum!$A:$A,Select_Year&amp;Select_Region&amp;$K23))</f>
        <v>3.3532277710109599</v>
      </c>
      <c r="Y23" s="31">
        <f>IF(O23="-","-",SUMIFS(Data_Sales_Rep_Sum!$P:$P,Data_Sales_Rep_Sum!$A:$A,Select_Year&amp;Select_Region&amp;$K23))</f>
        <v>19.833130328867199</v>
      </c>
    </row>
    <row r="24" spans="5:25" x14ac:dyDescent="0.25">
      <c r="E24" s="62" t="s">
        <v>3</v>
      </c>
      <c r="F24" s="2">
        <f>SUMIFS(Data_Region_Sum!$N:$N,Data_Region_Sum!$C:$C,Select_Region,Data_Region_Sum!$A:$A,Select_Year)</f>
        <v>0.17943600848892699</v>
      </c>
      <c r="H24" s="2">
        <f>SUMIFS(Data_Region_Sum!$N:$N,Data_Region_Sum!$C:$C,Select_Region,Data_Region_Sum!$A:$A,Prior_Year)</f>
        <v>0.21327982363206099</v>
      </c>
      <c r="K24" s="32">
        <v>4</v>
      </c>
      <c r="L24" s="28"/>
      <c r="M24" s="28"/>
      <c r="N24" s="32"/>
      <c r="O24" s="28" t="str">
        <f>IFERROR(VLOOKUP(Select_Year&amp;Select_Region&amp;$K24,Data_Sales_Rep_Sum!A:C,3,FALSE),"-")</f>
        <v>Carmen Blakemoore</v>
      </c>
      <c r="P24" s="28"/>
      <c r="Q24" s="28"/>
      <c r="R24" s="29">
        <f>IF(O24="-","-",SUMIFS(Data_Sales_Rep_Sum!$I:$I,Data_Sales_Rep_Sum!$A:$A,Select_Year&amp;Select_Region&amp;$K24))</f>
        <v>653911.12659999903</v>
      </c>
      <c r="S24" s="29">
        <f>IF(O24="-","-",SUMIFS(Data_Sales_Rep_Sum!$Q:$Q,Data_Sales_Rep_Sum!$A:$A,Select_Year&amp;Select_Region&amp;$K24))</f>
        <v>54983.376599999501</v>
      </c>
      <c r="T24" s="30">
        <f>IF(O24="-","-",SUMIFS(Data_Sales_Rep_Sum!$R:$R,Data_Sales_Rep_Sum!$A:$A,Select_Year&amp;Select_Region&amp;$K24))</f>
        <v>8.4083867613454905E-2</v>
      </c>
      <c r="U24" s="29">
        <f>IF(O24="-","-",SUMIFS(Data_Sales_Rep_Sum!$S:$S,Data_Sales_Rep_Sum!$A:$A,Select_Year&amp;Select_Region&amp;$K24))</f>
        <v>19773.376599999599</v>
      </c>
      <c r="V24" s="30">
        <f>IF(O24="-","-",SUMIFS(Data_Sales_Rep_Sum!$T:$T,Data_Sales_Rep_Sum!$A:$A,Select_Year&amp;Select_Region&amp;$K24))</f>
        <v>3.02386299844918E-2</v>
      </c>
      <c r="W24" s="29">
        <f>IF(O24="-","-",SUMIFS(Data_Sales_Rep_Sum!$N:$N,Data_Sales_Rep_Sum!$A:$A,Select_Year&amp;Select_Region&amp;$K24))</f>
        <v>635.48214441205005</v>
      </c>
      <c r="X24" s="31">
        <f>IF(O24="-","-",SUMIFS(Data_Sales_Rep_Sum!$O:$O,Data_Sales_Rep_Sum!$A:$A,Select_Year&amp;Select_Region&amp;$K24))</f>
        <v>2.9669582118561699</v>
      </c>
      <c r="Y24" s="31">
        <f>IF(O24="-","-",SUMIFS(Data_Sales_Rep_Sum!$P:$P,Data_Sales_Rep_Sum!$A:$A,Select_Year&amp;Select_Region&amp;$K24))</f>
        <v>15.7414965986395</v>
      </c>
    </row>
    <row r="25" spans="5:25" x14ac:dyDescent="0.25">
      <c r="E25" s="63" t="s">
        <v>10</v>
      </c>
      <c r="F25" s="2">
        <f>SUMIFS(Data_Region_Sum!$O:$O,Data_Region_Sum!$C:$C,Select_Region,Data_Region_Sum!$A:$A,Select_Year)</f>
        <v>4.9030347281739897E-2</v>
      </c>
      <c r="H25" s="2">
        <f>SUMIFS(Data_Region_Sum!$O:$O,Data_Region_Sum!$C:$C,Select_Region,Data_Region_Sum!$A:$A,Prior_Year)</f>
        <v>4.1116757289626001E-2</v>
      </c>
      <c r="K25" s="32">
        <v>5</v>
      </c>
      <c r="L25" s="28"/>
      <c r="M25" s="28"/>
      <c r="N25" s="32"/>
      <c r="O25" s="28" t="str">
        <f>IFERROR(VLOOKUP(Select_Year&amp;Select_Region&amp;$K25,Data_Sales_Rep_Sum!A:C,3,FALSE),"-")</f>
        <v>Rebecca Jimenez</v>
      </c>
      <c r="P25" s="28"/>
      <c r="Q25" s="28"/>
      <c r="R25" s="29">
        <f>IF(O25="-","-",SUMIFS(Data_Sales_Rep_Sum!$I:$I,Data_Sales_Rep_Sum!$A:$A,Select_Year&amp;Select_Region&amp;$K25))</f>
        <v>651197.71349999902</v>
      </c>
      <c r="S25" s="29">
        <f>IF(O25="-","-",SUMIFS(Data_Sales_Rep_Sum!$Q:$Q,Data_Sales_Rep_Sum!$A:$A,Select_Year&amp;Select_Region&amp;$K25))</f>
        <v>65652.713499999503</v>
      </c>
      <c r="T25" s="30">
        <f>IF(O25="-","-",SUMIFS(Data_Sales_Rep_Sum!$R:$R,Data_Sales_Rep_Sum!$A:$A,Select_Year&amp;Select_Region&amp;$K25))</f>
        <v>0.100818402981078</v>
      </c>
      <c r="U25" s="29">
        <f>IF(O25="-","-",SUMIFS(Data_Sales_Rep_Sum!$S:$S,Data_Sales_Rep_Sum!$A:$A,Select_Year&amp;Select_Region&amp;$K25))</f>
        <v>37582.093499999602</v>
      </c>
      <c r="V25" s="30">
        <f>IF(O25="-","-",SUMIFS(Data_Sales_Rep_Sum!$T:$T,Data_Sales_Rep_Sum!$A:$A,Select_Year&amp;Select_Region&amp;$K25))</f>
        <v>5.7712262682875097E-2</v>
      </c>
      <c r="W25" s="29">
        <f>IF(O25="-","-",SUMIFS(Data_Sales_Rep_Sum!$N:$N,Data_Sales_Rep_Sum!$A:$A,Select_Year&amp;Select_Region&amp;$K25))</f>
        <v>810.95605666251504</v>
      </c>
      <c r="X25" s="31">
        <f>IF(O25="-","-",SUMIFS(Data_Sales_Rep_Sum!$O:$O,Data_Sales_Rep_Sum!$A:$A,Select_Year&amp;Select_Region&amp;$K25))</f>
        <v>3.7011207970112099</v>
      </c>
      <c r="Y25" s="31">
        <f>IF(O25="-","-",SUMIFS(Data_Sales_Rep_Sum!$P:$P,Data_Sales_Rep_Sum!$A:$A,Select_Year&amp;Select_Region&amp;$K25))</f>
        <v>19.630136986301402</v>
      </c>
    </row>
    <row r="27" spans="5:25" x14ac:dyDescent="0.25">
      <c r="L27" s="33" t="str">
        <f>"Top 10 Customers - "&amp;Prior_Year</f>
        <v>Top 10 Customers - 2023</v>
      </c>
      <c r="M27" s="5"/>
      <c r="N27" s="17"/>
      <c r="O27" s="17"/>
    </row>
    <row r="28" spans="5:25" x14ac:dyDescent="0.25">
      <c r="L28" s="24" t="s">
        <v>336</v>
      </c>
      <c r="M28" s="24" t="s">
        <v>335</v>
      </c>
      <c r="N28" s="24" t="s">
        <v>443</v>
      </c>
      <c r="O28" s="24"/>
      <c r="P28" s="24" t="s">
        <v>430</v>
      </c>
      <c r="Q28" s="24" t="s">
        <v>431</v>
      </c>
      <c r="R28" s="25" t="s">
        <v>0</v>
      </c>
      <c r="S28" s="25" t="s">
        <v>287</v>
      </c>
      <c r="T28" s="26" t="s">
        <v>288</v>
      </c>
      <c r="U28" s="25" t="s">
        <v>289</v>
      </c>
      <c r="V28" s="26" t="s">
        <v>288</v>
      </c>
      <c r="W28" s="25" t="s">
        <v>434</v>
      </c>
      <c r="X28" s="27" t="s">
        <v>435</v>
      </c>
      <c r="Y28" s="27" t="s">
        <v>438</v>
      </c>
    </row>
    <row r="29" spans="5:25" x14ac:dyDescent="0.25">
      <c r="K29" s="32">
        <v>1</v>
      </c>
      <c r="L29" s="28">
        <f>IFERROR(VLOOKUP(Prior_Year&amp;Select_Region&amp;$K29,Data_Customer_Reg_Sum!$A:$I,3,FALSE),"-")</f>
        <v>333866</v>
      </c>
      <c r="M29" s="28" t="str">
        <f>IFERROR(VLOOKUP(Prior_Year&amp;Select_Region&amp;$K29,Data_Customer_Reg_Sum!$A:$I,4,FALSE),"-")</f>
        <v>Zain Financial</v>
      </c>
      <c r="N29" s="32" t="str">
        <f>IFERROR(VLOOKUP(Prior_Year&amp;Select_Region&amp;$K29,Data_Customer_Reg_Sum!$A:$I,7,FALSE),"-")</f>
        <v>03</v>
      </c>
      <c r="O29" s="28" t="str">
        <f>IFERROR(VLOOKUP(Prior_Year&amp;Select_Region&amp;$K29,Data_Customer_Reg_Sum!$A:$I,6,FALSE),"-")</f>
        <v>Paul Martell</v>
      </c>
      <c r="P29" s="28" t="str">
        <f>IFERROR(VLOOKUP(Prior_Year&amp;Select_Region&amp;$K29,Data_Customer_Reg_Sum!$A:$I,8,FALSE),"-")</f>
        <v>National</v>
      </c>
      <c r="Q29" s="28" t="str">
        <f>IFERROR(VLOOKUP(Prior_Year&amp;Select_Region&amp;$K29,Data_Customer_Reg_Sum!$A:$I,9,FALSE),"-")</f>
        <v>Top Tier</v>
      </c>
      <c r="R29" s="29">
        <f>IF($L29="-","-",SUMIFS(Data_Customer_Reg_Sum!$M:$M,Data_Customer_Reg_Sum!$A:$A,Prior_Year&amp;Select_Region&amp;$K29))</f>
        <v>372484.62329999998</v>
      </c>
      <c r="S29" s="29">
        <f>IF($L29="-","-",SUMIFS(Data_Customer_Reg_Sum!$Q:$Q,Data_Customer_Reg_Sum!$A:$A,Prior_Year&amp;Select_Region&amp;$K29))</f>
        <v>17466.873299999999</v>
      </c>
      <c r="T29" s="30">
        <f>IF($L29="-","-",SUMIFS(Data_Customer_Reg_Sum!$R:$R,Data_Customer_Reg_Sum!$A:$A,Prior_Year&amp;Select_Region&amp;$K29))</f>
        <v>4.6892870758673197E-2</v>
      </c>
      <c r="U29" s="29">
        <f>IF($L29="-","-",SUMIFS(Data_Customer_Reg_Sum!$S:$S,Data_Customer_Reg_Sum!$A:$A,Prior_Year&amp;Select_Region&amp;$K29))</f>
        <v>14005.353300000001</v>
      </c>
      <c r="V29" s="30">
        <f>IF($L29="-","-",SUMIFS(Data_Customer_Reg_Sum!$T:$T,Data_Customer_Reg_Sum!$A:$A,Prior_Year&amp;Select_Region&amp;$K29))</f>
        <v>3.7599816002928103E-2</v>
      </c>
      <c r="W29" s="29">
        <f>IF($L29="-","-",SUMIFS(Data_Customer_Reg_Sum!$N:$N,Data_Customer_Reg_Sum!$A:$A,Prior_Year&amp;Select_Region&amp;$K29))</f>
        <v>4487.7665457831299</v>
      </c>
      <c r="X29" s="31">
        <f>IF($L29="-","-",SUMIFS(Data_Customer_Reg_Sum!$O:$O,Data_Customer_Reg_Sum!$A:$A,Prior_Year&amp;Select_Region&amp;$K29))</f>
        <v>11.397590361445801</v>
      </c>
      <c r="Y29" s="31">
        <f>IF($L29="-","-",SUMIFS(Data_Customer_Reg_Sum!$P:$P,Data_Customer_Reg_Sum!$A:$A,Prior_Year&amp;Select_Region&amp;$K29))</f>
        <v>9.8826638477801296</v>
      </c>
    </row>
    <row r="30" spans="5:25" x14ac:dyDescent="0.25">
      <c r="K30" s="32">
        <v>2</v>
      </c>
      <c r="L30" s="28">
        <f>IFERROR(VLOOKUP(Prior_Year&amp;Select_Region&amp;$K30,Data_Customer_Reg_Sum!$A:$I,3,FALSE),"-")</f>
        <v>439017</v>
      </c>
      <c r="M30" s="28" t="str">
        <f>IFERROR(VLOOKUP(Prior_Year&amp;Select_Region&amp;$K30,Data_Customer_Reg_Sum!$A:$I,4,FALSE),"-")</f>
        <v>Elevate Health Collective</v>
      </c>
      <c r="N30" s="32" t="str">
        <f>IFERROR(VLOOKUP(Prior_Year&amp;Select_Region&amp;$K30,Data_Customer_Reg_Sum!$A:$I,7,FALSE),"-")</f>
        <v>03</v>
      </c>
      <c r="O30" s="28" t="str">
        <f>IFERROR(VLOOKUP(Prior_Year&amp;Select_Region&amp;$K30,Data_Customer_Reg_Sum!$A:$I,6,FALSE),"-")</f>
        <v>Kevin Baxter</v>
      </c>
      <c r="P30" s="28" t="str">
        <f>IFERROR(VLOOKUP(Prior_Year&amp;Select_Region&amp;$K30,Data_Customer_Reg_Sum!$A:$I,8,FALSE),"-")</f>
        <v>National</v>
      </c>
      <c r="Q30" s="28" t="str">
        <f>IFERROR(VLOOKUP(Prior_Year&amp;Select_Region&amp;$K30,Data_Customer_Reg_Sum!$A:$I,9,FALSE),"-")</f>
        <v>Top Tier</v>
      </c>
      <c r="R30" s="29">
        <f>IF($L30="-","-",SUMIFS(Data_Customer_Reg_Sum!$M:$M,Data_Customer_Reg_Sum!$A:$A,Prior_Year&amp;Select_Region&amp;$K30))</f>
        <v>324924.3873</v>
      </c>
      <c r="S30" s="29">
        <f>IF($L30="-","-",SUMIFS(Data_Customer_Reg_Sum!$Q:$Q,Data_Customer_Reg_Sum!$A:$A,Prior_Year&amp;Select_Region&amp;$K30))</f>
        <v>15236.6373</v>
      </c>
      <c r="T30" s="30">
        <f>IF($L30="-","-",SUMIFS(Data_Customer_Reg_Sum!$R:$R,Data_Customer_Reg_Sum!$A:$A,Prior_Year&amp;Select_Region&amp;$K30))</f>
        <v>4.6892870758673197E-2</v>
      </c>
      <c r="U30" s="29">
        <f>IF($L30="-","-",SUMIFS(Data_Customer_Reg_Sum!$S:$S,Data_Customer_Reg_Sum!$A:$A,Prior_Year&amp;Select_Region&amp;$K30))</f>
        <v>12365.9773</v>
      </c>
      <c r="V30" s="30">
        <f>IF($L30="-","-",SUMIFS(Data_Customer_Reg_Sum!$T:$T,Data_Customer_Reg_Sum!$A:$A,Prior_Year&amp;Select_Region&amp;$K30))</f>
        <v>3.8058015290131399E-2</v>
      </c>
      <c r="W30" s="29">
        <f>IF($L30="-","-",SUMIFS(Data_Customer_Reg_Sum!$N:$N,Data_Customer_Reg_Sum!$A:$A,Prior_Year&amp;Select_Region&amp;$K30))</f>
        <v>4709.0490913043404</v>
      </c>
      <c r="X30" s="31">
        <f>IF($L30="-","-",SUMIFS(Data_Customer_Reg_Sum!$O:$O,Data_Customer_Reg_Sum!$A:$A,Prior_Year&amp;Select_Region&amp;$K30))</f>
        <v>11.492753623188401</v>
      </c>
      <c r="Y30" s="31">
        <f>IF($L30="-","-",SUMIFS(Data_Customer_Reg_Sum!$P:$P,Data_Customer_Reg_Sum!$A:$A,Prior_Year&amp;Select_Region&amp;$K30))</f>
        <v>10.1437578814628</v>
      </c>
    </row>
    <row r="31" spans="5:25" x14ac:dyDescent="0.25">
      <c r="K31" s="32">
        <v>3</v>
      </c>
      <c r="L31" s="28">
        <f>IFERROR(VLOOKUP(Prior_Year&amp;Select_Region&amp;$K31,Data_Customer_Reg_Sum!$A:$I,3,FALSE),"-")</f>
        <v>866033</v>
      </c>
      <c r="M31" s="28" t="str">
        <f>IFERROR(VLOOKUP(Prior_Year&amp;Select_Region&amp;$K31,Data_Customer_Reg_Sum!$A:$I,4,FALSE),"-")</f>
        <v>Allandra Enterprises</v>
      </c>
      <c r="N31" s="32" t="str">
        <f>IFERROR(VLOOKUP(Prior_Year&amp;Select_Region&amp;$K31,Data_Customer_Reg_Sum!$A:$I,7,FALSE),"-")</f>
        <v>04</v>
      </c>
      <c r="O31" s="28" t="str">
        <f>IFERROR(VLOOKUP(Prior_Year&amp;Select_Region&amp;$K31,Data_Customer_Reg_Sum!$A:$I,6,FALSE),"-")</f>
        <v>Sivesh Saleh</v>
      </c>
      <c r="P31" s="28" t="str">
        <f>IFERROR(VLOOKUP(Prior_Year&amp;Select_Region&amp;$K31,Data_Customer_Reg_Sum!$A:$I,8,FALSE),"-")</f>
        <v>National</v>
      </c>
      <c r="Q31" s="28" t="str">
        <f>IFERROR(VLOOKUP(Prior_Year&amp;Select_Region&amp;$K31,Data_Customer_Reg_Sum!$A:$I,9,FALSE),"-")</f>
        <v>Top Tier</v>
      </c>
      <c r="R31" s="29">
        <f>IF($L31="-","-",SUMIFS(Data_Customer_Reg_Sum!$M:$M,Data_Customer_Reg_Sum!$A:$A,Prior_Year&amp;Select_Region&amp;$K31))</f>
        <v>258490.8536</v>
      </c>
      <c r="S31" s="29">
        <f>IF($L31="-","-",SUMIFS(Data_Customer_Reg_Sum!$Q:$Q,Data_Customer_Reg_Sum!$A:$A,Prior_Year&amp;Select_Region&amp;$K31))</f>
        <v>11154.8536</v>
      </c>
      <c r="T31" s="30">
        <f>IF($L31="-","-",SUMIFS(Data_Customer_Reg_Sum!$R:$R,Data_Customer_Reg_Sum!$A:$A,Prior_Year&amp;Select_Region&amp;$K31))</f>
        <v>4.3153765189933899E-2</v>
      </c>
      <c r="U31" s="29">
        <f>IF($L31="-","-",SUMIFS(Data_Customer_Reg_Sum!$S:$S,Data_Customer_Reg_Sum!$A:$A,Prior_Year&amp;Select_Region&amp;$K31))</f>
        <v>7369.75359999997</v>
      </c>
      <c r="V31" s="30">
        <f>IF($L31="-","-",SUMIFS(Data_Customer_Reg_Sum!$T:$T,Data_Customer_Reg_Sum!$A:$A,Prior_Year&amp;Select_Region&amp;$K31))</f>
        <v>2.8510693888628799E-2</v>
      </c>
      <c r="W31" s="29">
        <f>IF($L31="-","-",SUMIFS(Data_Customer_Reg_Sum!$N:$N,Data_Customer_Reg_Sum!$A:$A,Prior_Year&amp;Select_Region&amp;$K31))</f>
        <v>2611.0187232323201</v>
      </c>
      <c r="X31" s="31">
        <f>IF($L31="-","-",SUMIFS(Data_Customer_Reg_Sum!$O:$O,Data_Customer_Reg_Sum!$A:$A,Prior_Year&amp;Select_Region&amp;$K31))</f>
        <v>6.8585858585858599</v>
      </c>
      <c r="Y31" s="31">
        <f>IF($L31="-","-",SUMIFS(Data_Customer_Reg_Sum!$P:$P,Data_Customer_Reg_Sum!$A:$A,Prior_Year&amp;Select_Region&amp;$K31))</f>
        <v>9.4668630338733397</v>
      </c>
    </row>
    <row r="32" spans="5:25" x14ac:dyDescent="0.25">
      <c r="K32" s="32">
        <v>4</v>
      </c>
      <c r="L32" s="28">
        <f>IFERROR(VLOOKUP(Prior_Year&amp;Select_Region&amp;$K32,Data_Customer_Reg_Sum!$A:$I,3,FALSE),"-")</f>
        <v>459139</v>
      </c>
      <c r="M32" s="28" t="str">
        <f>IFERROR(VLOOKUP(Prior_Year&amp;Select_Region&amp;$K32,Data_Customer_Reg_Sum!$A:$I,4,FALSE),"-")</f>
        <v>North West Bank</v>
      </c>
      <c r="N32" s="32" t="str">
        <f>IFERROR(VLOOKUP(Prior_Year&amp;Select_Region&amp;$K32,Data_Customer_Reg_Sum!$A:$I,7,FALSE),"-")</f>
        <v>01</v>
      </c>
      <c r="O32" s="28" t="str">
        <f>IFERROR(VLOOKUP(Prior_Year&amp;Select_Region&amp;$K32,Data_Customer_Reg_Sum!$A:$I,6,FALSE),"-")</f>
        <v>Paul Martell</v>
      </c>
      <c r="P32" s="28" t="str">
        <f>IFERROR(VLOOKUP(Prior_Year&amp;Select_Region&amp;$K32,Data_Customer_Reg_Sum!$A:$I,8,FALSE),"-")</f>
        <v>National</v>
      </c>
      <c r="Q32" s="28" t="str">
        <f>IFERROR(VLOOKUP(Prior_Year&amp;Select_Region&amp;$K32,Data_Customer_Reg_Sum!$A:$I,9,FALSE),"-")</f>
        <v>Top Tier</v>
      </c>
      <c r="R32" s="29">
        <f>IF($L32="-","-",SUMIFS(Data_Customer_Reg_Sum!$M:$M,Data_Customer_Reg_Sum!$A:$A,Prior_Year&amp;Select_Region&amp;$K32))</f>
        <v>226008.10399999999</v>
      </c>
      <c r="S32" s="29">
        <f>IF($L32="-","-",SUMIFS(Data_Customer_Reg_Sum!$Q:$Q,Data_Customer_Reg_Sum!$A:$A,Prior_Year&amp;Select_Region&amp;$K32))</f>
        <v>26213.103999999999</v>
      </c>
      <c r="T32" s="30">
        <f>IF($L32="-","-",SUMIFS(Data_Customer_Reg_Sum!$R:$R,Data_Customer_Reg_Sum!$A:$A,Prior_Year&amp;Select_Region&amp;$K32))</f>
        <v>0.115983026874116</v>
      </c>
      <c r="U32" s="29">
        <f>IF($L32="-","-",SUMIFS(Data_Customer_Reg_Sum!$S:$S,Data_Customer_Reg_Sum!$A:$A,Prior_Year&amp;Select_Region&amp;$K32))</f>
        <v>22356.304</v>
      </c>
      <c r="V32" s="30">
        <f>IF($L32="-","-",SUMIFS(Data_Customer_Reg_Sum!$T:$T,Data_Customer_Reg_Sum!$A:$A,Prior_Year&amp;Select_Region&amp;$K32))</f>
        <v>9.8918152067679802E-2</v>
      </c>
      <c r="W32" s="29">
        <f>IF($L32="-","-",SUMIFS(Data_Customer_Reg_Sum!$N:$N,Data_Customer_Reg_Sum!$A:$A,Prior_Year&amp;Select_Region&amp;$K32))</f>
        <v>2260.08104</v>
      </c>
      <c r="X32" s="31">
        <f>IF($L32="-","-",SUMIFS(Data_Customer_Reg_Sum!$O:$O,Data_Customer_Reg_Sum!$A:$A,Prior_Year&amp;Select_Region&amp;$K32))</f>
        <v>7.17</v>
      </c>
      <c r="Y32" s="31">
        <f>IF($L32="-","-",SUMIFS(Data_Customer_Reg_Sum!$P:$P,Data_Customer_Reg_Sum!$A:$A,Prior_Year&amp;Select_Region&amp;$K32))</f>
        <v>7.3807531380753097</v>
      </c>
    </row>
    <row r="33" spans="5:25" x14ac:dyDescent="0.25">
      <c r="K33" s="32">
        <v>5</v>
      </c>
      <c r="L33" s="28">
        <f>IFERROR(VLOOKUP(Prior_Year&amp;Select_Region&amp;$K33,Data_Customer_Reg_Sum!$A:$I,3,FALSE),"-")</f>
        <v>782190</v>
      </c>
      <c r="M33" s="28" t="str">
        <f>IFERROR(VLOOKUP(Prior_Year&amp;Select_Region&amp;$K33,Data_Customer_Reg_Sum!$A:$I,4,FALSE),"-")</f>
        <v>Chandra Technology</v>
      </c>
      <c r="N33" s="32" t="str">
        <f>IFERROR(VLOOKUP(Prior_Year&amp;Select_Region&amp;$K33,Data_Customer_Reg_Sum!$A:$I,7,FALSE),"-")</f>
        <v>02</v>
      </c>
      <c r="O33" s="28" t="str">
        <f>IFERROR(VLOOKUP(Prior_Year&amp;Select_Region&amp;$K33,Data_Customer_Reg_Sum!$A:$I,6,FALSE),"-")</f>
        <v>Paul Martell</v>
      </c>
      <c r="P33" s="28" t="str">
        <f>IFERROR(VLOOKUP(Prior_Year&amp;Select_Region&amp;$K33,Data_Customer_Reg_Sum!$A:$I,8,FALSE),"-")</f>
        <v>National</v>
      </c>
      <c r="Q33" s="28" t="str">
        <f>IFERROR(VLOOKUP(Prior_Year&amp;Select_Region&amp;$K33,Data_Customer_Reg_Sum!$A:$I,9,FALSE),"-")</f>
        <v>Top Tier</v>
      </c>
      <c r="R33" s="29">
        <f>IF($L33="-","-",SUMIFS(Data_Customer_Reg_Sum!$M:$M,Data_Customer_Reg_Sum!$A:$A,Prior_Year&amp;Select_Region&amp;$K33))</f>
        <v>207454.77299999999</v>
      </c>
      <c r="S33" s="29">
        <f>IF($L33="-","-",SUMIFS(Data_Customer_Reg_Sum!$Q:$Q,Data_Customer_Reg_Sum!$A:$A,Prior_Year&amp;Select_Region&amp;$K33))</f>
        <v>29229.023000000001</v>
      </c>
      <c r="T33" s="30">
        <f>IF($L33="-","-",SUMIFS(Data_Customer_Reg_Sum!$R:$R,Data_Customer_Reg_Sum!$A:$A,Prior_Year&amp;Select_Region&amp;$K33))</f>
        <v>0.14089347079037801</v>
      </c>
      <c r="U33" s="29">
        <f>IF($L33="-","-",SUMIFS(Data_Customer_Reg_Sum!$S:$S,Data_Customer_Reg_Sum!$A:$A,Prior_Year&amp;Select_Region&amp;$K33))</f>
        <v>23828.902999999998</v>
      </c>
      <c r="V33" s="30">
        <f>IF($L33="-","-",SUMIFS(Data_Customer_Reg_Sum!$T:$T,Data_Customer_Reg_Sum!$A:$A,Prior_Year&amp;Select_Region&amp;$K33))</f>
        <v>0.114863122479231</v>
      </c>
      <c r="W33" s="29">
        <f>IF($L33="-","-",SUMIFS(Data_Customer_Reg_Sum!$N:$N,Data_Customer_Reg_Sum!$A:$A,Prior_Year&amp;Select_Region&amp;$K33))</f>
        <v>1481.8198071428601</v>
      </c>
      <c r="X33" s="31">
        <f>IF($L33="-","-",SUMIFS(Data_Customer_Reg_Sum!$O:$O,Data_Customer_Reg_Sum!$A:$A,Prior_Year&amp;Select_Region&amp;$K33))</f>
        <v>7.1857142857142904</v>
      </c>
      <c r="Y33" s="31">
        <f>IF($L33="-","-",SUMIFS(Data_Customer_Reg_Sum!$P:$P,Data_Customer_Reg_Sum!$A:$A,Prior_Year&amp;Select_Region&amp;$K33))</f>
        <v>4.8528827037773397</v>
      </c>
    </row>
    <row r="34" spans="5:25" x14ac:dyDescent="0.25">
      <c r="K34" s="32">
        <v>6</v>
      </c>
      <c r="L34" s="28">
        <f>IFERROR(VLOOKUP(Prior_Year&amp;Select_Region&amp;$K34,Data_Customer_Reg_Sum!$A:$I,3,FALSE),"-")</f>
        <v>642012</v>
      </c>
      <c r="M34" s="28" t="str">
        <f>IFERROR(VLOOKUP(Prior_Year&amp;Select_Region&amp;$K34,Data_Customer_Reg_Sum!$A:$I,4,FALSE),"-")</f>
        <v>National Distributors</v>
      </c>
      <c r="N34" s="32" t="str">
        <f>IFERROR(VLOOKUP(Prior_Year&amp;Select_Region&amp;$K34,Data_Customer_Reg_Sum!$A:$I,7,FALSE),"-")</f>
        <v>04</v>
      </c>
      <c r="O34" s="28" t="str">
        <f>IFERROR(VLOOKUP(Prior_Year&amp;Select_Region&amp;$K34,Data_Customer_Reg_Sum!$A:$I,6,FALSE),"-")</f>
        <v>Carmen Blakemoore</v>
      </c>
      <c r="P34" s="28" t="str">
        <f>IFERROR(VLOOKUP(Prior_Year&amp;Select_Region&amp;$K34,Data_Customer_Reg_Sum!$A:$I,8,FALSE),"-")</f>
        <v>National</v>
      </c>
      <c r="Q34" s="28" t="str">
        <f>IFERROR(VLOOKUP(Prior_Year&amp;Select_Region&amp;$K34,Data_Customer_Reg_Sum!$A:$I,9,FALSE),"-")</f>
        <v>Top Tier</v>
      </c>
      <c r="R34" s="29">
        <f>IF($L34="-","-",SUMIFS(Data_Customer_Reg_Sum!$M:$M,Data_Customer_Reg_Sum!$A:$A,Prior_Year&amp;Select_Region&amp;$K34))</f>
        <v>205418.9088</v>
      </c>
      <c r="S34" s="29">
        <f>IF($L34="-","-",SUMIFS(Data_Customer_Reg_Sum!$Q:$Q,Data_Customer_Reg_Sum!$A:$A,Prior_Year&amp;Select_Region&amp;$K34))</f>
        <v>12645.908799999999</v>
      </c>
      <c r="T34" s="30">
        <f>IF($L34="-","-",SUMIFS(Data_Customer_Reg_Sum!$R:$R,Data_Customer_Reg_Sum!$A:$A,Prior_Year&amp;Select_Region&amp;$K34))</f>
        <v>6.1561561561561402E-2</v>
      </c>
      <c r="U34" s="29">
        <f>IF($L34="-","-",SUMIFS(Data_Customer_Reg_Sum!$S:$S,Data_Customer_Reg_Sum!$A:$A,Prior_Year&amp;Select_Region&amp;$K34))</f>
        <v>6797.7587999999696</v>
      </c>
      <c r="V34" s="30">
        <f>IF($L34="-","-",SUMIFS(Data_Customer_Reg_Sum!$T:$T,Data_Customer_Reg_Sum!$A:$A,Prior_Year&amp;Select_Region&amp;$K34))</f>
        <v>3.3092176565977197E-2</v>
      </c>
      <c r="W34" s="29">
        <f>IF($L34="-","-",SUMIFS(Data_Customer_Reg_Sum!$N:$N,Data_Customer_Reg_Sum!$A:$A,Prior_Year&amp;Select_Region&amp;$K34))</f>
        <v>1244.9630836363599</v>
      </c>
      <c r="X34" s="31">
        <f>IF($L34="-","-",SUMIFS(Data_Customer_Reg_Sum!$O:$O,Data_Customer_Reg_Sum!$A:$A,Prior_Year&amp;Select_Region&amp;$K34))</f>
        <v>4.0848484848484796</v>
      </c>
      <c r="Y34" s="31">
        <f>IF($L34="-","-",SUMIFS(Data_Customer_Reg_Sum!$P:$P,Data_Customer_Reg_Sum!$A:$A,Prior_Year&amp;Select_Region&amp;$K34))</f>
        <v>7.4302670623145399</v>
      </c>
    </row>
    <row r="35" spans="5:25" x14ac:dyDescent="0.25">
      <c r="K35" s="32">
        <v>7</v>
      </c>
      <c r="L35" s="28">
        <f>IFERROR(VLOOKUP(Prior_Year&amp;Select_Region&amp;$K35,Data_Customer_Reg_Sum!$A:$I,3,FALSE),"-")</f>
        <v>857703</v>
      </c>
      <c r="M35" s="28" t="str">
        <f>IFERROR(VLOOKUP(Prior_Year&amp;Select_Region&amp;$K35,Data_Customer_Reg_Sum!$A:$I,4,FALSE),"-")</f>
        <v>Boulder Construction</v>
      </c>
      <c r="N35" s="32" t="str">
        <f>IFERROR(VLOOKUP(Prior_Year&amp;Select_Region&amp;$K35,Data_Customer_Reg_Sum!$A:$I,7,FALSE),"-")</f>
        <v>03</v>
      </c>
      <c r="O35" s="28" t="str">
        <f>IFERROR(VLOOKUP(Prior_Year&amp;Select_Region&amp;$K35,Data_Customer_Reg_Sum!$A:$I,6,FALSE),"-")</f>
        <v>Gerald Wilson</v>
      </c>
      <c r="P35" s="28" t="str">
        <f>IFERROR(VLOOKUP(Prior_Year&amp;Select_Region&amp;$K35,Data_Customer_Reg_Sum!$A:$I,8,FALSE),"-")</f>
        <v>Regional</v>
      </c>
      <c r="Q35" s="28" t="str">
        <f>IFERROR(VLOOKUP(Prior_Year&amp;Select_Region&amp;$K35,Data_Customer_Reg_Sum!$A:$I,9,FALSE),"-")</f>
        <v>Top Tier</v>
      </c>
      <c r="R35" s="29">
        <f>IF($L35="-","-",SUMIFS(Data_Customer_Reg_Sum!$M:$M,Data_Customer_Reg_Sum!$A:$A,Prior_Year&amp;Select_Region&amp;$K35))</f>
        <v>199112.07449999999</v>
      </c>
      <c r="S35" s="29">
        <f>IF($L35="-","-",SUMIFS(Data_Customer_Reg_Sum!$Q:$Q,Data_Customer_Reg_Sum!$A:$A,Prior_Year&amp;Select_Region&amp;$K35))</f>
        <v>15089.824500000001</v>
      </c>
      <c r="T35" s="30">
        <f>IF($L35="-","-",SUMIFS(Data_Customer_Reg_Sum!$R:$R,Data_Customer_Reg_Sum!$A:$A,Prior_Year&amp;Select_Region&amp;$K35))</f>
        <v>7.5785582255083306E-2</v>
      </c>
      <c r="U35" s="29">
        <f>IF($L35="-","-",SUMIFS(Data_Customer_Reg_Sum!$S:$S,Data_Customer_Reg_Sum!$A:$A,Prior_Year&amp;Select_Region&amp;$K35))</f>
        <v>6352.9245000000201</v>
      </c>
      <c r="V35" s="30">
        <f>IF($L35="-","-",SUMIFS(Data_Customer_Reg_Sum!$T:$T,Data_Customer_Reg_Sum!$A:$A,Prior_Year&amp;Select_Region&amp;$K35))</f>
        <v>3.1906274473575497E-2</v>
      </c>
      <c r="W35" s="29">
        <f>IF($L35="-","-",SUMIFS(Data_Customer_Reg_Sum!$N:$N,Data_Customer_Reg_Sum!$A:$A,Prior_Year&amp;Select_Region&amp;$K35))</f>
        <v>793.27519721115505</v>
      </c>
      <c r="X35" s="31">
        <f>IF($L35="-","-",SUMIFS(Data_Customer_Reg_Sum!$O:$O,Data_Customer_Reg_Sum!$A:$A,Prior_Year&amp;Select_Region&amp;$K35))</f>
        <v>3.5099601593625498</v>
      </c>
      <c r="Y35" s="31">
        <f>IF($L35="-","-",SUMIFS(Data_Customer_Reg_Sum!$P:$P,Data_Customer_Reg_Sum!$A:$A,Prior_Year&amp;Select_Region&amp;$K35))</f>
        <v>5.5266742338252</v>
      </c>
    </row>
    <row r="36" spans="5:25" x14ac:dyDescent="0.25">
      <c r="K36" s="32">
        <v>8</v>
      </c>
      <c r="L36" s="28">
        <f>IFERROR(VLOOKUP(Prior_Year&amp;Select_Region&amp;$K36,Data_Customer_Reg_Sum!$A:$I,3,FALSE),"-")</f>
        <v>205478</v>
      </c>
      <c r="M36" s="28" t="str">
        <f>IFERROR(VLOOKUP(Prior_Year&amp;Select_Region&amp;$K36,Data_Customer_Reg_Sum!$A:$I,4,FALSE),"-")</f>
        <v>Allied Factories</v>
      </c>
      <c r="N36" s="32" t="str">
        <f>IFERROR(VLOOKUP(Prior_Year&amp;Select_Region&amp;$K36,Data_Customer_Reg_Sum!$A:$I,7,FALSE),"-")</f>
        <v>04</v>
      </c>
      <c r="O36" s="28" t="str">
        <f>IFERROR(VLOOKUP(Prior_Year&amp;Select_Region&amp;$K36,Data_Customer_Reg_Sum!$A:$I,6,FALSE),"-")</f>
        <v>Paul Martell</v>
      </c>
      <c r="P36" s="28" t="str">
        <f>IFERROR(VLOOKUP(Prior_Year&amp;Select_Region&amp;$K36,Data_Customer_Reg_Sum!$A:$I,8,FALSE),"-")</f>
        <v>National</v>
      </c>
      <c r="Q36" s="28" t="str">
        <f>IFERROR(VLOOKUP(Prior_Year&amp;Select_Region&amp;$K36,Data_Customer_Reg_Sum!$A:$I,9,FALSE),"-")</f>
        <v>Top Tier</v>
      </c>
      <c r="R36" s="29">
        <f>IF($L36="-","-",SUMIFS(Data_Customer_Reg_Sum!$M:$M,Data_Customer_Reg_Sum!$A:$A,Prior_Year&amp;Select_Region&amp;$K36))</f>
        <v>195037.39600000001</v>
      </c>
      <c r="S36" s="29">
        <f>IF($L36="-","-",SUMIFS(Data_Customer_Reg_Sum!$Q:$Q,Data_Customer_Reg_Sum!$A:$A,Prior_Year&amp;Select_Region&amp;$K36))</f>
        <v>17472.396000000001</v>
      </c>
      <c r="T36" s="30">
        <f>IF($L36="-","-",SUMIFS(Data_Customer_Reg_Sum!$R:$R,Data_Customer_Reg_Sum!$A:$A,Prior_Year&amp;Select_Region&amp;$K36))</f>
        <v>8.9584850691915602E-2</v>
      </c>
      <c r="U36" s="29">
        <f>IF($L36="-","-",SUMIFS(Data_Customer_Reg_Sum!$S:$S,Data_Customer_Reg_Sum!$A:$A,Prior_Year&amp;Select_Region&amp;$K36))</f>
        <v>9058.7960000000094</v>
      </c>
      <c r="V36" s="30">
        <f>IF($L36="-","-",SUMIFS(Data_Customer_Reg_Sum!$T:$T,Data_Customer_Reg_Sum!$A:$A,Prior_Year&amp;Select_Region&amp;$K36))</f>
        <v>4.6446456863072597E-2</v>
      </c>
      <c r="W36" s="29">
        <f>IF($L36="-","-",SUMIFS(Data_Customer_Reg_Sum!$N:$N,Data_Customer_Reg_Sum!$A:$A,Prior_Year&amp;Select_Region&amp;$K36))</f>
        <v>792.83494308943102</v>
      </c>
      <c r="X36" s="31">
        <f>IF($L36="-","-",SUMIFS(Data_Customer_Reg_Sum!$O:$O,Data_Customer_Reg_Sum!$A:$A,Prior_Year&amp;Select_Region&amp;$K36))</f>
        <v>2.9430894308943101</v>
      </c>
      <c r="Y36" s="31">
        <f>IF($L36="-","-",SUMIFS(Data_Customer_Reg_Sum!$P:$P,Data_Customer_Reg_Sum!$A:$A,Prior_Year&amp;Select_Region&amp;$K36))</f>
        <v>6.8162983425414403</v>
      </c>
    </row>
    <row r="37" spans="5:25" x14ac:dyDescent="0.25">
      <c r="K37" s="32">
        <v>9</v>
      </c>
      <c r="L37" s="28">
        <f>IFERROR(VLOOKUP(Prior_Year&amp;Select_Region&amp;$K37,Data_Customer_Reg_Sum!$A:$I,3,FALSE),"-")</f>
        <v>249077</v>
      </c>
      <c r="M37" s="28" t="str">
        <f>IFERROR(VLOOKUP(Prior_Year&amp;Select_Region&amp;$K37,Data_Customer_Reg_Sum!$A:$I,4,FALSE),"-")</f>
        <v>Southern Foods</v>
      </c>
      <c r="N37" s="32" t="str">
        <f>IFERROR(VLOOKUP(Prior_Year&amp;Select_Region&amp;$K37,Data_Customer_Reg_Sum!$A:$I,7,FALSE),"-")</f>
        <v>04</v>
      </c>
      <c r="O37" s="28" t="str">
        <f>IFERROR(VLOOKUP(Prior_Year&amp;Select_Region&amp;$K37,Data_Customer_Reg_Sum!$A:$I,6,FALSE),"-")</f>
        <v>Sivesh Saleh</v>
      </c>
      <c r="P37" s="28" t="str">
        <f>IFERROR(VLOOKUP(Prior_Year&amp;Select_Region&amp;$K37,Data_Customer_Reg_Sum!$A:$I,8,FALSE),"-")</f>
        <v>National</v>
      </c>
      <c r="Q37" s="28" t="str">
        <f>IFERROR(VLOOKUP(Prior_Year&amp;Select_Region&amp;$K37,Data_Customer_Reg_Sum!$A:$I,9,FALSE),"-")</f>
        <v>Top Tier</v>
      </c>
      <c r="R37" s="29">
        <f>IF($L37="-","-",SUMIFS(Data_Customer_Reg_Sum!$M:$M,Data_Customer_Reg_Sum!$A:$A,Prior_Year&amp;Select_Region&amp;$K37))</f>
        <v>191418.68489999999</v>
      </c>
      <c r="S37" s="29">
        <f>IF($L37="-","-",SUMIFS(Data_Customer_Reg_Sum!$Q:$Q,Data_Customer_Reg_Sum!$A:$A,Prior_Year&amp;Select_Region&amp;$K37))</f>
        <v>19711.9349</v>
      </c>
      <c r="T37" s="30">
        <f>IF($L37="-","-",SUMIFS(Data_Customer_Reg_Sum!$R:$R,Data_Customer_Reg_Sum!$A:$A,Prior_Year&amp;Select_Region&amp;$K37))</f>
        <v>0.102978112665949</v>
      </c>
      <c r="U37" s="29">
        <f>IF($L37="-","-",SUMIFS(Data_Customer_Reg_Sum!$S:$S,Data_Customer_Reg_Sum!$A:$A,Prior_Year&amp;Select_Region&amp;$K37))</f>
        <v>11054.634899999999</v>
      </c>
      <c r="V37" s="30">
        <f>IF($L37="-","-",SUMIFS(Data_Customer_Reg_Sum!$T:$T,Data_Customer_Reg_Sum!$A:$A,Prior_Year&amp;Select_Region&amp;$K37))</f>
        <v>5.7751075375818799E-2</v>
      </c>
      <c r="W37" s="29">
        <f>IF($L37="-","-",SUMIFS(Data_Customer_Reg_Sum!$N:$N,Data_Customer_Reg_Sum!$A:$A,Prior_Year&amp;Select_Region&amp;$K37))</f>
        <v>768.74973855421695</v>
      </c>
      <c r="X37" s="31">
        <f>IF($L37="-","-",SUMIFS(Data_Customer_Reg_Sum!$O:$O,Data_Customer_Reg_Sum!$A:$A,Prior_Year&amp;Select_Region&amp;$K37))</f>
        <v>3.47791164658635</v>
      </c>
      <c r="Y37" s="31">
        <f>IF($L37="-","-",SUMIFS(Data_Customer_Reg_Sum!$P:$P,Data_Customer_Reg_Sum!$A:$A,Prior_Year&amp;Select_Region&amp;$K37))</f>
        <v>5.2909930715935296</v>
      </c>
    </row>
    <row r="38" spans="5:25" x14ac:dyDescent="0.25">
      <c r="K38" s="32">
        <v>10</v>
      </c>
      <c r="L38" s="28">
        <f>IFERROR(VLOOKUP(Prior_Year&amp;Select_Region&amp;$K38,Data_Customer_Reg_Sum!$A:$I,3,FALSE),"-")</f>
        <v>116138</v>
      </c>
      <c r="M38" s="28" t="str">
        <f>IFERROR(VLOOKUP(Prior_Year&amp;Select_Region&amp;$K38,Data_Customer_Reg_Sum!$A:$I,4,FALSE),"-")</f>
        <v>Brown Industrial</v>
      </c>
      <c r="N38" s="32" t="str">
        <f>IFERROR(VLOOKUP(Prior_Year&amp;Select_Region&amp;$K38,Data_Customer_Reg_Sum!$A:$I,7,FALSE),"-")</f>
        <v>05</v>
      </c>
      <c r="O38" s="28" t="str">
        <f>IFERROR(VLOOKUP(Prior_Year&amp;Select_Region&amp;$K38,Data_Customer_Reg_Sum!$A:$I,6,FALSE),"-")</f>
        <v>Rebecca Jimenez</v>
      </c>
      <c r="P38" s="28" t="str">
        <f>IFERROR(VLOOKUP(Prior_Year&amp;Select_Region&amp;$K38,Data_Customer_Reg_Sum!$A:$I,8,FALSE),"-")</f>
        <v>National</v>
      </c>
      <c r="Q38" s="28" t="str">
        <f>IFERROR(VLOOKUP(Prior_Year&amp;Select_Region&amp;$K38,Data_Customer_Reg_Sum!$A:$I,9,FALSE),"-")</f>
        <v>Top Tier</v>
      </c>
      <c r="R38" s="29">
        <f>IF($L38="-","-",SUMIFS(Data_Customer_Reg_Sum!$M:$M,Data_Customer_Reg_Sum!$A:$A,Prior_Year&amp;Select_Region&amp;$K38))</f>
        <v>183727.67970000001</v>
      </c>
      <c r="S38" s="29">
        <f>IF($L38="-","-",SUMIFS(Data_Customer_Reg_Sum!$Q:$Q,Data_Customer_Reg_Sum!$A:$A,Prior_Year&amp;Select_Region&amp;$K38))</f>
        <v>18919.929700000001</v>
      </c>
      <c r="T38" s="30">
        <f>IF($L38="-","-",SUMIFS(Data_Customer_Reg_Sum!$R:$R,Data_Customer_Reg_Sum!$A:$A,Prior_Year&amp;Select_Region&amp;$K38))</f>
        <v>0.102978112665949</v>
      </c>
      <c r="U38" s="29">
        <f>IF($L38="-","-",SUMIFS(Data_Customer_Reg_Sum!$S:$S,Data_Customer_Reg_Sum!$A:$A,Prior_Year&amp;Select_Region&amp;$K38))</f>
        <v>10326.6297</v>
      </c>
      <c r="V38" s="30">
        <f>IF($L38="-","-",SUMIFS(Data_Customer_Reg_Sum!$T:$T,Data_Customer_Reg_Sum!$A:$A,Prior_Year&amp;Select_Region&amp;$K38))</f>
        <v>5.6206172727276897E-2</v>
      </c>
      <c r="W38" s="29">
        <f>IF($L38="-","-",SUMIFS(Data_Customer_Reg_Sum!$N:$N,Data_Customer_Reg_Sum!$A:$A,Prior_Year&amp;Select_Region&amp;$K38))</f>
        <v>740.837418145161</v>
      </c>
      <c r="X38" s="31">
        <f>IF($L38="-","-",SUMIFS(Data_Customer_Reg_Sum!$O:$O,Data_Customer_Reg_Sum!$A:$A,Prior_Year&amp;Select_Region&amp;$K38))</f>
        <v>3.3911290322580601</v>
      </c>
      <c r="Y38" s="31">
        <f>IF($L38="-","-",SUMIFS(Data_Customer_Reg_Sum!$P:$P,Data_Customer_Reg_Sum!$A:$A,Prior_Year&amp;Select_Region&amp;$K38))</f>
        <v>5.0844233055885804</v>
      </c>
    </row>
    <row r="40" spans="5:25" x14ac:dyDescent="0.25">
      <c r="L40" s="33" t="str">
        <f>"Top 5 Sales Reps - "&amp;Prior_Year</f>
        <v>Top 5 Sales Reps - 2023</v>
      </c>
      <c r="M40" s="5"/>
      <c r="N40" s="17"/>
      <c r="O40" s="17"/>
    </row>
    <row r="41" spans="5:25" x14ac:dyDescent="0.25">
      <c r="L41" s="24"/>
      <c r="M41" s="24"/>
      <c r="N41" s="24"/>
      <c r="O41" s="24" t="s">
        <v>477</v>
      </c>
      <c r="P41" s="24"/>
      <c r="Q41" s="24"/>
      <c r="R41" s="25" t="s">
        <v>0</v>
      </c>
      <c r="S41" s="25" t="s">
        <v>287</v>
      </c>
      <c r="T41" s="26" t="s">
        <v>288</v>
      </c>
      <c r="U41" s="25" t="s">
        <v>289</v>
      </c>
      <c r="V41" s="26" t="s">
        <v>288</v>
      </c>
      <c r="W41" s="25" t="s">
        <v>434</v>
      </c>
      <c r="X41" s="27" t="s">
        <v>435</v>
      </c>
      <c r="Y41" s="27" t="s">
        <v>438</v>
      </c>
    </row>
    <row r="42" spans="5:25" x14ac:dyDescent="0.25">
      <c r="E42" s="5"/>
      <c r="F42" s="9" t="s">
        <v>545</v>
      </c>
      <c r="G42" s="9"/>
      <c r="H42" s="9" t="s">
        <v>544</v>
      </c>
      <c r="K42" s="32">
        <v>1</v>
      </c>
      <c r="L42" s="28"/>
      <c r="M42" s="28"/>
      <c r="N42" s="32"/>
      <c r="O42" s="28" t="str">
        <f>IFERROR(VLOOKUP(Prior_Year&amp;Select_Region&amp;$K42,Data_Sales_Rep_Sum!A:C,3,FALSE),"-")</f>
        <v>Paul Martell</v>
      </c>
      <c r="P42" s="28"/>
      <c r="Q42" s="28"/>
      <c r="R42" s="29">
        <f>IF(O42="-","-",SUMIFS(Data_Sales_Rep_Sum!$I:$I,Data_Sales_Rep_Sum!$A:$A,Prior_Year&amp;Select_Region&amp;$K42))</f>
        <v>1489108.9306000001</v>
      </c>
      <c r="S42" s="29">
        <f>IF(O42="-","-",SUMIFS(Data_Sales_Rep_Sum!$Q:$Q,Data_Sales_Rep_Sum!$A:$A,Prior_Year&amp;Select_Region&amp;$K42))</f>
        <v>118176.93060000001</v>
      </c>
      <c r="T42" s="30">
        <f>IF(O42="-","-",SUMIFS(Data_Sales_Rep_Sum!$R:$R,Data_Sales_Rep_Sum!$A:$A,Prior_Year&amp;Select_Region&amp;$K42))</f>
        <v>7.9360836653087102E-2</v>
      </c>
      <c r="U42" s="29">
        <f>IF(O42="-","-",SUMIFS(Data_Sales_Rep_Sum!$S:$S,Data_Sales_Rep_Sum!$A:$A,Prior_Year&amp;Select_Region&amp;$K42))</f>
        <v>67448.640600000203</v>
      </c>
      <c r="V42" s="30">
        <f>IF(O42="-","-",SUMIFS(Data_Sales_Rep_Sum!$T:$T,Data_Sales_Rep_Sum!$A:$A,Prior_Year&amp;Select_Region&amp;$K42))</f>
        <v>4.5294631718328003E-2</v>
      </c>
      <c r="W42" s="29">
        <f>IF(O42="-","-",SUMIFS(Data_Sales_Rep_Sum!$N:$N,Data_Sales_Rep_Sum!$A:$A,Prior_Year&amp;Select_Region&amp;$K42))</f>
        <v>1042.7933687675099</v>
      </c>
      <c r="X42" s="31">
        <f>IF(O42="-","-",SUMIFS(Data_Sales_Rep_Sum!$O:$O,Data_Sales_Rep_Sum!$A:$A,Prior_Year&amp;Select_Region&amp;$K42))</f>
        <v>4.2927170868347302</v>
      </c>
      <c r="Y42" s="31">
        <f>IF(O42="-","-",SUMIFS(Data_Sales_Rep_Sum!$P:$P,Data_Sales_Rep_Sum!$A:$A,Prior_Year&amp;Select_Region&amp;$K42))</f>
        <v>25.7745098039216</v>
      </c>
    </row>
    <row r="43" spans="5:25" x14ac:dyDescent="0.25">
      <c r="E43" t="s">
        <v>0</v>
      </c>
      <c r="F43" s="1">
        <f>F8</f>
        <v>5113960.0798500003</v>
      </c>
      <c r="H43" s="22">
        <f>SUMIFS(Data_Region_Sum!$D:$D,Data_Region_Sum!$C:$C,Select_Region,Data_Region_Sum!$A:$A,Select_Year)</f>
        <v>5800000</v>
      </c>
      <c r="K43" s="32">
        <v>2</v>
      </c>
      <c r="L43" s="28"/>
      <c r="M43" s="28"/>
      <c r="N43" s="32"/>
      <c r="O43" s="28" t="str">
        <f>IFERROR(VLOOKUP(Prior_Year&amp;Select_Region&amp;$K43,Data_Sales_Rep_Sum!A:C,3,FALSE),"-")</f>
        <v>Kevin Baxter</v>
      </c>
      <c r="P43" s="28"/>
      <c r="Q43" s="28"/>
      <c r="R43" s="29">
        <f>IF(O43="-","-",SUMIFS(Data_Sales_Rep_Sum!$I:$I,Data_Sales_Rep_Sum!$A:$A,Prior_Year&amp;Select_Region&amp;$K43))</f>
        <v>685261.26650000003</v>
      </c>
      <c r="S43" s="29">
        <f>IF(O43="-","-",SUMIFS(Data_Sales_Rep_Sum!$Q:$Q,Data_Sales_Rep_Sum!$A:$A,Prior_Year&amp;Select_Region&amp;$K43))</f>
        <v>62167.516499999903</v>
      </c>
      <c r="T43" s="30">
        <f>IF(O43="-","-",SUMIFS(Data_Sales_Rep_Sum!$R:$R,Data_Sales_Rep_Sum!$A:$A,Prior_Year&amp;Select_Region&amp;$K43))</f>
        <v>9.0720896596889297E-2</v>
      </c>
      <c r="U43" s="29">
        <f>IF(O43="-","-",SUMIFS(Data_Sales_Rep_Sum!$S:$S,Data_Sales_Rep_Sum!$A:$A,Prior_Year&amp;Select_Region&amp;$K43))</f>
        <v>32491.556499999901</v>
      </c>
      <c r="V43" s="30">
        <f>IF(O43="-","-",SUMIFS(Data_Sales_Rep_Sum!$T:$T,Data_Sales_Rep_Sum!$A:$A,Prior_Year&amp;Select_Region&amp;$K43))</f>
        <v>4.7414844656187699E-2</v>
      </c>
      <c r="W43" s="29">
        <f>IF(O43="-","-",SUMIFS(Data_Sales_Rep_Sum!$N:$N,Data_Sales_Rep_Sum!$A:$A,Prior_Year&amp;Select_Region&amp;$K43))</f>
        <v>798.67280477855502</v>
      </c>
      <c r="X43" s="31">
        <f>IF(O43="-","-",SUMIFS(Data_Sales_Rep_Sum!$O:$O,Data_Sales_Rep_Sum!$A:$A,Prior_Year&amp;Select_Region&amp;$K43))</f>
        <v>3.4347319347319298</v>
      </c>
      <c r="Y43" s="31">
        <f>IF(O43="-","-",SUMIFS(Data_Sales_Rep_Sum!$P:$P,Data_Sales_Rep_Sum!$A:$A,Prior_Year&amp;Select_Region&amp;$K43))</f>
        <v>19.4417249417249</v>
      </c>
    </row>
    <row r="44" spans="5:25" x14ac:dyDescent="0.25">
      <c r="E44" t="s">
        <v>287</v>
      </c>
      <c r="F44" s="1">
        <f>F10</f>
        <v>642343.57984999998</v>
      </c>
      <c r="H44" s="22">
        <f>SUMIFS(Data_Region_Sum!$E:$E,Data_Region_Sum!$C:$C,Select_Region,Data_Region_Sum!$A:$A,Select_Year)</f>
        <v>1044000</v>
      </c>
      <c r="K44" s="32">
        <v>3</v>
      </c>
      <c r="L44" s="28"/>
      <c r="M44" s="28"/>
      <c r="N44" s="32"/>
      <c r="O44" s="28" t="str">
        <f>IFERROR(VLOOKUP(Prior_Year&amp;Select_Region&amp;$K44,Data_Sales_Rep_Sum!A:C,3,FALSE),"-")</f>
        <v>Rebecca Jimenez</v>
      </c>
      <c r="P44" s="28"/>
      <c r="Q44" s="28"/>
      <c r="R44" s="29">
        <f>IF(O44="-","-",SUMIFS(Data_Sales_Rep_Sum!$I:$I,Data_Sales_Rep_Sum!$A:$A,Prior_Year&amp;Select_Region&amp;$K44))</f>
        <v>658054.42879999895</v>
      </c>
      <c r="S44" s="29">
        <f>IF(O44="-","-",SUMIFS(Data_Sales_Rep_Sum!$Q:$Q,Data_Sales_Rep_Sum!$A:$A,Prior_Year&amp;Select_Region&amp;$K44))</f>
        <v>36060.178799999303</v>
      </c>
      <c r="T44" s="30">
        <f>IF(O44="-","-",SUMIFS(Data_Sales_Rep_Sum!$R:$R,Data_Sales_Rep_Sum!$A:$A,Prior_Year&amp;Select_Region&amp;$K44))</f>
        <v>5.4798170518747399E-2</v>
      </c>
      <c r="U44" s="29">
        <f>IF(O44="-","-",SUMIFS(Data_Sales_Rep_Sum!$S:$S,Data_Sales_Rep_Sum!$A:$A,Prior_Year&amp;Select_Region&amp;$K44))</f>
        <v>4896.2287999993996</v>
      </c>
      <c r="V44" s="30">
        <f>IF(O44="-","-",SUMIFS(Data_Sales_Rep_Sum!$T:$T,Data_Sales_Rep_Sum!$A:$A,Prior_Year&amp;Select_Region&amp;$K44))</f>
        <v>7.4404617395068097E-3</v>
      </c>
      <c r="W44" s="29">
        <f>IF(O44="-","-",SUMIFS(Data_Sales_Rep_Sum!$N:$N,Data_Sales_Rep_Sum!$A:$A,Prior_Year&amp;Select_Region&amp;$K44))</f>
        <v>736.90305576707601</v>
      </c>
      <c r="X44" s="31">
        <f>IF(O44="-","-",SUMIFS(Data_Sales_Rep_Sum!$O:$O,Data_Sales_Rep_Sum!$A:$A,Prior_Year&amp;Select_Region&amp;$K44))</f>
        <v>3.6270996640537501</v>
      </c>
      <c r="Y44" s="31">
        <f>IF(O44="-","-",SUMIFS(Data_Sales_Rep_Sum!$P:$P,Data_Sales_Rep_Sum!$A:$A,Prior_Year&amp;Select_Region&amp;$K44))</f>
        <v>18.6203807390817</v>
      </c>
    </row>
    <row r="45" spans="5:25" x14ac:dyDescent="0.25">
      <c r="E45" t="s">
        <v>289</v>
      </c>
      <c r="F45" s="1">
        <f>F11</f>
        <v>402587.64984999999</v>
      </c>
      <c r="H45" s="22">
        <f>SUMIFS(Data_Region_Sum!$F:$F,Data_Region_Sum!$C:$C,Select_Region,Data_Region_Sum!$A:$A,Select_Year)</f>
        <v>464000</v>
      </c>
      <c r="K45" s="32">
        <v>4</v>
      </c>
      <c r="L45" s="28"/>
      <c r="M45" s="28"/>
      <c r="N45" s="32"/>
      <c r="O45" s="28" t="str">
        <f>IFERROR(VLOOKUP(Prior_Year&amp;Select_Region&amp;$K45,Data_Sales_Rep_Sum!A:C,3,FALSE),"-")</f>
        <v>Sivesh Saleh</v>
      </c>
      <c r="P45" s="28"/>
      <c r="Q45" s="28"/>
      <c r="R45" s="29">
        <f>IF(O45="-","-",SUMIFS(Data_Sales_Rep_Sum!$I:$I,Data_Sales_Rep_Sum!$A:$A,Prior_Year&amp;Select_Region&amp;$K45))</f>
        <v>651039.090900001</v>
      </c>
      <c r="S45" s="29">
        <f>IF(O45="-","-",SUMIFS(Data_Sales_Rep_Sum!$Q:$Q,Data_Sales_Rep_Sum!$A:$A,Prior_Year&amp;Select_Region&amp;$K45))</f>
        <v>54622.340900000498</v>
      </c>
      <c r="T45" s="30">
        <f>IF(O45="-","-",SUMIFS(Data_Sales_Rep_Sum!$R:$R,Data_Sales_Rep_Sum!$A:$A,Prior_Year&amp;Select_Region&amp;$K45))</f>
        <v>8.3900247563460803E-2</v>
      </c>
      <c r="U45" s="29">
        <f>IF(O45="-","-",SUMIFS(Data_Sales_Rep_Sum!$S:$S,Data_Sales_Rep_Sum!$A:$A,Prior_Year&amp;Select_Region&amp;$K45))</f>
        <v>25941.740900000601</v>
      </c>
      <c r="V45" s="30">
        <f>IF(O45="-","-",SUMIFS(Data_Sales_Rep_Sum!$T:$T,Data_Sales_Rep_Sum!$A:$A,Prior_Year&amp;Select_Region&amp;$K45))</f>
        <v>3.9846671670880199E-2</v>
      </c>
      <c r="W45" s="29">
        <f>IF(O45="-","-",SUMIFS(Data_Sales_Rep_Sum!$N:$N,Data_Sales_Rep_Sum!$A:$A,Prior_Year&amp;Select_Region&amp;$K45))</f>
        <v>782.49890733173095</v>
      </c>
      <c r="X45" s="31">
        <f>IF(O45="-","-",SUMIFS(Data_Sales_Rep_Sum!$O:$O,Data_Sales_Rep_Sum!$A:$A,Prior_Year&amp;Select_Region&amp;$K45))</f>
        <v>3.21875</v>
      </c>
      <c r="Y45" s="31">
        <f>IF(O45="-","-",SUMIFS(Data_Sales_Rep_Sum!$P:$P,Data_Sales_Rep_Sum!$A:$A,Prior_Year&amp;Select_Region&amp;$K45))</f>
        <v>18.921875</v>
      </c>
    </row>
    <row r="46" spans="5:25" x14ac:dyDescent="0.25">
      <c r="K46" s="32">
        <v>5</v>
      </c>
      <c r="L46" s="28"/>
      <c r="M46" s="28"/>
      <c r="N46" s="32"/>
      <c r="O46" s="28" t="str">
        <f>IFERROR(VLOOKUP(Prior_Year&amp;Select_Region&amp;$K46,Data_Sales_Rep_Sum!A:C,3,FALSE),"-")</f>
        <v>Carmen Blakemoore</v>
      </c>
      <c r="P46" s="28"/>
      <c r="Q46" s="28"/>
      <c r="R46" s="29">
        <f>IF(O46="-","-",SUMIFS(Data_Sales_Rep_Sum!$I:$I,Data_Sales_Rep_Sum!$A:$A,Prior_Year&amp;Select_Region&amp;$K46))</f>
        <v>632530.26989999996</v>
      </c>
      <c r="S46" s="29">
        <f>IF(O46="-","-",SUMIFS(Data_Sales_Rep_Sum!$Q:$Q,Data_Sales_Rep_Sum!$A:$A,Prior_Year&amp;Select_Region&amp;$K46))</f>
        <v>26483.0199000004</v>
      </c>
      <c r="T46" s="30">
        <f>IF(O46="-","-",SUMIFS(Data_Sales_Rep_Sum!$R:$R,Data_Sales_Rep_Sum!$A:$A,Prior_Year&amp;Select_Region&amp;$K46))</f>
        <v>4.1868383475445803E-2</v>
      </c>
      <c r="U46" s="29">
        <f>IF(O46="-","-",SUMIFS(Data_Sales_Rep_Sum!$S:$S,Data_Sales_Rep_Sum!$A:$A,Prior_Year&amp;Select_Region&amp;$K46))</f>
        <v>-8664.5800999995408</v>
      </c>
      <c r="V46" s="30">
        <f>IF(O46="-","-",SUMIFS(Data_Sales_Rep_Sum!$T:$T,Data_Sales_Rep_Sum!$A:$A,Prior_Year&amp;Select_Region&amp;$K46))</f>
        <v>-1.36982853031988E-2</v>
      </c>
      <c r="W46" s="29">
        <f>IF(O46="-","-",SUMIFS(Data_Sales_Rep_Sum!$N:$N,Data_Sales_Rep_Sum!$A:$A,Prior_Year&amp;Select_Region&amp;$K46))</f>
        <v>617.10270234146401</v>
      </c>
      <c r="X46" s="31">
        <f>IF(O46="-","-",SUMIFS(Data_Sales_Rep_Sum!$O:$O,Data_Sales_Rep_Sum!$A:$A,Prior_Year&amp;Select_Region&amp;$K46))</f>
        <v>3.0282926829268302</v>
      </c>
      <c r="Y46" s="31">
        <f>IF(O46="-","-",SUMIFS(Data_Sales_Rep_Sum!$P:$P,Data_Sales_Rep_Sum!$A:$A,Prior_Year&amp;Select_Region&amp;$K46))</f>
        <v>16.2321951219512</v>
      </c>
    </row>
  </sheetData>
  <dataValidations count="2">
    <dataValidation type="list" allowBlank="1" showInputMessage="1" showErrorMessage="1" sqref="B3" xr:uid="{8455A55B-7FF9-45D0-B8E5-914DE41F61F0}">
      <formula1>Lookup_Region</formula1>
    </dataValidation>
    <dataValidation type="list" allowBlank="1" showInputMessage="1" showErrorMessage="1" sqref="B5" xr:uid="{D7F496E5-3D84-494E-8251-F0F6DCB56B28}">
      <formula1>Lookup_Year</formula1>
    </dataValidation>
  </dataValidations>
  <pageMargins left="0.5" right="0.5" top="0.75" bottom="0.75" header="0.3" footer="0.3"/>
  <pageSetup scale="68" orientation="landscape" horizontalDpi="300" verticalDpi="300" r:id="rId1"/>
  <ignoredErrors>
    <ignoredError sqref="H10:H11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4AA92-77E6-43A0-AD86-2395736FBEFB}">
  <dimension ref="A1:S26"/>
  <sheetViews>
    <sheetView showGridLines="0" workbookViewId="0">
      <selection activeCell="U24" sqref="U24"/>
    </sheetView>
  </sheetViews>
  <sheetFormatPr defaultRowHeight="15" x14ac:dyDescent="0.25"/>
  <cols>
    <col min="1" max="1" width="11.7109375" bestFit="1" customWidth="1"/>
    <col min="3" max="3" width="6.7109375" customWidth="1"/>
    <col min="15" max="15" width="15.5703125" bestFit="1" customWidth="1"/>
    <col min="16" max="21" width="9.7109375" customWidth="1"/>
  </cols>
  <sheetData>
    <row r="1" spans="1:19" x14ac:dyDescent="0.25">
      <c r="A1" s="44" t="s">
        <v>521</v>
      </c>
      <c r="B1" s="41"/>
      <c r="C1" s="41"/>
    </row>
    <row r="2" spans="1:19" ht="15.75" x14ac:dyDescent="0.25">
      <c r="A2" s="41"/>
      <c r="B2" s="41"/>
      <c r="C2" s="41"/>
      <c r="E2" s="45" t="s">
        <v>606</v>
      </c>
    </row>
    <row r="3" spans="1:19" x14ac:dyDescent="0.25">
      <c r="A3" s="43" t="s">
        <v>479</v>
      </c>
      <c r="B3" s="49">
        <v>2024</v>
      </c>
      <c r="C3" s="51"/>
    </row>
    <row r="4" spans="1:19" x14ac:dyDescent="0.25">
      <c r="A4" s="41"/>
      <c r="B4" s="57">
        <f>Select_Year-1</f>
        <v>2023</v>
      </c>
      <c r="C4" s="41"/>
      <c r="E4" s="86" t="str">
        <f>"Customer Segment "&amp;$B$3</f>
        <v>Customer Segment 2024</v>
      </c>
    </row>
    <row r="5" spans="1:19" x14ac:dyDescent="0.25">
      <c r="O5" s="5"/>
      <c r="P5" s="103" t="s">
        <v>604</v>
      </c>
      <c r="Q5" s="103"/>
      <c r="R5" s="103"/>
      <c r="S5" s="103"/>
    </row>
    <row r="6" spans="1:19" x14ac:dyDescent="0.25">
      <c r="O6" s="5" t="s">
        <v>478</v>
      </c>
      <c r="P6" s="9" t="s">
        <v>6</v>
      </c>
      <c r="Q6" s="9" t="s">
        <v>4</v>
      </c>
      <c r="R6" s="9" t="s">
        <v>3</v>
      </c>
      <c r="S6" s="9" t="s">
        <v>10</v>
      </c>
    </row>
    <row r="7" spans="1:19" x14ac:dyDescent="0.25">
      <c r="O7" t="s">
        <v>475</v>
      </c>
      <c r="P7" s="85">
        <f>SUMIFS(Data_Region_Sum!L:L,Data_Region_Sum!$A:$A,$B$3,Data_Region_Sum!$C:$C,$O7)</f>
        <v>0.14732589251992401</v>
      </c>
      <c r="Q7" s="85">
        <f>SUMIFS(Data_Region_Sum!M:M,Data_Region_Sum!$A:$A,$B$3,Data_Region_Sum!$C:$C,$O7)</f>
        <v>0.38145564854672298</v>
      </c>
      <c r="R7" s="85">
        <f>SUMIFS(Data_Region_Sum!N:N,Data_Region_Sum!$A:$A,$B$3,Data_Region_Sum!$C:$C,$O7)</f>
        <v>0.38380341156126602</v>
      </c>
      <c r="S7" s="85">
        <f>SUMIFS(Data_Region_Sum!O:O,Data_Region_Sum!$A:$A,$B$3,Data_Region_Sum!$C:$C,$O7)</f>
        <v>8.7415047372086802E-2</v>
      </c>
    </row>
    <row r="8" spans="1:19" x14ac:dyDescent="0.25">
      <c r="O8" t="s">
        <v>474</v>
      </c>
      <c r="P8" s="85">
        <f>SUMIFS(Data_Region_Sum!L:L,Data_Region_Sum!$A:$A,$B$3,Data_Region_Sum!$C:$C,$O8)</f>
        <v>9.0810864732723998E-2</v>
      </c>
      <c r="Q8" s="85">
        <f>SUMIFS(Data_Region_Sum!M:M,Data_Region_Sum!$A:$A,$B$3,Data_Region_Sum!$C:$C,$O8)</f>
        <v>0.51220974065152902</v>
      </c>
      <c r="R8" s="85">
        <f>SUMIFS(Data_Region_Sum!N:N,Data_Region_Sum!$A:$A,$B$3,Data_Region_Sum!$C:$C,$O8)</f>
        <v>0.31829016371795499</v>
      </c>
      <c r="S8" s="85">
        <f>SUMIFS(Data_Region_Sum!O:O,Data_Region_Sum!$A:$A,$B$3,Data_Region_Sum!$C:$C,$O8)</f>
        <v>7.8689230897791604E-2</v>
      </c>
    </row>
    <row r="9" spans="1:19" x14ac:dyDescent="0.25">
      <c r="O9" t="s">
        <v>471</v>
      </c>
      <c r="P9" s="85">
        <f>SUMIFS(Data_Region_Sum!L:L,Data_Region_Sum!$A:$A,$B$3,Data_Region_Sum!$C:$C,$O9)</f>
        <v>0.50890976202660099</v>
      </c>
      <c r="Q9" s="85">
        <f>SUMIFS(Data_Region_Sum!M:M,Data_Region_Sum!$A:$A,$B$3,Data_Region_Sum!$C:$C,$O9)</f>
        <v>0.26262388220273197</v>
      </c>
      <c r="R9" s="85">
        <f>SUMIFS(Data_Region_Sum!N:N,Data_Region_Sum!$A:$A,$B$3,Data_Region_Sum!$C:$C,$O9)</f>
        <v>0.17943600848892699</v>
      </c>
      <c r="S9" s="85">
        <f>SUMIFS(Data_Region_Sum!O:O,Data_Region_Sum!$A:$A,$B$3,Data_Region_Sum!$C:$C,$O9)</f>
        <v>4.9030347281739897E-2</v>
      </c>
    </row>
    <row r="10" spans="1:19" x14ac:dyDescent="0.25">
      <c r="O10" t="s">
        <v>472</v>
      </c>
      <c r="P10" s="85">
        <f>SUMIFS(Data_Region_Sum!L:L,Data_Region_Sum!$A:$A,$B$3,Data_Region_Sum!$C:$C,$O10)</f>
        <v>0.510407126417734</v>
      </c>
      <c r="Q10" s="85">
        <f>SUMIFS(Data_Region_Sum!M:M,Data_Region_Sum!$A:$A,$B$3,Data_Region_Sum!$C:$C,$O10)</f>
        <v>0.18357006727654601</v>
      </c>
      <c r="R10" s="85">
        <f>SUMIFS(Data_Region_Sum!N:N,Data_Region_Sum!$A:$A,$B$3,Data_Region_Sum!$C:$C,$O10)</f>
        <v>0.23893201477397</v>
      </c>
      <c r="S10" s="85">
        <f>SUMIFS(Data_Region_Sum!O:O,Data_Region_Sum!$A:$A,$B$3,Data_Region_Sum!$C:$C,$O10)</f>
        <v>6.7090791531750196E-2</v>
      </c>
    </row>
    <row r="11" spans="1:19" x14ac:dyDescent="0.25">
      <c r="O11" t="s">
        <v>473</v>
      </c>
      <c r="P11" s="85">
        <f>SUMIFS(Data_Region_Sum!L:L,Data_Region_Sum!$A:$A,$B$3,Data_Region_Sum!$C:$C,$O11)</f>
        <v>0.25292493264724297</v>
      </c>
      <c r="Q11" s="85">
        <f>SUMIFS(Data_Region_Sum!M:M,Data_Region_Sum!$A:$A,$B$3,Data_Region_Sum!$C:$C,$O11)</f>
        <v>0.279531195928925</v>
      </c>
      <c r="R11" s="85">
        <f>SUMIFS(Data_Region_Sum!N:N,Data_Region_Sum!$A:$A,$B$3,Data_Region_Sum!$C:$C,$O11)</f>
        <v>0.33685345981965897</v>
      </c>
      <c r="S11" s="85">
        <f>SUMIFS(Data_Region_Sum!O:O,Data_Region_Sum!$A:$A,$B$3,Data_Region_Sum!$C:$C,$O11)</f>
        <v>0.130690411604173</v>
      </c>
    </row>
    <row r="12" spans="1:19" x14ac:dyDescent="0.25">
      <c r="O12" t="s">
        <v>476</v>
      </c>
      <c r="P12" s="85">
        <f>SUMIFS(Data_Region_Sum!L:L,Data_Region_Sum!$A:$A,$B$3,Data_Region_Sum!$C:$C,$O12)</f>
        <v>0</v>
      </c>
      <c r="Q12" s="85">
        <f>SUMIFS(Data_Region_Sum!M:M,Data_Region_Sum!$A:$A,$B$3,Data_Region_Sum!$C:$C,$O12)</f>
        <v>0.121716049233281</v>
      </c>
      <c r="R12" s="85">
        <f>SUMIFS(Data_Region_Sum!N:N,Data_Region_Sum!$A:$A,$B$3,Data_Region_Sum!$C:$C,$O12)</f>
        <v>0.69724341419549196</v>
      </c>
      <c r="S12" s="85">
        <f>SUMIFS(Data_Region_Sum!O:O,Data_Region_Sum!$A:$A,$B$3,Data_Region_Sum!$C:$C,$O12)</f>
        <v>0.18104053657122701</v>
      </c>
    </row>
    <row r="18" spans="5:17" x14ac:dyDescent="0.25">
      <c r="E18" s="86" t="str">
        <f>"Customer Type "&amp;$B$3</f>
        <v>Customer Type 2024</v>
      </c>
    </row>
    <row r="19" spans="5:17" x14ac:dyDescent="0.25">
      <c r="O19" s="5"/>
      <c r="P19" s="103" t="s">
        <v>605</v>
      </c>
      <c r="Q19" s="103"/>
    </row>
    <row r="20" spans="5:17" x14ac:dyDescent="0.25">
      <c r="O20" s="5" t="s">
        <v>478</v>
      </c>
      <c r="P20" s="9" t="s">
        <v>2</v>
      </c>
      <c r="Q20" s="9" t="s">
        <v>9</v>
      </c>
    </row>
    <row r="21" spans="5:17" x14ac:dyDescent="0.25">
      <c r="O21" t="s">
        <v>475</v>
      </c>
      <c r="P21" s="85">
        <f>SUMIFS(Data_Region_Sum!P:P,Data_Region_Sum!$A:$A,$B$3,Data_Region_Sum!$C:$C,$O7)</f>
        <v>0.53592923987801</v>
      </c>
      <c r="Q21" s="85">
        <f>SUMIFS(Data_Region_Sum!Q:Q,Data_Region_Sum!$A:$A,$B$3,Data_Region_Sum!$C:$C,$O7)</f>
        <v>0.46407076012199</v>
      </c>
    </row>
    <row r="22" spans="5:17" x14ac:dyDescent="0.25">
      <c r="O22" t="s">
        <v>474</v>
      </c>
      <c r="P22" s="85">
        <f>SUMIFS(Data_Region_Sum!P:P,Data_Region_Sum!$A:$A,$B$3,Data_Region_Sum!$C:$C,$O8)</f>
        <v>0.47151451257100402</v>
      </c>
      <c r="Q22" s="85">
        <f>SUMIFS(Data_Region_Sum!Q:Q,Data_Region_Sum!$A:$A,$B$3,Data_Region_Sum!$C:$C,$O8)</f>
        <v>0.52848548742899604</v>
      </c>
    </row>
    <row r="23" spans="5:17" x14ac:dyDescent="0.25">
      <c r="O23" t="s">
        <v>471</v>
      </c>
      <c r="P23" s="85">
        <f>SUMIFS(Data_Region_Sum!P:P,Data_Region_Sum!$A:$A,$B$3,Data_Region_Sum!$C:$C,$O9)</f>
        <v>0.66390927405314903</v>
      </c>
      <c r="Q23" s="85">
        <f>SUMIFS(Data_Region_Sum!Q:Q,Data_Region_Sum!$A:$A,$B$3,Data_Region_Sum!$C:$C,$O9)</f>
        <v>0.33609072594685002</v>
      </c>
    </row>
    <row r="24" spans="5:17" x14ac:dyDescent="0.25">
      <c r="O24" t="s">
        <v>472</v>
      </c>
      <c r="P24" s="85">
        <f>SUMIFS(Data_Region_Sum!P:P,Data_Region_Sum!$A:$A,$B$3,Data_Region_Sum!$C:$C,$O10)</f>
        <v>0.47058639172736499</v>
      </c>
      <c r="Q24" s="85">
        <f>SUMIFS(Data_Region_Sum!Q:Q,Data_Region_Sum!$A:$A,$B$3,Data_Region_Sum!$C:$C,$O10)</f>
        <v>0.52941360827263495</v>
      </c>
    </row>
    <row r="25" spans="5:17" x14ac:dyDescent="0.25">
      <c r="O25" t="s">
        <v>473</v>
      </c>
      <c r="P25" s="85">
        <f>SUMIFS(Data_Region_Sum!P:P,Data_Region_Sum!$A:$A,$B$3,Data_Region_Sum!$C:$C,$O11)</f>
        <v>0.56469497571877802</v>
      </c>
      <c r="Q25" s="85">
        <f>SUMIFS(Data_Region_Sum!Q:Q,Data_Region_Sum!$A:$A,$B$3,Data_Region_Sum!$C:$C,$O11)</f>
        <v>0.43530502428122098</v>
      </c>
    </row>
    <row r="26" spans="5:17" x14ac:dyDescent="0.25">
      <c r="O26" t="s">
        <v>476</v>
      </c>
      <c r="P26" s="85">
        <f>SUMIFS(Data_Region_Sum!P:P,Data_Region_Sum!$A:$A,$B$3,Data_Region_Sum!$C:$C,$O12)</f>
        <v>0.25796676833322801</v>
      </c>
      <c r="Q26" s="85">
        <f>SUMIFS(Data_Region_Sum!Q:Q,Data_Region_Sum!$A:$A,$B$3,Data_Region_Sum!$C:$C,$O12)</f>
        <v>0.74203323166677204</v>
      </c>
    </row>
  </sheetData>
  <sortState xmlns:xlrd2="http://schemas.microsoft.com/office/spreadsheetml/2017/richdata2" ref="O7:S12">
    <sortCondition ref="O7:O12"/>
  </sortState>
  <mergeCells count="2">
    <mergeCell ref="P5:S5"/>
    <mergeCell ref="P19:Q19"/>
  </mergeCells>
  <dataValidations count="1">
    <dataValidation type="list" allowBlank="1" showInputMessage="1" showErrorMessage="1" sqref="B3" xr:uid="{E86AF49E-563C-47F0-BE18-FB16342EC216}">
      <formula1>Lookup_Year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7F497-11FF-4CB6-BF42-6C019CDBDD24}">
  <dimension ref="A1:C11"/>
  <sheetViews>
    <sheetView workbookViewId="0">
      <selection activeCell="B3" sqref="B3"/>
    </sheetView>
  </sheetViews>
  <sheetFormatPr defaultRowHeight="15" x14ac:dyDescent="0.25"/>
  <cols>
    <col min="2" max="2" width="24.28515625" customWidth="1"/>
  </cols>
  <sheetData>
    <row r="1" spans="1:3" s="89" customFormat="1" ht="18.75" x14ac:dyDescent="0.3">
      <c r="A1" s="89" t="s">
        <v>607</v>
      </c>
    </row>
    <row r="2" spans="1:3" x14ac:dyDescent="0.25">
      <c r="B2" t="s">
        <v>617</v>
      </c>
    </row>
    <row r="4" spans="1:3" x14ac:dyDescent="0.25">
      <c r="B4" s="87" t="s">
        <v>608</v>
      </c>
      <c r="C4" t="s">
        <v>609</v>
      </c>
    </row>
    <row r="5" spans="1:3" x14ac:dyDescent="0.25">
      <c r="B5" s="88"/>
    </row>
    <row r="6" spans="1:3" x14ac:dyDescent="0.25">
      <c r="B6" s="87" t="s">
        <v>610</v>
      </c>
      <c r="C6" t="s">
        <v>611</v>
      </c>
    </row>
    <row r="9" spans="1:3" x14ac:dyDescent="0.25">
      <c r="C9" s="86" t="s">
        <v>612</v>
      </c>
    </row>
    <row r="11" spans="1:3" x14ac:dyDescent="0.25">
      <c r="C11" t="s">
        <v>613</v>
      </c>
    </row>
  </sheetData>
  <hyperlinks>
    <hyperlink ref="B4" location="Region_Perf!A1" display="Region Perf:" xr:uid="{9F516165-8BE6-4FB1-B290-F94ACE4E602D}"/>
    <hyperlink ref="B6" location="Region_Sales_by_Segment!A1" display="Region Sales by Segment:" xr:uid="{16DDD4EB-EBE4-46AA-A9E8-77BF774EF55D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38DE2-E34D-4D90-AB2F-D772BA28AEDB}">
  <dimension ref="A1:Y19"/>
  <sheetViews>
    <sheetView workbookViewId="0">
      <selection activeCell="C2" sqref="C2:C7"/>
    </sheetView>
  </sheetViews>
  <sheetFormatPr defaultRowHeight="15" x14ac:dyDescent="0.25"/>
  <cols>
    <col min="1" max="1" width="5" style="12" bestFit="1" customWidth="1"/>
    <col min="2" max="2" width="8.42578125" style="12" bestFit="1" customWidth="1"/>
    <col min="3" max="3" width="15.5703125" bestFit="1" customWidth="1"/>
    <col min="4" max="4" width="10" bestFit="1" customWidth="1"/>
    <col min="5" max="5" width="15.5703125" customWidth="1"/>
    <col min="6" max="6" width="13.5703125" bestFit="1" customWidth="1"/>
    <col min="7" max="8" width="8.28515625" style="6" bestFit="1" customWidth="1"/>
    <col min="9" max="9" width="7" style="6" bestFit="1" customWidth="1"/>
    <col min="10" max="10" width="7.5703125" style="6" bestFit="1" customWidth="1"/>
    <col min="11" max="11" width="10.140625" style="1" bestFit="1" customWidth="1"/>
    <col min="12" max="12" width="13.42578125" style="2" bestFit="1" customWidth="1"/>
    <col min="13" max="13" width="11.42578125" style="2" bestFit="1" customWidth="1"/>
    <col min="14" max="14" width="14" style="2" bestFit="1" customWidth="1"/>
    <col min="15" max="15" width="11.5703125" style="2" bestFit="1" customWidth="1"/>
    <col min="16" max="16" width="9.7109375" style="4" bestFit="1" customWidth="1"/>
    <col min="17" max="17" width="10" style="4" bestFit="1" customWidth="1"/>
    <col min="18" max="18" width="11" style="1" bestFit="1" customWidth="1"/>
    <col min="19" max="19" width="11" style="14" bestFit="1" customWidth="1"/>
    <col min="20" max="20" width="8" style="14" bestFit="1" customWidth="1"/>
    <col min="21" max="21" width="11.28515625" style="1" bestFit="1" customWidth="1"/>
    <col min="22" max="22" width="9.140625" style="2"/>
    <col min="23" max="23" width="9.28515625" style="1" bestFit="1" customWidth="1"/>
    <col min="24" max="24" width="9.140625" style="2"/>
    <col min="25" max="25" width="10.28515625" bestFit="1" customWidth="1"/>
  </cols>
  <sheetData>
    <row r="1" spans="1:25" x14ac:dyDescent="0.25">
      <c r="A1" s="11" t="s">
        <v>469</v>
      </c>
      <c r="B1" s="11" t="s">
        <v>547</v>
      </c>
      <c r="C1" s="5" t="s">
        <v>548</v>
      </c>
      <c r="D1" s="5" t="s">
        <v>549</v>
      </c>
      <c r="E1" s="5" t="s">
        <v>550</v>
      </c>
      <c r="F1" s="5" t="s">
        <v>551</v>
      </c>
      <c r="G1" s="8" t="s">
        <v>552</v>
      </c>
      <c r="H1" s="8" t="s">
        <v>450</v>
      </c>
      <c r="I1" s="8" t="s">
        <v>451</v>
      </c>
      <c r="J1" s="8" t="s">
        <v>452</v>
      </c>
      <c r="K1" s="7" t="s">
        <v>553</v>
      </c>
      <c r="L1" s="64" t="s">
        <v>554</v>
      </c>
      <c r="M1" s="64" t="s">
        <v>555</v>
      </c>
      <c r="N1" s="64" t="s">
        <v>556</v>
      </c>
      <c r="O1" s="64" t="s">
        <v>557</v>
      </c>
      <c r="P1" s="65" t="s">
        <v>558</v>
      </c>
      <c r="Q1" s="65" t="s">
        <v>559</v>
      </c>
      <c r="R1" s="7" t="s">
        <v>458</v>
      </c>
      <c r="S1" s="13" t="s">
        <v>459</v>
      </c>
      <c r="T1" s="13" t="s">
        <v>460</v>
      </c>
      <c r="U1" s="7" t="s">
        <v>461</v>
      </c>
      <c r="V1" s="10" t="s">
        <v>462</v>
      </c>
      <c r="W1" s="7" t="s">
        <v>463</v>
      </c>
      <c r="X1" s="10" t="s">
        <v>464</v>
      </c>
      <c r="Y1" s="9" t="s">
        <v>465</v>
      </c>
    </row>
    <row r="2" spans="1:25" x14ac:dyDescent="0.25">
      <c r="A2" s="12">
        <v>2022</v>
      </c>
      <c r="B2" s="12" t="s">
        <v>560</v>
      </c>
      <c r="C2" t="s">
        <v>471</v>
      </c>
      <c r="D2">
        <v>4500000</v>
      </c>
      <c r="E2">
        <v>900000</v>
      </c>
      <c r="F2">
        <v>450000</v>
      </c>
      <c r="G2" s="6">
        <v>97</v>
      </c>
      <c r="H2" s="6">
        <v>7909</v>
      </c>
      <c r="I2" s="6">
        <v>24929</v>
      </c>
      <c r="J2" s="6">
        <v>126839</v>
      </c>
      <c r="K2" s="1">
        <v>4752797.4501999998</v>
      </c>
      <c r="L2" s="2">
        <v>0.40814931928529202</v>
      </c>
      <c r="M2" s="2">
        <v>0.28280270152127801</v>
      </c>
      <c r="N2" s="2">
        <v>0.25273766900153799</v>
      </c>
      <c r="O2" s="2">
        <v>5.6310310191892997E-2</v>
      </c>
      <c r="P2" s="4">
        <v>0.62557153915214503</v>
      </c>
      <c r="Q2" s="4">
        <v>0.37442846084785603</v>
      </c>
      <c r="R2" s="1">
        <v>600.93532054621301</v>
      </c>
      <c r="S2" s="14">
        <v>3.1519787583765302</v>
      </c>
      <c r="T2" s="14">
        <v>5.0880099482530401</v>
      </c>
      <c r="U2" s="1">
        <v>771448.00020000001</v>
      </c>
      <c r="V2" s="2">
        <v>0.16231451230212601</v>
      </c>
      <c r="W2" s="1">
        <v>481102.60019999999</v>
      </c>
      <c r="X2" s="2">
        <v>0.10122514271668701</v>
      </c>
      <c r="Y2">
        <f t="shared" ref="Y2:Y19" si="0">IF(A2&lt;&gt;A1,1,Y1+1)</f>
        <v>1</v>
      </c>
    </row>
    <row r="3" spans="1:25" x14ac:dyDescent="0.25">
      <c r="A3" s="12">
        <v>2022</v>
      </c>
      <c r="B3" s="12" t="s">
        <v>560</v>
      </c>
      <c r="C3" t="s">
        <v>472</v>
      </c>
      <c r="D3">
        <v>4000000</v>
      </c>
      <c r="E3">
        <v>800000</v>
      </c>
      <c r="F3">
        <v>400000</v>
      </c>
      <c r="G3" s="6">
        <v>102</v>
      </c>
      <c r="H3" s="6">
        <v>6888</v>
      </c>
      <c r="I3" s="6">
        <v>22818</v>
      </c>
      <c r="J3" s="6">
        <v>113521</v>
      </c>
      <c r="K3" s="1">
        <v>4385174.1155000003</v>
      </c>
      <c r="L3" s="2">
        <v>0.49609643277572602</v>
      </c>
      <c r="M3" s="2">
        <v>0.16112380730848999</v>
      </c>
      <c r="N3" s="2">
        <v>0.265858040500422</v>
      </c>
      <c r="O3" s="2">
        <v>7.6921719415362105E-2</v>
      </c>
      <c r="P3" s="4">
        <v>0.48283545825832802</v>
      </c>
      <c r="Q3" s="4">
        <v>0.51716454174167203</v>
      </c>
      <c r="R3" s="1">
        <v>636.63967995063899</v>
      </c>
      <c r="S3" s="14">
        <v>3.31271777003484</v>
      </c>
      <c r="T3" s="14">
        <v>4.9750635463230797</v>
      </c>
      <c r="U3" s="1">
        <v>853442.61549999996</v>
      </c>
      <c r="V3" s="2">
        <v>0.194620006645435</v>
      </c>
      <c r="W3" s="1">
        <v>638386.61549999996</v>
      </c>
      <c r="X3" s="2">
        <v>0.14557839636139799</v>
      </c>
      <c r="Y3">
        <f t="shared" si="0"/>
        <v>2</v>
      </c>
    </row>
    <row r="4" spans="1:25" x14ac:dyDescent="0.25">
      <c r="A4" s="12">
        <v>2022</v>
      </c>
      <c r="B4" s="12" t="s">
        <v>561</v>
      </c>
      <c r="C4" t="s">
        <v>475</v>
      </c>
      <c r="D4">
        <v>2200000</v>
      </c>
      <c r="E4">
        <v>440000</v>
      </c>
      <c r="F4">
        <v>220000</v>
      </c>
      <c r="G4" s="6">
        <v>88</v>
      </c>
      <c r="H4" s="6">
        <v>5750</v>
      </c>
      <c r="I4" s="6">
        <v>15911</v>
      </c>
      <c r="J4" s="6">
        <v>67162</v>
      </c>
      <c r="K4" s="1">
        <v>2554316.4177000001</v>
      </c>
      <c r="L4" s="2">
        <v>0.13019974706166601</v>
      </c>
      <c r="M4" s="2">
        <v>0.27434483689808198</v>
      </c>
      <c r="N4" s="2">
        <v>0.48510959817411797</v>
      </c>
      <c r="O4" s="2">
        <v>0.110345817866134</v>
      </c>
      <c r="P4" s="4">
        <v>0.57279162251065996</v>
      </c>
      <c r="Q4" s="4">
        <v>0.42720837748933999</v>
      </c>
      <c r="R4" s="1">
        <v>444.22894220869603</v>
      </c>
      <c r="S4" s="14">
        <v>2.7671304347826098</v>
      </c>
      <c r="T4" s="14">
        <v>4.2211048959839097</v>
      </c>
      <c r="U4" s="1">
        <v>455257.21769999998</v>
      </c>
      <c r="V4" s="2">
        <v>0.17823054909928901</v>
      </c>
      <c r="W4" s="1">
        <v>259758.43770000001</v>
      </c>
      <c r="X4" s="2">
        <v>0.101693915405318</v>
      </c>
      <c r="Y4">
        <f t="shared" si="0"/>
        <v>3</v>
      </c>
    </row>
    <row r="5" spans="1:25" x14ac:dyDescent="0.25">
      <c r="A5" s="12">
        <v>2022</v>
      </c>
      <c r="B5" s="12" t="s">
        <v>561</v>
      </c>
      <c r="C5" t="s">
        <v>474</v>
      </c>
      <c r="D5">
        <v>1500000</v>
      </c>
      <c r="E5">
        <v>300000</v>
      </c>
      <c r="F5">
        <v>150000</v>
      </c>
      <c r="G5" s="6">
        <v>66</v>
      </c>
      <c r="H5" s="6">
        <v>3837</v>
      </c>
      <c r="I5" s="6">
        <v>9994</v>
      </c>
      <c r="J5" s="6">
        <v>40938</v>
      </c>
      <c r="K5" s="1">
        <v>1597866.7487999999</v>
      </c>
      <c r="L5" s="2">
        <v>0</v>
      </c>
      <c r="M5" s="2">
        <v>0.35542916943888803</v>
      </c>
      <c r="N5" s="2">
        <v>0.48726785345819501</v>
      </c>
      <c r="O5" s="2">
        <v>0.15730297710291799</v>
      </c>
      <c r="P5" s="4">
        <v>0.35731117593427197</v>
      </c>
      <c r="Q5" s="4">
        <v>0.64268882406572803</v>
      </c>
      <c r="R5" s="1">
        <v>416.436473494918</v>
      </c>
      <c r="S5" s="14">
        <v>2.6046390409173799</v>
      </c>
      <c r="T5" s="14">
        <v>4.0962577546527896</v>
      </c>
      <c r="U5" s="1">
        <v>322148.2488</v>
      </c>
      <c r="V5" s="2">
        <v>0.201611460431187</v>
      </c>
      <c r="W5" s="1">
        <v>188520.94880000001</v>
      </c>
      <c r="X5" s="2">
        <v>0.117982897473509</v>
      </c>
      <c r="Y5">
        <f t="shared" si="0"/>
        <v>4</v>
      </c>
    </row>
    <row r="6" spans="1:25" x14ac:dyDescent="0.25">
      <c r="A6" s="12">
        <v>2022</v>
      </c>
      <c r="B6" s="12" t="s">
        <v>562</v>
      </c>
      <c r="C6" t="s">
        <v>473</v>
      </c>
      <c r="D6">
        <v>1500000</v>
      </c>
      <c r="E6">
        <v>300000</v>
      </c>
      <c r="F6">
        <v>150000</v>
      </c>
      <c r="G6" s="6">
        <v>72</v>
      </c>
      <c r="H6" s="6">
        <v>3371</v>
      </c>
      <c r="I6" s="6">
        <v>8952</v>
      </c>
      <c r="J6" s="6">
        <v>37739</v>
      </c>
      <c r="K6" s="1">
        <v>1466131.6544000001</v>
      </c>
      <c r="L6" s="2">
        <v>0.118428078732845</v>
      </c>
      <c r="M6" s="2">
        <v>0.403751939891272</v>
      </c>
      <c r="N6" s="2">
        <v>0.29220665177938898</v>
      </c>
      <c r="O6" s="2">
        <v>0.18561332959649399</v>
      </c>
      <c r="P6" s="4">
        <v>0.51586555950155799</v>
      </c>
      <c r="Q6" s="4">
        <v>0.48413444049844301</v>
      </c>
      <c r="R6" s="1">
        <v>434.92484556511403</v>
      </c>
      <c r="S6" s="14">
        <v>2.6555918125185398</v>
      </c>
      <c r="T6" s="14">
        <v>4.2157059874888301</v>
      </c>
      <c r="U6" s="1">
        <v>288241.70439999999</v>
      </c>
      <c r="V6" s="2">
        <v>0.196600150835677</v>
      </c>
      <c r="W6" s="1">
        <v>174076.9644</v>
      </c>
      <c r="X6" s="2">
        <v>0.11873215060706099</v>
      </c>
      <c r="Y6">
        <f t="shared" si="0"/>
        <v>5</v>
      </c>
    </row>
    <row r="7" spans="1:25" x14ac:dyDescent="0.25">
      <c r="A7" s="12">
        <v>2022</v>
      </c>
      <c r="B7" s="12" t="s">
        <v>562</v>
      </c>
      <c r="C7" t="s">
        <v>476</v>
      </c>
      <c r="D7">
        <v>1000000</v>
      </c>
      <c r="E7">
        <v>200000</v>
      </c>
      <c r="F7">
        <v>100000</v>
      </c>
      <c r="G7" s="6">
        <v>58</v>
      </c>
      <c r="H7" s="6">
        <v>2216</v>
      </c>
      <c r="I7" s="6">
        <v>5908</v>
      </c>
      <c r="J7" s="6">
        <v>21292</v>
      </c>
      <c r="K7" s="1">
        <v>886603.20160000003</v>
      </c>
      <c r="L7" s="2">
        <v>0</v>
      </c>
      <c r="M7" s="2">
        <v>0</v>
      </c>
      <c r="N7" s="2">
        <v>0.74404497368104305</v>
      </c>
      <c r="O7" s="2">
        <v>0.255955026318958</v>
      </c>
      <c r="P7" s="4">
        <v>0.30786212220689102</v>
      </c>
      <c r="Q7" s="4">
        <v>0.69213787779310898</v>
      </c>
      <c r="R7" s="1">
        <v>400.09169747292401</v>
      </c>
      <c r="S7" s="14">
        <v>2.66606498194946</v>
      </c>
      <c r="T7" s="14">
        <v>3.6039268788083998</v>
      </c>
      <c r="U7" s="1">
        <v>207475.85159999999</v>
      </c>
      <c r="V7" s="2">
        <v>0.23401207126883899</v>
      </c>
      <c r="W7" s="1">
        <v>122597.8116</v>
      </c>
      <c r="X7" s="2">
        <v>0.138278106123185</v>
      </c>
      <c r="Y7">
        <f t="shared" si="0"/>
        <v>6</v>
      </c>
    </row>
    <row r="8" spans="1:25" x14ac:dyDescent="0.25">
      <c r="A8" s="12">
        <v>2023</v>
      </c>
      <c r="B8" s="12" t="s">
        <v>560</v>
      </c>
      <c r="C8" t="s">
        <v>471</v>
      </c>
      <c r="D8">
        <v>5700000</v>
      </c>
      <c r="E8">
        <v>1026000</v>
      </c>
      <c r="F8">
        <v>456000</v>
      </c>
      <c r="G8" s="6">
        <v>97</v>
      </c>
      <c r="H8" s="6">
        <v>7751</v>
      </c>
      <c r="I8" s="6">
        <v>25547</v>
      </c>
      <c r="J8" s="6">
        <v>135310</v>
      </c>
      <c r="K8" s="1">
        <v>5538969.6127000097</v>
      </c>
      <c r="L8" s="2">
        <v>0.45612656355925701</v>
      </c>
      <c r="M8" s="2">
        <v>0.289476855519056</v>
      </c>
      <c r="N8" s="2">
        <v>0.21327982363206099</v>
      </c>
      <c r="O8" s="2">
        <v>4.1116757289626001E-2</v>
      </c>
      <c r="P8" s="4">
        <v>0.65951275784654695</v>
      </c>
      <c r="Q8" s="4">
        <v>0.340487242153452</v>
      </c>
      <c r="R8" s="1">
        <v>714.61354827764205</v>
      </c>
      <c r="S8" s="14">
        <v>3.29596181137918</v>
      </c>
      <c r="T8" s="14">
        <v>5.2965123106431298</v>
      </c>
      <c r="U8" s="1">
        <v>466776.8627</v>
      </c>
      <c r="V8" s="2">
        <v>8.4271425073311895E-2</v>
      </c>
      <c r="W8" s="1">
        <v>199141.48269999999</v>
      </c>
      <c r="X8" s="2">
        <v>3.5952802890161902E-2</v>
      </c>
      <c r="Y8">
        <f t="shared" si="0"/>
        <v>1</v>
      </c>
    </row>
    <row r="9" spans="1:25" x14ac:dyDescent="0.25">
      <c r="A9" s="12">
        <v>2023</v>
      </c>
      <c r="B9" s="12" t="s">
        <v>560</v>
      </c>
      <c r="C9" t="s">
        <v>472</v>
      </c>
      <c r="D9">
        <v>4200000</v>
      </c>
      <c r="E9">
        <v>756000</v>
      </c>
      <c r="F9">
        <v>336000</v>
      </c>
      <c r="G9" s="6">
        <v>100</v>
      </c>
      <c r="H9" s="6">
        <v>6955</v>
      </c>
      <c r="I9" s="6">
        <v>22564</v>
      </c>
      <c r="J9" s="6">
        <v>107122</v>
      </c>
      <c r="K9" s="1">
        <v>4477027.9001249997</v>
      </c>
      <c r="L9" s="2">
        <v>0.54173247556873205</v>
      </c>
      <c r="M9" s="2">
        <v>9.4583702546990403E-2</v>
      </c>
      <c r="N9" s="2">
        <v>0.30042256162005299</v>
      </c>
      <c r="O9" s="2">
        <v>6.3261260264224004E-2</v>
      </c>
      <c r="P9" s="4">
        <v>0.50981174560276299</v>
      </c>
      <c r="Q9" s="4">
        <v>0.49018825439723601</v>
      </c>
      <c r="R9" s="1">
        <v>643.71357298706005</v>
      </c>
      <c r="S9" s="14">
        <v>3.2442846872753401</v>
      </c>
      <c r="T9" s="14">
        <v>4.7474738521538704</v>
      </c>
      <c r="U9" s="1">
        <v>482464.15012499999</v>
      </c>
      <c r="V9" s="2">
        <v>0.107764383177404</v>
      </c>
      <c r="W9" s="1">
        <v>265777.40012499999</v>
      </c>
      <c r="X9" s="2">
        <v>5.9364695966620903E-2</v>
      </c>
      <c r="Y9">
        <f t="shared" si="0"/>
        <v>2</v>
      </c>
    </row>
    <row r="10" spans="1:25" x14ac:dyDescent="0.25">
      <c r="A10" s="12">
        <v>2023</v>
      </c>
      <c r="B10" s="12" t="s">
        <v>561</v>
      </c>
      <c r="C10" t="s">
        <v>475</v>
      </c>
      <c r="D10">
        <v>3000000</v>
      </c>
      <c r="E10">
        <v>540000</v>
      </c>
      <c r="F10">
        <v>240000</v>
      </c>
      <c r="G10" s="6">
        <v>95</v>
      </c>
      <c r="H10" s="6">
        <v>6329</v>
      </c>
      <c r="I10" s="6">
        <v>18046</v>
      </c>
      <c r="J10" s="6">
        <v>78718</v>
      </c>
      <c r="K10" s="1">
        <v>3287991.1139000002</v>
      </c>
      <c r="L10" s="2">
        <v>0.16644291500255101</v>
      </c>
      <c r="M10" s="2">
        <v>0.43088030588366399</v>
      </c>
      <c r="N10" s="2">
        <v>0.30917493496331799</v>
      </c>
      <c r="O10" s="2">
        <v>9.3501844150467597E-2</v>
      </c>
      <c r="P10" s="4">
        <v>0.54918787248733403</v>
      </c>
      <c r="Q10" s="4">
        <v>0.45081212751266603</v>
      </c>
      <c r="R10" s="1">
        <v>519.51194721125</v>
      </c>
      <c r="S10" s="14">
        <v>2.85131932374783</v>
      </c>
      <c r="T10" s="14">
        <v>4.3620746979940197</v>
      </c>
      <c r="U10" s="1">
        <v>345164.6139</v>
      </c>
      <c r="V10" s="2">
        <v>0.10497735606425899</v>
      </c>
      <c r="W10" s="1">
        <v>129417.1439</v>
      </c>
      <c r="X10" s="2">
        <v>3.9360551600303398E-2</v>
      </c>
      <c r="Y10">
        <f t="shared" si="0"/>
        <v>3</v>
      </c>
    </row>
    <row r="11" spans="1:25" x14ac:dyDescent="0.25">
      <c r="A11" s="12">
        <v>2023</v>
      </c>
      <c r="B11" s="12" t="s">
        <v>561</v>
      </c>
      <c r="C11" t="s">
        <v>474</v>
      </c>
      <c r="D11">
        <v>2500000</v>
      </c>
      <c r="E11">
        <v>450000</v>
      </c>
      <c r="F11">
        <v>200000</v>
      </c>
      <c r="G11" s="6">
        <v>70</v>
      </c>
      <c r="H11" s="6">
        <v>4672</v>
      </c>
      <c r="I11" s="6">
        <v>13669</v>
      </c>
      <c r="J11" s="6">
        <v>59673</v>
      </c>
      <c r="K11" s="1">
        <v>2556790.100075</v>
      </c>
      <c r="L11" s="2">
        <v>0.15851608514446</v>
      </c>
      <c r="M11" s="2">
        <v>0.47137274934678702</v>
      </c>
      <c r="N11" s="2">
        <v>0.27991599243090198</v>
      </c>
      <c r="O11" s="2">
        <v>9.0195173077850799E-2</v>
      </c>
      <c r="P11" s="4">
        <v>0.44476717980941899</v>
      </c>
      <c r="Q11" s="4">
        <v>0.55523282019058096</v>
      </c>
      <c r="R11" s="1">
        <v>547.258154981806</v>
      </c>
      <c r="S11" s="14">
        <v>2.92572773972603</v>
      </c>
      <c r="T11" s="14">
        <v>4.36557173165557</v>
      </c>
      <c r="U11" s="1">
        <v>263711.10007500002</v>
      </c>
      <c r="V11" s="2">
        <v>0.10314147417391201</v>
      </c>
      <c r="W11" s="1">
        <v>99400.960074999806</v>
      </c>
      <c r="X11" s="2">
        <v>3.8877246932426703E-2</v>
      </c>
      <c r="Y11">
        <f t="shared" si="0"/>
        <v>4</v>
      </c>
    </row>
    <row r="12" spans="1:25" x14ac:dyDescent="0.25">
      <c r="A12" s="12">
        <v>2023</v>
      </c>
      <c r="B12" s="12" t="s">
        <v>562</v>
      </c>
      <c r="C12" t="s">
        <v>473</v>
      </c>
      <c r="D12">
        <v>2500000</v>
      </c>
      <c r="E12">
        <v>450000</v>
      </c>
      <c r="F12">
        <v>200000</v>
      </c>
      <c r="G12" s="6">
        <v>87</v>
      </c>
      <c r="H12" s="6">
        <v>4567</v>
      </c>
      <c r="I12" s="6">
        <v>13021</v>
      </c>
      <c r="J12" s="6">
        <v>54943</v>
      </c>
      <c r="K12" s="1">
        <v>2300387.8325999998</v>
      </c>
      <c r="L12" s="2">
        <v>0.21904307797980699</v>
      </c>
      <c r="M12" s="2">
        <v>0.31053600070237097</v>
      </c>
      <c r="N12" s="2">
        <v>0.31433114431958098</v>
      </c>
      <c r="O12" s="2">
        <v>0.156089776998241</v>
      </c>
      <c r="P12" s="4">
        <v>0.560471439784471</v>
      </c>
      <c r="Q12" s="4">
        <v>0.439528560215529</v>
      </c>
      <c r="R12" s="1">
        <v>503.69779562075797</v>
      </c>
      <c r="S12" s="14">
        <v>2.8511057587037398</v>
      </c>
      <c r="T12" s="14">
        <v>4.2195683895246097</v>
      </c>
      <c r="U12" s="1">
        <v>246656.33259999999</v>
      </c>
      <c r="V12" s="2">
        <v>0.107223803353723</v>
      </c>
      <c r="W12" s="1">
        <v>80651.862599999804</v>
      </c>
      <c r="X12" s="2">
        <v>3.5060115280145403E-2</v>
      </c>
      <c r="Y12">
        <f t="shared" si="0"/>
        <v>5</v>
      </c>
    </row>
    <row r="13" spans="1:25" x14ac:dyDescent="0.25">
      <c r="A13" s="12">
        <v>2023</v>
      </c>
      <c r="B13" s="12" t="s">
        <v>562</v>
      </c>
      <c r="C13" t="s">
        <v>476</v>
      </c>
      <c r="D13">
        <v>1500000</v>
      </c>
      <c r="E13">
        <v>270000</v>
      </c>
      <c r="F13">
        <v>120000</v>
      </c>
      <c r="G13" s="6">
        <v>68</v>
      </c>
      <c r="H13" s="6">
        <v>2878</v>
      </c>
      <c r="I13" s="6">
        <v>7967</v>
      </c>
      <c r="J13" s="6">
        <v>30500</v>
      </c>
      <c r="K13" s="1">
        <v>1368814.0918000001</v>
      </c>
      <c r="L13" s="2">
        <v>0</v>
      </c>
      <c r="M13" s="2">
        <v>0.15015597050854401</v>
      </c>
      <c r="N13" s="2">
        <v>0.65956959181562402</v>
      </c>
      <c r="O13" s="2">
        <v>0.19027443767583199</v>
      </c>
      <c r="P13" s="4">
        <v>0.32324661679816302</v>
      </c>
      <c r="Q13" s="4">
        <v>0.67675338320183698</v>
      </c>
      <c r="R13" s="1">
        <v>475.61295753995802</v>
      </c>
      <c r="S13" s="14">
        <v>2.7682418346073701</v>
      </c>
      <c r="T13" s="14">
        <v>3.82829170327601</v>
      </c>
      <c r="U13" s="1">
        <v>209783.09179999999</v>
      </c>
      <c r="V13" s="2">
        <v>0.15325900942774001</v>
      </c>
      <c r="W13" s="1">
        <v>105373.18180000001</v>
      </c>
      <c r="X13" s="2">
        <v>7.6981368347423598E-2</v>
      </c>
      <c r="Y13">
        <f t="shared" si="0"/>
        <v>6</v>
      </c>
    </row>
    <row r="14" spans="1:25" x14ac:dyDescent="0.25">
      <c r="A14" s="12">
        <v>2024</v>
      </c>
      <c r="B14" s="12" t="s">
        <v>560</v>
      </c>
      <c r="C14" t="s">
        <v>471</v>
      </c>
      <c r="D14">
        <v>5800000</v>
      </c>
      <c r="E14">
        <v>1044000</v>
      </c>
      <c r="F14">
        <v>464000</v>
      </c>
      <c r="G14" s="6">
        <v>86</v>
      </c>
      <c r="H14" s="6">
        <v>6948</v>
      </c>
      <c r="I14" s="6">
        <v>22732</v>
      </c>
      <c r="J14" s="6">
        <v>120298</v>
      </c>
      <c r="K14" s="1">
        <v>5113960.0798500003</v>
      </c>
      <c r="L14" s="2">
        <v>0.50890976202660099</v>
      </c>
      <c r="M14" s="2">
        <v>0.26262388220273197</v>
      </c>
      <c r="N14" s="2">
        <v>0.17943600848892699</v>
      </c>
      <c r="O14" s="2">
        <v>4.9030347281739897E-2</v>
      </c>
      <c r="P14" s="4">
        <v>0.66390927405314903</v>
      </c>
      <c r="Q14" s="4">
        <v>0.33609072594685002</v>
      </c>
      <c r="R14" s="1">
        <v>736.03340239637305</v>
      </c>
      <c r="S14" s="14">
        <v>3.2717328727691402</v>
      </c>
      <c r="T14" s="14">
        <v>5.2920112616575796</v>
      </c>
      <c r="U14" s="1">
        <v>642343.57984999998</v>
      </c>
      <c r="V14" s="2">
        <v>0.12560590419564599</v>
      </c>
      <c r="W14" s="1">
        <v>402587.64984999999</v>
      </c>
      <c r="X14" s="2">
        <v>7.8723267988788898E-2</v>
      </c>
      <c r="Y14">
        <f t="shared" si="0"/>
        <v>1</v>
      </c>
    </row>
    <row r="15" spans="1:25" x14ac:dyDescent="0.25">
      <c r="A15" s="12">
        <v>2024</v>
      </c>
      <c r="B15" s="12" t="s">
        <v>560</v>
      </c>
      <c r="C15" t="s">
        <v>472</v>
      </c>
      <c r="D15">
        <v>4800000</v>
      </c>
      <c r="E15">
        <v>864000</v>
      </c>
      <c r="F15">
        <v>384000</v>
      </c>
      <c r="G15" s="6">
        <v>96</v>
      </c>
      <c r="H15" s="6">
        <v>6776</v>
      </c>
      <c r="I15" s="6">
        <v>22200</v>
      </c>
      <c r="J15" s="6">
        <v>106915</v>
      </c>
      <c r="K15" s="1">
        <v>4719684.2363999998</v>
      </c>
      <c r="L15" s="2">
        <v>0.510407126417734</v>
      </c>
      <c r="M15" s="2">
        <v>0.18357006727654601</v>
      </c>
      <c r="N15" s="2">
        <v>0.23893201477397</v>
      </c>
      <c r="O15" s="2">
        <v>6.7090791531750196E-2</v>
      </c>
      <c r="P15" s="4">
        <v>0.47058639172736499</v>
      </c>
      <c r="Q15" s="4">
        <v>0.52941360827263495</v>
      </c>
      <c r="R15" s="1">
        <v>696.52955082644598</v>
      </c>
      <c r="S15" s="14">
        <v>3.27626918536009</v>
      </c>
      <c r="T15" s="14">
        <v>4.8159909909909899</v>
      </c>
      <c r="U15" s="1">
        <v>723022.98640000005</v>
      </c>
      <c r="V15" s="2">
        <v>0.153193084576246</v>
      </c>
      <c r="W15" s="1">
        <v>504917.18640000001</v>
      </c>
      <c r="X15" s="2">
        <v>0.10698113710783599</v>
      </c>
      <c r="Y15">
        <f t="shared" si="0"/>
        <v>2</v>
      </c>
    </row>
    <row r="16" spans="1:25" x14ac:dyDescent="0.25">
      <c r="A16" s="12">
        <v>2024</v>
      </c>
      <c r="B16" s="12" t="s">
        <v>561</v>
      </c>
      <c r="C16" t="s">
        <v>475</v>
      </c>
      <c r="D16">
        <v>3600000</v>
      </c>
      <c r="E16">
        <v>720000</v>
      </c>
      <c r="F16">
        <v>360000</v>
      </c>
      <c r="G16" s="6">
        <v>105</v>
      </c>
      <c r="H16" s="6">
        <v>6723</v>
      </c>
      <c r="I16" s="6">
        <v>19583</v>
      </c>
      <c r="J16" s="6">
        <v>87806</v>
      </c>
      <c r="K16" s="1">
        <v>3862425.5062500001</v>
      </c>
      <c r="L16" s="2">
        <v>0.14732589251992401</v>
      </c>
      <c r="M16" s="2">
        <v>0.38145564854672298</v>
      </c>
      <c r="N16" s="2">
        <v>0.38380341156126602</v>
      </c>
      <c r="O16" s="2">
        <v>8.7415047372086802E-2</v>
      </c>
      <c r="P16" s="4">
        <v>0.53592923987801</v>
      </c>
      <c r="Q16" s="4">
        <v>0.46407076012199</v>
      </c>
      <c r="R16" s="1">
        <v>574.509223003123</v>
      </c>
      <c r="S16" s="14">
        <v>2.9128365313104299</v>
      </c>
      <c r="T16" s="14">
        <v>4.4837869580758802</v>
      </c>
      <c r="U16" s="1">
        <v>541966.00624999998</v>
      </c>
      <c r="V16" s="2">
        <v>0.14031752984569301</v>
      </c>
      <c r="W16" s="1">
        <v>321008.64624999999</v>
      </c>
      <c r="X16" s="2">
        <v>8.3110637533477E-2</v>
      </c>
      <c r="Y16">
        <f t="shared" si="0"/>
        <v>3</v>
      </c>
    </row>
    <row r="17" spans="1:25" x14ac:dyDescent="0.25">
      <c r="A17" s="12">
        <v>2024</v>
      </c>
      <c r="B17" s="12" t="s">
        <v>562</v>
      </c>
      <c r="C17" t="s">
        <v>473</v>
      </c>
      <c r="D17">
        <v>2600000</v>
      </c>
      <c r="E17">
        <v>468000</v>
      </c>
      <c r="F17">
        <v>208000</v>
      </c>
      <c r="G17" s="6">
        <v>95</v>
      </c>
      <c r="H17" s="6">
        <v>5068</v>
      </c>
      <c r="I17" s="6">
        <v>14393</v>
      </c>
      <c r="J17" s="6">
        <v>60859</v>
      </c>
      <c r="K17" s="1">
        <v>2669652.8576000002</v>
      </c>
      <c r="L17" s="2">
        <v>0.25292493264724297</v>
      </c>
      <c r="M17" s="2">
        <v>0.279531195928925</v>
      </c>
      <c r="N17" s="2">
        <v>0.33685345981965897</v>
      </c>
      <c r="O17" s="2">
        <v>0.130690411604173</v>
      </c>
      <c r="P17" s="4">
        <v>0.56469497571877802</v>
      </c>
      <c r="Q17" s="4">
        <v>0.43530502428122098</v>
      </c>
      <c r="R17" s="1">
        <v>526.76654648776605</v>
      </c>
      <c r="S17" s="14">
        <v>2.8399763220205201</v>
      </c>
      <c r="T17" s="14">
        <v>4.2283749044674499</v>
      </c>
      <c r="U17" s="1">
        <v>407514.85759999999</v>
      </c>
      <c r="V17" s="2">
        <v>0.15264713404212199</v>
      </c>
      <c r="W17" s="1">
        <v>229815.79759999999</v>
      </c>
      <c r="X17" s="2">
        <v>8.6084524789714706E-2</v>
      </c>
      <c r="Y17">
        <f t="shared" si="0"/>
        <v>4</v>
      </c>
    </row>
    <row r="18" spans="1:25" x14ac:dyDescent="0.25">
      <c r="A18" s="12">
        <v>2024</v>
      </c>
      <c r="B18" s="12" t="s">
        <v>561</v>
      </c>
      <c r="C18" t="s">
        <v>474</v>
      </c>
      <c r="D18">
        <v>3000000</v>
      </c>
      <c r="E18">
        <v>540000</v>
      </c>
      <c r="F18">
        <v>240000</v>
      </c>
      <c r="G18" s="6">
        <v>67</v>
      </c>
      <c r="H18" s="6">
        <v>4597</v>
      </c>
      <c r="I18" s="6">
        <v>13713</v>
      </c>
      <c r="J18" s="6">
        <v>59463</v>
      </c>
      <c r="K18" s="1">
        <v>2641705.9314000001</v>
      </c>
      <c r="L18" s="2">
        <v>9.0810864732723998E-2</v>
      </c>
      <c r="M18" s="2">
        <v>0.51220974065152902</v>
      </c>
      <c r="N18" s="2">
        <v>0.31829016371795499</v>
      </c>
      <c r="O18" s="2">
        <v>7.8689230897791604E-2</v>
      </c>
      <c r="P18" s="4">
        <v>0.47151451257100402</v>
      </c>
      <c r="Q18" s="4">
        <v>0.52848548742899604</v>
      </c>
      <c r="R18" s="1">
        <v>574.65867552751797</v>
      </c>
      <c r="S18" s="14">
        <v>2.9830324124429</v>
      </c>
      <c r="T18" s="14">
        <v>4.3362502734631398</v>
      </c>
      <c r="U18" s="1">
        <v>386484.9314</v>
      </c>
      <c r="V18" s="2">
        <v>0.14630126949640401</v>
      </c>
      <c r="W18" s="1">
        <v>229154.7414</v>
      </c>
      <c r="X18" s="2">
        <v>8.6744985002383299E-2</v>
      </c>
      <c r="Y18">
        <f t="shared" si="0"/>
        <v>5</v>
      </c>
    </row>
    <row r="19" spans="1:25" x14ac:dyDescent="0.25">
      <c r="A19" s="12">
        <v>2024</v>
      </c>
      <c r="B19" s="12" t="s">
        <v>562</v>
      </c>
      <c r="C19" t="s">
        <v>476</v>
      </c>
      <c r="D19">
        <v>1700000</v>
      </c>
      <c r="E19">
        <v>306000</v>
      </c>
      <c r="F19">
        <v>136000</v>
      </c>
      <c r="G19" s="6">
        <v>77</v>
      </c>
      <c r="H19" s="6">
        <v>3137</v>
      </c>
      <c r="I19" s="6">
        <v>8472</v>
      </c>
      <c r="J19" s="6">
        <v>31329</v>
      </c>
      <c r="K19" s="1">
        <v>1507905.828</v>
      </c>
      <c r="L19" s="2">
        <v>0</v>
      </c>
      <c r="M19" s="2">
        <v>0.121716049233281</v>
      </c>
      <c r="N19" s="2">
        <v>0.69724341419549196</v>
      </c>
      <c r="O19" s="2">
        <v>0.18104053657122701</v>
      </c>
      <c r="P19" s="4">
        <v>0.25796676833322801</v>
      </c>
      <c r="Q19" s="4">
        <v>0.74203323166677204</v>
      </c>
      <c r="R19" s="1">
        <v>480.68403825310799</v>
      </c>
      <c r="S19" s="14">
        <v>2.70066942939114</v>
      </c>
      <c r="T19" s="14">
        <v>3.6979461756373899</v>
      </c>
      <c r="U19" s="1">
        <v>300443.07799999998</v>
      </c>
      <c r="V19" s="2">
        <v>0.19924525286734299</v>
      </c>
      <c r="W19" s="1">
        <v>193977.76800000001</v>
      </c>
      <c r="X19" s="2">
        <v>0.12864050552631701</v>
      </c>
      <c r="Y19">
        <f t="shared" si="0"/>
        <v>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2A6EB-7068-4788-9866-3CF283978E2C}">
  <dimension ref="A1:U125"/>
  <sheetViews>
    <sheetView zoomScale="110" zoomScaleNormal="110" workbookViewId="0">
      <selection sqref="A1:XFD1048576"/>
    </sheetView>
  </sheetViews>
  <sheetFormatPr defaultRowHeight="15" x14ac:dyDescent="0.25"/>
  <cols>
    <col min="1" max="1" width="20.7109375" bestFit="1" customWidth="1"/>
    <col min="2" max="2" width="5.140625" style="12" bestFit="1" customWidth="1"/>
    <col min="3" max="3" width="19.140625" style="12" bestFit="1" customWidth="1"/>
    <col min="4" max="4" width="15.5703125" bestFit="1" customWidth="1"/>
    <col min="5" max="5" width="12.85546875" bestFit="1" customWidth="1"/>
    <col min="6" max="6" width="12.85546875" style="6" bestFit="1" customWidth="1"/>
    <col min="7" max="8" width="11.5703125" style="6" bestFit="1" customWidth="1"/>
    <col min="9" max="9" width="10.42578125" style="1" bestFit="1" customWidth="1"/>
    <col min="10" max="10" width="18" style="4" bestFit="1" customWidth="1"/>
    <col min="11" max="11" width="16" style="4" bestFit="1" customWidth="1"/>
    <col min="12" max="12" width="18.5703125" style="4" bestFit="1" customWidth="1"/>
    <col min="13" max="13" width="16.140625" style="53" bestFit="1" customWidth="1"/>
    <col min="14" max="14" width="18.7109375" style="1" bestFit="1" customWidth="1"/>
    <col min="15" max="15" width="18.7109375" style="14" bestFit="1" customWidth="1"/>
    <col min="16" max="16" width="16.85546875" style="14" bestFit="1" customWidth="1"/>
    <col min="17" max="17" width="15.85546875" bestFit="1" customWidth="1"/>
    <col min="18" max="18" width="13.7109375" style="2" bestFit="1" customWidth="1"/>
    <col min="19" max="19" width="13.85546875" bestFit="1" customWidth="1"/>
    <col min="20" max="20" width="13.7109375" style="2" bestFit="1" customWidth="1"/>
    <col min="21" max="21" width="18.42578125" bestFit="1" customWidth="1"/>
  </cols>
  <sheetData>
    <row r="1" spans="1:21" s="16" customFormat="1" x14ac:dyDescent="0.25">
      <c r="A1" s="19" t="s">
        <v>543</v>
      </c>
      <c r="B1" s="94" t="s">
        <v>469</v>
      </c>
      <c r="C1" s="94" t="s">
        <v>470</v>
      </c>
      <c r="D1" s="95" t="s">
        <v>548</v>
      </c>
      <c r="E1" s="96" t="s">
        <v>552</v>
      </c>
      <c r="F1" s="97" t="s">
        <v>450</v>
      </c>
      <c r="G1" s="97" t="s">
        <v>451</v>
      </c>
      <c r="H1" s="97" t="s">
        <v>452</v>
      </c>
      <c r="I1" s="98" t="s">
        <v>0</v>
      </c>
      <c r="J1" s="99" t="s">
        <v>554</v>
      </c>
      <c r="K1" s="99" t="s">
        <v>555</v>
      </c>
      <c r="L1" s="99" t="s">
        <v>556</v>
      </c>
      <c r="M1" s="100" t="s">
        <v>557</v>
      </c>
      <c r="N1" s="98" t="s">
        <v>614</v>
      </c>
      <c r="O1" s="101" t="s">
        <v>615</v>
      </c>
      <c r="P1" s="101" t="s">
        <v>616</v>
      </c>
      <c r="Q1" s="96" t="s">
        <v>461</v>
      </c>
      <c r="R1" s="102" t="s">
        <v>462</v>
      </c>
      <c r="S1" s="96" t="s">
        <v>463</v>
      </c>
      <c r="T1" s="102" t="s">
        <v>464</v>
      </c>
      <c r="U1" s="36" t="s">
        <v>563</v>
      </c>
    </row>
    <row r="2" spans="1:21" x14ac:dyDescent="0.25">
      <c r="A2" s="18" t="str">
        <f t="shared" ref="A2:A33" si="0">B2&amp;D2&amp;U2</f>
        <v>202201-North West1</v>
      </c>
      <c r="B2" s="76">
        <v>2022</v>
      </c>
      <c r="C2" s="76" t="s">
        <v>399</v>
      </c>
      <c r="D2" s="77" t="s">
        <v>475</v>
      </c>
      <c r="E2" s="77">
        <v>8</v>
      </c>
      <c r="F2" s="79">
        <v>1301</v>
      </c>
      <c r="G2" s="79">
        <v>3748</v>
      </c>
      <c r="H2" s="79">
        <v>15631</v>
      </c>
      <c r="I2" s="80">
        <v>570473.25100000098</v>
      </c>
      <c r="J2" s="90">
        <v>0.274753495847959</v>
      </c>
      <c r="K2" s="90">
        <v>0.476257497654347</v>
      </c>
      <c r="L2" s="90">
        <v>0.24109082022497799</v>
      </c>
      <c r="M2" s="91">
        <v>7.8981862727162191E-3</v>
      </c>
      <c r="N2" s="80">
        <v>438.48827901614197</v>
      </c>
      <c r="O2" s="92">
        <v>2.8808608762490402</v>
      </c>
      <c r="P2" s="92">
        <v>12.0146041506533</v>
      </c>
      <c r="Q2" s="80">
        <v>77189.051000000894</v>
      </c>
      <c r="R2" s="82">
        <v>0.13530704702577001</v>
      </c>
      <c r="S2" s="80">
        <v>32786.951000000998</v>
      </c>
      <c r="T2" s="82">
        <v>5.7473248644923799E-2</v>
      </c>
      <c r="U2" s="18">
        <f>IF(D2&lt;&gt;D1,1,U1+1)</f>
        <v>1</v>
      </c>
    </row>
    <row r="3" spans="1:21" x14ac:dyDescent="0.25">
      <c r="A3" s="18" t="str">
        <f t="shared" si="0"/>
        <v>202201-North West2</v>
      </c>
      <c r="B3" s="76">
        <v>2022</v>
      </c>
      <c r="C3" s="76" t="s">
        <v>404</v>
      </c>
      <c r="D3" s="77" t="s">
        <v>475</v>
      </c>
      <c r="E3" s="77">
        <v>7</v>
      </c>
      <c r="F3" s="79">
        <v>957</v>
      </c>
      <c r="G3" s="79">
        <v>3050</v>
      </c>
      <c r="H3" s="79">
        <v>16097</v>
      </c>
      <c r="I3" s="80">
        <v>546005.78500000003</v>
      </c>
      <c r="J3" s="90">
        <v>0</v>
      </c>
      <c r="K3" s="90">
        <v>0.78583665189554697</v>
      </c>
      <c r="L3" s="90">
        <v>0.19677419901329399</v>
      </c>
      <c r="M3" s="91">
        <v>1.73891490911584E-2</v>
      </c>
      <c r="N3" s="80">
        <v>570.53896029258101</v>
      </c>
      <c r="O3" s="92">
        <v>3.1870428422152601</v>
      </c>
      <c r="P3" s="92">
        <v>16.8202716823406</v>
      </c>
      <c r="Q3" s="80">
        <v>52863.9350000005</v>
      </c>
      <c r="R3" s="82">
        <v>9.6819367948639004E-2</v>
      </c>
      <c r="S3" s="80">
        <v>19928.055000000499</v>
      </c>
      <c r="T3" s="82">
        <v>3.6497882527014698E-2</v>
      </c>
      <c r="U3" s="18">
        <f t="shared" ref="U3:U66" si="1">IF(D3&lt;&gt;D2,1,U2+1)</f>
        <v>2</v>
      </c>
    </row>
    <row r="4" spans="1:21" x14ac:dyDescent="0.25">
      <c r="A4" s="18" t="str">
        <f t="shared" si="0"/>
        <v>202201-North West3</v>
      </c>
      <c r="B4" s="76">
        <v>2022</v>
      </c>
      <c r="C4" s="76" t="s">
        <v>395</v>
      </c>
      <c r="D4" s="77" t="s">
        <v>475</v>
      </c>
      <c r="E4" s="77">
        <v>12</v>
      </c>
      <c r="F4" s="79">
        <v>1118</v>
      </c>
      <c r="G4" s="79">
        <v>3137</v>
      </c>
      <c r="H4" s="79">
        <v>12906</v>
      </c>
      <c r="I4" s="80">
        <v>495851.98259999999</v>
      </c>
      <c r="J4" s="90">
        <v>0</v>
      </c>
      <c r="K4" s="90">
        <v>0</v>
      </c>
      <c r="L4" s="90">
        <v>0.95932120651361497</v>
      </c>
      <c r="M4" s="91">
        <v>4.0678793486385097E-2</v>
      </c>
      <c r="N4" s="80">
        <v>443.51697906976801</v>
      </c>
      <c r="O4" s="92">
        <v>2.8059033989266502</v>
      </c>
      <c r="P4" s="92">
        <v>11.543828264758501</v>
      </c>
      <c r="Q4" s="80">
        <v>93148.832599999907</v>
      </c>
      <c r="R4" s="82">
        <v>0.18785612616001601</v>
      </c>
      <c r="S4" s="80">
        <v>55089.082600000103</v>
      </c>
      <c r="T4" s="82">
        <v>0.1110998534505</v>
      </c>
      <c r="U4" s="18">
        <f t="shared" si="1"/>
        <v>3</v>
      </c>
    </row>
    <row r="5" spans="1:21" x14ac:dyDescent="0.25">
      <c r="A5" s="18" t="str">
        <f t="shared" si="0"/>
        <v>202201-North West4</v>
      </c>
      <c r="B5" s="76">
        <v>2022</v>
      </c>
      <c r="C5" s="76" t="s">
        <v>414</v>
      </c>
      <c r="D5" s="77" t="s">
        <v>475</v>
      </c>
      <c r="E5" s="77">
        <v>11</v>
      </c>
      <c r="F5" s="79">
        <v>808</v>
      </c>
      <c r="G5" s="79">
        <v>2427</v>
      </c>
      <c r="H5" s="79">
        <v>9637</v>
      </c>
      <c r="I5" s="80">
        <v>390882.56079999998</v>
      </c>
      <c r="J5" s="90">
        <v>0</v>
      </c>
      <c r="K5" s="90">
        <v>0</v>
      </c>
      <c r="L5" s="90">
        <v>0.90522026277105805</v>
      </c>
      <c r="M5" s="91">
        <v>9.4779737228942104E-2</v>
      </c>
      <c r="N5" s="80">
        <v>483.76554554455498</v>
      </c>
      <c r="O5" s="92">
        <v>3.0037128712871302</v>
      </c>
      <c r="P5" s="92">
        <v>11.9269801980198</v>
      </c>
      <c r="Q5" s="80">
        <v>92201.910799999998</v>
      </c>
      <c r="R5" s="82">
        <v>0.23588136193974699</v>
      </c>
      <c r="S5" s="80">
        <v>64510.610800000002</v>
      </c>
      <c r="T5" s="82">
        <v>0.16503834468329601</v>
      </c>
      <c r="U5" s="18">
        <f t="shared" si="1"/>
        <v>4</v>
      </c>
    </row>
    <row r="6" spans="1:21" x14ac:dyDescent="0.25">
      <c r="A6" s="18" t="str">
        <f t="shared" si="0"/>
        <v>202201-North West5</v>
      </c>
      <c r="B6" s="76">
        <v>2022</v>
      </c>
      <c r="C6" s="76" t="s">
        <v>412</v>
      </c>
      <c r="D6" s="77" t="s">
        <v>475</v>
      </c>
      <c r="E6" s="77">
        <v>4</v>
      </c>
      <c r="F6" s="79">
        <v>451</v>
      </c>
      <c r="G6" s="79">
        <v>1429</v>
      </c>
      <c r="H6" s="79">
        <v>6181</v>
      </c>
      <c r="I6" s="80">
        <v>249906.5729</v>
      </c>
      <c r="J6" s="90">
        <v>0.70359026359166299</v>
      </c>
      <c r="K6" s="90">
        <v>0</v>
      </c>
      <c r="L6" s="90">
        <v>0.23088361514640199</v>
      </c>
      <c r="M6" s="93">
        <v>6.5526121261934994E-2</v>
      </c>
      <c r="N6" s="80">
        <v>554.11656962306097</v>
      </c>
      <c r="O6" s="92">
        <v>3.1685144124168501</v>
      </c>
      <c r="P6" s="92">
        <v>13.705099778270499</v>
      </c>
      <c r="Q6" s="80">
        <v>47184.272900000396</v>
      </c>
      <c r="R6" s="82">
        <v>0.188807650605017</v>
      </c>
      <c r="S6" s="80">
        <v>31656.6729000003</v>
      </c>
      <c r="T6" s="82">
        <v>0.12667403074935399</v>
      </c>
      <c r="U6" s="18">
        <f t="shared" si="1"/>
        <v>5</v>
      </c>
    </row>
    <row r="7" spans="1:21" x14ac:dyDescent="0.25">
      <c r="A7" s="18" t="str">
        <f t="shared" si="0"/>
        <v>202201-North West6</v>
      </c>
      <c r="B7" s="76">
        <v>2022</v>
      </c>
      <c r="C7" s="76" t="s">
        <v>416</v>
      </c>
      <c r="D7" s="77" t="s">
        <v>475</v>
      </c>
      <c r="E7" s="77">
        <v>17</v>
      </c>
      <c r="F7" s="79">
        <v>459</v>
      </c>
      <c r="G7" s="79">
        <v>847</v>
      </c>
      <c r="H7" s="79">
        <v>2329</v>
      </c>
      <c r="I7" s="80">
        <v>118607.76799999901</v>
      </c>
      <c r="J7" s="90">
        <v>0</v>
      </c>
      <c r="K7" s="90">
        <v>0</v>
      </c>
      <c r="L7" s="90">
        <v>0.12917035922976</v>
      </c>
      <c r="M7" s="93">
        <v>0.87082964077024005</v>
      </c>
      <c r="N7" s="80">
        <v>258.40472331154598</v>
      </c>
      <c r="O7" s="92">
        <v>1.84531590413943</v>
      </c>
      <c r="P7" s="92">
        <v>5.07407407407407</v>
      </c>
      <c r="Q7" s="80">
        <v>42738.467999999499</v>
      </c>
      <c r="R7" s="82">
        <v>0.36033447657492101</v>
      </c>
      <c r="S7" s="80">
        <v>27583.2679999994</v>
      </c>
      <c r="T7" s="82">
        <v>0.232558697167284</v>
      </c>
      <c r="U7" s="18">
        <f t="shared" si="1"/>
        <v>6</v>
      </c>
    </row>
    <row r="8" spans="1:21" x14ac:dyDescent="0.25">
      <c r="A8" s="18" t="str">
        <f t="shared" si="0"/>
        <v>202201-North West7</v>
      </c>
      <c r="B8" s="76">
        <v>2022</v>
      </c>
      <c r="C8" s="76" t="s">
        <v>409</v>
      </c>
      <c r="D8" s="77" t="s">
        <v>475</v>
      </c>
      <c r="E8" s="77">
        <v>25</v>
      </c>
      <c r="F8" s="79">
        <v>451</v>
      </c>
      <c r="G8" s="79">
        <v>741</v>
      </c>
      <c r="H8" s="79">
        <v>1921</v>
      </c>
      <c r="I8" s="80">
        <v>92617.258999999496</v>
      </c>
      <c r="J8" s="90">
        <v>0</v>
      </c>
      <c r="K8" s="90">
        <v>0</v>
      </c>
      <c r="L8" s="90">
        <v>0.166898914596468</v>
      </c>
      <c r="M8" s="93">
        <v>0.833101085403532</v>
      </c>
      <c r="N8" s="80">
        <v>205.35977605321401</v>
      </c>
      <c r="O8" s="92">
        <v>1.6430155210643</v>
      </c>
      <c r="P8" s="92">
        <v>4.25942350332594</v>
      </c>
      <c r="Q8" s="80">
        <v>32481.458999999501</v>
      </c>
      <c r="R8" s="82">
        <v>0.35070633001565799</v>
      </c>
      <c r="S8" s="80">
        <v>17688.1089999994</v>
      </c>
      <c r="T8" s="82">
        <v>0.190980700476133</v>
      </c>
      <c r="U8" s="18">
        <f t="shared" si="1"/>
        <v>7</v>
      </c>
    </row>
    <row r="9" spans="1:21" x14ac:dyDescent="0.25">
      <c r="A9" s="18" t="str">
        <f t="shared" si="0"/>
        <v>202201-North West8</v>
      </c>
      <c r="B9" s="76">
        <v>2022</v>
      </c>
      <c r="C9" s="76" t="s">
        <v>402</v>
      </c>
      <c r="D9" s="77" t="s">
        <v>475</v>
      </c>
      <c r="E9" s="77">
        <v>11</v>
      </c>
      <c r="F9" s="79">
        <v>205</v>
      </c>
      <c r="G9" s="79">
        <v>532</v>
      </c>
      <c r="H9" s="79">
        <v>2460</v>
      </c>
      <c r="I9" s="80">
        <v>89971.238400000002</v>
      </c>
      <c r="J9" s="90">
        <v>0</v>
      </c>
      <c r="K9" s="90">
        <v>0.58323094417179899</v>
      </c>
      <c r="L9" s="90">
        <v>0.39688664512375799</v>
      </c>
      <c r="M9" s="91">
        <v>1.98824107044436E-2</v>
      </c>
      <c r="N9" s="80">
        <v>438.88408975609798</v>
      </c>
      <c r="O9" s="92">
        <v>2.5951219512195101</v>
      </c>
      <c r="P9" s="92">
        <v>12</v>
      </c>
      <c r="Q9" s="80">
        <v>17449.288400000001</v>
      </c>
      <c r="R9" s="82">
        <v>0.193942961220817</v>
      </c>
      <c r="S9" s="80">
        <v>10515.688399999999</v>
      </c>
      <c r="T9" s="82">
        <v>0.116878333420828</v>
      </c>
      <c r="U9" s="18">
        <f t="shared" si="1"/>
        <v>8</v>
      </c>
    </row>
    <row r="10" spans="1:21" x14ac:dyDescent="0.25">
      <c r="A10" s="18" t="str">
        <f t="shared" si="0"/>
        <v>202202-South West1</v>
      </c>
      <c r="B10" s="76">
        <v>2022</v>
      </c>
      <c r="C10" s="76" t="s">
        <v>402</v>
      </c>
      <c r="D10" s="77" t="s">
        <v>474</v>
      </c>
      <c r="E10" s="77">
        <v>11</v>
      </c>
      <c r="F10" s="79">
        <v>1029</v>
      </c>
      <c r="G10" s="79">
        <v>3342</v>
      </c>
      <c r="H10" s="79">
        <v>16940</v>
      </c>
      <c r="I10" s="80">
        <v>604981.71300000302</v>
      </c>
      <c r="J10" s="90">
        <v>0</v>
      </c>
      <c r="K10" s="90">
        <v>0.58323094417179899</v>
      </c>
      <c r="L10" s="90">
        <v>0.39688664512375799</v>
      </c>
      <c r="M10" s="91">
        <v>1.98824107044436E-2</v>
      </c>
      <c r="N10" s="80">
        <v>587.93169387755404</v>
      </c>
      <c r="O10" s="92">
        <v>3.2478134110787198</v>
      </c>
      <c r="P10" s="92">
        <v>16.4625850340136</v>
      </c>
      <c r="Q10" s="80">
        <v>73265.013000002698</v>
      </c>
      <c r="R10" s="82">
        <v>0.12110285555028399</v>
      </c>
      <c r="S10" s="80">
        <v>36738.863000003097</v>
      </c>
      <c r="T10" s="82">
        <v>6.0727228956758403E-2</v>
      </c>
      <c r="U10" s="18">
        <f t="shared" si="1"/>
        <v>1</v>
      </c>
    </row>
    <row r="11" spans="1:21" x14ac:dyDescent="0.25">
      <c r="A11" s="18" t="str">
        <f t="shared" si="0"/>
        <v>202202-South West2</v>
      </c>
      <c r="B11" s="76">
        <v>2022</v>
      </c>
      <c r="C11" s="76" t="s">
        <v>420</v>
      </c>
      <c r="D11" s="77" t="s">
        <v>474</v>
      </c>
      <c r="E11" s="77">
        <v>18</v>
      </c>
      <c r="F11" s="79">
        <v>1256</v>
      </c>
      <c r="G11" s="79">
        <v>3212</v>
      </c>
      <c r="H11" s="79">
        <v>13208</v>
      </c>
      <c r="I11" s="80">
        <v>518976.64579999901</v>
      </c>
      <c r="J11" s="90">
        <v>0</v>
      </c>
      <c r="K11" s="90">
        <v>0.163484171564623</v>
      </c>
      <c r="L11" s="90">
        <v>0.75986980183299802</v>
      </c>
      <c r="M11" s="91">
        <v>7.6646026602378597E-2</v>
      </c>
      <c r="N11" s="80">
        <v>413.19796640127299</v>
      </c>
      <c r="O11" s="92">
        <v>2.5573248407643301</v>
      </c>
      <c r="P11" s="92">
        <v>10.515923566879</v>
      </c>
      <c r="Q11" s="80">
        <v>120443.0958</v>
      </c>
      <c r="R11" s="82">
        <v>0.23207806512051701</v>
      </c>
      <c r="S11" s="80">
        <v>76757.495800000004</v>
      </c>
      <c r="T11" s="82">
        <v>0.14790163761931699</v>
      </c>
      <c r="U11" s="18">
        <f t="shared" si="1"/>
        <v>2</v>
      </c>
    </row>
    <row r="12" spans="1:21" x14ac:dyDescent="0.25">
      <c r="A12" s="18" t="str">
        <f t="shared" si="0"/>
        <v>202202-South West3</v>
      </c>
      <c r="B12" s="76">
        <v>2022</v>
      </c>
      <c r="C12" s="76" t="s">
        <v>424</v>
      </c>
      <c r="D12" s="77" t="s">
        <v>474</v>
      </c>
      <c r="E12" s="77">
        <v>10</v>
      </c>
      <c r="F12" s="79">
        <v>607</v>
      </c>
      <c r="G12" s="79">
        <v>1855</v>
      </c>
      <c r="H12" s="79">
        <v>6622</v>
      </c>
      <c r="I12" s="80">
        <v>274502.97600000002</v>
      </c>
      <c r="J12" s="90">
        <v>0</v>
      </c>
      <c r="K12" s="90">
        <v>0.28329717780545999</v>
      </c>
      <c r="L12" s="90">
        <v>0.60326441342479298</v>
      </c>
      <c r="M12" s="93">
        <v>0.11343840876974701</v>
      </c>
      <c r="N12" s="80">
        <v>452.22895551894601</v>
      </c>
      <c r="O12" s="92">
        <v>3.0560131795716599</v>
      </c>
      <c r="P12" s="92">
        <v>10.9093904448105</v>
      </c>
      <c r="Q12" s="80">
        <v>57402.675999999898</v>
      </c>
      <c r="R12" s="82">
        <v>0.20911494963173</v>
      </c>
      <c r="S12" s="80">
        <v>35965.125999999902</v>
      </c>
      <c r="T12" s="82">
        <v>0.13101907499902599</v>
      </c>
      <c r="U12" s="18">
        <f t="shared" si="1"/>
        <v>3</v>
      </c>
    </row>
    <row r="13" spans="1:21" x14ac:dyDescent="0.25">
      <c r="A13" s="18" t="str">
        <f t="shared" si="0"/>
        <v>202202-South West4</v>
      </c>
      <c r="B13" s="76">
        <v>2022</v>
      </c>
      <c r="C13" s="76" t="s">
        <v>410</v>
      </c>
      <c r="D13" s="77" t="s">
        <v>474</v>
      </c>
      <c r="E13" s="77">
        <v>17</v>
      </c>
      <c r="F13" s="79">
        <v>626</v>
      </c>
      <c r="G13" s="79">
        <v>1038</v>
      </c>
      <c r="H13" s="79">
        <v>2714</v>
      </c>
      <c r="I13" s="80">
        <v>132598.28799999901</v>
      </c>
      <c r="J13" s="90">
        <v>0</v>
      </c>
      <c r="K13" s="90">
        <v>0</v>
      </c>
      <c r="L13" s="90">
        <v>0.143085527620085</v>
      </c>
      <c r="M13" s="93">
        <v>0.85691447237991503</v>
      </c>
      <c r="N13" s="80">
        <v>211.81835143769899</v>
      </c>
      <c r="O13" s="92">
        <v>1.6581469648562299</v>
      </c>
      <c r="P13" s="92">
        <v>4.3354632587859401</v>
      </c>
      <c r="Q13" s="80">
        <v>47519.637999999301</v>
      </c>
      <c r="R13" s="82">
        <v>0.35837293766567802</v>
      </c>
      <c r="S13" s="80">
        <v>26350.237999999299</v>
      </c>
      <c r="T13" s="82">
        <v>0.198722309295573</v>
      </c>
      <c r="U13" s="18">
        <f t="shared" si="1"/>
        <v>4</v>
      </c>
    </row>
    <row r="14" spans="1:21" x14ac:dyDescent="0.25">
      <c r="A14" s="18" t="str">
        <f t="shared" si="0"/>
        <v>202202-South West5</v>
      </c>
      <c r="B14" s="76">
        <v>2022</v>
      </c>
      <c r="C14" s="76" t="s">
        <v>418</v>
      </c>
      <c r="D14" s="77" t="s">
        <v>474</v>
      </c>
      <c r="E14" s="77">
        <v>14</v>
      </c>
      <c r="F14" s="79">
        <v>319</v>
      </c>
      <c r="G14" s="79">
        <v>547</v>
      </c>
      <c r="H14" s="79">
        <v>1454</v>
      </c>
      <c r="I14" s="80">
        <v>66807.1259999998</v>
      </c>
      <c r="J14" s="90">
        <v>0</v>
      </c>
      <c r="K14" s="90">
        <v>0</v>
      </c>
      <c r="L14" s="90">
        <v>0</v>
      </c>
      <c r="M14" s="93">
        <v>1</v>
      </c>
      <c r="N14" s="80">
        <v>209.42672727272699</v>
      </c>
      <c r="O14" s="92">
        <v>1.7147335423197501</v>
      </c>
      <c r="P14" s="92">
        <v>4.55799373040752</v>
      </c>
      <c r="Q14" s="80">
        <v>23517.825999999801</v>
      </c>
      <c r="R14" s="82">
        <v>0.35202571055069598</v>
      </c>
      <c r="S14" s="80">
        <v>12709.2259999997</v>
      </c>
      <c r="T14" s="82">
        <v>0.19023758034434499</v>
      </c>
      <c r="U14" s="18">
        <f t="shared" si="1"/>
        <v>5</v>
      </c>
    </row>
    <row r="15" spans="1:21" x14ac:dyDescent="0.25">
      <c r="A15" s="18" t="str">
        <f t="shared" si="0"/>
        <v>202203-North Central1</v>
      </c>
      <c r="B15" s="76">
        <v>2022</v>
      </c>
      <c r="C15" s="76" t="s">
        <v>408</v>
      </c>
      <c r="D15" s="77" t="s">
        <v>471</v>
      </c>
      <c r="E15" s="77">
        <v>9</v>
      </c>
      <c r="F15" s="79">
        <v>1522</v>
      </c>
      <c r="G15" s="79">
        <v>6167</v>
      </c>
      <c r="H15" s="79">
        <v>36474</v>
      </c>
      <c r="I15" s="80">
        <v>1296943.7755</v>
      </c>
      <c r="J15" s="90">
        <v>0.70713487070511805</v>
      </c>
      <c r="K15" s="90">
        <v>0.29286512929488201</v>
      </c>
      <c r="L15" s="90">
        <v>0</v>
      </c>
      <c r="M15" s="93">
        <v>0</v>
      </c>
      <c r="N15" s="80">
        <v>852.131258541394</v>
      </c>
      <c r="O15" s="92">
        <v>4.0519053876478299</v>
      </c>
      <c r="P15" s="92">
        <v>23.964520367936899</v>
      </c>
      <c r="Q15" s="80">
        <v>174095.575500003</v>
      </c>
      <c r="R15" s="82">
        <v>0.13423525274477299</v>
      </c>
      <c r="S15" s="80">
        <v>116716.975500003</v>
      </c>
      <c r="T15" s="82">
        <v>8.9993859182527794E-2</v>
      </c>
      <c r="U15" s="18">
        <f t="shared" si="1"/>
        <v>1</v>
      </c>
    </row>
    <row r="16" spans="1:21" x14ac:dyDescent="0.25">
      <c r="A16" s="18" t="str">
        <f t="shared" si="0"/>
        <v>202203-North Central2</v>
      </c>
      <c r="B16" s="76">
        <v>2022</v>
      </c>
      <c r="C16" s="76" t="s">
        <v>405</v>
      </c>
      <c r="D16" s="77" t="s">
        <v>471</v>
      </c>
      <c r="E16" s="77">
        <v>7</v>
      </c>
      <c r="F16" s="79">
        <v>915</v>
      </c>
      <c r="G16" s="79">
        <v>3115</v>
      </c>
      <c r="H16" s="79">
        <v>17563</v>
      </c>
      <c r="I16" s="80">
        <v>654164.03339999903</v>
      </c>
      <c r="J16" s="90">
        <v>0.25296901319980097</v>
      </c>
      <c r="K16" s="90">
        <v>0.41698363021008</v>
      </c>
      <c r="L16" s="90">
        <v>0.33004735659011902</v>
      </c>
      <c r="M16" s="93">
        <v>0</v>
      </c>
      <c r="N16" s="80">
        <v>714.933369836064</v>
      </c>
      <c r="O16" s="92">
        <v>3.40437158469945</v>
      </c>
      <c r="P16" s="92">
        <v>19.194535519125701</v>
      </c>
      <c r="Q16" s="80">
        <v>87077.933399999398</v>
      </c>
      <c r="R16" s="82">
        <v>0.133113300264177</v>
      </c>
      <c r="S16" s="80">
        <v>53222.333399999203</v>
      </c>
      <c r="T16" s="82">
        <v>8.1359308495420696E-2</v>
      </c>
      <c r="U16" s="18">
        <f t="shared" si="1"/>
        <v>2</v>
      </c>
    </row>
    <row r="17" spans="1:21" x14ac:dyDescent="0.25">
      <c r="A17" s="18" t="str">
        <f t="shared" si="0"/>
        <v>202203-North Central3</v>
      </c>
      <c r="B17" s="76">
        <v>2022</v>
      </c>
      <c r="C17" s="76" t="s">
        <v>415</v>
      </c>
      <c r="D17" s="77" t="s">
        <v>471</v>
      </c>
      <c r="E17" s="77">
        <v>10</v>
      </c>
      <c r="F17" s="79">
        <v>1084</v>
      </c>
      <c r="G17" s="79">
        <v>3350</v>
      </c>
      <c r="H17" s="79">
        <v>17275</v>
      </c>
      <c r="I17" s="80">
        <v>619789.52919999999</v>
      </c>
      <c r="J17" s="90">
        <v>0.27207511914191301</v>
      </c>
      <c r="K17" s="90">
        <v>0.39198499579944202</v>
      </c>
      <c r="L17" s="90">
        <v>0.31132570285442002</v>
      </c>
      <c r="M17" s="91">
        <v>2.46141822042256E-2</v>
      </c>
      <c r="N17" s="80">
        <v>571.76155830258301</v>
      </c>
      <c r="O17" s="92">
        <v>3.0904059040590401</v>
      </c>
      <c r="P17" s="92">
        <v>15.9363468634686</v>
      </c>
      <c r="Q17" s="80">
        <v>77362.079199999906</v>
      </c>
      <c r="R17" s="82">
        <v>0.124819919594085</v>
      </c>
      <c r="S17" s="80">
        <v>37631.879199999901</v>
      </c>
      <c r="T17" s="82">
        <v>6.0717190960895402E-2</v>
      </c>
      <c r="U17" s="18">
        <f t="shared" si="1"/>
        <v>3</v>
      </c>
    </row>
    <row r="18" spans="1:21" x14ac:dyDescent="0.25">
      <c r="A18" s="18" t="str">
        <f t="shared" si="0"/>
        <v>202203-North Central4</v>
      </c>
      <c r="B18" s="76">
        <v>2022</v>
      </c>
      <c r="C18" s="76" t="s">
        <v>427</v>
      </c>
      <c r="D18" s="77" t="s">
        <v>471</v>
      </c>
      <c r="E18" s="77">
        <v>4</v>
      </c>
      <c r="F18" s="79">
        <v>840</v>
      </c>
      <c r="G18" s="79">
        <v>2663</v>
      </c>
      <c r="H18" s="79">
        <v>15507</v>
      </c>
      <c r="I18" s="80">
        <v>563165.85479999997</v>
      </c>
      <c r="J18" s="90">
        <v>0.66404057492585</v>
      </c>
      <c r="K18" s="90">
        <v>0.33595942507415</v>
      </c>
      <c r="L18" s="90">
        <v>0</v>
      </c>
      <c r="M18" s="93">
        <v>0</v>
      </c>
      <c r="N18" s="80">
        <v>670.43554142857204</v>
      </c>
      <c r="O18" s="92">
        <v>3.1702380952381</v>
      </c>
      <c r="P18" s="92">
        <v>18.4607142857143</v>
      </c>
      <c r="Q18" s="80">
        <v>73781.954800000502</v>
      </c>
      <c r="R18" s="82">
        <v>0.131012834267452</v>
      </c>
      <c r="S18" s="80">
        <v>42899.9548000004</v>
      </c>
      <c r="T18" s="82">
        <v>7.6176413101670906E-2</v>
      </c>
      <c r="U18" s="18">
        <f t="shared" si="1"/>
        <v>4</v>
      </c>
    </row>
    <row r="19" spans="1:21" x14ac:dyDescent="0.25">
      <c r="A19" s="18" t="str">
        <f t="shared" si="0"/>
        <v>202203-North Central5</v>
      </c>
      <c r="B19" s="76">
        <v>2022</v>
      </c>
      <c r="C19" s="76" t="s">
        <v>401</v>
      </c>
      <c r="D19" s="77" t="s">
        <v>471</v>
      </c>
      <c r="E19" s="77">
        <v>5</v>
      </c>
      <c r="F19" s="79">
        <v>821</v>
      </c>
      <c r="G19" s="79">
        <v>2816</v>
      </c>
      <c r="H19" s="79">
        <v>14711</v>
      </c>
      <c r="I19" s="80">
        <v>548972.51800000004</v>
      </c>
      <c r="J19" s="90">
        <v>0.57317870509503299</v>
      </c>
      <c r="K19" s="90">
        <v>0.31388555956821101</v>
      </c>
      <c r="L19" s="90">
        <v>0.11293573533675499</v>
      </c>
      <c r="M19" s="93">
        <v>0</v>
      </c>
      <c r="N19" s="80">
        <v>668.66323751522498</v>
      </c>
      <c r="O19" s="92">
        <v>3.4299634591961001</v>
      </c>
      <c r="P19" s="92">
        <v>17.9183922046285</v>
      </c>
      <c r="Q19" s="80">
        <v>81003.567999999999</v>
      </c>
      <c r="R19" s="82">
        <v>0.147554869039911</v>
      </c>
      <c r="S19" s="80">
        <v>50601.567999999701</v>
      </c>
      <c r="T19" s="82">
        <v>9.2175047640544697E-2</v>
      </c>
      <c r="U19" s="18">
        <f t="shared" si="1"/>
        <v>5</v>
      </c>
    </row>
    <row r="20" spans="1:21" x14ac:dyDescent="0.25">
      <c r="A20" s="18" t="str">
        <f t="shared" si="0"/>
        <v>202203-North Central6</v>
      </c>
      <c r="B20" s="76">
        <v>2022</v>
      </c>
      <c r="C20" s="76" t="s">
        <v>396</v>
      </c>
      <c r="D20" s="77" t="s">
        <v>471</v>
      </c>
      <c r="E20" s="77">
        <v>10</v>
      </c>
      <c r="F20" s="79">
        <v>810</v>
      </c>
      <c r="G20" s="79">
        <v>2239</v>
      </c>
      <c r="H20" s="79">
        <v>8953</v>
      </c>
      <c r="I20" s="80">
        <v>377935.99579999998</v>
      </c>
      <c r="J20" s="90">
        <v>0</v>
      </c>
      <c r="K20" s="90">
        <v>0.230290422101149</v>
      </c>
      <c r="L20" s="90">
        <v>0.70524448468001699</v>
      </c>
      <c r="M20" s="91">
        <v>6.4465093218834396E-2</v>
      </c>
      <c r="N20" s="80">
        <v>466.587649135802</v>
      </c>
      <c r="O20" s="92">
        <v>2.7641975308641999</v>
      </c>
      <c r="P20" s="92">
        <v>11.0530864197531</v>
      </c>
      <c r="Q20" s="80">
        <v>88354.345799999996</v>
      </c>
      <c r="R20" s="82">
        <v>0.23378124016204099</v>
      </c>
      <c r="S20" s="80">
        <v>58967.545799999803</v>
      </c>
      <c r="T20" s="82">
        <v>0.15602521711428899</v>
      </c>
      <c r="U20" s="18">
        <f t="shared" si="1"/>
        <v>6</v>
      </c>
    </row>
    <row r="21" spans="1:21" x14ac:dyDescent="0.25">
      <c r="A21" s="18" t="str">
        <f t="shared" si="0"/>
        <v>202203-North Central7</v>
      </c>
      <c r="B21" s="76">
        <v>2022</v>
      </c>
      <c r="C21" s="76" t="s">
        <v>413</v>
      </c>
      <c r="D21" s="77" t="s">
        <v>471</v>
      </c>
      <c r="E21" s="77">
        <v>10</v>
      </c>
      <c r="F21" s="79">
        <v>664</v>
      </c>
      <c r="G21" s="79">
        <v>1810</v>
      </c>
      <c r="H21" s="79">
        <v>7252</v>
      </c>
      <c r="I21" s="80">
        <v>299703.859</v>
      </c>
      <c r="J21" s="90">
        <v>0</v>
      </c>
      <c r="K21" s="90">
        <v>0</v>
      </c>
      <c r="L21" s="90">
        <v>0.89355716771067695</v>
      </c>
      <c r="M21" s="93">
        <v>0.106442832289323</v>
      </c>
      <c r="N21" s="80">
        <v>451.361233433736</v>
      </c>
      <c r="O21" s="92">
        <v>2.7259036144578301</v>
      </c>
      <c r="P21" s="92">
        <v>10.921686746988</v>
      </c>
      <c r="Q21" s="80">
        <v>78692.309000000707</v>
      </c>
      <c r="R21" s="82">
        <v>0.26256688606735801</v>
      </c>
      <c r="S21" s="80">
        <v>54629.309000000598</v>
      </c>
      <c r="T21" s="82">
        <v>0.182277629598358</v>
      </c>
      <c r="U21" s="18">
        <f t="shared" si="1"/>
        <v>7</v>
      </c>
    </row>
    <row r="22" spans="1:21" x14ac:dyDescent="0.25">
      <c r="A22" s="18" t="str">
        <f t="shared" si="0"/>
        <v>202203-North Central8</v>
      </c>
      <c r="B22" s="76">
        <v>2022</v>
      </c>
      <c r="C22" s="76" t="s">
        <v>419</v>
      </c>
      <c r="D22" s="77" t="s">
        <v>471</v>
      </c>
      <c r="E22" s="77">
        <v>33</v>
      </c>
      <c r="F22" s="79">
        <v>872</v>
      </c>
      <c r="G22" s="79">
        <v>1675</v>
      </c>
      <c r="H22" s="79">
        <v>4605</v>
      </c>
      <c r="I22" s="80">
        <v>210208.33049999899</v>
      </c>
      <c r="J22" s="90">
        <v>0</v>
      </c>
      <c r="K22" s="90">
        <v>0</v>
      </c>
      <c r="L22" s="90">
        <v>0.15006606029821501</v>
      </c>
      <c r="M22" s="93">
        <v>0.84993393970178499</v>
      </c>
      <c r="N22" s="80">
        <v>241.06459919724699</v>
      </c>
      <c r="O22" s="92">
        <v>1.9208715596330299</v>
      </c>
      <c r="P22" s="92">
        <v>5.2809633027522898</v>
      </c>
      <c r="Q22" s="80">
        <v>72986.780499999106</v>
      </c>
      <c r="R22" s="82">
        <v>0.34721164630532803</v>
      </c>
      <c r="S22" s="80">
        <v>42210.380499998901</v>
      </c>
      <c r="T22" s="82">
        <v>0.20080260567979299</v>
      </c>
      <c r="U22" s="18">
        <f t="shared" si="1"/>
        <v>8</v>
      </c>
    </row>
    <row r="23" spans="1:21" x14ac:dyDescent="0.25">
      <c r="A23" s="18" t="str">
        <f t="shared" si="0"/>
        <v>202203-North Central9</v>
      </c>
      <c r="B23" s="76">
        <v>2022</v>
      </c>
      <c r="C23" s="76" t="s">
        <v>426</v>
      </c>
      <c r="D23" s="77" t="s">
        <v>471</v>
      </c>
      <c r="E23" s="77">
        <v>9</v>
      </c>
      <c r="F23" s="79">
        <v>381</v>
      </c>
      <c r="G23" s="79">
        <v>1094</v>
      </c>
      <c r="H23" s="79">
        <v>4499</v>
      </c>
      <c r="I23" s="80">
        <v>181913.554</v>
      </c>
      <c r="J23" s="90">
        <v>0</v>
      </c>
      <c r="K23" s="90">
        <v>0</v>
      </c>
      <c r="L23" s="90">
        <v>0.90408804282939803</v>
      </c>
      <c r="M23" s="93">
        <v>9.5911957170601997E-2</v>
      </c>
      <c r="N23" s="80">
        <v>477.46339632546</v>
      </c>
      <c r="O23" s="92">
        <v>2.8713910761154899</v>
      </c>
      <c r="P23" s="92">
        <v>11.808398950131201</v>
      </c>
      <c r="Q23" s="80">
        <v>38093.4540000001</v>
      </c>
      <c r="R23" s="82">
        <v>0.20940415467887599</v>
      </c>
      <c r="S23" s="80">
        <v>24222.6540000001</v>
      </c>
      <c r="T23" s="82">
        <v>0.133154751074788</v>
      </c>
      <c r="U23" s="18">
        <f t="shared" si="1"/>
        <v>9</v>
      </c>
    </row>
    <row r="24" spans="1:21" x14ac:dyDescent="0.25">
      <c r="A24" s="18" t="str">
        <f t="shared" si="0"/>
        <v>202204-South Central1</v>
      </c>
      <c r="B24" s="76">
        <v>2022</v>
      </c>
      <c r="C24" s="76" t="s">
        <v>403</v>
      </c>
      <c r="D24" s="77" t="s">
        <v>472</v>
      </c>
      <c r="E24" s="77">
        <v>9</v>
      </c>
      <c r="F24" s="79">
        <v>1706</v>
      </c>
      <c r="G24" s="79">
        <v>5050</v>
      </c>
      <c r="H24" s="79">
        <v>26644</v>
      </c>
      <c r="I24" s="80">
        <v>995673.79449999798</v>
      </c>
      <c r="J24" s="90">
        <v>0.65587519035583097</v>
      </c>
      <c r="K24" s="90">
        <v>0.17581776176795799</v>
      </c>
      <c r="L24" s="90">
        <v>0.16503465684011201</v>
      </c>
      <c r="M24" s="91">
        <v>3.2723910360985199E-3</v>
      </c>
      <c r="N24" s="80">
        <v>583.63059466588402</v>
      </c>
      <c r="O24" s="92">
        <v>2.9601406799531098</v>
      </c>
      <c r="P24" s="92">
        <v>15.6178194607268</v>
      </c>
      <c r="Q24" s="80">
        <v>186124.89449999901</v>
      </c>
      <c r="R24" s="82">
        <v>0.186933607701773</v>
      </c>
      <c r="S24" s="80">
        <v>133417.39449999901</v>
      </c>
      <c r="T24" s="82">
        <v>0.13399709346272101</v>
      </c>
      <c r="U24" s="18">
        <f t="shared" si="1"/>
        <v>1</v>
      </c>
    </row>
    <row r="25" spans="1:21" x14ac:dyDescent="0.25">
      <c r="A25" s="18" t="str">
        <f t="shared" si="0"/>
        <v>202204-South Central2</v>
      </c>
      <c r="B25" s="76">
        <v>2022</v>
      </c>
      <c r="C25" s="76" t="s">
        <v>394</v>
      </c>
      <c r="D25" s="77" t="s">
        <v>472</v>
      </c>
      <c r="E25" s="77">
        <v>4</v>
      </c>
      <c r="F25" s="79">
        <v>505</v>
      </c>
      <c r="G25" s="79">
        <v>3851</v>
      </c>
      <c r="H25" s="79">
        <v>23150</v>
      </c>
      <c r="I25" s="80">
        <v>880743.47530000098</v>
      </c>
      <c r="J25" s="90">
        <v>0.83952431898305302</v>
      </c>
      <c r="K25" s="90">
        <v>0.16047568101694701</v>
      </c>
      <c r="L25" s="90">
        <v>0</v>
      </c>
      <c r="M25" s="93">
        <v>0</v>
      </c>
      <c r="N25" s="80">
        <v>1744.04648574258</v>
      </c>
      <c r="O25" s="92">
        <v>7.6257425742574299</v>
      </c>
      <c r="P25" s="92">
        <v>45.841584158415799</v>
      </c>
      <c r="Q25" s="80">
        <v>155186.22529999999</v>
      </c>
      <c r="R25" s="82">
        <v>0.17619912000726401</v>
      </c>
      <c r="S25" s="80">
        <v>137520.22529999999</v>
      </c>
      <c r="T25" s="82">
        <v>0.156141066220397</v>
      </c>
      <c r="U25" s="18">
        <f t="shared" si="1"/>
        <v>2</v>
      </c>
    </row>
    <row r="26" spans="1:21" x14ac:dyDescent="0.25">
      <c r="A26" s="18" t="str">
        <f t="shared" si="0"/>
        <v>202204-South Central3</v>
      </c>
      <c r="B26" s="76">
        <v>2022</v>
      </c>
      <c r="C26" s="76" t="s">
        <v>393</v>
      </c>
      <c r="D26" s="77" t="s">
        <v>472</v>
      </c>
      <c r="E26" s="77">
        <v>5</v>
      </c>
      <c r="F26" s="79">
        <v>819</v>
      </c>
      <c r="G26" s="79">
        <v>2817</v>
      </c>
      <c r="H26" s="79">
        <v>17737</v>
      </c>
      <c r="I26" s="80">
        <v>645374.92149999901</v>
      </c>
      <c r="J26" s="90">
        <v>0.69511059316859403</v>
      </c>
      <c r="K26" s="90">
        <v>0.125578762514713</v>
      </c>
      <c r="L26" s="90">
        <v>0.179310644316693</v>
      </c>
      <c r="M26" s="93">
        <v>0</v>
      </c>
      <c r="N26" s="80">
        <v>788.00356715506598</v>
      </c>
      <c r="O26" s="92">
        <v>3.4395604395604402</v>
      </c>
      <c r="P26" s="92">
        <v>21.656898656898701</v>
      </c>
      <c r="Q26" s="80">
        <v>96140.721499998501</v>
      </c>
      <c r="R26" s="82">
        <v>0.14896879053890899</v>
      </c>
      <c r="S26" s="80">
        <v>70424.721499998501</v>
      </c>
      <c r="T26" s="82">
        <v>0.109122184878699</v>
      </c>
      <c r="U26" s="18">
        <f t="shared" si="1"/>
        <v>3</v>
      </c>
    </row>
    <row r="27" spans="1:21" x14ac:dyDescent="0.25">
      <c r="A27" s="18" t="str">
        <f t="shared" si="0"/>
        <v>202204-South Central4</v>
      </c>
      <c r="B27" s="76">
        <v>2022</v>
      </c>
      <c r="C27" s="76" t="s">
        <v>400</v>
      </c>
      <c r="D27" s="77" t="s">
        <v>472</v>
      </c>
      <c r="E27" s="77">
        <v>23</v>
      </c>
      <c r="F27" s="79">
        <v>1145</v>
      </c>
      <c r="G27" s="79">
        <v>2968</v>
      </c>
      <c r="H27" s="79">
        <v>11552</v>
      </c>
      <c r="I27" s="80">
        <v>483119.6998</v>
      </c>
      <c r="J27" s="90">
        <v>0</v>
      </c>
      <c r="K27" s="90">
        <v>0</v>
      </c>
      <c r="L27" s="90">
        <v>0.89662826454670697</v>
      </c>
      <c r="M27" s="93">
        <v>0.10337173545329301</v>
      </c>
      <c r="N27" s="80">
        <v>421.93860244541497</v>
      </c>
      <c r="O27" s="92">
        <v>2.5921397379912698</v>
      </c>
      <c r="P27" s="92">
        <v>10.089082969432299</v>
      </c>
      <c r="Q27" s="80">
        <v>112767.84979999901</v>
      </c>
      <c r="R27" s="82">
        <v>0.23341596264172701</v>
      </c>
      <c r="S27" s="80">
        <v>77778.349799999298</v>
      </c>
      <c r="T27" s="82">
        <v>0.16099188220268701</v>
      </c>
      <c r="U27" s="18">
        <f t="shared" si="1"/>
        <v>4</v>
      </c>
    </row>
    <row r="28" spans="1:21" x14ac:dyDescent="0.25">
      <c r="A28" s="18" t="str">
        <f t="shared" si="0"/>
        <v>202204-South Central5</v>
      </c>
      <c r="B28" s="76">
        <v>2022</v>
      </c>
      <c r="C28" s="76" t="s">
        <v>421</v>
      </c>
      <c r="D28" s="77" t="s">
        <v>472</v>
      </c>
      <c r="E28" s="77">
        <v>47</v>
      </c>
      <c r="F28" s="79">
        <v>1524</v>
      </c>
      <c r="G28" s="79">
        <v>3545</v>
      </c>
      <c r="H28" s="79">
        <v>11487</v>
      </c>
      <c r="I28" s="80">
        <v>471789.039500001</v>
      </c>
      <c r="J28" s="90">
        <v>0</v>
      </c>
      <c r="K28" s="90">
        <v>0</v>
      </c>
      <c r="L28" s="90">
        <v>0.43990507583633698</v>
      </c>
      <c r="M28" s="93">
        <v>0.56009492416366302</v>
      </c>
      <c r="N28" s="80">
        <v>309.57286056430502</v>
      </c>
      <c r="O28" s="92">
        <v>2.3261154855643</v>
      </c>
      <c r="P28" s="92">
        <v>7.53740157480315</v>
      </c>
      <c r="Q28" s="80">
        <v>113167.58950000101</v>
      </c>
      <c r="R28" s="82">
        <v>0.23986905168448999</v>
      </c>
      <c r="S28" s="80">
        <v>66981.089500001501</v>
      </c>
      <c r="T28" s="82">
        <v>0.14197254258171699</v>
      </c>
      <c r="U28" s="18">
        <f t="shared" si="1"/>
        <v>5</v>
      </c>
    </row>
    <row r="29" spans="1:21" x14ac:dyDescent="0.25">
      <c r="A29" s="18" t="str">
        <f t="shared" si="0"/>
        <v>202204-South Central6</v>
      </c>
      <c r="B29" s="76">
        <v>2022</v>
      </c>
      <c r="C29" s="76" t="s">
        <v>422</v>
      </c>
      <c r="D29" s="77" t="s">
        <v>472</v>
      </c>
      <c r="E29" s="77">
        <v>3</v>
      </c>
      <c r="F29" s="79">
        <v>444</v>
      </c>
      <c r="G29" s="79">
        <v>2220</v>
      </c>
      <c r="H29" s="79">
        <v>12520</v>
      </c>
      <c r="I29" s="80">
        <v>465480.0477</v>
      </c>
      <c r="J29" s="90">
        <v>0.71843892590543801</v>
      </c>
      <c r="K29" s="90">
        <v>0.28156107409456199</v>
      </c>
      <c r="L29" s="90">
        <v>0</v>
      </c>
      <c r="M29" s="93">
        <v>0</v>
      </c>
      <c r="N29" s="80">
        <v>1048.3784858108099</v>
      </c>
      <c r="O29" s="92">
        <v>5</v>
      </c>
      <c r="P29" s="92">
        <v>28.198198198198199</v>
      </c>
      <c r="Q29" s="80">
        <v>65619.797699999894</v>
      </c>
      <c r="R29" s="82">
        <v>0.14097231025096801</v>
      </c>
      <c r="S29" s="80">
        <v>51016.797699999901</v>
      </c>
      <c r="T29" s="82">
        <v>0.109600396305021</v>
      </c>
      <c r="U29" s="18">
        <f t="shared" si="1"/>
        <v>6</v>
      </c>
    </row>
    <row r="30" spans="1:21" x14ac:dyDescent="0.25">
      <c r="A30" s="18" t="str">
        <f t="shared" si="0"/>
        <v>202204-South Central7</v>
      </c>
      <c r="B30" s="76">
        <v>2022</v>
      </c>
      <c r="C30" s="76" t="s">
        <v>398</v>
      </c>
      <c r="D30" s="77" t="s">
        <v>472</v>
      </c>
      <c r="E30" s="77">
        <v>11</v>
      </c>
      <c r="F30" s="79">
        <v>745</v>
      </c>
      <c r="G30" s="79">
        <v>2367</v>
      </c>
      <c r="H30" s="79">
        <v>10431</v>
      </c>
      <c r="I30" s="80">
        <v>442993.1372</v>
      </c>
      <c r="J30" s="90">
        <v>0</v>
      </c>
      <c r="K30" s="90">
        <v>0.40193502121820202</v>
      </c>
      <c r="L30" s="90">
        <v>0.55321252141510602</v>
      </c>
      <c r="M30" s="91">
        <v>4.4852457366691703E-2</v>
      </c>
      <c r="N30" s="80">
        <v>594.62166067114094</v>
      </c>
      <c r="O30" s="92">
        <v>3.1771812080536899</v>
      </c>
      <c r="P30" s="92">
        <v>14.0013422818792</v>
      </c>
      <c r="Q30" s="80">
        <v>124435.53720000001</v>
      </c>
      <c r="R30" s="82">
        <v>0.280897212057308</v>
      </c>
      <c r="S30" s="80">
        <v>101248.03720000001</v>
      </c>
      <c r="T30" s="82">
        <v>0.22855441472514201</v>
      </c>
      <c r="U30" s="18">
        <f t="shared" si="1"/>
        <v>7</v>
      </c>
    </row>
    <row r="31" spans="1:21" x14ac:dyDescent="0.25">
      <c r="A31" s="18" t="str">
        <f t="shared" si="0"/>
        <v>202205-North East1</v>
      </c>
      <c r="B31" s="76">
        <v>2022</v>
      </c>
      <c r="C31" s="76" t="s">
        <v>425</v>
      </c>
      <c r="D31" s="77" t="s">
        <v>473</v>
      </c>
      <c r="E31" s="77">
        <v>15</v>
      </c>
      <c r="F31" s="79">
        <v>1251</v>
      </c>
      <c r="G31" s="79">
        <v>4034</v>
      </c>
      <c r="H31" s="79">
        <v>19633</v>
      </c>
      <c r="I31" s="80">
        <v>729314.43080000195</v>
      </c>
      <c r="J31" s="90">
        <v>0.23807448155048899</v>
      </c>
      <c r="K31" s="90">
        <v>0.53235047546518399</v>
      </c>
      <c r="L31" s="90">
        <v>0.17095637729701099</v>
      </c>
      <c r="M31" s="91">
        <v>5.8618665687315497E-2</v>
      </c>
      <c r="N31" s="80">
        <v>582.98515651478999</v>
      </c>
      <c r="O31" s="92">
        <v>3.22462030375699</v>
      </c>
      <c r="P31" s="92">
        <v>15.6938449240608</v>
      </c>
      <c r="Q31" s="80">
        <v>105430.680800002</v>
      </c>
      <c r="R31" s="82">
        <v>0.14456135289185601</v>
      </c>
      <c r="S31" s="80">
        <v>62329.740800002997</v>
      </c>
      <c r="T31" s="82">
        <v>8.5463468385826497E-2</v>
      </c>
      <c r="U31" s="18">
        <f t="shared" si="1"/>
        <v>1</v>
      </c>
    </row>
    <row r="32" spans="1:21" x14ac:dyDescent="0.25">
      <c r="A32" s="18" t="str">
        <f t="shared" si="0"/>
        <v>202205-North East2</v>
      </c>
      <c r="B32" s="76">
        <v>2022</v>
      </c>
      <c r="C32" s="76" t="s">
        <v>406</v>
      </c>
      <c r="D32" s="77" t="s">
        <v>473</v>
      </c>
      <c r="E32" s="77">
        <v>23</v>
      </c>
      <c r="F32" s="79">
        <v>1368</v>
      </c>
      <c r="G32" s="79">
        <v>3532</v>
      </c>
      <c r="H32" s="79">
        <v>14332</v>
      </c>
      <c r="I32" s="80">
        <v>558627.76619999995</v>
      </c>
      <c r="J32" s="90">
        <v>0</v>
      </c>
      <c r="K32" s="90">
        <v>0.36464821107203998</v>
      </c>
      <c r="L32" s="90">
        <v>0.50493134403028195</v>
      </c>
      <c r="M32" s="93">
        <v>0.13042044489767801</v>
      </c>
      <c r="N32" s="80">
        <v>408.35363026315798</v>
      </c>
      <c r="O32" s="92">
        <v>2.5818713450292399</v>
      </c>
      <c r="P32" s="92">
        <v>10.4766081871345</v>
      </c>
      <c r="Q32" s="80">
        <v>119498.5662</v>
      </c>
      <c r="R32" s="82">
        <v>0.213914476562586</v>
      </c>
      <c r="S32" s="80">
        <v>73262.566200000205</v>
      </c>
      <c r="T32" s="82">
        <v>0.131147376898861</v>
      </c>
      <c r="U32" s="18">
        <f t="shared" si="1"/>
        <v>2</v>
      </c>
    </row>
    <row r="33" spans="1:21" x14ac:dyDescent="0.25">
      <c r="A33" s="18" t="str">
        <f t="shared" si="0"/>
        <v>202205-North East3</v>
      </c>
      <c r="B33" s="76">
        <v>2022</v>
      </c>
      <c r="C33" s="76" t="s">
        <v>407</v>
      </c>
      <c r="D33" s="77" t="s">
        <v>473</v>
      </c>
      <c r="E33" s="77">
        <v>19</v>
      </c>
      <c r="F33" s="79">
        <v>413</v>
      </c>
      <c r="G33" s="79">
        <v>752</v>
      </c>
      <c r="H33" s="79">
        <v>2055</v>
      </c>
      <c r="I33" s="80">
        <v>97537.973399999595</v>
      </c>
      <c r="J33" s="90">
        <v>0</v>
      </c>
      <c r="K33" s="90">
        <v>0</v>
      </c>
      <c r="L33" s="90">
        <v>0.222106316594845</v>
      </c>
      <c r="M33" s="93">
        <v>0.77789368340515497</v>
      </c>
      <c r="N33" s="80">
        <v>236.169427118643</v>
      </c>
      <c r="O33" s="92">
        <v>1.82082324455206</v>
      </c>
      <c r="P33" s="92">
        <v>4.9757869249394702</v>
      </c>
      <c r="Q33" s="80">
        <v>34799.823399999601</v>
      </c>
      <c r="R33" s="82">
        <v>0.356782309360548</v>
      </c>
      <c r="S33" s="80">
        <v>21174.573399999499</v>
      </c>
      <c r="T33" s="82">
        <v>0.21709056136693999</v>
      </c>
      <c r="U33" s="18">
        <f t="shared" si="1"/>
        <v>3</v>
      </c>
    </row>
    <row r="34" spans="1:21" x14ac:dyDescent="0.25">
      <c r="A34" s="18" t="str">
        <f t="shared" ref="A34:A65" si="2">B34&amp;D34&amp;U34</f>
        <v>202205-North East4</v>
      </c>
      <c r="B34" s="76">
        <v>2022</v>
      </c>
      <c r="C34" s="76" t="s">
        <v>423</v>
      </c>
      <c r="D34" s="77" t="s">
        <v>473</v>
      </c>
      <c r="E34" s="77">
        <v>15</v>
      </c>
      <c r="F34" s="79">
        <v>339</v>
      </c>
      <c r="G34" s="79">
        <v>634</v>
      </c>
      <c r="H34" s="79">
        <v>1719</v>
      </c>
      <c r="I34" s="80">
        <v>80651.483999999706</v>
      </c>
      <c r="J34" s="90">
        <v>0</v>
      </c>
      <c r="K34" s="90">
        <v>0</v>
      </c>
      <c r="L34" s="90">
        <v>0</v>
      </c>
      <c r="M34" s="93">
        <v>1</v>
      </c>
      <c r="N34" s="80">
        <v>237.909982300884</v>
      </c>
      <c r="O34" s="92">
        <v>1.8702064896755199</v>
      </c>
      <c r="P34" s="92">
        <v>5.0707964601769904</v>
      </c>
      <c r="Q34" s="80">
        <v>28512.6339999997</v>
      </c>
      <c r="R34" s="82">
        <v>0.35352894436511301</v>
      </c>
      <c r="S34" s="80">
        <v>17310.083999999701</v>
      </c>
      <c r="T34" s="82">
        <v>0.21462821440458199</v>
      </c>
      <c r="U34" s="18">
        <f t="shared" si="1"/>
        <v>4</v>
      </c>
    </row>
    <row r="35" spans="1:21" x14ac:dyDescent="0.25">
      <c r="A35" s="18" t="str">
        <f t="shared" si="2"/>
        <v>202206-South East1</v>
      </c>
      <c r="B35" s="76">
        <v>2022</v>
      </c>
      <c r="C35" s="76" t="s">
        <v>397</v>
      </c>
      <c r="D35" s="77" t="s">
        <v>476</v>
      </c>
      <c r="E35" s="77">
        <v>18</v>
      </c>
      <c r="F35" s="79">
        <v>969</v>
      </c>
      <c r="G35" s="79">
        <v>2939</v>
      </c>
      <c r="H35" s="79">
        <v>11185</v>
      </c>
      <c r="I35" s="80">
        <v>455563.621600001</v>
      </c>
      <c r="J35" s="90">
        <v>0</v>
      </c>
      <c r="K35" s="90">
        <v>0</v>
      </c>
      <c r="L35" s="90">
        <v>0.866025687947512</v>
      </c>
      <c r="M35" s="93">
        <v>0.133974312052488</v>
      </c>
      <c r="N35" s="80">
        <v>470.13789638803001</v>
      </c>
      <c r="O35" s="92">
        <v>3.0330237358101102</v>
      </c>
      <c r="P35" s="92">
        <v>11.5428276573787</v>
      </c>
      <c r="Q35" s="80">
        <v>99753.421600001006</v>
      </c>
      <c r="R35" s="82">
        <v>0.21896704844353801</v>
      </c>
      <c r="S35" s="80">
        <v>62199.391600001101</v>
      </c>
      <c r="T35" s="82">
        <v>0.13653283240999001</v>
      </c>
      <c r="U35" s="18">
        <f t="shared" si="1"/>
        <v>1</v>
      </c>
    </row>
    <row r="36" spans="1:21" x14ac:dyDescent="0.25">
      <c r="A36" s="18" t="str">
        <f t="shared" si="2"/>
        <v>202206-South East2</v>
      </c>
      <c r="B36" s="76">
        <v>2022</v>
      </c>
      <c r="C36" s="76" t="s">
        <v>417</v>
      </c>
      <c r="D36" s="77" t="s">
        <v>476</v>
      </c>
      <c r="E36" s="77">
        <v>14</v>
      </c>
      <c r="F36" s="79">
        <v>787</v>
      </c>
      <c r="G36" s="79">
        <v>2040</v>
      </c>
      <c r="H36" s="79">
        <v>7667</v>
      </c>
      <c r="I36" s="80">
        <v>301057.80800000002</v>
      </c>
      <c r="J36" s="90">
        <v>0</v>
      </c>
      <c r="K36" s="90">
        <v>0</v>
      </c>
      <c r="L36" s="90">
        <v>0.88070413706061401</v>
      </c>
      <c r="M36" s="93">
        <v>0.119295862939386</v>
      </c>
      <c r="N36" s="80">
        <v>382.53851080050799</v>
      </c>
      <c r="O36" s="92">
        <v>2.59212198221093</v>
      </c>
      <c r="P36" s="92">
        <v>9.7420584498094005</v>
      </c>
      <c r="Q36" s="80">
        <v>62277.407999999697</v>
      </c>
      <c r="R36" s="82">
        <v>0.206861959215486</v>
      </c>
      <c r="S36" s="80">
        <v>32205.3479999997</v>
      </c>
      <c r="T36" s="82">
        <v>0.10697396693993</v>
      </c>
      <c r="U36" s="18">
        <f t="shared" si="1"/>
        <v>2</v>
      </c>
    </row>
    <row r="37" spans="1:21" x14ac:dyDescent="0.25">
      <c r="A37" s="18" t="str">
        <f t="shared" si="2"/>
        <v>202206-South East3</v>
      </c>
      <c r="B37" s="76">
        <v>2022</v>
      </c>
      <c r="C37" s="76" t="s">
        <v>411</v>
      </c>
      <c r="D37" s="77" t="s">
        <v>476</v>
      </c>
      <c r="E37" s="77">
        <v>26</v>
      </c>
      <c r="F37" s="79">
        <v>460</v>
      </c>
      <c r="G37" s="79">
        <v>929</v>
      </c>
      <c r="H37" s="79">
        <v>2440</v>
      </c>
      <c r="I37" s="80">
        <v>129981.77199999899</v>
      </c>
      <c r="J37" s="90">
        <v>0</v>
      </c>
      <c r="K37" s="90">
        <v>0</v>
      </c>
      <c r="L37" s="90">
        <v>0</v>
      </c>
      <c r="M37" s="93">
        <v>1</v>
      </c>
      <c r="N37" s="80">
        <v>282.56906956521601</v>
      </c>
      <c r="O37" s="92">
        <v>2.0195652173913001</v>
      </c>
      <c r="P37" s="92">
        <v>5.3043478260869596</v>
      </c>
      <c r="Q37" s="80">
        <v>45445.021999999502</v>
      </c>
      <c r="R37" s="82">
        <v>0.34962611526791398</v>
      </c>
      <c r="S37" s="80">
        <v>28193.071999999502</v>
      </c>
      <c r="T37" s="82">
        <v>0.21690019735997801</v>
      </c>
      <c r="U37" s="18">
        <f t="shared" si="1"/>
        <v>3</v>
      </c>
    </row>
    <row r="38" spans="1:21" x14ac:dyDescent="0.25">
      <c r="A38" s="18" t="str">
        <f t="shared" si="2"/>
        <v>202301-North West1</v>
      </c>
      <c r="B38" s="76">
        <v>2023</v>
      </c>
      <c r="C38" s="76" t="s">
        <v>404</v>
      </c>
      <c r="D38" s="77" t="s">
        <v>475</v>
      </c>
      <c r="E38" s="77">
        <v>6</v>
      </c>
      <c r="F38" s="79">
        <v>895</v>
      </c>
      <c r="G38" s="79">
        <v>3331</v>
      </c>
      <c r="H38" s="79">
        <v>19170</v>
      </c>
      <c r="I38" s="80">
        <v>739294.91500000004</v>
      </c>
      <c r="J38" s="90">
        <v>0.51708225329806301</v>
      </c>
      <c r="K38" s="90">
        <v>0.335651249948067</v>
      </c>
      <c r="L38" s="90">
        <v>0.14726649675386999</v>
      </c>
      <c r="M38" s="93">
        <v>0</v>
      </c>
      <c r="N38" s="80">
        <v>826.02783798882695</v>
      </c>
      <c r="O38" s="92">
        <v>3.7217877094972098</v>
      </c>
      <c r="P38" s="92">
        <v>21.418994413407798</v>
      </c>
      <c r="Q38" s="80">
        <v>41382.914999999899</v>
      </c>
      <c r="R38" s="82">
        <v>5.5976193208362501E-2</v>
      </c>
      <c r="S38" s="80">
        <v>10072.4449999999</v>
      </c>
      <c r="T38" s="82">
        <v>1.36243937238495E-2</v>
      </c>
      <c r="U38" s="18">
        <f t="shared" si="1"/>
        <v>1</v>
      </c>
    </row>
    <row r="39" spans="1:21" x14ac:dyDescent="0.25">
      <c r="A39" s="18" t="str">
        <f t="shared" si="2"/>
        <v>202301-North West2</v>
      </c>
      <c r="B39" s="76">
        <v>2023</v>
      </c>
      <c r="C39" s="76" t="s">
        <v>399</v>
      </c>
      <c r="D39" s="77" t="s">
        <v>475</v>
      </c>
      <c r="E39" s="77">
        <v>8</v>
      </c>
      <c r="F39" s="79">
        <v>1335</v>
      </c>
      <c r="G39" s="79">
        <v>3916</v>
      </c>
      <c r="H39" s="79">
        <v>16433</v>
      </c>
      <c r="I39" s="80">
        <v>695758.47859999898</v>
      </c>
      <c r="J39" s="90">
        <v>0.237131921600129</v>
      </c>
      <c r="K39" s="90">
        <v>0.59553805342588595</v>
      </c>
      <c r="L39" s="90">
        <v>0.15937311151870201</v>
      </c>
      <c r="M39" s="91">
        <v>7.9569134552836193E-3</v>
      </c>
      <c r="N39" s="80">
        <v>521.16739970037395</v>
      </c>
      <c r="O39" s="92">
        <v>2.93333333333333</v>
      </c>
      <c r="P39" s="92">
        <v>12.3093632958801</v>
      </c>
      <c r="Q39" s="80">
        <v>72079.478599999304</v>
      </c>
      <c r="R39" s="82">
        <v>0.10359841930354501</v>
      </c>
      <c r="S39" s="80">
        <v>26441.3285999994</v>
      </c>
      <c r="T39" s="82">
        <v>3.8003602418477798E-2</v>
      </c>
      <c r="U39" s="18">
        <f t="shared" si="1"/>
        <v>2</v>
      </c>
    </row>
    <row r="40" spans="1:21" x14ac:dyDescent="0.25">
      <c r="A40" s="18" t="str">
        <f t="shared" si="2"/>
        <v>202301-North West3</v>
      </c>
      <c r="B40" s="76">
        <v>2023</v>
      </c>
      <c r="C40" s="76" t="s">
        <v>395</v>
      </c>
      <c r="D40" s="77" t="s">
        <v>475</v>
      </c>
      <c r="E40" s="77">
        <v>12</v>
      </c>
      <c r="F40" s="79">
        <v>1118</v>
      </c>
      <c r="G40" s="79">
        <v>3106</v>
      </c>
      <c r="H40" s="79">
        <v>12386</v>
      </c>
      <c r="I40" s="80">
        <v>520967.40860000002</v>
      </c>
      <c r="J40" s="90">
        <v>0</v>
      </c>
      <c r="K40" s="90">
        <v>0.28696071372630599</v>
      </c>
      <c r="L40" s="91">
        <v>0.68003512187460902</v>
      </c>
      <c r="M40" s="91">
        <v>3.30041643990856E-2</v>
      </c>
      <c r="N40" s="80">
        <v>465.98158193202102</v>
      </c>
      <c r="O40" s="92">
        <v>2.7781753130590299</v>
      </c>
      <c r="P40" s="92">
        <v>11.078711985688701</v>
      </c>
      <c r="Q40" s="80">
        <v>66527.158599999704</v>
      </c>
      <c r="R40" s="82">
        <v>0.12769927158932801</v>
      </c>
      <c r="S40" s="80">
        <v>28498.208600000002</v>
      </c>
      <c r="T40" s="82">
        <v>5.4702478753101802E-2</v>
      </c>
      <c r="U40" s="18">
        <f t="shared" si="1"/>
        <v>3</v>
      </c>
    </row>
    <row r="41" spans="1:21" x14ac:dyDescent="0.25">
      <c r="A41" s="18" t="str">
        <f t="shared" si="2"/>
        <v>202301-North West4</v>
      </c>
      <c r="B41" s="76">
        <v>2023</v>
      </c>
      <c r="C41" s="76" t="s">
        <v>414</v>
      </c>
      <c r="D41" s="77" t="s">
        <v>475</v>
      </c>
      <c r="E41" s="77">
        <v>10</v>
      </c>
      <c r="F41" s="79">
        <v>856</v>
      </c>
      <c r="G41" s="79">
        <v>2556</v>
      </c>
      <c r="H41" s="79">
        <v>10334</v>
      </c>
      <c r="I41" s="80">
        <v>460717.476399999</v>
      </c>
      <c r="J41" s="90">
        <v>0</v>
      </c>
      <c r="K41" s="90">
        <v>0.70994240017937404</v>
      </c>
      <c r="L41" s="91">
        <v>0.24172845334677201</v>
      </c>
      <c r="M41" s="91">
        <v>4.8329146473854098E-2</v>
      </c>
      <c r="N41" s="80">
        <v>538.22135093457905</v>
      </c>
      <c r="O41" s="92">
        <v>2.9859813084112199</v>
      </c>
      <c r="P41" s="92">
        <v>12.0724299065421</v>
      </c>
      <c r="Q41" s="80">
        <v>58009.226399999301</v>
      </c>
      <c r="R41" s="82">
        <v>0.125910627166301</v>
      </c>
      <c r="S41" s="80">
        <v>28691.326399999401</v>
      </c>
      <c r="T41" s="82">
        <v>6.2275315935897697E-2</v>
      </c>
      <c r="U41" s="18">
        <f t="shared" si="1"/>
        <v>4</v>
      </c>
    </row>
    <row r="42" spans="1:21" x14ac:dyDescent="0.25">
      <c r="A42" s="18" t="str">
        <f t="shared" si="2"/>
        <v>202301-North West5</v>
      </c>
      <c r="B42" s="76">
        <v>2023</v>
      </c>
      <c r="C42" s="76" t="s">
        <v>416</v>
      </c>
      <c r="D42" s="77" t="s">
        <v>475</v>
      </c>
      <c r="E42" s="77">
        <v>17</v>
      </c>
      <c r="F42" s="79">
        <v>507</v>
      </c>
      <c r="G42" s="79">
        <v>1219</v>
      </c>
      <c r="H42" s="79">
        <v>5284</v>
      </c>
      <c r="I42" s="80">
        <v>224382.016</v>
      </c>
      <c r="J42" s="90">
        <v>0</v>
      </c>
      <c r="K42" s="90">
        <v>0.42700812528576298</v>
      </c>
      <c r="L42" s="90">
        <v>0.18307552776422101</v>
      </c>
      <c r="M42" s="93">
        <v>0.38991634695001598</v>
      </c>
      <c r="N42" s="80">
        <v>442.568078895464</v>
      </c>
      <c r="O42" s="92">
        <v>2.4043392504930998</v>
      </c>
      <c r="P42" s="92">
        <v>10.422090729782999</v>
      </c>
      <c r="Q42" s="80">
        <v>33471.016000000098</v>
      </c>
      <c r="R42" s="82">
        <v>0.149169780166339</v>
      </c>
      <c r="S42" s="80">
        <v>16448.315999999999</v>
      </c>
      <c r="T42" s="82">
        <v>7.3304965759822593E-2</v>
      </c>
      <c r="U42" s="18">
        <f t="shared" si="1"/>
        <v>5</v>
      </c>
    </row>
    <row r="43" spans="1:21" x14ac:dyDescent="0.25">
      <c r="A43" s="18" t="str">
        <f t="shared" si="2"/>
        <v>202301-North West6</v>
      </c>
      <c r="B43" s="76">
        <v>2023</v>
      </c>
      <c r="C43" s="76" t="s">
        <v>524</v>
      </c>
      <c r="D43" s="77" t="s">
        <v>475</v>
      </c>
      <c r="E43" s="77">
        <v>8</v>
      </c>
      <c r="F43" s="79">
        <v>335</v>
      </c>
      <c r="G43" s="79">
        <v>1025</v>
      </c>
      <c r="H43" s="79">
        <v>4432</v>
      </c>
      <c r="I43" s="80">
        <v>181991.81899999999</v>
      </c>
      <c r="J43" s="90">
        <v>0</v>
      </c>
      <c r="K43" s="90">
        <v>0</v>
      </c>
      <c r="L43" s="90">
        <v>0.89886099220756699</v>
      </c>
      <c r="M43" s="93">
        <v>0.101139007792433</v>
      </c>
      <c r="N43" s="80">
        <v>543.25916119402996</v>
      </c>
      <c r="O43" s="92">
        <v>3.0597014925373101</v>
      </c>
      <c r="P43" s="92">
        <v>13.229850746268699</v>
      </c>
      <c r="Q43" s="80">
        <v>15477.0690000001</v>
      </c>
      <c r="R43" s="82">
        <v>8.5042663373786395E-2</v>
      </c>
      <c r="S43" s="80">
        <v>3975.56900000008</v>
      </c>
      <c r="T43" s="82">
        <v>2.1844767648594599E-2</v>
      </c>
      <c r="U43" s="18">
        <f t="shared" si="1"/>
        <v>6</v>
      </c>
    </row>
    <row r="44" spans="1:21" x14ac:dyDescent="0.25">
      <c r="A44" s="18" t="str">
        <f t="shared" si="2"/>
        <v>202301-North West7</v>
      </c>
      <c r="B44" s="76">
        <v>2023</v>
      </c>
      <c r="C44" s="76" t="s">
        <v>409</v>
      </c>
      <c r="D44" s="77" t="s">
        <v>475</v>
      </c>
      <c r="E44" s="77">
        <v>25</v>
      </c>
      <c r="F44" s="79">
        <v>607</v>
      </c>
      <c r="G44" s="79">
        <v>1234</v>
      </c>
      <c r="H44" s="79">
        <v>3684</v>
      </c>
      <c r="I44" s="80">
        <v>165807.82489999899</v>
      </c>
      <c r="J44" s="90">
        <v>0</v>
      </c>
      <c r="K44" s="90">
        <v>0</v>
      </c>
      <c r="L44" s="90">
        <v>0.25925681146788898</v>
      </c>
      <c r="M44" s="93">
        <v>0.74074318853211196</v>
      </c>
      <c r="N44" s="80">
        <v>273.159513838549</v>
      </c>
      <c r="O44" s="92">
        <v>2.0329489291598</v>
      </c>
      <c r="P44" s="92">
        <v>6.0691927512355797</v>
      </c>
      <c r="Q44" s="80">
        <v>27777.574899999399</v>
      </c>
      <c r="R44" s="82">
        <v>0.167528733440369</v>
      </c>
      <c r="S44" s="80">
        <v>7612.52489999932</v>
      </c>
      <c r="T44" s="82">
        <v>4.5911734893033698E-2</v>
      </c>
      <c r="U44" s="18">
        <f t="shared" si="1"/>
        <v>7</v>
      </c>
    </row>
    <row r="45" spans="1:21" x14ac:dyDescent="0.25">
      <c r="A45" s="18" t="str">
        <f t="shared" si="2"/>
        <v>202301-North West8</v>
      </c>
      <c r="B45" s="76">
        <v>2023</v>
      </c>
      <c r="C45" s="76" t="s">
        <v>525</v>
      </c>
      <c r="D45" s="77" t="s">
        <v>475</v>
      </c>
      <c r="E45" s="77">
        <v>2</v>
      </c>
      <c r="F45" s="79">
        <v>177</v>
      </c>
      <c r="G45" s="79">
        <v>513</v>
      </c>
      <c r="H45" s="79">
        <v>2752</v>
      </c>
      <c r="I45" s="80">
        <v>110580.4264</v>
      </c>
      <c r="J45" s="90">
        <v>0</v>
      </c>
      <c r="K45" s="90">
        <v>0.97716000849133999</v>
      </c>
      <c r="L45" s="90">
        <v>0</v>
      </c>
      <c r="M45" s="93">
        <v>2.283999150866E-2</v>
      </c>
      <c r="N45" s="80">
        <v>624.74817175141197</v>
      </c>
      <c r="O45" s="92">
        <v>2.8983050847457599</v>
      </c>
      <c r="P45" s="92">
        <v>15.5480225988701</v>
      </c>
      <c r="Q45" s="80">
        <v>7313.1763999999703</v>
      </c>
      <c r="R45" s="82">
        <v>6.6134456504501005E-2</v>
      </c>
      <c r="S45" s="80">
        <v>1269.0263999999599</v>
      </c>
      <c r="T45" s="82">
        <v>1.1476049074087899E-2</v>
      </c>
      <c r="U45" s="18">
        <f t="shared" si="1"/>
        <v>8</v>
      </c>
    </row>
    <row r="46" spans="1:21" x14ac:dyDescent="0.25">
      <c r="A46" s="18" t="str">
        <f t="shared" si="2"/>
        <v>202301-North West9</v>
      </c>
      <c r="B46" s="76">
        <v>2023</v>
      </c>
      <c r="C46" s="76" t="s">
        <v>402</v>
      </c>
      <c r="D46" s="77" t="s">
        <v>475</v>
      </c>
      <c r="E46" s="77">
        <v>11</v>
      </c>
      <c r="F46" s="79">
        <v>215</v>
      </c>
      <c r="G46" s="79">
        <v>529</v>
      </c>
      <c r="H46" s="79">
        <v>2107</v>
      </c>
      <c r="I46" s="80">
        <v>96070.054799999998</v>
      </c>
      <c r="J46" s="90">
        <v>0.23138783423745901</v>
      </c>
      <c r="K46" s="90">
        <v>0.527238687435585</v>
      </c>
      <c r="L46" s="90">
        <v>0.207152686027615</v>
      </c>
      <c r="M46" s="91">
        <v>3.42207922993411E-2</v>
      </c>
      <c r="N46" s="80">
        <v>446.83746418604602</v>
      </c>
      <c r="O46" s="92">
        <v>2.4604651162790701</v>
      </c>
      <c r="P46" s="92">
        <v>9.8000000000000007</v>
      </c>
      <c r="Q46" s="80">
        <v>13196.5548</v>
      </c>
      <c r="R46" s="82">
        <v>0.13736387293077701</v>
      </c>
      <c r="S46" s="80">
        <v>5957.35479999994</v>
      </c>
      <c r="T46" s="82">
        <v>6.20105277591654E-2</v>
      </c>
      <c r="U46" s="18">
        <f t="shared" si="1"/>
        <v>9</v>
      </c>
    </row>
    <row r="47" spans="1:21" x14ac:dyDescent="0.25">
      <c r="A47" s="18" t="str">
        <f t="shared" si="2"/>
        <v>202301-North West10</v>
      </c>
      <c r="B47" s="76">
        <v>2023</v>
      </c>
      <c r="C47" s="76" t="s">
        <v>412</v>
      </c>
      <c r="D47" s="77" t="s">
        <v>475</v>
      </c>
      <c r="E47" s="77">
        <v>3</v>
      </c>
      <c r="F47" s="79">
        <v>284</v>
      </c>
      <c r="G47" s="79">
        <v>617</v>
      </c>
      <c r="H47" s="79">
        <v>2136</v>
      </c>
      <c r="I47" s="80">
        <v>92420.694199999896</v>
      </c>
      <c r="J47" s="90">
        <v>0</v>
      </c>
      <c r="K47" s="90">
        <v>0.798381146546289</v>
      </c>
      <c r="L47" s="90">
        <v>0</v>
      </c>
      <c r="M47" s="93">
        <v>0.201618853453711</v>
      </c>
      <c r="N47" s="80">
        <v>325.42497957746502</v>
      </c>
      <c r="O47" s="92">
        <v>2.17253521126761</v>
      </c>
      <c r="P47" s="92">
        <v>7.52112676056338</v>
      </c>
      <c r="Q47" s="80">
        <v>9930.4441999999308</v>
      </c>
      <c r="R47" s="82">
        <v>0.10744827536688099</v>
      </c>
      <c r="S47" s="80">
        <v>451.04419999990802</v>
      </c>
      <c r="T47" s="82">
        <v>4.8803377198600199E-3</v>
      </c>
      <c r="U47" s="18">
        <f t="shared" si="1"/>
        <v>10</v>
      </c>
    </row>
    <row r="48" spans="1:21" x14ac:dyDescent="0.25">
      <c r="A48" s="18" t="str">
        <f t="shared" si="2"/>
        <v>202302-South West1</v>
      </c>
      <c r="B48" s="76">
        <v>2023</v>
      </c>
      <c r="C48" s="76" t="s">
        <v>420</v>
      </c>
      <c r="D48" s="77" t="s">
        <v>474</v>
      </c>
      <c r="E48" s="77">
        <v>17</v>
      </c>
      <c r="F48" s="79">
        <v>1559</v>
      </c>
      <c r="G48" s="79">
        <v>4644</v>
      </c>
      <c r="H48" s="79">
        <v>20324</v>
      </c>
      <c r="I48" s="80">
        <v>863398.23437499802</v>
      </c>
      <c r="J48" s="90">
        <v>0</v>
      </c>
      <c r="K48" s="90">
        <v>0.59419056693620498</v>
      </c>
      <c r="L48" s="90">
        <v>0.39041489637051402</v>
      </c>
      <c r="M48" s="93">
        <v>1.5394536693281001E-2</v>
      </c>
      <c r="N48" s="80">
        <v>553.81541653303304</v>
      </c>
      <c r="O48" s="92">
        <v>2.9788325849903798</v>
      </c>
      <c r="P48" s="92">
        <v>13.036561898653</v>
      </c>
      <c r="Q48" s="80">
        <v>92474.234374998399</v>
      </c>
      <c r="R48" s="82">
        <v>0.107104961179286</v>
      </c>
      <c r="S48" s="80">
        <v>37552.634374998903</v>
      </c>
      <c r="T48" s="82">
        <v>4.3493990235204401E-2</v>
      </c>
      <c r="U48" s="18">
        <f t="shared" si="1"/>
        <v>1</v>
      </c>
    </row>
    <row r="49" spans="1:21" x14ac:dyDescent="0.25">
      <c r="A49" s="18" t="str">
        <f t="shared" si="2"/>
        <v>202302-South West2</v>
      </c>
      <c r="B49" s="76">
        <v>2023</v>
      </c>
      <c r="C49" s="76" t="s">
        <v>402</v>
      </c>
      <c r="D49" s="77" t="s">
        <v>474</v>
      </c>
      <c r="E49" s="77">
        <v>11</v>
      </c>
      <c r="F49" s="79">
        <v>1036</v>
      </c>
      <c r="G49" s="79">
        <v>2990</v>
      </c>
      <c r="H49" s="79">
        <v>15344</v>
      </c>
      <c r="I49" s="80">
        <v>631437.05790000199</v>
      </c>
      <c r="J49" s="90">
        <v>0.23138783423745901</v>
      </c>
      <c r="K49" s="90">
        <v>0.527238687435585</v>
      </c>
      <c r="L49" s="90">
        <v>0.207152686027615</v>
      </c>
      <c r="M49" s="91">
        <v>3.42207922993411E-2</v>
      </c>
      <c r="N49" s="80">
        <v>609.49522963320601</v>
      </c>
      <c r="O49" s="92">
        <v>2.8861003861003902</v>
      </c>
      <c r="P49" s="92">
        <v>14.8108108108108</v>
      </c>
      <c r="Q49" s="80">
        <v>36134.057900001499</v>
      </c>
      <c r="R49" s="82">
        <v>5.7225114440027001E-2</v>
      </c>
      <c r="S49" s="80">
        <v>-237.55209999808699</v>
      </c>
      <c r="T49" s="82">
        <v>-3.7620867674147102E-4</v>
      </c>
      <c r="U49" s="18">
        <f t="shared" si="1"/>
        <v>2</v>
      </c>
    </row>
    <row r="50" spans="1:21" x14ac:dyDescent="0.25">
      <c r="A50" s="18" t="str">
        <f t="shared" si="2"/>
        <v>202302-South West3</v>
      </c>
      <c r="B50" s="76">
        <v>2023</v>
      </c>
      <c r="C50" s="76" t="s">
        <v>424</v>
      </c>
      <c r="D50" s="77" t="s">
        <v>474</v>
      </c>
      <c r="E50" s="77">
        <v>11</v>
      </c>
      <c r="F50" s="79">
        <v>783</v>
      </c>
      <c r="G50" s="79">
        <v>2576</v>
      </c>
      <c r="H50" s="79">
        <v>10575</v>
      </c>
      <c r="I50" s="80">
        <v>455479.17680000002</v>
      </c>
      <c r="J50" s="90">
        <v>0</v>
      </c>
      <c r="K50" s="90">
        <v>0.43408947646978402</v>
      </c>
      <c r="L50" s="90">
        <v>0.50442756354784002</v>
      </c>
      <c r="M50" s="91">
        <v>6.1482959982376101E-2</v>
      </c>
      <c r="N50" s="80">
        <v>581.71031519795702</v>
      </c>
      <c r="O50" s="92">
        <v>3.2899106002554301</v>
      </c>
      <c r="P50" s="92">
        <v>13.5057471264368</v>
      </c>
      <c r="Q50" s="80">
        <v>49075.676800000401</v>
      </c>
      <c r="R50" s="82">
        <v>0.10774516004175</v>
      </c>
      <c r="S50" s="80">
        <v>21216.326800000399</v>
      </c>
      <c r="T50" s="82">
        <v>4.6580234356830799E-2</v>
      </c>
      <c r="U50" s="18">
        <f t="shared" si="1"/>
        <v>3</v>
      </c>
    </row>
    <row r="51" spans="1:21" x14ac:dyDescent="0.25">
      <c r="A51" s="18" t="str">
        <f t="shared" si="2"/>
        <v>202302-South West4</v>
      </c>
      <c r="B51" s="76">
        <v>2023</v>
      </c>
      <c r="C51" s="76" t="s">
        <v>526</v>
      </c>
      <c r="D51" s="77" t="s">
        <v>474</v>
      </c>
      <c r="E51" s="77">
        <v>5</v>
      </c>
      <c r="F51" s="79">
        <v>456</v>
      </c>
      <c r="G51" s="79">
        <v>1998</v>
      </c>
      <c r="H51" s="79">
        <v>9434</v>
      </c>
      <c r="I51" s="80">
        <v>411565.864</v>
      </c>
      <c r="J51" s="90">
        <v>0.57574274916055701</v>
      </c>
      <c r="K51" s="90">
        <v>0.26943313257875101</v>
      </c>
      <c r="L51" s="90">
        <v>0.124521109457222</v>
      </c>
      <c r="M51" s="91">
        <v>3.0303008803470598E-2</v>
      </c>
      <c r="N51" s="80">
        <v>902.55671929824496</v>
      </c>
      <c r="O51" s="92">
        <v>4.3815789473684204</v>
      </c>
      <c r="P51" s="92">
        <v>20.6885964912281</v>
      </c>
      <c r="Q51" s="80">
        <v>40658.1139999999</v>
      </c>
      <c r="R51" s="82">
        <v>9.8788839299849898E-2</v>
      </c>
      <c r="S51" s="80">
        <v>23916.483999999899</v>
      </c>
      <c r="T51" s="82">
        <v>5.8110951592428198E-2</v>
      </c>
      <c r="U51" s="18">
        <f t="shared" si="1"/>
        <v>4</v>
      </c>
    </row>
    <row r="52" spans="1:21" x14ac:dyDescent="0.25">
      <c r="A52" s="18" t="str">
        <f t="shared" si="2"/>
        <v>202302-South West5</v>
      </c>
      <c r="B52" s="76">
        <v>2023</v>
      </c>
      <c r="C52" s="76" t="s">
        <v>410</v>
      </c>
      <c r="D52" s="77" t="s">
        <v>474</v>
      </c>
      <c r="E52" s="77">
        <v>16</v>
      </c>
      <c r="F52" s="79">
        <v>493</v>
      </c>
      <c r="G52" s="79">
        <v>868</v>
      </c>
      <c r="H52" s="79">
        <v>2494</v>
      </c>
      <c r="I52" s="80">
        <v>120420.04799999901</v>
      </c>
      <c r="J52" s="90">
        <v>0</v>
      </c>
      <c r="K52" s="90">
        <v>0</v>
      </c>
      <c r="L52" s="91">
        <v>0.25247596646033599</v>
      </c>
      <c r="M52" s="93">
        <v>0.74752403353966501</v>
      </c>
      <c r="N52" s="80">
        <v>244.25973225152001</v>
      </c>
      <c r="O52" s="92">
        <v>1.7606490872211</v>
      </c>
      <c r="P52" s="92">
        <v>5.0588235294117601</v>
      </c>
      <c r="Q52" s="80">
        <v>28394.7979999993</v>
      </c>
      <c r="R52" s="82">
        <v>0.23579792959391199</v>
      </c>
      <c r="S52" s="80">
        <v>11670.5979999992</v>
      </c>
      <c r="T52" s="82">
        <v>9.6915739478855595E-2</v>
      </c>
      <c r="U52" s="18">
        <f t="shared" si="1"/>
        <v>5</v>
      </c>
    </row>
    <row r="53" spans="1:21" x14ac:dyDescent="0.25">
      <c r="A53" s="18" t="str">
        <f t="shared" si="2"/>
        <v>202302-South West6</v>
      </c>
      <c r="B53" s="76">
        <v>2023</v>
      </c>
      <c r="C53" s="76" t="s">
        <v>418</v>
      </c>
      <c r="D53" s="77" t="s">
        <v>474</v>
      </c>
      <c r="E53" s="77">
        <v>14</v>
      </c>
      <c r="F53" s="79">
        <v>345</v>
      </c>
      <c r="G53" s="79">
        <v>593</v>
      </c>
      <c r="H53" s="79">
        <v>1502</v>
      </c>
      <c r="I53" s="80">
        <v>74489.718999999706</v>
      </c>
      <c r="J53" s="90">
        <v>0</v>
      </c>
      <c r="K53" s="90">
        <v>0</v>
      </c>
      <c r="L53" s="90">
        <v>0</v>
      </c>
      <c r="M53" s="93">
        <v>1</v>
      </c>
      <c r="N53" s="80">
        <v>215.912228985506</v>
      </c>
      <c r="O53" s="92">
        <v>1.71884057971014</v>
      </c>
      <c r="P53" s="92">
        <v>4.3536231884058001</v>
      </c>
      <c r="Q53" s="80">
        <v>16974.218999999699</v>
      </c>
      <c r="R53" s="82">
        <v>0.22787331228890501</v>
      </c>
      <c r="S53" s="80">
        <v>5282.4689999996699</v>
      </c>
      <c r="T53" s="82">
        <v>7.0915410487716907E-2</v>
      </c>
      <c r="U53" s="18">
        <f t="shared" si="1"/>
        <v>6</v>
      </c>
    </row>
    <row r="54" spans="1:21" x14ac:dyDescent="0.25">
      <c r="A54" s="18" t="str">
        <f t="shared" si="2"/>
        <v>202303-North Central1</v>
      </c>
      <c r="B54" s="76">
        <v>2023</v>
      </c>
      <c r="C54" s="76" t="s">
        <v>408</v>
      </c>
      <c r="D54" s="77" t="s">
        <v>471</v>
      </c>
      <c r="E54" s="77">
        <v>9</v>
      </c>
      <c r="F54" s="79">
        <v>1428</v>
      </c>
      <c r="G54" s="79">
        <v>6130</v>
      </c>
      <c r="H54" s="79">
        <v>36806</v>
      </c>
      <c r="I54" s="80">
        <v>1489108.9306000001</v>
      </c>
      <c r="J54" s="90">
        <v>0.67220394407055095</v>
      </c>
      <c r="K54" s="90">
        <v>0.28015764040304703</v>
      </c>
      <c r="L54" s="91">
        <v>4.7638415526402703E-2</v>
      </c>
      <c r="M54" s="93">
        <v>0</v>
      </c>
      <c r="N54" s="80">
        <v>1042.7933687675099</v>
      </c>
      <c r="O54" s="92">
        <v>4.2927170868347302</v>
      </c>
      <c r="P54" s="92">
        <v>25.7745098039216</v>
      </c>
      <c r="Q54" s="80">
        <v>118176.93060000001</v>
      </c>
      <c r="R54" s="82">
        <v>7.9360836653087102E-2</v>
      </c>
      <c r="S54" s="80">
        <v>67448.640600000203</v>
      </c>
      <c r="T54" s="82">
        <v>4.5294631718328003E-2</v>
      </c>
      <c r="U54" s="18">
        <f t="shared" si="1"/>
        <v>1</v>
      </c>
    </row>
    <row r="55" spans="1:21" x14ac:dyDescent="0.25">
      <c r="A55" s="18" t="str">
        <f t="shared" si="2"/>
        <v>202303-North Central2</v>
      </c>
      <c r="B55" s="76">
        <v>2023</v>
      </c>
      <c r="C55" s="76" t="s">
        <v>396</v>
      </c>
      <c r="D55" s="77" t="s">
        <v>471</v>
      </c>
      <c r="E55" s="77">
        <v>12</v>
      </c>
      <c r="F55" s="79">
        <v>858</v>
      </c>
      <c r="G55" s="79">
        <v>2947</v>
      </c>
      <c r="H55" s="79">
        <v>16681</v>
      </c>
      <c r="I55" s="80">
        <v>685261.26650000003</v>
      </c>
      <c r="J55" s="90">
        <v>0.47416132092152902</v>
      </c>
      <c r="K55" s="90">
        <v>0.11769870550534001</v>
      </c>
      <c r="L55" s="90">
        <v>0.38471595067164099</v>
      </c>
      <c r="M55" s="91">
        <v>2.3424022901489899E-2</v>
      </c>
      <c r="N55" s="80">
        <v>798.67280477855502</v>
      </c>
      <c r="O55" s="92">
        <v>3.4347319347319298</v>
      </c>
      <c r="P55" s="92">
        <v>19.4417249417249</v>
      </c>
      <c r="Q55" s="80">
        <v>62167.516499999903</v>
      </c>
      <c r="R55" s="82">
        <v>9.0720896596889297E-2</v>
      </c>
      <c r="S55" s="80">
        <v>32491.556499999901</v>
      </c>
      <c r="T55" s="82">
        <v>4.7414844656187699E-2</v>
      </c>
      <c r="U55" s="18">
        <f t="shared" si="1"/>
        <v>2</v>
      </c>
    </row>
    <row r="56" spans="1:21" x14ac:dyDescent="0.25">
      <c r="A56" s="18" t="str">
        <f t="shared" si="2"/>
        <v>202303-North Central3</v>
      </c>
      <c r="B56" s="76">
        <v>2023</v>
      </c>
      <c r="C56" s="76" t="s">
        <v>401</v>
      </c>
      <c r="D56" s="77" t="s">
        <v>471</v>
      </c>
      <c r="E56" s="77">
        <v>5</v>
      </c>
      <c r="F56" s="79">
        <v>893</v>
      </c>
      <c r="G56" s="79">
        <v>3239</v>
      </c>
      <c r="H56" s="79">
        <v>16628</v>
      </c>
      <c r="I56" s="80">
        <v>658054.42879999895</v>
      </c>
      <c r="J56" s="90">
        <v>0.52597681065861401</v>
      </c>
      <c r="K56" s="90">
        <v>0.38792344740465901</v>
      </c>
      <c r="L56" s="91">
        <v>8.6099741936726606E-2</v>
      </c>
      <c r="M56" s="93">
        <v>0</v>
      </c>
      <c r="N56" s="80">
        <v>736.90305576707601</v>
      </c>
      <c r="O56" s="92">
        <v>3.6270996640537501</v>
      </c>
      <c r="P56" s="92">
        <v>18.6203807390817</v>
      </c>
      <c r="Q56" s="80">
        <v>36060.178799999303</v>
      </c>
      <c r="R56" s="82">
        <v>5.4798170518747399E-2</v>
      </c>
      <c r="S56" s="80">
        <v>4896.2287999993996</v>
      </c>
      <c r="T56" s="82">
        <v>7.4404617395068097E-3</v>
      </c>
      <c r="U56" s="18">
        <f t="shared" si="1"/>
        <v>3</v>
      </c>
    </row>
    <row r="57" spans="1:21" x14ac:dyDescent="0.25">
      <c r="A57" s="18" t="str">
        <f t="shared" si="2"/>
        <v>202303-North Central4</v>
      </c>
      <c r="B57" s="76">
        <v>2023</v>
      </c>
      <c r="C57" s="76" t="s">
        <v>427</v>
      </c>
      <c r="D57" s="77" t="s">
        <v>471</v>
      </c>
      <c r="E57" s="77">
        <v>4</v>
      </c>
      <c r="F57" s="79">
        <v>832</v>
      </c>
      <c r="G57" s="79">
        <v>2678</v>
      </c>
      <c r="H57" s="79">
        <v>15743</v>
      </c>
      <c r="I57" s="80">
        <v>651039.090900001</v>
      </c>
      <c r="J57" s="90">
        <v>0.69106378524528</v>
      </c>
      <c r="K57" s="90">
        <v>0.30893621475472</v>
      </c>
      <c r="L57" s="90">
        <v>0</v>
      </c>
      <c r="M57" s="93">
        <v>0</v>
      </c>
      <c r="N57" s="80">
        <v>782.49890733173095</v>
      </c>
      <c r="O57" s="92">
        <v>3.21875</v>
      </c>
      <c r="P57" s="92">
        <v>18.921875</v>
      </c>
      <c r="Q57" s="80">
        <v>54622.340900000498</v>
      </c>
      <c r="R57" s="82">
        <v>8.3900247563460803E-2</v>
      </c>
      <c r="S57" s="80">
        <v>25941.740900000601</v>
      </c>
      <c r="T57" s="82">
        <v>3.9846671670880199E-2</v>
      </c>
      <c r="U57" s="18">
        <f t="shared" si="1"/>
        <v>4</v>
      </c>
    </row>
    <row r="58" spans="1:21" x14ac:dyDescent="0.25">
      <c r="A58" s="18" t="str">
        <f t="shared" si="2"/>
        <v>202303-North Central5</v>
      </c>
      <c r="B58" s="76">
        <v>2023</v>
      </c>
      <c r="C58" s="76" t="s">
        <v>415</v>
      </c>
      <c r="D58" s="77" t="s">
        <v>471</v>
      </c>
      <c r="E58" s="77">
        <v>9</v>
      </c>
      <c r="F58" s="79">
        <v>1025</v>
      </c>
      <c r="G58" s="79">
        <v>3104</v>
      </c>
      <c r="H58" s="79">
        <v>16638</v>
      </c>
      <c r="I58" s="80">
        <v>632530.26989999996</v>
      </c>
      <c r="J58" s="90">
        <v>0.32475743624487102</v>
      </c>
      <c r="K58" s="90">
        <v>0.35431334224594702</v>
      </c>
      <c r="L58" s="90">
        <v>0.31856133720186403</v>
      </c>
      <c r="M58" s="91">
        <v>2.36788430731827E-3</v>
      </c>
      <c r="N58" s="80">
        <v>617.10270234146401</v>
      </c>
      <c r="O58" s="92">
        <v>3.0282926829268302</v>
      </c>
      <c r="P58" s="92">
        <v>16.2321951219512</v>
      </c>
      <c r="Q58" s="80">
        <v>26483.0199000004</v>
      </c>
      <c r="R58" s="82">
        <v>4.1868383475445803E-2</v>
      </c>
      <c r="S58" s="80">
        <v>-8664.5800999995408</v>
      </c>
      <c r="T58" s="82">
        <v>-1.36982853031988E-2</v>
      </c>
      <c r="U58" s="18">
        <f t="shared" si="1"/>
        <v>5</v>
      </c>
    </row>
    <row r="59" spans="1:21" x14ac:dyDescent="0.25">
      <c r="A59" s="18" t="str">
        <f t="shared" si="2"/>
        <v>202303-North Central6</v>
      </c>
      <c r="B59" s="76">
        <v>2023</v>
      </c>
      <c r="C59" s="76" t="s">
        <v>405</v>
      </c>
      <c r="D59" s="77" t="s">
        <v>471</v>
      </c>
      <c r="E59" s="77">
        <v>5</v>
      </c>
      <c r="F59" s="79">
        <v>744</v>
      </c>
      <c r="G59" s="79">
        <v>2722</v>
      </c>
      <c r="H59" s="79">
        <v>15431</v>
      </c>
      <c r="I59" s="80">
        <v>611295.84669999999</v>
      </c>
      <c r="J59" s="90">
        <v>0.32572129448429998</v>
      </c>
      <c r="K59" s="90">
        <v>0.56590777324514097</v>
      </c>
      <c r="L59" s="90">
        <v>0.108370932270559</v>
      </c>
      <c r="M59" s="93">
        <v>0</v>
      </c>
      <c r="N59" s="80">
        <v>821.63420255376298</v>
      </c>
      <c r="O59" s="92">
        <v>3.65860215053763</v>
      </c>
      <c r="P59" s="92">
        <v>20.740591397849499</v>
      </c>
      <c r="Q59" s="80">
        <v>34033.3466999995</v>
      </c>
      <c r="R59" s="82">
        <v>5.5674100983548497E-2</v>
      </c>
      <c r="S59" s="80">
        <v>8049.4166999996296</v>
      </c>
      <c r="T59" s="82">
        <v>1.31677922293327E-2</v>
      </c>
      <c r="U59" s="18">
        <f t="shared" si="1"/>
        <v>6</v>
      </c>
    </row>
    <row r="60" spans="1:21" x14ac:dyDescent="0.25">
      <c r="A60" s="18" t="str">
        <f t="shared" si="2"/>
        <v>202303-North Central7</v>
      </c>
      <c r="B60" s="76">
        <v>2023</v>
      </c>
      <c r="C60" s="76" t="s">
        <v>413</v>
      </c>
      <c r="D60" s="77" t="s">
        <v>471</v>
      </c>
      <c r="E60" s="77">
        <v>11</v>
      </c>
      <c r="F60" s="79">
        <v>682</v>
      </c>
      <c r="G60" s="79">
        <v>1768</v>
      </c>
      <c r="H60" s="79">
        <v>7494</v>
      </c>
      <c r="I60" s="80">
        <v>342464.516</v>
      </c>
      <c r="J60" s="90">
        <v>0</v>
      </c>
      <c r="K60" s="90">
        <v>0.230997998052446</v>
      </c>
      <c r="L60" s="91">
        <v>0.67454724214405903</v>
      </c>
      <c r="M60" s="91">
        <v>9.4454759803494506E-2</v>
      </c>
      <c r="N60" s="80">
        <v>502.14738416422301</v>
      </c>
      <c r="O60" s="92">
        <v>2.59237536656891</v>
      </c>
      <c r="P60" s="92">
        <v>10.988269794721401</v>
      </c>
      <c r="Q60" s="80">
        <v>48353.266000000098</v>
      </c>
      <c r="R60" s="82">
        <v>0.141192046886399</v>
      </c>
      <c r="S60" s="80">
        <v>25281.316000000101</v>
      </c>
      <c r="T60" s="82">
        <v>7.3821709458506704E-2</v>
      </c>
      <c r="U60" s="18">
        <f t="shared" si="1"/>
        <v>7</v>
      </c>
    </row>
    <row r="61" spans="1:21" x14ac:dyDescent="0.25">
      <c r="A61" s="18" t="str">
        <f t="shared" si="2"/>
        <v>202303-North Central8</v>
      </c>
      <c r="B61" s="76">
        <v>2023</v>
      </c>
      <c r="C61" s="76" t="s">
        <v>419</v>
      </c>
      <c r="D61" s="77" t="s">
        <v>471</v>
      </c>
      <c r="E61" s="77">
        <v>33</v>
      </c>
      <c r="F61" s="79">
        <v>929</v>
      </c>
      <c r="G61" s="79">
        <v>1943</v>
      </c>
      <c r="H61" s="79">
        <v>6224</v>
      </c>
      <c r="I61" s="80">
        <v>312264.59850000002</v>
      </c>
      <c r="J61" s="90">
        <v>0</v>
      </c>
      <c r="K61" s="90">
        <v>0</v>
      </c>
      <c r="L61" s="90">
        <v>0.47733854146774202</v>
      </c>
      <c r="M61" s="93">
        <v>0.52266145853225798</v>
      </c>
      <c r="N61" s="80">
        <v>336.12981539289598</v>
      </c>
      <c r="O61" s="92">
        <v>2.0914962325080699</v>
      </c>
      <c r="P61" s="92">
        <v>6.6996770721205596</v>
      </c>
      <c r="Q61" s="80">
        <v>66916.348499999993</v>
      </c>
      <c r="R61" s="82">
        <v>0.21429373941663801</v>
      </c>
      <c r="S61" s="80">
        <v>35999.298500000397</v>
      </c>
      <c r="T61" s="82">
        <v>0.115284597334848</v>
      </c>
      <c r="U61" s="18">
        <f t="shared" si="1"/>
        <v>8</v>
      </c>
    </row>
    <row r="62" spans="1:21" x14ac:dyDescent="0.25">
      <c r="A62" s="18" t="str">
        <f t="shared" si="2"/>
        <v>202303-North Central9</v>
      </c>
      <c r="B62" s="76">
        <v>2023</v>
      </c>
      <c r="C62" s="76" t="s">
        <v>426</v>
      </c>
      <c r="D62" s="77" t="s">
        <v>471</v>
      </c>
      <c r="E62" s="77">
        <v>9</v>
      </c>
      <c r="F62" s="79">
        <v>360</v>
      </c>
      <c r="G62" s="79">
        <v>1016</v>
      </c>
      <c r="H62" s="79">
        <v>3665</v>
      </c>
      <c r="I62" s="80">
        <v>156950.6648</v>
      </c>
      <c r="J62" s="90">
        <v>0</v>
      </c>
      <c r="K62" s="90">
        <v>0</v>
      </c>
      <c r="L62" s="90">
        <v>0.90672826382319305</v>
      </c>
      <c r="M62" s="91">
        <v>9.3271736176806605E-2</v>
      </c>
      <c r="N62" s="80">
        <v>435.97406888888901</v>
      </c>
      <c r="O62" s="92">
        <v>2.8222222222222202</v>
      </c>
      <c r="P62" s="92">
        <v>10.1805555555556</v>
      </c>
      <c r="Q62" s="80">
        <v>19963.914800000101</v>
      </c>
      <c r="R62" s="82">
        <v>0.12719866351276601</v>
      </c>
      <c r="S62" s="80">
        <v>7697.8648000000303</v>
      </c>
      <c r="T62" s="82">
        <v>4.9046398177473798E-2</v>
      </c>
      <c r="U62" s="18">
        <f t="shared" si="1"/>
        <v>9</v>
      </c>
    </row>
    <row r="63" spans="1:21" x14ac:dyDescent="0.25">
      <c r="A63" s="18" t="str">
        <f t="shared" si="2"/>
        <v>202304-South Central1</v>
      </c>
      <c r="B63" s="76">
        <v>2023</v>
      </c>
      <c r="C63" s="76" t="s">
        <v>403</v>
      </c>
      <c r="D63" s="77" t="s">
        <v>472</v>
      </c>
      <c r="E63" s="77">
        <v>8</v>
      </c>
      <c r="F63" s="79">
        <v>1755</v>
      </c>
      <c r="G63" s="79">
        <v>5083</v>
      </c>
      <c r="H63" s="79">
        <v>26200</v>
      </c>
      <c r="I63" s="80">
        <v>1149105.9198499999</v>
      </c>
      <c r="J63" s="90">
        <v>0.66568417430992999</v>
      </c>
      <c r="K63" s="90">
        <v>0.24184559334293301</v>
      </c>
      <c r="L63" s="91">
        <v>9.2470232347136694E-2</v>
      </c>
      <c r="M63" s="93">
        <v>0</v>
      </c>
      <c r="N63" s="80">
        <v>654.76120789173797</v>
      </c>
      <c r="O63" s="92">
        <v>2.8962962962962999</v>
      </c>
      <c r="P63" s="92">
        <v>14.928774928774899</v>
      </c>
      <c r="Q63" s="80">
        <v>169088.41985000001</v>
      </c>
      <c r="R63" s="82">
        <v>0.14714781024892201</v>
      </c>
      <c r="S63" s="80">
        <v>114970.66985000001</v>
      </c>
      <c r="T63" s="82">
        <v>0.100052282269165</v>
      </c>
      <c r="U63" s="18">
        <f t="shared" si="1"/>
        <v>1</v>
      </c>
    </row>
    <row r="64" spans="1:21" x14ac:dyDescent="0.25">
      <c r="A64" s="18" t="str">
        <f t="shared" si="2"/>
        <v>202304-South Central2</v>
      </c>
      <c r="B64" s="76">
        <v>2023</v>
      </c>
      <c r="C64" s="76" t="s">
        <v>394</v>
      </c>
      <c r="D64" s="77" t="s">
        <v>472</v>
      </c>
      <c r="E64" s="77">
        <v>4</v>
      </c>
      <c r="F64" s="79">
        <v>502</v>
      </c>
      <c r="G64" s="79">
        <v>4085</v>
      </c>
      <c r="H64" s="79">
        <v>24102</v>
      </c>
      <c r="I64" s="80">
        <v>1004453.837175</v>
      </c>
      <c r="J64" s="90">
        <v>1</v>
      </c>
      <c r="K64" s="90">
        <v>0</v>
      </c>
      <c r="L64" s="90">
        <v>0</v>
      </c>
      <c r="M64" s="93">
        <v>0</v>
      </c>
      <c r="N64" s="80">
        <v>2000.90405811753</v>
      </c>
      <c r="O64" s="92">
        <v>8.1374501992031902</v>
      </c>
      <c r="P64" s="92">
        <v>48.011952191235103</v>
      </c>
      <c r="Q64" s="80">
        <v>96245.587175000706</v>
      </c>
      <c r="R64" s="82">
        <v>9.5818825726913207E-2</v>
      </c>
      <c r="S64" s="80">
        <v>78438.087175000706</v>
      </c>
      <c r="T64" s="82">
        <v>7.8090285757288394E-2</v>
      </c>
      <c r="U64" s="18">
        <f t="shared" si="1"/>
        <v>2</v>
      </c>
    </row>
    <row r="65" spans="1:21" x14ac:dyDescent="0.25">
      <c r="A65" s="18" t="str">
        <f t="shared" si="2"/>
        <v>202304-South Central3</v>
      </c>
      <c r="B65" s="76">
        <v>2023</v>
      </c>
      <c r="C65" s="76" t="s">
        <v>421</v>
      </c>
      <c r="D65" s="77" t="s">
        <v>472</v>
      </c>
      <c r="E65" s="77">
        <v>48</v>
      </c>
      <c r="F65" s="79">
        <v>1657</v>
      </c>
      <c r="G65" s="79">
        <v>4303</v>
      </c>
      <c r="H65" s="79">
        <v>14335</v>
      </c>
      <c r="I65" s="80">
        <v>607318.38190000004</v>
      </c>
      <c r="J65" s="90">
        <v>0</v>
      </c>
      <c r="K65" s="90">
        <v>0</v>
      </c>
      <c r="L65" s="90">
        <v>0.64204228378551498</v>
      </c>
      <c r="M65" s="93">
        <v>0.35795771621448402</v>
      </c>
      <c r="N65" s="80">
        <v>366.516826735064</v>
      </c>
      <c r="O65" s="92">
        <v>2.5968617984309001</v>
      </c>
      <c r="P65" s="92">
        <v>8.6511768255884096</v>
      </c>
      <c r="Q65" s="80">
        <v>69445.381900000299</v>
      </c>
      <c r="R65" s="82">
        <v>0.114347571174678</v>
      </c>
      <c r="S65" s="80">
        <v>18798.881900000299</v>
      </c>
      <c r="T65" s="82">
        <v>3.09539155412814E-2</v>
      </c>
      <c r="U65" s="18">
        <f t="shared" si="1"/>
        <v>3</v>
      </c>
    </row>
    <row r="66" spans="1:21" x14ac:dyDescent="0.25">
      <c r="A66" s="18" t="str">
        <f t="shared" ref="A66:A97" si="3">B66&amp;D66&amp;U66</f>
        <v>202304-South Central4</v>
      </c>
      <c r="B66" s="76">
        <v>2023</v>
      </c>
      <c r="C66" s="76" t="s">
        <v>393</v>
      </c>
      <c r="D66" s="77" t="s">
        <v>472</v>
      </c>
      <c r="E66" s="77">
        <v>3</v>
      </c>
      <c r="F66" s="79">
        <v>724</v>
      </c>
      <c r="G66" s="79">
        <v>2279</v>
      </c>
      <c r="H66" s="79">
        <v>13056</v>
      </c>
      <c r="I66" s="80">
        <v>515188.52229999902</v>
      </c>
      <c r="J66" s="90">
        <v>0.88569274265448805</v>
      </c>
      <c r="K66" s="90">
        <v>0</v>
      </c>
      <c r="L66" s="90">
        <v>0.114307257345512</v>
      </c>
      <c r="M66" s="93">
        <v>0</v>
      </c>
      <c r="N66" s="80">
        <v>711.58635676795495</v>
      </c>
      <c r="O66" s="92">
        <v>3.14779005524862</v>
      </c>
      <c r="P66" s="92">
        <v>18.033149171270701</v>
      </c>
      <c r="Q66" s="80">
        <v>21613.022299999098</v>
      </c>
      <c r="R66" s="82">
        <v>4.1951676647434502E-2</v>
      </c>
      <c r="S66" s="80">
        <v>-899.977700000862</v>
      </c>
      <c r="T66" s="82">
        <v>-1.7468900432467201E-3</v>
      </c>
      <c r="U66" s="18">
        <f t="shared" si="1"/>
        <v>4</v>
      </c>
    </row>
    <row r="67" spans="1:21" x14ac:dyDescent="0.25">
      <c r="A67" s="18" t="str">
        <f t="shared" si="3"/>
        <v>202304-South Central5</v>
      </c>
      <c r="B67" s="76">
        <v>2023</v>
      </c>
      <c r="C67" s="76" t="s">
        <v>398</v>
      </c>
      <c r="D67" s="77" t="s">
        <v>472</v>
      </c>
      <c r="E67" s="77">
        <v>13</v>
      </c>
      <c r="F67" s="79">
        <v>914</v>
      </c>
      <c r="G67" s="79">
        <v>2652</v>
      </c>
      <c r="H67" s="79">
        <v>10298</v>
      </c>
      <c r="I67" s="80">
        <v>435102.62359999999</v>
      </c>
      <c r="J67" s="90">
        <v>0</v>
      </c>
      <c r="K67" s="90">
        <v>0</v>
      </c>
      <c r="L67" s="90">
        <v>0.96834147933646297</v>
      </c>
      <c r="M67" s="91">
        <v>3.1658520663537602E-2</v>
      </c>
      <c r="N67" s="80">
        <v>476.04225776805202</v>
      </c>
      <c r="O67" s="92">
        <v>2.9015317286652098</v>
      </c>
      <c r="P67" s="92">
        <v>11.266958424507701</v>
      </c>
      <c r="Q67" s="80">
        <v>59111.623599999803</v>
      </c>
      <c r="R67" s="82">
        <v>0.13585673906288001</v>
      </c>
      <c r="S67" s="80">
        <v>30900.623599999799</v>
      </c>
      <c r="T67" s="82">
        <v>7.1019161742420303E-2</v>
      </c>
      <c r="U67" s="18">
        <f t="shared" ref="U67:U125" si="4">IF(D67&lt;&gt;D66,1,U66+1)</f>
        <v>5</v>
      </c>
    </row>
    <row r="68" spans="1:21" x14ac:dyDescent="0.25">
      <c r="A68" s="18" t="str">
        <f t="shared" si="3"/>
        <v>202304-South Central6</v>
      </c>
      <c r="B68" s="76">
        <v>2023</v>
      </c>
      <c r="C68" s="76" t="s">
        <v>400</v>
      </c>
      <c r="D68" s="77" t="s">
        <v>472</v>
      </c>
      <c r="E68" s="77">
        <v>22</v>
      </c>
      <c r="F68" s="79">
        <v>1057</v>
      </c>
      <c r="G68" s="79">
        <v>2605</v>
      </c>
      <c r="H68" s="79">
        <v>10026</v>
      </c>
      <c r="I68" s="80">
        <v>420653.73349999997</v>
      </c>
      <c r="J68" s="90">
        <v>0</v>
      </c>
      <c r="K68" s="90">
        <v>0</v>
      </c>
      <c r="L68" s="90">
        <v>0.87625589254397995</v>
      </c>
      <c r="M68" s="93">
        <v>0.12374410745602001</v>
      </c>
      <c r="N68" s="80">
        <v>397.96947350993401</v>
      </c>
      <c r="O68" s="92">
        <v>2.4645222327341498</v>
      </c>
      <c r="P68" s="92">
        <v>9.4853358561967802</v>
      </c>
      <c r="Q68" s="80">
        <v>56538.483500000497</v>
      </c>
      <c r="R68" s="82">
        <v>0.13440623248385</v>
      </c>
      <c r="S68" s="80">
        <v>24362.4835000005</v>
      </c>
      <c r="T68" s="82">
        <v>5.7915766721705501E-2</v>
      </c>
      <c r="U68" s="18">
        <f t="shared" si="4"/>
        <v>6</v>
      </c>
    </row>
    <row r="69" spans="1:21" x14ac:dyDescent="0.25">
      <c r="A69" s="18" t="str">
        <f t="shared" si="3"/>
        <v>202304-South Central7</v>
      </c>
      <c r="B69" s="76">
        <v>2023</v>
      </c>
      <c r="C69" s="76" t="s">
        <v>422</v>
      </c>
      <c r="D69" s="77" t="s">
        <v>472</v>
      </c>
      <c r="E69" s="77">
        <v>2</v>
      </c>
      <c r="F69" s="79">
        <v>346</v>
      </c>
      <c r="G69" s="79">
        <v>1557</v>
      </c>
      <c r="H69" s="79">
        <v>9105</v>
      </c>
      <c r="I69" s="80">
        <v>345204.88179999997</v>
      </c>
      <c r="J69" s="90">
        <v>0.57837307676220695</v>
      </c>
      <c r="K69" s="90">
        <v>0.42162692323779299</v>
      </c>
      <c r="L69" s="90">
        <v>0</v>
      </c>
      <c r="M69" s="93">
        <v>0</v>
      </c>
      <c r="N69" s="80">
        <v>997.70197052023002</v>
      </c>
      <c r="O69" s="92">
        <v>4.5</v>
      </c>
      <c r="P69" s="92">
        <v>26.315028901734099</v>
      </c>
      <c r="Q69" s="80">
        <v>10421.631799999501</v>
      </c>
      <c r="R69" s="82">
        <v>3.0189699941837601E-2</v>
      </c>
      <c r="S69" s="80">
        <v>-793.36820000049204</v>
      </c>
      <c r="T69" s="82">
        <v>-2.2982531297461302E-3</v>
      </c>
      <c r="U69" s="18">
        <f t="shared" si="4"/>
        <v>7</v>
      </c>
    </row>
    <row r="70" spans="1:21" x14ac:dyDescent="0.25">
      <c r="A70" s="18" t="str">
        <f t="shared" si="3"/>
        <v>202305-North East1</v>
      </c>
      <c r="B70" s="76">
        <v>2023</v>
      </c>
      <c r="C70" s="76" t="s">
        <v>406</v>
      </c>
      <c r="D70" s="77" t="s">
        <v>473</v>
      </c>
      <c r="E70" s="77">
        <v>25</v>
      </c>
      <c r="F70" s="79">
        <v>1703</v>
      </c>
      <c r="G70" s="79">
        <v>5063</v>
      </c>
      <c r="H70" s="79">
        <v>22104</v>
      </c>
      <c r="I70" s="80">
        <v>931949.88700000301</v>
      </c>
      <c r="J70" s="90">
        <v>0.183179962229021</v>
      </c>
      <c r="K70" s="90">
        <v>0.29926714932902798</v>
      </c>
      <c r="L70" s="90">
        <v>0.43571856112044399</v>
      </c>
      <c r="M70" s="91">
        <v>8.1834327321507597E-2</v>
      </c>
      <c r="N70" s="80">
        <v>547.24009806224501</v>
      </c>
      <c r="O70" s="92">
        <v>2.9729888432178502</v>
      </c>
      <c r="P70" s="92">
        <v>12.9794480328831</v>
      </c>
      <c r="Q70" s="80">
        <v>106954.887000003</v>
      </c>
      <c r="R70" s="82">
        <v>0.114764633261877</v>
      </c>
      <c r="S70" s="80">
        <v>44804.407000003797</v>
      </c>
      <c r="T70" s="82">
        <v>4.8075983081270202E-2</v>
      </c>
      <c r="U70" s="18">
        <f t="shared" si="4"/>
        <v>1</v>
      </c>
    </row>
    <row r="71" spans="1:21" x14ac:dyDescent="0.25">
      <c r="A71" s="18" t="str">
        <f t="shared" si="3"/>
        <v>202305-North East2</v>
      </c>
      <c r="B71" s="76">
        <v>2023</v>
      </c>
      <c r="C71" s="76" t="s">
        <v>425</v>
      </c>
      <c r="D71" s="77" t="s">
        <v>473</v>
      </c>
      <c r="E71" s="77">
        <v>15</v>
      </c>
      <c r="F71" s="79">
        <v>1255</v>
      </c>
      <c r="G71" s="79">
        <v>4317</v>
      </c>
      <c r="H71" s="79">
        <v>20660</v>
      </c>
      <c r="I71" s="80">
        <v>842222.4939</v>
      </c>
      <c r="J71" s="90">
        <v>0.204968178539882</v>
      </c>
      <c r="K71" s="90">
        <v>0.51702638525313804</v>
      </c>
      <c r="L71" s="90">
        <v>0.203240471775293</v>
      </c>
      <c r="M71" s="91">
        <v>7.4764964431686703E-2</v>
      </c>
      <c r="N71" s="80">
        <v>671.09362063745095</v>
      </c>
      <c r="O71" s="92">
        <v>3.4398406374502</v>
      </c>
      <c r="P71" s="92">
        <v>16.4621513944223</v>
      </c>
      <c r="Q71" s="80">
        <v>68312.993900000496</v>
      </c>
      <c r="R71" s="82">
        <v>8.1110388756859206E-2</v>
      </c>
      <c r="S71" s="80">
        <v>21887.403900000601</v>
      </c>
      <c r="T71" s="82">
        <v>2.5987674347960801E-2</v>
      </c>
      <c r="U71" s="18">
        <f t="shared" si="4"/>
        <v>2</v>
      </c>
    </row>
    <row r="72" spans="1:21" x14ac:dyDescent="0.25">
      <c r="A72" s="18" t="str">
        <f t="shared" si="3"/>
        <v>202305-North East3</v>
      </c>
      <c r="B72" s="76">
        <v>2023</v>
      </c>
      <c r="C72" s="76" t="s">
        <v>407</v>
      </c>
      <c r="D72" s="77" t="s">
        <v>473</v>
      </c>
      <c r="E72" s="77">
        <v>21</v>
      </c>
      <c r="F72" s="79">
        <v>782</v>
      </c>
      <c r="G72" s="79">
        <v>1828</v>
      </c>
      <c r="H72" s="79">
        <v>6672</v>
      </c>
      <c r="I72" s="80">
        <v>294546.55070000101</v>
      </c>
      <c r="J72" s="90">
        <v>0.54504347587323498</v>
      </c>
      <c r="K72" s="90">
        <v>0</v>
      </c>
      <c r="L72" s="91">
        <v>7.5027135600403402E-2</v>
      </c>
      <c r="M72" s="93">
        <v>0.37992938852636199</v>
      </c>
      <c r="N72" s="80">
        <v>376.657993222507</v>
      </c>
      <c r="O72" s="92">
        <v>2.3375959079283901</v>
      </c>
      <c r="P72" s="92">
        <v>8.5319693094629194</v>
      </c>
      <c r="Q72" s="80">
        <v>44342.8007000008</v>
      </c>
      <c r="R72" s="82">
        <v>0.15054598532767899</v>
      </c>
      <c r="S72" s="80">
        <v>16363.990700000601</v>
      </c>
      <c r="T72" s="82">
        <v>5.5556551794991402E-2</v>
      </c>
      <c r="U72" s="18">
        <f t="shared" si="4"/>
        <v>3</v>
      </c>
    </row>
    <row r="73" spans="1:21" x14ac:dyDescent="0.25">
      <c r="A73" s="18" t="str">
        <f t="shared" si="3"/>
        <v>202305-North East4</v>
      </c>
      <c r="B73" s="76">
        <v>2023</v>
      </c>
      <c r="C73" s="76" t="s">
        <v>522</v>
      </c>
      <c r="D73" s="77" t="s">
        <v>473</v>
      </c>
      <c r="E73" s="77">
        <v>7</v>
      </c>
      <c r="F73" s="79">
        <v>423</v>
      </c>
      <c r="G73" s="79">
        <v>995</v>
      </c>
      <c r="H73" s="79">
        <v>3571</v>
      </c>
      <c r="I73" s="80">
        <v>137046.33100000001</v>
      </c>
      <c r="J73" s="90">
        <v>0</v>
      </c>
      <c r="K73" s="90">
        <v>0</v>
      </c>
      <c r="L73" s="90">
        <v>0.90292818565131805</v>
      </c>
      <c r="M73" s="91">
        <v>9.7071814348681798E-2</v>
      </c>
      <c r="N73" s="80">
        <v>323.98659810874801</v>
      </c>
      <c r="O73" s="92">
        <v>2.35224586288416</v>
      </c>
      <c r="P73" s="92">
        <v>8.4420803782505907</v>
      </c>
      <c r="Q73" s="80">
        <v>7208.0810000003303</v>
      </c>
      <c r="R73" s="82">
        <v>5.2595942900509403E-2</v>
      </c>
      <c r="S73" s="80">
        <v>-7933.5789999996396</v>
      </c>
      <c r="T73" s="82">
        <v>-5.7889758464235101E-2</v>
      </c>
      <c r="U73" s="18">
        <f t="shared" si="4"/>
        <v>4</v>
      </c>
    </row>
    <row r="74" spans="1:21" x14ac:dyDescent="0.25">
      <c r="A74" s="18" t="str">
        <f t="shared" si="3"/>
        <v>202305-North East5</v>
      </c>
      <c r="B74" s="76">
        <v>2023</v>
      </c>
      <c r="C74" s="76" t="s">
        <v>423</v>
      </c>
      <c r="D74" s="77" t="s">
        <v>473</v>
      </c>
      <c r="E74" s="77">
        <v>19</v>
      </c>
      <c r="F74" s="79">
        <v>404</v>
      </c>
      <c r="G74" s="79">
        <v>818</v>
      </c>
      <c r="H74" s="79">
        <v>1936</v>
      </c>
      <c r="I74" s="80">
        <v>94622.569999999701</v>
      </c>
      <c r="J74" s="90">
        <v>0</v>
      </c>
      <c r="K74" s="90">
        <v>0</v>
      </c>
      <c r="L74" s="90">
        <v>0</v>
      </c>
      <c r="M74" s="93">
        <v>1</v>
      </c>
      <c r="N74" s="80">
        <v>234.21428217821699</v>
      </c>
      <c r="O74" s="92">
        <v>2.0247524752475199</v>
      </c>
      <c r="P74" s="92">
        <v>4.7920792079207901</v>
      </c>
      <c r="Q74" s="80">
        <v>19837.569999999701</v>
      </c>
      <c r="R74" s="82">
        <v>0.20964945255661199</v>
      </c>
      <c r="S74" s="80">
        <v>5529.6399999996202</v>
      </c>
      <c r="T74" s="82">
        <v>5.8438911562005098E-2</v>
      </c>
      <c r="U74" s="18">
        <f t="shared" si="4"/>
        <v>5</v>
      </c>
    </row>
    <row r="75" spans="1:21" x14ac:dyDescent="0.25">
      <c r="A75" s="18" t="str">
        <f t="shared" si="3"/>
        <v>202306-South East1</v>
      </c>
      <c r="B75" s="76">
        <v>2023</v>
      </c>
      <c r="C75" s="76" t="s">
        <v>397</v>
      </c>
      <c r="D75" s="77" t="s">
        <v>476</v>
      </c>
      <c r="E75" s="77">
        <v>20</v>
      </c>
      <c r="F75" s="79">
        <v>1214</v>
      </c>
      <c r="G75" s="79">
        <v>3705</v>
      </c>
      <c r="H75" s="79">
        <v>14955</v>
      </c>
      <c r="I75" s="80">
        <v>668667.03359999903</v>
      </c>
      <c r="J75" s="90">
        <v>0</v>
      </c>
      <c r="K75" s="90">
        <v>0.30738110011709102</v>
      </c>
      <c r="L75" s="90">
        <v>0.58521934884872395</v>
      </c>
      <c r="M75" s="93">
        <v>0.107399551034185</v>
      </c>
      <c r="N75" s="80">
        <v>550.79656803953799</v>
      </c>
      <c r="O75" s="92">
        <v>3.0518945634266901</v>
      </c>
      <c r="P75" s="92">
        <v>12.318780889621101</v>
      </c>
      <c r="Q75" s="80">
        <v>106843.28359999901</v>
      </c>
      <c r="R75" s="82">
        <v>0.15978548101103701</v>
      </c>
      <c r="S75" s="80">
        <v>62391.333599999001</v>
      </c>
      <c r="T75" s="82">
        <v>9.3307027959930705E-2</v>
      </c>
      <c r="U75" s="18">
        <f t="shared" si="4"/>
        <v>1</v>
      </c>
    </row>
    <row r="76" spans="1:21" x14ac:dyDescent="0.25">
      <c r="A76" s="18" t="str">
        <f t="shared" si="3"/>
        <v>202306-South East2</v>
      </c>
      <c r="B76" s="76">
        <v>2023</v>
      </c>
      <c r="C76" s="76" t="s">
        <v>417</v>
      </c>
      <c r="D76" s="77" t="s">
        <v>476</v>
      </c>
      <c r="E76" s="77">
        <v>14</v>
      </c>
      <c r="F76" s="79">
        <v>877</v>
      </c>
      <c r="G76" s="79">
        <v>2341</v>
      </c>
      <c r="H76" s="79">
        <v>9269</v>
      </c>
      <c r="I76" s="80">
        <v>418435.78009999997</v>
      </c>
      <c r="J76" s="90">
        <v>0</v>
      </c>
      <c r="K76" s="90">
        <v>0</v>
      </c>
      <c r="L76" s="90">
        <v>0.92712590019736696</v>
      </c>
      <c r="M76" s="93">
        <v>7.2874099802632999E-2</v>
      </c>
      <c r="N76" s="80">
        <v>477.12175610034302</v>
      </c>
      <c r="O76" s="92">
        <v>2.6693272519954401</v>
      </c>
      <c r="P76" s="92">
        <v>10.5689851767389</v>
      </c>
      <c r="Q76" s="80">
        <v>57549.780100000498</v>
      </c>
      <c r="R76" s="82">
        <v>0.13753551401901401</v>
      </c>
      <c r="S76" s="80">
        <v>25842.650100000101</v>
      </c>
      <c r="T76" s="82">
        <v>6.1760134598967897E-2</v>
      </c>
      <c r="U76" s="18">
        <f t="shared" si="4"/>
        <v>2</v>
      </c>
    </row>
    <row r="77" spans="1:21" x14ac:dyDescent="0.25">
      <c r="A77" s="18" t="str">
        <f t="shared" si="3"/>
        <v>202306-South East3</v>
      </c>
      <c r="B77" s="76">
        <v>2023</v>
      </c>
      <c r="C77" s="76" t="s">
        <v>523</v>
      </c>
      <c r="D77" s="77" t="s">
        <v>476</v>
      </c>
      <c r="E77" s="77">
        <v>9</v>
      </c>
      <c r="F77" s="79">
        <v>260</v>
      </c>
      <c r="G77" s="79">
        <v>896</v>
      </c>
      <c r="H77" s="79">
        <v>3839</v>
      </c>
      <c r="I77" s="80">
        <v>163158.2831</v>
      </c>
      <c r="J77" s="90">
        <v>0</v>
      </c>
      <c r="K77" s="90">
        <v>0</v>
      </c>
      <c r="L77" s="90">
        <v>0.75735423388994905</v>
      </c>
      <c r="M77" s="93">
        <v>0.24264576611005001</v>
      </c>
      <c r="N77" s="80">
        <v>627.53185807692296</v>
      </c>
      <c r="O77" s="92">
        <v>3.4461538461538499</v>
      </c>
      <c r="P77" s="92">
        <v>14.765384615384599</v>
      </c>
      <c r="Q77" s="80">
        <v>18540.283099999899</v>
      </c>
      <c r="R77" s="82">
        <v>0.11363372271229701</v>
      </c>
      <c r="S77" s="80">
        <v>8903.9630999998899</v>
      </c>
      <c r="T77" s="82">
        <v>5.4572547166009601E-2</v>
      </c>
      <c r="U77" s="18">
        <f t="shared" si="4"/>
        <v>3</v>
      </c>
    </row>
    <row r="78" spans="1:21" x14ac:dyDescent="0.25">
      <c r="A78" s="18" t="str">
        <f t="shared" si="3"/>
        <v>202306-South East4</v>
      </c>
      <c r="B78" s="76">
        <v>2023</v>
      </c>
      <c r="C78" s="76" t="s">
        <v>411</v>
      </c>
      <c r="D78" s="77" t="s">
        <v>476</v>
      </c>
      <c r="E78" s="77">
        <v>25</v>
      </c>
      <c r="F78" s="79">
        <v>527</v>
      </c>
      <c r="G78" s="79">
        <v>1025</v>
      </c>
      <c r="H78" s="79">
        <v>2437</v>
      </c>
      <c r="I78" s="80">
        <v>118552.99499999901</v>
      </c>
      <c r="J78" s="90">
        <v>0</v>
      </c>
      <c r="K78" s="90">
        <v>0</v>
      </c>
      <c r="L78" s="90">
        <v>0</v>
      </c>
      <c r="M78" s="93">
        <v>1</v>
      </c>
      <c r="N78" s="80">
        <v>224.95824478178201</v>
      </c>
      <c r="O78" s="92">
        <v>1.9449715370019001</v>
      </c>
      <c r="P78" s="92">
        <v>4.6242884250474399</v>
      </c>
      <c r="Q78" s="80">
        <v>26849.7449999993</v>
      </c>
      <c r="R78" s="82">
        <v>0.22647884180403399</v>
      </c>
      <c r="S78" s="80">
        <v>8235.2349999992202</v>
      </c>
      <c r="T78" s="82">
        <v>6.9464588389346701E-2</v>
      </c>
      <c r="U78" s="18">
        <f t="shared" si="4"/>
        <v>4</v>
      </c>
    </row>
    <row r="79" spans="1:21" x14ac:dyDescent="0.25">
      <c r="A79" s="18" t="str">
        <f t="shared" si="3"/>
        <v>202401-North West1</v>
      </c>
      <c r="B79" s="76">
        <v>2024</v>
      </c>
      <c r="C79" s="76" t="s">
        <v>404</v>
      </c>
      <c r="D79" s="77" t="s">
        <v>475</v>
      </c>
      <c r="E79" s="77">
        <v>6</v>
      </c>
      <c r="F79" s="79">
        <v>897</v>
      </c>
      <c r="G79" s="79">
        <v>2992</v>
      </c>
      <c r="H79" s="79">
        <v>16326</v>
      </c>
      <c r="I79" s="80">
        <v>664973.52385</v>
      </c>
      <c r="J79" s="90">
        <v>0.27246637422645698</v>
      </c>
      <c r="K79" s="90">
        <v>0.55367327125801602</v>
      </c>
      <c r="L79" s="90">
        <v>0.173860354515527</v>
      </c>
      <c r="M79" s="93">
        <v>0</v>
      </c>
      <c r="N79" s="80">
        <v>741.33057285395796</v>
      </c>
      <c r="O79" s="92">
        <v>3.3355629877369002</v>
      </c>
      <c r="P79" s="92">
        <v>18.200668896321101</v>
      </c>
      <c r="Q79" s="77">
        <v>54068.523850000201</v>
      </c>
      <c r="R79" s="82">
        <v>8.1309288130690494E-2</v>
      </c>
      <c r="S79" s="77">
        <v>24225.563850000199</v>
      </c>
      <c r="T79" s="82">
        <v>3.6430869773192397E-2</v>
      </c>
      <c r="U79" s="18">
        <f t="shared" si="4"/>
        <v>1</v>
      </c>
    </row>
    <row r="80" spans="1:21" x14ac:dyDescent="0.25">
      <c r="A80" s="18" t="str">
        <f t="shared" si="3"/>
        <v>202401-North West2</v>
      </c>
      <c r="B80" s="76">
        <v>2024</v>
      </c>
      <c r="C80" s="76" t="s">
        <v>399</v>
      </c>
      <c r="D80" s="77" t="s">
        <v>475</v>
      </c>
      <c r="E80" s="77">
        <v>8</v>
      </c>
      <c r="F80" s="79">
        <v>1235</v>
      </c>
      <c r="G80" s="79">
        <v>3665</v>
      </c>
      <c r="H80" s="79">
        <v>15123</v>
      </c>
      <c r="I80" s="80">
        <v>653736.28200000001</v>
      </c>
      <c r="J80" s="90">
        <v>0.25932805730369402</v>
      </c>
      <c r="K80" s="90">
        <v>0.480908563064884</v>
      </c>
      <c r="L80" s="90">
        <v>0.24210354290845401</v>
      </c>
      <c r="M80" s="91">
        <v>1.7659836722967798E-2</v>
      </c>
      <c r="N80" s="80">
        <v>529.34111902834002</v>
      </c>
      <c r="O80" s="92">
        <v>2.9676113360323901</v>
      </c>
      <c r="P80" s="92">
        <v>12.245344129554701</v>
      </c>
      <c r="Q80" s="77">
        <v>87115.032000000501</v>
      </c>
      <c r="R80" s="82">
        <v>0.13325714726049201</v>
      </c>
      <c r="S80" s="77">
        <v>46448.032000000501</v>
      </c>
      <c r="T80" s="82">
        <v>7.1050105797861196E-2</v>
      </c>
      <c r="U80" s="18">
        <f t="shared" si="4"/>
        <v>2</v>
      </c>
    </row>
    <row r="81" spans="1:21" x14ac:dyDescent="0.25">
      <c r="A81" s="18" t="str">
        <f t="shared" si="3"/>
        <v>202401-North West3</v>
      </c>
      <c r="B81" s="76">
        <v>2024</v>
      </c>
      <c r="C81" s="76" t="s">
        <v>414</v>
      </c>
      <c r="D81" s="77" t="s">
        <v>475</v>
      </c>
      <c r="E81" s="77">
        <v>10</v>
      </c>
      <c r="F81" s="79">
        <v>779</v>
      </c>
      <c r="G81" s="79">
        <v>2347</v>
      </c>
      <c r="H81" s="79">
        <v>9546</v>
      </c>
      <c r="I81" s="80">
        <v>448805.40240000002</v>
      </c>
      <c r="J81" s="90">
        <v>0</v>
      </c>
      <c r="K81" s="90">
        <v>0.42995008118912997</v>
      </c>
      <c r="L81" s="90">
        <v>0.53799002799169504</v>
      </c>
      <c r="M81" s="91">
        <v>3.2059890819175201E-2</v>
      </c>
      <c r="N81" s="80">
        <v>576.13016996148895</v>
      </c>
      <c r="O81" s="92">
        <v>3.0128369704749698</v>
      </c>
      <c r="P81" s="92">
        <v>12.2541720154044</v>
      </c>
      <c r="Q81" s="77">
        <v>82926.402399999904</v>
      </c>
      <c r="R81" s="82">
        <v>0.184771399712545</v>
      </c>
      <c r="S81" s="77">
        <v>57240.602399999902</v>
      </c>
      <c r="T81" s="82">
        <v>0.12753991394467201</v>
      </c>
      <c r="U81" s="18">
        <f t="shared" si="4"/>
        <v>3</v>
      </c>
    </row>
    <row r="82" spans="1:21" x14ac:dyDescent="0.25">
      <c r="A82" s="18" t="str">
        <f t="shared" si="3"/>
        <v>202401-North West4</v>
      </c>
      <c r="B82" s="76">
        <v>2024</v>
      </c>
      <c r="C82" s="76" t="s">
        <v>395</v>
      </c>
      <c r="D82" s="77" t="s">
        <v>475</v>
      </c>
      <c r="E82" s="77">
        <v>11</v>
      </c>
      <c r="F82" s="79">
        <v>877</v>
      </c>
      <c r="G82" s="79">
        <v>2283</v>
      </c>
      <c r="H82" s="79">
        <v>9796</v>
      </c>
      <c r="I82" s="80">
        <v>438531.38699999999</v>
      </c>
      <c r="J82" s="90">
        <v>0</v>
      </c>
      <c r="K82" s="90">
        <v>0</v>
      </c>
      <c r="L82" s="90">
        <v>0.95358440694690805</v>
      </c>
      <c r="M82" s="93">
        <v>4.6415593053092001E-2</v>
      </c>
      <c r="N82" s="80">
        <v>500.035789053592</v>
      </c>
      <c r="O82" s="92">
        <v>2.60319270239453</v>
      </c>
      <c r="P82" s="92">
        <v>11.169897377423</v>
      </c>
      <c r="Q82" s="77">
        <v>73621.636999999799</v>
      </c>
      <c r="R82" s="82">
        <v>0.16788225240534499</v>
      </c>
      <c r="S82" s="77">
        <v>45049.756999999801</v>
      </c>
      <c r="T82" s="82">
        <v>0.10272869476501099</v>
      </c>
      <c r="U82" s="18">
        <f t="shared" si="4"/>
        <v>4</v>
      </c>
    </row>
    <row r="83" spans="1:21" x14ac:dyDescent="0.25">
      <c r="A83" s="18" t="str">
        <f t="shared" si="3"/>
        <v>202401-North West5</v>
      </c>
      <c r="B83" s="76">
        <v>2024</v>
      </c>
      <c r="C83" s="76" t="s">
        <v>565</v>
      </c>
      <c r="D83" s="77" t="s">
        <v>475</v>
      </c>
      <c r="E83" s="77">
        <v>5</v>
      </c>
      <c r="F83" s="79">
        <v>394</v>
      </c>
      <c r="G83" s="79">
        <v>1631</v>
      </c>
      <c r="H83" s="79">
        <v>8101</v>
      </c>
      <c r="I83" s="80">
        <v>340468.80800000002</v>
      </c>
      <c r="J83" s="90">
        <v>0.64123407158050105</v>
      </c>
      <c r="K83" s="90">
        <v>0.306982835267541</v>
      </c>
      <c r="L83" s="90">
        <v>0</v>
      </c>
      <c r="M83" s="91">
        <v>5.1783093151957699E-2</v>
      </c>
      <c r="N83" s="80">
        <v>864.13403045685197</v>
      </c>
      <c r="O83" s="92">
        <v>4.1395939086294398</v>
      </c>
      <c r="P83" s="92">
        <v>20.5609137055838</v>
      </c>
      <c r="Q83" s="77">
        <v>49200.057999999801</v>
      </c>
      <c r="R83" s="82">
        <v>0.14450680016478901</v>
      </c>
      <c r="S83" s="77">
        <v>35782.177999999803</v>
      </c>
      <c r="T83" s="82">
        <v>0.10509678760352099</v>
      </c>
      <c r="U83" s="18">
        <f t="shared" si="4"/>
        <v>5</v>
      </c>
    </row>
    <row r="84" spans="1:21" x14ac:dyDescent="0.25">
      <c r="A84" s="18" t="str">
        <f t="shared" si="3"/>
        <v>202401-North West6</v>
      </c>
      <c r="B84" s="76">
        <v>2024</v>
      </c>
      <c r="C84" s="76" t="s">
        <v>416</v>
      </c>
      <c r="D84" s="77" t="s">
        <v>475</v>
      </c>
      <c r="E84" s="77">
        <v>19</v>
      </c>
      <c r="F84" s="79">
        <v>543</v>
      </c>
      <c r="G84" s="79">
        <v>1507</v>
      </c>
      <c r="H84" s="79">
        <v>6892</v>
      </c>
      <c r="I84" s="80">
        <v>333577.162000001</v>
      </c>
      <c r="J84" s="90">
        <v>0</v>
      </c>
      <c r="K84" s="90">
        <v>0.44044648955913801</v>
      </c>
      <c r="L84" s="90">
        <v>0.252861099645665</v>
      </c>
      <c r="M84" s="93">
        <v>0.30669241079519699</v>
      </c>
      <c r="N84" s="80">
        <v>614.32258195212</v>
      </c>
      <c r="O84" s="92">
        <v>2.7753222836095799</v>
      </c>
      <c r="P84" s="92">
        <v>12.6924493554328</v>
      </c>
      <c r="Q84" s="77">
        <v>63663.912000001299</v>
      </c>
      <c r="R84" s="82">
        <v>0.19085213033859</v>
      </c>
      <c r="S84" s="77">
        <v>45913.1320000013</v>
      </c>
      <c r="T84" s="82">
        <v>0.13763871520677201</v>
      </c>
      <c r="U84" s="18">
        <f t="shared" si="4"/>
        <v>6</v>
      </c>
    </row>
    <row r="85" spans="1:21" x14ac:dyDescent="0.25">
      <c r="A85" s="18" t="str">
        <f t="shared" si="3"/>
        <v>202401-North West7</v>
      </c>
      <c r="B85" s="76">
        <v>2024</v>
      </c>
      <c r="C85" s="76" t="s">
        <v>524</v>
      </c>
      <c r="D85" s="77" t="s">
        <v>475</v>
      </c>
      <c r="E85" s="77">
        <v>8</v>
      </c>
      <c r="F85" s="79">
        <v>484</v>
      </c>
      <c r="G85" s="79">
        <v>1459</v>
      </c>
      <c r="H85" s="79">
        <v>6586</v>
      </c>
      <c r="I85" s="80">
        <v>282323.96000000002</v>
      </c>
      <c r="J85" s="90">
        <v>0</v>
      </c>
      <c r="K85" s="90">
        <v>0.41308406838725298</v>
      </c>
      <c r="L85" s="90">
        <v>0.53617904056035504</v>
      </c>
      <c r="M85" s="91">
        <v>5.0736891052392499E-2</v>
      </c>
      <c r="N85" s="80">
        <v>583.31396694214902</v>
      </c>
      <c r="O85" s="92">
        <v>3.0144628099173598</v>
      </c>
      <c r="P85" s="92">
        <v>13.607438016528899</v>
      </c>
      <c r="Q85" s="77">
        <v>28418.460000000101</v>
      </c>
      <c r="R85" s="82">
        <v>0.10065904431207399</v>
      </c>
      <c r="S85" s="77">
        <v>12458.1800000001</v>
      </c>
      <c r="T85" s="82">
        <v>4.41272501278323E-2</v>
      </c>
      <c r="U85" s="18">
        <f t="shared" si="4"/>
        <v>7</v>
      </c>
    </row>
    <row r="86" spans="1:21" x14ac:dyDescent="0.25">
      <c r="A86" s="18" t="str">
        <f t="shared" si="3"/>
        <v>202401-North West8</v>
      </c>
      <c r="B86" s="76">
        <v>2024</v>
      </c>
      <c r="C86" s="76" t="s">
        <v>412</v>
      </c>
      <c r="D86" s="77" t="s">
        <v>475</v>
      </c>
      <c r="E86" s="77">
        <v>5</v>
      </c>
      <c r="F86" s="79">
        <v>361</v>
      </c>
      <c r="G86" s="79">
        <v>1018</v>
      </c>
      <c r="H86" s="79">
        <v>4884</v>
      </c>
      <c r="I86" s="80">
        <v>208461.93900000001</v>
      </c>
      <c r="J86" s="90">
        <v>0</v>
      </c>
      <c r="K86" s="90">
        <v>0.50225223607845304</v>
      </c>
      <c r="L86" s="90">
        <v>0.41670959416721198</v>
      </c>
      <c r="M86" s="91">
        <v>8.1038169754335795E-2</v>
      </c>
      <c r="N86" s="80">
        <v>577.45689473684195</v>
      </c>
      <c r="O86" s="92">
        <v>2.8199445983379499</v>
      </c>
      <c r="P86" s="92">
        <v>13.5290858725762</v>
      </c>
      <c r="Q86" s="77">
        <v>23242.188999999798</v>
      </c>
      <c r="R86" s="82">
        <v>0.11149368134774899</v>
      </c>
      <c r="S86" s="77">
        <v>11426.0089999998</v>
      </c>
      <c r="T86" s="82">
        <v>5.4811007970139998E-2</v>
      </c>
      <c r="U86" s="18">
        <f t="shared" si="4"/>
        <v>8</v>
      </c>
    </row>
    <row r="87" spans="1:21" x14ac:dyDescent="0.25">
      <c r="A87" s="18" t="str">
        <f t="shared" si="3"/>
        <v>202401-North West9</v>
      </c>
      <c r="B87" s="76">
        <v>2024</v>
      </c>
      <c r="C87" s="76" t="s">
        <v>409</v>
      </c>
      <c r="D87" s="77" t="s">
        <v>475</v>
      </c>
      <c r="E87" s="77">
        <v>23</v>
      </c>
      <c r="F87" s="79">
        <v>619</v>
      </c>
      <c r="G87" s="79">
        <v>1269</v>
      </c>
      <c r="H87" s="79">
        <v>3708</v>
      </c>
      <c r="I87" s="80">
        <v>187464.21400000001</v>
      </c>
      <c r="J87" s="90">
        <v>0</v>
      </c>
      <c r="K87" s="90">
        <v>0</v>
      </c>
      <c r="L87" s="90">
        <v>0.42121437641426301</v>
      </c>
      <c r="M87" s="93">
        <v>0.57878562358573704</v>
      </c>
      <c r="N87" s="80">
        <v>302.85010339256797</v>
      </c>
      <c r="O87" s="92">
        <v>2.05008077544427</v>
      </c>
      <c r="P87" s="92">
        <v>5.99030694668821</v>
      </c>
      <c r="Q87" s="77">
        <v>42739.9639999996</v>
      </c>
      <c r="R87" s="82">
        <v>0.22798998853189001</v>
      </c>
      <c r="S87" s="77">
        <v>22911.043999999602</v>
      </c>
      <c r="T87" s="82">
        <v>0.1222155605656</v>
      </c>
      <c r="U87" s="18">
        <f t="shared" si="4"/>
        <v>9</v>
      </c>
    </row>
    <row r="88" spans="1:21" x14ac:dyDescent="0.25">
      <c r="A88" s="18" t="str">
        <f t="shared" si="3"/>
        <v>202401-North West10</v>
      </c>
      <c r="B88" s="76">
        <v>2024</v>
      </c>
      <c r="C88" s="76" t="s">
        <v>525</v>
      </c>
      <c r="D88" s="77" t="s">
        <v>475</v>
      </c>
      <c r="E88" s="77">
        <v>2</v>
      </c>
      <c r="F88" s="79">
        <v>176</v>
      </c>
      <c r="G88" s="79">
        <v>497</v>
      </c>
      <c r="H88" s="79">
        <v>2890</v>
      </c>
      <c r="I88" s="80">
        <v>127162.08199999999</v>
      </c>
      <c r="J88" s="90">
        <v>0</v>
      </c>
      <c r="K88" s="90">
        <v>0.98338819271612699</v>
      </c>
      <c r="L88" s="90">
        <v>0</v>
      </c>
      <c r="M88" s="91">
        <v>1.6611807283872598E-2</v>
      </c>
      <c r="N88" s="80">
        <v>722.51182954545402</v>
      </c>
      <c r="O88" s="92">
        <v>2.8238636363636398</v>
      </c>
      <c r="P88" s="92">
        <v>16.420454545454501</v>
      </c>
      <c r="Q88" s="77">
        <v>9839.5819999999694</v>
      </c>
      <c r="R88" s="82">
        <v>7.7378270670340005E-2</v>
      </c>
      <c r="S88" s="77">
        <v>4069.7819999999701</v>
      </c>
      <c r="T88" s="82">
        <v>3.2004682024630297E-2</v>
      </c>
      <c r="U88" s="18">
        <f t="shared" si="4"/>
        <v>10</v>
      </c>
    </row>
    <row r="89" spans="1:21" x14ac:dyDescent="0.25">
      <c r="A89" s="18" t="str">
        <f t="shared" si="3"/>
        <v>202401-North West11</v>
      </c>
      <c r="B89" s="76">
        <v>2024</v>
      </c>
      <c r="C89" s="76" t="s">
        <v>402</v>
      </c>
      <c r="D89" s="77" t="s">
        <v>475</v>
      </c>
      <c r="E89" s="77">
        <v>11</v>
      </c>
      <c r="F89" s="79">
        <v>189</v>
      </c>
      <c r="G89" s="79">
        <v>474</v>
      </c>
      <c r="H89" s="79">
        <v>2306</v>
      </c>
      <c r="I89" s="80">
        <v>100111.74</v>
      </c>
      <c r="J89" s="90">
        <v>0</v>
      </c>
      <c r="K89" s="90">
        <v>0.66603145048213597</v>
      </c>
      <c r="L89" s="90">
        <v>0.29718578184313899</v>
      </c>
      <c r="M89" s="91">
        <v>3.6782767674724798E-2</v>
      </c>
      <c r="N89" s="80">
        <v>529.69174603174599</v>
      </c>
      <c r="O89" s="92">
        <v>2.5079365079365101</v>
      </c>
      <c r="P89" s="92">
        <v>12.201058201058199</v>
      </c>
      <c r="Q89" s="77">
        <v>17618.240000000002</v>
      </c>
      <c r="R89" s="82">
        <v>0.17598575351901799</v>
      </c>
      <c r="S89" s="77">
        <v>11478.56</v>
      </c>
      <c r="T89" s="82">
        <v>0.114657481729915</v>
      </c>
      <c r="U89" s="18">
        <f t="shared" si="4"/>
        <v>11</v>
      </c>
    </row>
    <row r="90" spans="1:21" x14ac:dyDescent="0.25">
      <c r="A90" s="18" t="str">
        <f t="shared" si="3"/>
        <v>202401-North West12</v>
      </c>
      <c r="B90" s="76">
        <v>2024</v>
      </c>
      <c r="C90" s="76" t="s">
        <v>418</v>
      </c>
      <c r="D90" s="77" t="s">
        <v>475</v>
      </c>
      <c r="E90" s="77">
        <v>17</v>
      </c>
      <c r="F90" s="79">
        <v>169</v>
      </c>
      <c r="G90" s="79">
        <v>441</v>
      </c>
      <c r="H90" s="79">
        <v>1648</v>
      </c>
      <c r="I90" s="80">
        <v>76809.005999999994</v>
      </c>
      <c r="J90" s="90">
        <v>0</v>
      </c>
      <c r="K90" s="90">
        <v>0</v>
      </c>
      <c r="L90" s="90">
        <v>0.53713011438965497</v>
      </c>
      <c r="M90" s="93">
        <v>0.46286988561034598</v>
      </c>
      <c r="N90" s="80">
        <v>454.49115976331302</v>
      </c>
      <c r="O90" s="92">
        <v>2.6094674556212998</v>
      </c>
      <c r="P90" s="92">
        <v>9.7514792899408302</v>
      </c>
      <c r="Q90" s="77">
        <v>9512.0059999999794</v>
      </c>
      <c r="R90" s="82">
        <v>0.12383972264919001</v>
      </c>
      <c r="S90" s="77">
        <v>4005.80599999998</v>
      </c>
      <c r="T90" s="82">
        <v>5.2152816559037099E-2</v>
      </c>
      <c r="U90" s="18">
        <f t="shared" si="4"/>
        <v>12</v>
      </c>
    </row>
    <row r="91" spans="1:21" x14ac:dyDescent="0.25">
      <c r="A91" s="18" t="str">
        <f t="shared" si="3"/>
        <v>202402-South West1</v>
      </c>
      <c r="B91" s="76">
        <v>2024</v>
      </c>
      <c r="C91" s="76" t="s">
        <v>420</v>
      </c>
      <c r="D91" s="77" t="s">
        <v>474</v>
      </c>
      <c r="E91" s="77">
        <v>17</v>
      </c>
      <c r="F91" s="79">
        <v>1452</v>
      </c>
      <c r="G91" s="79">
        <v>4163</v>
      </c>
      <c r="H91" s="79">
        <v>17722</v>
      </c>
      <c r="I91" s="80">
        <v>804793.10199999996</v>
      </c>
      <c r="J91" s="90">
        <v>0</v>
      </c>
      <c r="K91" s="90">
        <v>0.54621109563138404</v>
      </c>
      <c r="L91" s="90">
        <v>0.44084128544133599</v>
      </c>
      <c r="M91" s="91">
        <v>1.29476189272805E-2</v>
      </c>
      <c r="N91" s="80">
        <v>554.26522176308504</v>
      </c>
      <c r="O91" s="92">
        <v>2.8670798898071599</v>
      </c>
      <c r="P91" s="92">
        <v>12.2052341597796</v>
      </c>
      <c r="Q91" s="77">
        <v>133920.10200000001</v>
      </c>
      <c r="R91" s="82">
        <v>0.166403143450402</v>
      </c>
      <c r="S91" s="77">
        <v>84384.661999999997</v>
      </c>
      <c r="T91" s="82">
        <v>0.104852615896303</v>
      </c>
      <c r="U91" s="18">
        <f t="shared" si="4"/>
        <v>1</v>
      </c>
    </row>
    <row r="92" spans="1:21" x14ac:dyDescent="0.25">
      <c r="A92" s="18" t="str">
        <f t="shared" si="3"/>
        <v>202402-South West2</v>
      </c>
      <c r="B92" s="76">
        <v>2024</v>
      </c>
      <c r="C92" s="76" t="s">
        <v>402</v>
      </c>
      <c r="D92" s="77" t="s">
        <v>474</v>
      </c>
      <c r="E92" s="77">
        <v>11</v>
      </c>
      <c r="F92" s="79">
        <v>1038</v>
      </c>
      <c r="G92" s="79">
        <v>3005</v>
      </c>
      <c r="H92" s="79">
        <v>14531</v>
      </c>
      <c r="I92" s="80">
        <v>588873.119000001</v>
      </c>
      <c r="J92" s="90">
        <v>0</v>
      </c>
      <c r="K92" s="90">
        <v>0.66603145048213597</v>
      </c>
      <c r="L92" s="90">
        <v>0.29718578184313899</v>
      </c>
      <c r="M92" s="91">
        <v>3.6782767674724798E-2</v>
      </c>
      <c r="N92" s="80">
        <v>567.31514354527997</v>
      </c>
      <c r="O92" s="92">
        <v>2.89499036608863</v>
      </c>
      <c r="P92" s="92">
        <v>13.9990366088632</v>
      </c>
      <c r="Q92" s="77">
        <v>45139.369000000603</v>
      </c>
      <c r="R92" s="82">
        <v>7.6653811396000596E-2</v>
      </c>
      <c r="S92" s="77">
        <v>9735.7190000009596</v>
      </c>
      <c r="T92" s="82">
        <v>1.65327957515428E-2</v>
      </c>
      <c r="U92" s="18">
        <f t="shared" si="4"/>
        <v>2</v>
      </c>
    </row>
    <row r="93" spans="1:21" x14ac:dyDescent="0.25">
      <c r="A93" s="18" t="str">
        <f t="shared" si="3"/>
        <v>202402-South West3</v>
      </c>
      <c r="B93" s="76">
        <v>2024</v>
      </c>
      <c r="C93" s="76" t="s">
        <v>526</v>
      </c>
      <c r="D93" s="77" t="s">
        <v>474</v>
      </c>
      <c r="E93" s="77">
        <v>4</v>
      </c>
      <c r="F93" s="79">
        <v>472</v>
      </c>
      <c r="G93" s="79">
        <v>2099</v>
      </c>
      <c r="H93" s="79">
        <v>10198</v>
      </c>
      <c r="I93" s="80">
        <v>461989.04800000001</v>
      </c>
      <c r="J93" s="90">
        <v>0.51926685500129</v>
      </c>
      <c r="K93" s="90">
        <v>0.47108876052836701</v>
      </c>
      <c r="L93" s="90">
        <v>0</v>
      </c>
      <c r="M93" s="91">
        <v>9.6443844703435495E-3</v>
      </c>
      <c r="N93" s="80">
        <v>978.79035593220397</v>
      </c>
      <c r="O93" s="92">
        <v>4.4470338983050803</v>
      </c>
      <c r="P93" s="92">
        <v>21.605932203389798</v>
      </c>
      <c r="Q93" s="77">
        <v>67439.798000000301</v>
      </c>
      <c r="R93" s="82">
        <v>0.145977049222172</v>
      </c>
      <c r="S93" s="77">
        <v>50553.618000000301</v>
      </c>
      <c r="T93" s="82">
        <v>0.109426009596661</v>
      </c>
      <c r="U93" s="18">
        <f t="shared" si="4"/>
        <v>3</v>
      </c>
    </row>
    <row r="94" spans="1:21" x14ac:dyDescent="0.25">
      <c r="A94" s="18" t="str">
        <f t="shared" si="3"/>
        <v>202402-South West4</v>
      </c>
      <c r="B94" s="76">
        <v>2024</v>
      </c>
      <c r="C94" s="76" t="s">
        <v>424</v>
      </c>
      <c r="D94" s="77" t="s">
        <v>474</v>
      </c>
      <c r="E94" s="77">
        <v>11</v>
      </c>
      <c r="F94" s="79">
        <v>765</v>
      </c>
      <c r="G94" s="79">
        <v>2492</v>
      </c>
      <c r="H94" s="79">
        <v>10226</v>
      </c>
      <c r="I94" s="80">
        <v>456968.126400001</v>
      </c>
      <c r="J94" s="90">
        <v>0</v>
      </c>
      <c r="K94" s="90">
        <v>0.28295913331779399</v>
      </c>
      <c r="L94" s="90">
        <v>0.68335565165141898</v>
      </c>
      <c r="M94" s="91">
        <v>3.3685215030787301E-2</v>
      </c>
      <c r="N94" s="80">
        <v>597.34395607843203</v>
      </c>
      <c r="O94" s="92">
        <v>3.2575163398692801</v>
      </c>
      <c r="P94" s="92">
        <v>13.3673202614379</v>
      </c>
      <c r="Q94" s="77">
        <v>64747.376400000503</v>
      </c>
      <c r="R94" s="82">
        <v>0.141689042756835</v>
      </c>
      <c r="S94" s="77">
        <v>38331.076400000602</v>
      </c>
      <c r="T94" s="82">
        <v>8.38812910256415E-2</v>
      </c>
      <c r="U94" s="18">
        <f t="shared" si="4"/>
        <v>4</v>
      </c>
    </row>
    <row r="95" spans="1:21" x14ac:dyDescent="0.25">
      <c r="A95" s="18" t="str">
        <f t="shared" si="3"/>
        <v>202402-South West5</v>
      </c>
      <c r="B95" s="76">
        <v>2024</v>
      </c>
      <c r="C95" s="76" t="s">
        <v>410</v>
      </c>
      <c r="D95" s="77" t="s">
        <v>474</v>
      </c>
      <c r="E95" s="77">
        <v>14</v>
      </c>
      <c r="F95" s="79">
        <v>440</v>
      </c>
      <c r="G95" s="79">
        <v>789</v>
      </c>
      <c r="H95" s="79">
        <v>2096</v>
      </c>
      <c r="I95" s="80">
        <v>116676.03200000001</v>
      </c>
      <c r="J95" s="90">
        <v>0</v>
      </c>
      <c r="K95" s="90">
        <v>0</v>
      </c>
      <c r="L95" s="90">
        <v>0.161614615073642</v>
      </c>
      <c r="M95" s="93">
        <v>0.83838538492635695</v>
      </c>
      <c r="N95" s="80">
        <v>265.17279999999897</v>
      </c>
      <c r="O95" s="92">
        <v>1.79318181818182</v>
      </c>
      <c r="P95" s="92">
        <v>4.7636363636363601</v>
      </c>
      <c r="Q95" s="77">
        <v>35595.531999999599</v>
      </c>
      <c r="R95" s="82">
        <v>0.30508006991529901</v>
      </c>
      <c r="S95" s="77">
        <v>21093.3319999995</v>
      </c>
      <c r="T95" s="82">
        <v>0.18078547614645901</v>
      </c>
      <c r="U95" s="18">
        <f t="shared" si="4"/>
        <v>5</v>
      </c>
    </row>
    <row r="96" spans="1:21" x14ac:dyDescent="0.25">
      <c r="A96" s="18" t="str">
        <f t="shared" si="3"/>
        <v>202402-South West6</v>
      </c>
      <c r="B96" s="76">
        <v>2024</v>
      </c>
      <c r="C96" s="76" t="s">
        <v>426</v>
      </c>
      <c r="D96" s="77" t="s">
        <v>474</v>
      </c>
      <c r="E96" s="77">
        <v>10</v>
      </c>
      <c r="F96" s="79">
        <v>79</v>
      </c>
      <c r="G96" s="79">
        <v>501</v>
      </c>
      <c r="H96" s="79">
        <v>2795</v>
      </c>
      <c r="I96" s="80">
        <v>107693.85</v>
      </c>
      <c r="J96" s="90">
        <v>0</v>
      </c>
      <c r="K96" s="90">
        <v>0.38379547899814098</v>
      </c>
      <c r="L96" s="90">
        <v>0.547500815077402</v>
      </c>
      <c r="M96" s="91">
        <v>6.8703705924456696E-2</v>
      </c>
      <c r="N96" s="80">
        <v>1363.21329113924</v>
      </c>
      <c r="O96" s="92">
        <v>6.3417721518987298</v>
      </c>
      <c r="P96" s="92">
        <v>35.379746835443001</v>
      </c>
      <c r="Q96" s="77">
        <v>9790.3499999999894</v>
      </c>
      <c r="R96" s="82">
        <v>9.0909090909090801E-2</v>
      </c>
      <c r="S96" s="77">
        <v>6810.7699999999904</v>
      </c>
      <c r="T96" s="82">
        <v>6.3241958570521797E-2</v>
      </c>
      <c r="U96" s="18">
        <f t="shared" si="4"/>
        <v>6</v>
      </c>
    </row>
    <row r="97" spans="1:21" x14ac:dyDescent="0.25">
      <c r="A97" s="18" t="str">
        <f t="shared" si="3"/>
        <v>202402-South West7</v>
      </c>
      <c r="B97" s="76">
        <v>2024</v>
      </c>
      <c r="C97" s="76" t="s">
        <v>418</v>
      </c>
      <c r="D97" s="77" t="s">
        <v>474</v>
      </c>
      <c r="E97" s="77">
        <v>17</v>
      </c>
      <c r="F97" s="79">
        <v>351</v>
      </c>
      <c r="G97" s="79">
        <v>664</v>
      </c>
      <c r="H97" s="79">
        <v>1895</v>
      </c>
      <c r="I97" s="80">
        <v>104712.65399999999</v>
      </c>
      <c r="J97" s="90">
        <v>0</v>
      </c>
      <c r="K97" s="90">
        <v>0</v>
      </c>
      <c r="L97" s="90">
        <v>0.53713011438965497</v>
      </c>
      <c r="M97" s="93">
        <v>0.46286988561034598</v>
      </c>
      <c r="N97" s="80">
        <v>298.32664957264899</v>
      </c>
      <c r="O97" s="92">
        <v>1.89173789173789</v>
      </c>
      <c r="P97" s="92">
        <v>5.3988603988603998</v>
      </c>
      <c r="Q97" s="77">
        <v>29852.403999999799</v>
      </c>
      <c r="R97" s="82">
        <v>0.28508879165644901</v>
      </c>
      <c r="S97" s="77">
        <v>18245.5639999997</v>
      </c>
      <c r="T97" s="82">
        <v>0.17424411762115899</v>
      </c>
      <c r="U97" s="18">
        <f t="shared" si="4"/>
        <v>7</v>
      </c>
    </row>
    <row r="98" spans="1:21" x14ac:dyDescent="0.25">
      <c r="A98" s="18" t="str">
        <f t="shared" ref="A98:A125" si="5">B98&amp;D98&amp;U98</f>
        <v>202403-North Central1</v>
      </c>
      <c r="B98" s="76">
        <v>2024</v>
      </c>
      <c r="C98" s="76" t="s">
        <v>408</v>
      </c>
      <c r="D98" s="77" t="s">
        <v>471</v>
      </c>
      <c r="E98" s="77">
        <v>7</v>
      </c>
      <c r="F98" s="79">
        <v>1052</v>
      </c>
      <c r="G98" s="79">
        <v>4550</v>
      </c>
      <c r="H98" s="79">
        <v>27926</v>
      </c>
      <c r="I98" s="80">
        <v>1142024.5175000001</v>
      </c>
      <c r="J98" s="90">
        <v>0.79050934648607496</v>
      </c>
      <c r="K98" s="90">
        <v>0.14916889207678499</v>
      </c>
      <c r="L98" s="91">
        <v>6.0321761437140103E-2</v>
      </c>
      <c r="M98" s="93">
        <v>0</v>
      </c>
      <c r="N98" s="80">
        <v>1085.57463640684</v>
      </c>
      <c r="O98" s="92">
        <v>4.3250950570342201</v>
      </c>
      <c r="P98" s="92">
        <v>26.545627376425902</v>
      </c>
      <c r="Q98" s="77">
        <v>121508.01750000101</v>
      </c>
      <c r="R98" s="82">
        <v>0.10639703056987999</v>
      </c>
      <c r="S98" s="77">
        <v>84103.597500000498</v>
      </c>
      <c r="T98" s="82">
        <v>7.3644301160986705E-2</v>
      </c>
      <c r="U98" s="18">
        <f t="shared" si="4"/>
        <v>1</v>
      </c>
    </row>
    <row r="99" spans="1:21" x14ac:dyDescent="0.25">
      <c r="A99" s="18" t="str">
        <f t="shared" si="5"/>
        <v>202403-North Central2</v>
      </c>
      <c r="B99" s="76">
        <v>2024</v>
      </c>
      <c r="C99" s="76" t="s">
        <v>396</v>
      </c>
      <c r="D99" s="77" t="s">
        <v>471</v>
      </c>
      <c r="E99" s="77">
        <v>12</v>
      </c>
      <c r="F99" s="79">
        <v>820</v>
      </c>
      <c r="G99" s="79">
        <v>2924</v>
      </c>
      <c r="H99" s="79">
        <v>15668</v>
      </c>
      <c r="I99" s="80">
        <v>682511.90520000004</v>
      </c>
      <c r="J99" s="90">
        <v>0.426894546131941</v>
      </c>
      <c r="K99" s="90">
        <v>0.12997267787439601</v>
      </c>
      <c r="L99" s="90">
        <v>0.41478328193710201</v>
      </c>
      <c r="M99" s="91">
        <v>2.8349494056561699E-2</v>
      </c>
      <c r="N99" s="80">
        <v>832.33159170731699</v>
      </c>
      <c r="O99" s="92">
        <v>3.5658536585365899</v>
      </c>
      <c r="P99" s="92">
        <v>19.107317073170702</v>
      </c>
      <c r="Q99" s="77">
        <v>88437.405199999906</v>
      </c>
      <c r="R99" s="82">
        <v>0.129576355410364</v>
      </c>
      <c r="S99" s="77">
        <v>59961.415199999901</v>
      </c>
      <c r="T99" s="82">
        <v>8.7854020923531104E-2</v>
      </c>
      <c r="U99" s="18">
        <f t="shared" si="4"/>
        <v>2</v>
      </c>
    </row>
    <row r="100" spans="1:21" x14ac:dyDescent="0.25">
      <c r="A100" s="18" t="str">
        <f t="shared" si="5"/>
        <v>202403-North Central3</v>
      </c>
      <c r="B100" s="76">
        <v>2024</v>
      </c>
      <c r="C100" s="76" t="s">
        <v>427</v>
      </c>
      <c r="D100" s="77" t="s">
        <v>471</v>
      </c>
      <c r="E100" s="77">
        <v>4</v>
      </c>
      <c r="F100" s="79">
        <v>821</v>
      </c>
      <c r="G100" s="79">
        <v>2753</v>
      </c>
      <c r="H100" s="79">
        <v>16283</v>
      </c>
      <c r="I100" s="80">
        <v>673874.66595000005</v>
      </c>
      <c r="J100" s="90">
        <v>0.72125266508544295</v>
      </c>
      <c r="K100" s="90">
        <v>0.278747334914557</v>
      </c>
      <c r="L100" s="90">
        <v>0</v>
      </c>
      <c r="M100" s="93">
        <v>0</v>
      </c>
      <c r="N100" s="80">
        <v>820.79740066991496</v>
      </c>
      <c r="O100" s="92">
        <v>3.3532277710109599</v>
      </c>
      <c r="P100" s="92">
        <v>19.833130328867199</v>
      </c>
      <c r="Q100" s="77">
        <v>71034.915949999893</v>
      </c>
      <c r="R100" s="82">
        <v>0.10541265244013601</v>
      </c>
      <c r="S100" s="77">
        <v>42600.165950000002</v>
      </c>
      <c r="T100" s="82">
        <v>6.32167494973922E-2</v>
      </c>
      <c r="U100" s="18">
        <f t="shared" si="4"/>
        <v>3</v>
      </c>
    </row>
    <row r="101" spans="1:21" x14ac:dyDescent="0.25">
      <c r="A101" s="18" t="str">
        <f t="shared" si="5"/>
        <v>202403-North Central4</v>
      </c>
      <c r="B101" s="76">
        <v>2024</v>
      </c>
      <c r="C101" s="76" t="s">
        <v>415</v>
      </c>
      <c r="D101" s="77" t="s">
        <v>471</v>
      </c>
      <c r="E101" s="77">
        <v>9</v>
      </c>
      <c r="F101" s="79">
        <v>1029</v>
      </c>
      <c r="G101" s="79">
        <v>3053</v>
      </c>
      <c r="H101" s="79">
        <v>16198</v>
      </c>
      <c r="I101" s="80">
        <v>653911.12659999903</v>
      </c>
      <c r="J101" s="90">
        <v>0.29731453112117801</v>
      </c>
      <c r="K101" s="90">
        <v>0.40082405718159603</v>
      </c>
      <c r="L101" s="90">
        <v>0.29994498154483601</v>
      </c>
      <c r="M101" s="91">
        <v>1.9164301523906799E-3</v>
      </c>
      <c r="N101" s="80">
        <v>635.48214441205005</v>
      </c>
      <c r="O101" s="92">
        <v>2.9669582118561699</v>
      </c>
      <c r="P101" s="92">
        <v>15.7414965986395</v>
      </c>
      <c r="Q101" s="77">
        <v>54983.376599999501</v>
      </c>
      <c r="R101" s="82">
        <v>8.4083867613454905E-2</v>
      </c>
      <c r="S101" s="77">
        <v>19773.376599999599</v>
      </c>
      <c r="T101" s="82">
        <v>3.02386299844918E-2</v>
      </c>
      <c r="U101" s="18">
        <f t="shared" si="4"/>
        <v>4</v>
      </c>
    </row>
    <row r="102" spans="1:21" x14ac:dyDescent="0.25">
      <c r="A102" s="18" t="str">
        <f t="shared" si="5"/>
        <v>202403-North Central5</v>
      </c>
      <c r="B102" s="76">
        <v>2024</v>
      </c>
      <c r="C102" s="76" t="s">
        <v>401</v>
      </c>
      <c r="D102" s="77" t="s">
        <v>471</v>
      </c>
      <c r="E102" s="77">
        <v>4</v>
      </c>
      <c r="F102" s="79">
        <v>803</v>
      </c>
      <c r="G102" s="79">
        <v>2972</v>
      </c>
      <c r="H102" s="79">
        <v>15763</v>
      </c>
      <c r="I102" s="80">
        <v>651197.71349999902</v>
      </c>
      <c r="J102" s="90">
        <v>0.83424907249770297</v>
      </c>
      <c r="K102" s="90">
        <v>0.165750927502297</v>
      </c>
      <c r="L102" s="90">
        <v>0</v>
      </c>
      <c r="M102" s="93">
        <v>0</v>
      </c>
      <c r="N102" s="80">
        <v>810.95605666251504</v>
      </c>
      <c r="O102" s="92">
        <v>3.7011207970112099</v>
      </c>
      <c r="P102" s="92">
        <v>19.630136986301402</v>
      </c>
      <c r="Q102" s="77">
        <v>65652.713499999503</v>
      </c>
      <c r="R102" s="82">
        <v>0.100818402981078</v>
      </c>
      <c r="S102" s="77">
        <v>37582.093499999602</v>
      </c>
      <c r="T102" s="82">
        <v>5.7712262682875097E-2</v>
      </c>
      <c r="U102" s="18">
        <f t="shared" si="4"/>
        <v>5</v>
      </c>
    </row>
    <row r="103" spans="1:21" x14ac:dyDescent="0.25">
      <c r="A103" s="18" t="str">
        <f t="shared" si="5"/>
        <v>202403-North Central6</v>
      </c>
      <c r="B103" s="76">
        <v>2024</v>
      </c>
      <c r="C103" s="76" t="s">
        <v>405</v>
      </c>
      <c r="D103" s="77" t="s">
        <v>471</v>
      </c>
      <c r="E103" s="77">
        <v>4</v>
      </c>
      <c r="F103" s="79">
        <v>683</v>
      </c>
      <c r="G103" s="79">
        <v>2278</v>
      </c>
      <c r="H103" s="79">
        <v>12504</v>
      </c>
      <c r="I103" s="80">
        <v>540438.278400001</v>
      </c>
      <c r="J103" s="90">
        <v>0.34174166113249199</v>
      </c>
      <c r="K103" s="90">
        <v>0.65825833886750895</v>
      </c>
      <c r="L103" s="90">
        <v>0</v>
      </c>
      <c r="M103" s="93">
        <v>0</v>
      </c>
      <c r="N103" s="80">
        <v>791.27127144948804</v>
      </c>
      <c r="O103" s="92">
        <v>3.3352855051244501</v>
      </c>
      <c r="P103" s="92">
        <v>18.307467057101</v>
      </c>
      <c r="Q103" s="77">
        <v>66367.778400000505</v>
      </c>
      <c r="R103" s="82">
        <v>0.122803622638438</v>
      </c>
      <c r="S103" s="77">
        <v>42729.678400000601</v>
      </c>
      <c r="T103" s="82">
        <v>7.9064862922930496E-2</v>
      </c>
      <c r="U103" s="18">
        <f t="shared" si="4"/>
        <v>6</v>
      </c>
    </row>
    <row r="104" spans="1:21" x14ac:dyDescent="0.25">
      <c r="A104" s="18" t="str">
        <f t="shared" si="5"/>
        <v>202403-North Central7</v>
      </c>
      <c r="B104" s="76">
        <v>2024</v>
      </c>
      <c r="C104" s="76" t="s">
        <v>413</v>
      </c>
      <c r="D104" s="77" t="s">
        <v>471</v>
      </c>
      <c r="E104" s="77">
        <v>9</v>
      </c>
      <c r="F104" s="79">
        <v>627</v>
      </c>
      <c r="G104" s="79">
        <v>1637</v>
      </c>
      <c r="H104" s="79">
        <v>7029</v>
      </c>
      <c r="I104" s="80">
        <v>341553.93019999901</v>
      </c>
      <c r="J104" s="90">
        <v>0</v>
      </c>
      <c r="K104" s="90">
        <v>0.49877016815542402</v>
      </c>
      <c r="L104" s="90">
        <v>0.41494589131798498</v>
      </c>
      <c r="M104" s="91">
        <v>8.62839405265904E-2</v>
      </c>
      <c r="N104" s="80">
        <v>544.74311036682502</v>
      </c>
      <c r="O104" s="92">
        <v>2.6108452950558201</v>
      </c>
      <c r="P104" s="92">
        <v>11.210526315789499</v>
      </c>
      <c r="Q104" s="77">
        <v>69464.680199999304</v>
      </c>
      <c r="R104" s="82">
        <v>0.203378365926938</v>
      </c>
      <c r="S104" s="77">
        <v>48248.430199999297</v>
      </c>
      <c r="T104" s="82">
        <v>0.14126152836756101</v>
      </c>
      <c r="U104" s="18">
        <f t="shared" si="4"/>
        <v>7</v>
      </c>
    </row>
    <row r="105" spans="1:21" x14ac:dyDescent="0.25">
      <c r="A105" s="18" t="str">
        <f t="shared" si="5"/>
        <v>202403-North Central8</v>
      </c>
      <c r="B105" s="76">
        <v>2024</v>
      </c>
      <c r="C105" s="76" t="s">
        <v>419</v>
      </c>
      <c r="D105" s="77" t="s">
        <v>471</v>
      </c>
      <c r="E105" s="77">
        <v>28</v>
      </c>
      <c r="F105" s="79">
        <v>782</v>
      </c>
      <c r="G105" s="79">
        <v>1584</v>
      </c>
      <c r="H105" s="79">
        <v>5012</v>
      </c>
      <c r="I105" s="80">
        <v>255539.60750000001</v>
      </c>
      <c r="J105" s="90">
        <v>0</v>
      </c>
      <c r="K105" s="90">
        <v>0</v>
      </c>
      <c r="L105" s="90">
        <v>0.29017591724993103</v>
      </c>
      <c r="M105" s="93">
        <v>0.70982408275006803</v>
      </c>
      <c r="N105" s="80">
        <v>326.77699168797898</v>
      </c>
      <c r="O105" s="92">
        <v>2.02557544757033</v>
      </c>
      <c r="P105" s="92">
        <v>6.4092071611253196</v>
      </c>
      <c r="Q105" s="77">
        <v>73765.107499999605</v>
      </c>
      <c r="R105" s="82">
        <v>0.28866408703394297</v>
      </c>
      <c r="S105" s="77">
        <v>47794.4574999998</v>
      </c>
      <c r="T105" s="82">
        <v>0.18703346212191299</v>
      </c>
      <c r="U105" s="18">
        <f t="shared" si="4"/>
        <v>8</v>
      </c>
    </row>
    <row r="106" spans="1:21" x14ac:dyDescent="0.25">
      <c r="A106" s="18" t="str">
        <f t="shared" si="5"/>
        <v>202403-North Central9</v>
      </c>
      <c r="B106" s="76">
        <v>2024</v>
      </c>
      <c r="C106" s="76" t="s">
        <v>426</v>
      </c>
      <c r="D106" s="77" t="s">
        <v>471</v>
      </c>
      <c r="E106" s="77">
        <v>10</v>
      </c>
      <c r="F106" s="79">
        <v>331</v>
      </c>
      <c r="G106" s="79">
        <v>981</v>
      </c>
      <c r="H106" s="79">
        <v>3915</v>
      </c>
      <c r="I106" s="80">
        <v>172908.33499999999</v>
      </c>
      <c r="J106" s="90">
        <v>0</v>
      </c>
      <c r="K106" s="90">
        <v>0.38379547899814098</v>
      </c>
      <c r="L106" s="90">
        <v>0.547500815077402</v>
      </c>
      <c r="M106" s="91">
        <v>6.8703705924456696E-2</v>
      </c>
      <c r="N106" s="80">
        <v>522.38167673715998</v>
      </c>
      <c r="O106" s="92">
        <v>2.9637462235649501</v>
      </c>
      <c r="P106" s="92">
        <v>11.8277945619335</v>
      </c>
      <c r="Q106" s="77">
        <v>31129.584999999999</v>
      </c>
      <c r="R106" s="82">
        <v>0.18003519032208601</v>
      </c>
      <c r="S106" s="77">
        <v>19794.434999999899</v>
      </c>
      <c r="T106" s="82">
        <v>0.114479356937882</v>
      </c>
      <c r="U106" s="18">
        <f t="shared" si="4"/>
        <v>9</v>
      </c>
    </row>
    <row r="107" spans="1:21" x14ac:dyDescent="0.25">
      <c r="A107" s="18" t="str">
        <f t="shared" si="5"/>
        <v>202404-South Central1</v>
      </c>
      <c r="B107" s="76">
        <v>2024</v>
      </c>
      <c r="C107" s="76" t="s">
        <v>403</v>
      </c>
      <c r="D107" s="77" t="s">
        <v>472</v>
      </c>
      <c r="E107" s="77">
        <v>8</v>
      </c>
      <c r="F107" s="79">
        <v>1729</v>
      </c>
      <c r="G107" s="79">
        <v>4975</v>
      </c>
      <c r="H107" s="79">
        <v>26316</v>
      </c>
      <c r="I107" s="80">
        <v>1201838.1459999999</v>
      </c>
      <c r="J107" s="90">
        <v>0.62134488948065103</v>
      </c>
      <c r="K107" s="90">
        <v>0.26351153610329803</v>
      </c>
      <c r="L107" s="90">
        <v>0.115143574416051</v>
      </c>
      <c r="M107" s="93">
        <v>0</v>
      </c>
      <c r="N107" s="80">
        <v>695.10592596876597</v>
      </c>
      <c r="O107" s="92">
        <v>2.8773857721226102</v>
      </c>
      <c r="P107" s="92">
        <v>15.2203585887796</v>
      </c>
      <c r="Q107" s="77">
        <v>210423.89599999701</v>
      </c>
      <c r="R107" s="82">
        <v>0.17508505342448799</v>
      </c>
      <c r="S107" s="77">
        <v>155407.58599999701</v>
      </c>
      <c r="T107" s="82">
        <v>0.129308248799749</v>
      </c>
      <c r="U107" s="18">
        <f t="shared" si="4"/>
        <v>1</v>
      </c>
    </row>
    <row r="108" spans="1:21" x14ac:dyDescent="0.25">
      <c r="A108" s="18" t="str">
        <f t="shared" si="5"/>
        <v>202404-South Central2</v>
      </c>
      <c r="B108" s="76">
        <v>2024</v>
      </c>
      <c r="C108" s="76" t="s">
        <v>394</v>
      </c>
      <c r="D108" s="77" t="s">
        <v>472</v>
      </c>
      <c r="E108" s="77">
        <v>4</v>
      </c>
      <c r="F108" s="79">
        <v>405</v>
      </c>
      <c r="G108" s="79">
        <v>3257</v>
      </c>
      <c r="H108" s="79">
        <v>19514</v>
      </c>
      <c r="I108" s="80">
        <v>866687.20719999995</v>
      </c>
      <c r="J108" s="90">
        <v>0.87129589075120695</v>
      </c>
      <c r="K108" s="90">
        <v>0.128704109248793</v>
      </c>
      <c r="L108" s="90">
        <v>0</v>
      </c>
      <c r="M108" s="93">
        <v>0</v>
      </c>
      <c r="N108" s="80">
        <v>2139.9684128395102</v>
      </c>
      <c r="O108" s="92">
        <v>8.0419753086419696</v>
      </c>
      <c r="P108" s="92">
        <v>48.182716049382698</v>
      </c>
      <c r="Q108" s="77">
        <v>124189.4572</v>
      </c>
      <c r="R108" s="82">
        <v>0.143292131426767</v>
      </c>
      <c r="S108" s="77">
        <v>109452.3572</v>
      </c>
      <c r="T108" s="82">
        <v>0.12628818827683699</v>
      </c>
      <c r="U108" s="18">
        <f t="shared" si="4"/>
        <v>2</v>
      </c>
    </row>
    <row r="109" spans="1:21" x14ac:dyDescent="0.25">
      <c r="A109" s="18" t="str">
        <f t="shared" si="5"/>
        <v>202404-South Central3</v>
      </c>
      <c r="B109" s="76">
        <v>2024</v>
      </c>
      <c r="C109" s="76" t="s">
        <v>421</v>
      </c>
      <c r="D109" s="77" t="s">
        <v>472</v>
      </c>
      <c r="E109" s="77">
        <v>44</v>
      </c>
      <c r="F109" s="79">
        <v>1586</v>
      </c>
      <c r="G109" s="79">
        <v>4130</v>
      </c>
      <c r="H109" s="79">
        <v>14508</v>
      </c>
      <c r="I109" s="80">
        <v>675229.90780000004</v>
      </c>
      <c r="J109" s="90">
        <v>0</v>
      </c>
      <c r="K109" s="90">
        <v>0.239525416649502</v>
      </c>
      <c r="L109" s="90">
        <v>0.41718887825602302</v>
      </c>
      <c r="M109" s="93">
        <v>0.34328570509447398</v>
      </c>
      <c r="N109" s="80">
        <v>425.74395195460301</v>
      </c>
      <c r="O109" s="92">
        <v>2.6040353089533399</v>
      </c>
      <c r="P109" s="92">
        <v>9.1475409836065609</v>
      </c>
      <c r="Q109" s="77">
        <v>116616.9078</v>
      </c>
      <c r="R109" s="82">
        <v>0.17270696462476801</v>
      </c>
      <c r="S109" s="77">
        <v>66549.547799999898</v>
      </c>
      <c r="T109" s="82">
        <v>9.8558353282703806E-2</v>
      </c>
      <c r="U109" s="18">
        <f t="shared" si="4"/>
        <v>3</v>
      </c>
    </row>
    <row r="110" spans="1:21" x14ac:dyDescent="0.25">
      <c r="A110" s="18" t="str">
        <f t="shared" si="5"/>
        <v>202404-South Central4</v>
      </c>
      <c r="B110" s="76">
        <v>2024</v>
      </c>
      <c r="C110" s="76" t="s">
        <v>393</v>
      </c>
      <c r="D110" s="77" t="s">
        <v>472</v>
      </c>
      <c r="E110" s="77">
        <v>3</v>
      </c>
      <c r="F110" s="79">
        <v>729</v>
      </c>
      <c r="G110" s="79">
        <v>2370</v>
      </c>
      <c r="H110" s="79">
        <v>13191</v>
      </c>
      <c r="I110" s="80">
        <v>552736.78599999903</v>
      </c>
      <c r="J110" s="90">
        <v>0.88528970550550601</v>
      </c>
      <c r="K110" s="90">
        <v>0</v>
      </c>
      <c r="L110" s="90">
        <v>0.11471029449449401</v>
      </c>
      <c r="M110" s="93">
        <v>0</v>
      </c>
      <c r="N110" s="80">
        <v>758.21232647462205</v>
      </c>
      <c r="O110" s="92">
        <v>3.25102880658436</v>
      </c>
      <c r="P110" s="92">
        <v>18.094650205761301</v>
      </c>
      <c r="Q110" s="77">
        <v>56270.535999999302</v>
      </c>
      <c r="R110" s="82">
        <v>0.10180349386045601</v>
      </c>
      <c r="S110" s="77">
        <v>32795.535999999302</v>
      </c>
      <c r="T110" s="82">
        <v>5.93330077365238E-2</v>
      </c>
      <c r="U110" s="18">
        <f t="shared" si="4"/>
        <v>4</v>
      </c>
    </row>
    <row r="111" spans="1:21" x14ac:dyDescent="0.25">
      <c r="A111" s="18" t="str">
        <f t="shared" si="5"/>
        <v>202404-South Central5</v>
      </c>
      <c r="B111" s="76">
        <v>2024</v>
      </c>
      <c r="C111" s="76" t="s">
        <v>422</v>
      </c>
      <c r="D111" s="77" t="s">
        <v>472</v>
      </c>
      <c r="E111" s="77">
        <v>3</v>
      </c>
      <c r="F111" s="79">
        <v>458</v>
      </c>
      <c r="G111" s="79">
        <v>2328</v>
      </c>
      <c r="H111" s="79">
        <v>13236</v>
      </c>
      <c r="I111" s="80">
        <v>524418.18680000002</v>
      </c>
      <c r="J111" s="90">
        <v>0.79656140941449105</v>
      </c>
      <c r="K111" s="90">
        <v>0.203438590585509</v>
      </c>
      <c r="L111" s="90">
        <v>0</v>
      </c>
      <c r="M111" s="93">
        <v>0</v>
      </c>
      <c r="N111" s="80">
        <v>1145.0178751091701</v>
      </c>
      <c r="O111" s="92">
        <v>5.0829694323144103</v>
      </c>
      <c r="P111" s="92">
        <v>28.8995633187773</v>
      </c>
      <c r="Q111" s="77">
        <v>57598.936800000301</v>
      </c>
      <c r="R111" s="82">
        <v>0.109833980303904</v>
      </c>
      <c r="S111" s="77">
        <v>42064.626800000202</v>
      </c>
      <c r="T111" s="82">
        <v>8.0211990847759498E-2</v>
      </c>
      <c r="U111" s="18">
        <f t="shared" si="4"/>
        <v>5</v>
      </c>
    </row>
    <row r="112" spans="1:21" x14ac:dyDescent="0.25">
      <c r="A112" s="18" t="str">
        <f t="shared" si="5"/>
        <v>202404-South Central6</v>
      </c>
      <c r="B112" s="76">
        <v>2024</v>
      </c>
      <c r="C112" s="76" t="s">
        <v>400</v>
      </c>
      <c r="D112" s="77" t="s">
        <v>472</v>
      </c>
      <c r="E112" s="77">
        <v>23</v>
      </c>
      <c r="F112" s="79">
        <v>1105</v>
      </c>
      <c r="G112" s="79">
        <v>2741</v>
      </c>
      <c r="H112" s="79">
        <v>10911</v>
      </c>
      <c r="I112" s="80">
        <v>503768.306600001</v>
      </c>
      <c r="J112" s="90">
        <v>0</v>
      </c>
      <c r="K112" s="90">
        <v>0</v>
      </c>
      <c r="L112" s="90">
        <v>0.899073923996631</v>
      </c>
      <c r="M112" s="93">
        <v>0.100926076003369</v>
      </c>
      <c r="N112" s="80">
        <v>455.89891999999998</v>
      </c>
      <c r="O112" s="92">
        <v>2.4805429864253399</v>
      </c>
      <c r="P112" s="92">
        <v>9.8742081447963805</v>
      </c>
      <c r="Q112" s="77">
        <v>99458.806600000506</v>
      </c>
      <c r="R112" s="82">
        <v>0.19742966220177899</v>
      </c>
      <c r="S112" s="77">
        <v>64700.646600000502</v>
      </c>
      <c r="T112" s="82">
        <v>0.128433340788494</v>
      </c>
      <c r="U112" s="18">
        <f t="shared" si="4"/>
        <v>6</v>
      </c>
    </row>
    <row r="113" spans="1:21" x14ac:dyDescent="0.25">
      <c r="A113" s="18" t="str">
        <f t="shared" si="5"/>
        <v>202404-South Central7</v>
      </c>
      <c r="B113" s="76">
        <v>2024</v>
      </c>
      <c r="C113" s="76" t="s">
        <v>398</v>
      </c>
      <c r="D113" s="77" t="s">
        <v>472</v>
      </c>
      <c r="E113" s="77">
        <v>11</v>
      </c>
      <c r="F113" s="79">
        <v>764</v>
      </c>
      <c r="G113" s="79">
        <v>2399</v>
      </c>
      <c r="H113" s="79">
        <v>9239</v>
      </c>
      <c r="I113" s="80">
        <v>395005.696</v>
      </c>
      <c r="J113" s="90">
        <v>0</v>
      </c>
      <c r="K113" s="90">
        <v>0.42968167729915502</v>
      </c>
      <c r="L113" s="90">
        <v>0.48422534190494299</v>
      </c>
      <c r="M113" s="91">
        <v>8.6092980795902205E-2</v>
      </c>
      <c r="N113" s="80">
        <v>517.023162303665</v>
      </c>
      <c r="O113" s="92">
        <v>3.1400523560209401</v>
      </c>
      <c r="P113" s="92">
        <v>12.0929319371728</v>
      </c>
      <c r="Q113" s="77">
        <v>58464.446000000098</v>
      </c>
      <c r="R113" s="82">
        <v>0.14800912136720201</v>
      </c>
      <c r="S113" s="77">
        <v>33946.885999999999</v>
      </c>
      <c r="T113" s="82">
        <v>8.59402442642246E-2</v>
      </c>
      <c r="U113" s="18">
        <f t="shared" si="4"/>
        <v>7</v>
      </c>
    </row>
    <row r="114" spans="1:21" x14ac:dyDescent="0.25">
      <c r="A114" s="18" t="str">
        <f t="shared" si="5"/>
        <v>202405-North East1</v>
      </c>
      <c r="B114" s="76">
        <v>2024</v>
      </c>
      <c r="C114" s="76" t="s">
        <v>406</v>
      </c>
      <c r="D114" s="77" t="s">
        <v>473</v>
      </c>
      <c r="E114" s="77">
        <v>22</v>
      </c>
      <c r="F114" s="79">
        <v>1486</v>
      </c>
      <c r="G114" s="79">
        <v>4497</v>
      </c>
      <c r="H114" s="79">
        <v>19775</v>
      </c>
      <c r="I114" s="80">
        <v>890894.46580000001</v>
      </c>
      <c r="J114" s="90">
        <v>0.18862798732181801</v>
      </c>
      <c r="K114" s="90">
        <v>0.31469792412308001</v>
      </c>
      <c r="L114" s="90">
        <v>0.43249389011975198</v>
      </c>
      <c r="M114" s="93">
        <v>6.4180198435350999E-2</v>
      </c>
      <c r="N114" s="80">
        <v>599.52521251682401</v>
      </c>
      <c r="O114" s="92">
        <v>3.0262449528936699</v>
      </c>
      <c r="P114" s="92">
        <v>13.3075370121131</v>
      </c>
      <c r="Q114" s="77">
        <v>142232.46580000001</v>
      </c>
      <c r="R114" s="82">
        <v>0.15965130692812099</v>
      </c>
      <c r="S114" s="77">
        <v>89831.975800000801</v>
      </c>
      <c r="T114" s="82">
        <v>0.100833464847415</v>
      </c>
      <c r="U114" s="18">
        <f t="shared" si="4"/>
        <v>1</v>
      </c>
    </row>
    <row r="115" spans="1:21" x14ac:dyDescent="0.25">
      <c r="A115" s="18" t="str">
        <f t="shared" si="5"/>
        <v>202405-North East2</v>
      </c>
      <c r="B115" s="76">
        <v>2024</v>
      </c>
      <c r="C115" s="76" t="s">
        <v>425</v>
      </c>
      <c r="D115" s="77" t="s">
        <v>473</v>
      </c>
      <c r="E115" s="77">
        <v>15</v>
      </c>
      <c r="F115" s="79">
        <v>1291</v>
      </c>
      <c r="G115" s="79">
        <v>4433</v>
      </c>
      <c r="H115" s="79">
        <v>20753</v>
      </c>
      <c r="I115" s="80">
        <v>864022.49080000201</v>
      </c>
      <c r="J115" s="90">
        <v>0.39485207020955898</v>
      </c>
      <c r="K115" s="90">
        <v>0.33396018862059001</v>
      </c>
      <c r="L115" s="90">
        <v>0.236457342459725</v>
      </c>
      <c r="M115" s="91">
        <v>3.4730398710125801E-2</v>
      </c>
      <c r="N115" s="80">
        <v>669.26606568551597</v>
      </c>
      <c r="O115" s="92">
        <v>3.4337722695584798</v>
      </c>
      <c r="P115" s="92">
        <v>16.075135553834201</v>
      </c>
      <c r="Q115" s="77">
        <v>106876.99080000199</v>
      </c>
      <c r="R115" s="82">
        <v>0.123697000874415</v>
      </c>
      <c r="S115" s="77">
        <v>60831.520800002101</v>
      </c>
      <c r="T115" s="82">
        <v>7.0405020063398993E-2</v>
      </c>
      <c r="U115" s="18">
        <f t="shared" si="4"/>
        <v>2</v>
      </c>
    </row>
    <row r="116" spans="1:21" x14ac:dyDescent="0.25">
      <c r="A116" s="18" t="str">
        <f t="shared" si="5"/>
        <v>202405-North East3</v>
      </c>
      <c r="B116" s="76">
        <v>2024</v>
      </c>
      <c r="C116" s="76" t="s">
        <v>407</v>
      </c>
      <c r="D116" s="77" t="s">
        <v>473</v>
      </c>
      <c r="E116" s="77">
        <v>20</v>
      </c>
      <c r="F116" s="79">
        <v>702</v>
      </c>
      <c r="G116" s="79">
        <v>1641</v>
      </c>
      <c r="H116" s="79">
        <v>6091</v>
      </c>
      <c r="I116" s="80">
        <v>289065.0196</v>
      </c>
      <c r="J116" s="90">
        <v>0.57431047945449798</v>
      </c>
      <c r="K116" s="90">
        <v>0</v>
      </c>
      <c r="L116" s="91">
        <v>7.3483066299039695E-2</v>
      </c>
      <c r="M116" s="93">
        <v>0.35220645424646202</v>
      </c>
      <c r="N116" s="80">
        <v>411.77353219373299</v>
      </c>
      <c r="O116" s="92">
        <v>2.33760683760684</v>
      </c>
      <c r="P116" s="92">
        <v>8.6766381766381802</v>
      </c>
      <c r="Q116" s="77">
        <v>55794.519600000298</v>
      </c>
      <c r="R116" s="82">
        <v>0.19301719619069499</v>
      </c>
      <c r="S116" s="77">
        <v>31543.569600000301</v>
      </c>
      <c r="T116" s="82">
        <v>0.10912274907441</v>
      </c>
      <c r="U116" s="18">
        <f t="shared" si="4"/>
        <v>3</v>
      </c>
    </row>
    <row r="117" spans="1:21" x14ac:dyDescent="0.25">
      <c r="A117" s="18" t="str">
        <f t="shared" si="5"/>
        <v>202405-North East4</v>
      </c>
      <c r="B117" s="76">
        <v>2024</v>
      </c>
      <c r="C117" s="76" t="s">
        <v>522</v>
      </c>
      <c r="D117" s="77" t="s">
        <v>473</v>
      </c>
      <c r="E117" s="77">
        <v>7</v>
      </c>
      <c r="F117" s="79">
        <v>606</v>
      </c>
      <c r="G117" s="79">
        <v>1493</v>
      </c>
      <c r="H117" s="79">
        <v>5469</v>
      </c>
      <c r="I117" s="80">
        <v>228797.50440000001</v>
      </c>
      <c r="J117" s="90">
        <v>0</v>
      </c>
      <c r="K117" s="90">
        <v>0.34091079010912501</v>
      </c>
      <c r="L117" s="90">
        <v>0.54211798649321297</v>
      </c>
      <c r="M117" s="93">
        <v>0.116971223397662</v>
      </c>
      <c r="N117" s="80">
        <v>377.553637623763</v>
      </c>
      <c r="O117" s="92">
        <v>2.4636963696369598</v>
      </c>
      <c r="P117" s="92">
        <v>9.0247524752475208</v>
      </c>
      <c r="Q117" s="77">
        <v>30591.254400000402</v>
      </c>
      <c r="R117" s="82">
        <v>0.13370449332576001</v>
      </c>
      <c r="S117" s="77">
        <v>9577.8544000003603</v>
      </c>
      <c r="T117" s="82">
        <v>4.1861708348250398E-2</v>
      </c>
      <c r="U117" s="18">
        <f t="shared" si="4"/>
        <v>4</v>
      </c>
    </row>
    <row r="118" spans="1:21" x14ac:dyDescent="0.25">
      <c r="A118" s="18" t="str">
        <f t="shared" si="5"/>
        <v>202405-North East5</v>
      </c>
      <c r="B118" s="76">
        <v>2024</v>
      </c>
      <c r="C118" s="76" t="s">
        <v>570</v>
      </c>
      <c r="D118" s="77" t="s">
        <v>473</v>
      </c>
      <c r="E118" s="77">
        <v>9</v>
      </c>
      <c r="F118" s="79">
        <v>413</v>
      </c>
      <c r="G118" s="79">
        <v>1109</v>
      </c>
      <c r="H118" s="79">
        <v>5072</v>
      </c>
      <c r="I118" s="80">
        <v>217096.033</v>
      </c>
      <c r="J118" s="90">
        <v>0</v>
      </c>
      <c r="K118" s="90">
        <v>0.45758535348271401</v>
      </c>
      <c r="L118" s="90">
        <v>0.38423779028702898</v>
      </c>
      <c r="M118" s="93">
        <v>0.15817685623025601</v>
      </c>
      <c r="N118" s="80">
        <v>525.65625423728795</v>
      </c>
      <c r="O118" s="92">
        <v>2.68523002421307</v>
      </c>
      <c r="P118" s="92">
        <v>12.280871670702201</v>
      </c>
      <c r="Q118" s="77">
        <v>30753.533000000101</v>
      </c>
      <c r="R118" s="82">
        <v>0.141658659419171</v>
      </c>
      <c r="S118" s="77">
        <v>16336.333000000101</v>
      </c>
      <c r="T118" s="82">
        <v>7.5249339079356006E-2</v>
      </c>
      <c r="U118" s="18">
        <f t="shared" si="4"/>
        <v>5</v>
      </c>
    </row>
    <row r="119" spans="1:21" x14ac:dyDescent="0.25">
      <c r="A119" s="18" t="str">
        <f t="shared" si="5"/>
        <v>202405-North East6</v>
      </c>
      <c r="B119" s="76">
        <v>2024</v>
      </c>
      <c r="C119" s="76" t="s">
        <v>423</v>
      </c>
      <c r="D119" s="77" t="s">
        <v>473</v>
      </c>
      <c r="E119" s="77">
        <v>22</v>
      </c>
      <c r="F119" s="79">
        <v>570</v>
      </c>
      <c r="G119" s="79">
        <v>1220</v>
      </c>
      <c r="H119" s="79">
        <v>3699</v>
      </c>
      <c r="I119" s="80">
        <v>179777.34400000001</v>
      </c>
      <c r="J119" s="90">
        <v>0</v>
      </c>
      <c r="K119" s="90">
        <v>0</v>
      </c>
      <c r="L119" s="90">
        <v>0.450433843321214</v>
      </c>
      <c r="M119" s="93">
        <v>0.54956615667878606</v>
      </c>
      <c r="N119" s="80">
        <v>315.39884912280701</v>
      </c>
      <c r="O119" s="92">
        <v>2.1403508771929798</v>
      </c>
      <c r="P119" s="92">
        <v>6.4894736842105303</v>
      </c>
      <c r="Q119" s="77">
        <v>41266.093999999997</v>
      </c>
      <c r="R119" s="82">
        <v>0.229540013673803</v>
      </c>
      <c r="S119" s="77">
        <v>21694.544000000002</v>
      </c>
      <c r="T119" s="82">
        <v>0.12067451613925299</v>
      </c>
      <c r="U119" s="18">
        <f t="shared" si="4"/>
        <v>6</v>
      </c>
    </row>
    <row r="120" spans="1:21" x14ac:dyDescent="0.25">
      <c r="A120" s="18" t="str">
        <f t="shared" si="5"/>
        <v>202406-South East1</v>
      </c>
      <c r="B120" s="76">
        <v>2024</v>
      </c>
      <c r="C120" s="76" t="s">
        <v>397</v>
      </c>
      <c r="D120" s="77" t="s">
        <v>476</v>
      </c>
      <c r="E120" s="77">
        <v>20</v>
      </c>
      <c r="F120" s="79">
        <v>1221</v>
      </c>
      <c r="G120" s="79">
        <v>3659</v>
      </c>
      <c r="H120" s="79">
        <v>13910</v>
      </c>
      <c r="I120" s="80">
        <v>657515.74919999996</v>
      </c>
      <c r="J120" s="90">
        <v>0</v>
      </c>
      <c r="K120" s="90">
        <v>0.27913603624446798</v>
      </c>
      <c r="L120" s="90">
        <v>0.62406948928486605</v>
      </c>
      <c r="M120" s="91">
        <v>9.6794474470665706E-2</v>
      </c>
      <c r="N120" s="80">
        <v>538.50593710073701</v>
      </c>
      <c r="O120" s="92">
        <v>2.996723996724</v>
      </c>
      <c r="P120" s="92">
        <v>11.3923013923014</v>
      </c>
      <c r="Q120" s="77">
        <v>134425.24919999999</v>
      </c>
      <c r="R120" s="82">
        <v>0.20444415113030501</v>
      </c>
      <c r="S120" s="77">
        <v>92605.209200000594</v>
      </c>
      <c r="T120" s="82">
        <v>0.14084105105113201</v>
      </c>
      <c r="U120" s="18">
        <f t="shared" si="4"/>
        <v>1</v>
      </c>
    </row>
    <row r="121" spans="1:21" x14ac:dyDescent="0.25">
      <c r="A121" s="18" t="str">
        <f t="shared" si="5"/>
        <v>202406-South East2</v>
      </c>
      <c r="B121" s="76">
        <v>2024</v>
      </c>
      <c r="C121" s="76" t="s">
        <v>417</v>
      </c>
      <c r="D121" s="77" t="s">
        <v>476</v>
      </c>
      <c r="E121" s="77">
        <v>14</v>
      </c>
      <c r="F121" s="79">
        <v>777</v>
      </c>
      <c r="G121" s="79">
        <v>1905</v>
      </c>
      <c r="H121" s="79">
        <v>7994</v>
      </c>
      <c r="I121" s="80">
        <v>388005.50580000097</v>
      </c>
      <c r="J121" s="90">
        <v>0</v>
      </c>
      <c r="K121" s="90">
        <v>0</v>
      </c>
      <c r="L121" s="90">
        <v>0.91322493135611604</v>
      </c>
      <c r="M121" s="91">
        <v>8.6775068643884207E-2</v>
      </c>
      <c r="N121" s="80">
        <v>499.36358532818599</v>
      </c>
      <c r="O121" s="92">
        <v>2.4517374517374502</v>
      </c>
      <c r="P121" s="92">
        <v>10.2882882882883</v>
      </c>
      <c r="Q121" s="77">
        <v>65045.005800000901</v>
      </c>
      <c r="R121" s="82">
        <v>0.16763938868828501</v>
      </c>
      <c r="S121" s="77">
        <v>38883.595800001</v>
      </c>
      <c r="T121" s="82">
        <v>0.10021403103502299</v>
      </c>
      <c r="U121" s="18">
        <f t="shared" si="4"/>
        <v>2</v>
      </c>
    </row>
    <row r="122" spans="1:21" x14ac:dyDescent="0.25">
      <c r="A122" s="18" t="str">
        <f t="shared" si="5"/>
        <v>202406-South East3</v>
      </c>
      <c r="B122" s="76">
        <v>2024</v>
      </c>
      <c r="C122" s="76" t="s">
        <v>523</v>
      </c>
      <c r="D122" s="77" t="s">
        <v>476</v>
      </c>
      <c r="E122" s="77">
        <v>9</v>
      </c>
      <c r="F122" s="79">
        <v>262</v>
      </c>
      <c r="G122" s="79">
        <v>819</v>
      </c>
      <c r="H122" s="79">
        <v>3047</v>
      </c>
      <c r="I122" s="80">
        <v>139818.58619999999</v>
      </c>
      <c r="J122" s="90">
        <v>0</v>
      </c>
      <c r="K122" s="90">
        <v>0</v>
      </c>
      <c r="L122" s="90">
        <v>0.56165959000377896</v>
      </c>
      <c r="M122" s="93">
        <v>0.43834040999622098</v>
      </c>
      <c r="N122" s="80">
        <v>533.65872595419796</v>
      </c>
      <c r="O122" s="92">
        <v>3.1259541984732802</v>
      </c>
      <c r="P122" s="92">
        <v>11.629770992366399</v>
      </c>
      <c r="Q122" s="77">
        <v>26878.086199999801</v>
      </c>
      <c r="R122" s="82">
        <v>0.19223543114327299</v>
      </c>
      <c r="S122" s="77">
        <v>17865.446199999798</v>
      </c>
      <c r="T122" s="82">
        <v>0.12777590365879299</v>
      </c>
      <c r="U122" s="18">
        <f t="shared" si="4"/>
        <v>3</v>
      </c>
    </row>
    <row r="123" spans="1:21" x14ac:dyDescent="0.25">
      <c r="A123" s="18" t="str">
        <f t="shared" si="5"/>
        <v>202406-South East4</v>
      </c>
      <c r="B123" s="76">
        <v>2024</v>
      </c>
      <c r="C123" s="76" t="s">
        <v>411</v>
      </c>
      <c r="D123" s="77" t="s">
        <v>476</v>
      </c>
      <c r="E123" s="77">
        <v>26</v>
      </c>
      <c r="F123" s="79">
        <v>491</v>
      </c>
      <c r="G123" s="79">
        <v>1009</v>
      </c>
      <c r="H123" s="79">
        <v>2566</v>
      </c>
      <c r="I123" s="80">
        <v>137394.36799999999</v>
      </c>
      <c r="J123" s="90">
        <v>0</v>
      </c>
      <c r="K123" s="90">
        <v>0</v>
      </c>
      <c r="L123" s="90">
        <v>0.24973827165899601</v>
      </c>
      <c r="M123" s="93">
        <v>0.75026172834100402</v>
      </c>
      <c r="N123" s="80">
        <v>279.82559674134302</v>
      </c>
      <c r="O123" s="92">
        <v>2.0549898167006102</v>
      </c>
      <c r="P123" s="92">
        <v>5.2260692464358396</v>
      </c>
      <c r="Q123" s="77">
        <v>36464.367999999602</v>
      </c>
      <c r="R123" s="82">
        <v>0.26539929205831603</v>
      </c>
      <c r="S123" s="77">
        <v>20139.167999999499</v>
      </c>
      <c r="T123" s="82">
        <v>0.146579283366255</v>
      </c>
      <c r="U123" s="18">
        <f t="shared" si="4"/>
        <v>4</v>
      </c>
    </row>
    <row r="124" spans="1:21" x14ac:dyDescent="0.25">
      <c r="A124" s="18" t="str">
        <f t="shared" si="5"/>
        <v>202406-South East5</v>
      </c>
      <c r="B124" s="76">
        <v>2024</v>
      </c>
      <c r="C124" s="76" t="s">
        <v>576</v>
      </c>
      <c r="D124" s="77" t="s">
        <v>476</v>
      </c>
      <c r="E124" s="77">
        <v>5</v>
      </c>
      <c r="F124" s="79">
        <v>268</v>
      </c>
      <c r="G124" s="79">
        <v>753</v>
      </c>
      <c r="H124" s="79">
        <v>2558</v>
      </c>
      <c r="I124" s="80">
        <v>128008.7368</v>
      </c>
      <c r="J124" s="90">
        <v>0</v>
      </c>
      <c r="K124" s="90">
        <v>0</v>
      </c>
      <c r="L124" s="90">
        <v>0.92975610708471601</v>
      </c>
      <c r="M124" s="91">
        <v>7.0243892915284198E-2</v>
      </c>
      <c r="N124" s="80">
        <v>477.64454029850702</v>
      </c>
      <c r="O124" s="92">
        <v>2.8097014925373101</v>
      </c>
      <c r="P124" s="92">
        <v>9.5447761194029894</v>
      </c>
      <c r="Q124" s="77">
        <v>24532.486799999999</v>
      </c>
      <c r="R124" s="82">
        <v>0.19164697202136599</v>
      </c>
      <c r="S124" s="77">
        <v>15404.166800000001</v>
      </c>
      <c r="T124" s="82">
        <v>0.12033683938360699</v>
      </c>
      <c r="U124" s="18">
        <f t="shared" si="4"/>
        <v>5</v>
      </c>
    </row>
    <row r="125" spans="1:21" x14ac:dyDescent="0.25">
      <c r="A125" s="18" t="str">
        <f t="shared" si="5"/>
        <v>202406-South East6</v>
      </c>
      <c r="B125" s="76">
        <v>2024</v>
      </c>
      <c r="C125" s="76" t="s">
        <v>573</v>
      </c>
      <c r="D125" s="77" t="s">
        <v>476</v>
      </c>
      <c r="E125" s="77">
        <v>3</v>
      </c>
      <c r="F125" s="79">
        <v>118</v>
      </c>
      <c r="G125" s="79">
        <v>327</v>
      </c>
      <c r="H125" s="79">
        <v>1254</v>
      </c>
      <c r="I125" s="80">
        <v>57162.881999999998</v>
      </c>
      <c r="J125" s="90">
        <v>0</v>
      </c>
      <c r="K125" s="90">
        <v>0</v>
      </c>
      <c r="L125" s="90">
        <v>0.95946180600201403</v>
      </c>
      <c r="M125" s="91">
        <v>4.0538193997986298E-2</v>
      </c>
      <c r="N125" s="80">
        <v>484.43120338982999</v>
      </c>
      <c r="O125" s="92">
        <v>2.7711864406779698</v>
      </c>
      <c r="P125" s="92">
        <v>10.627118644067799</v>
      </c>
      <c r="Q125" s="77">
        <v>13097.882</v>
      </c>
      <c r="R125" s="82">
        <v>0.22913263890368599</v>
      </c>
      <c r="S125" s="77">
        <v>9080.1819999999898</v>
      </c>
      <c r="T125" s="82">
        <v>0.15884751926958501</v>
      </c>
      <c r="U125" s="18">
        <f t="shared" si="4"/>
        <v>6</v>
      </c>
    </row>
  </sheetData>
  <autoFilter ref="B1:U78" xr:uid="{DFC2A6EB-7068-4788-9866-3CF283978E2C}">
    <sortState xmlns:xlrd2="http://schemas.microsoft.com/office/spreadsheetml/2017/richdata2" ref="B2:U78">
      <sortCondition ref="B2:B78"/>
      <sortCondition ref="D2:D78"/>
      <sortCondition descending="1" ref="I2:I78"/>
    </sortState>
  </autoFilter>
  <sortState xmlns:xlrd2="http://schemas.microsoft.com/office/spreadsheetml/2017/richdata2" ref="A2:U125">
    <sortCondition ref="B2:B125"/>
    <sortCondition ref="D2:D125"/>
    <sortCondition descending="1" ref="I2:I12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21E51-9DB0-4C33-B545-0296BC61CED1}">
  <dimension ref="A1:V1527"/>
  <sheetViews>
    <sheetView zoomScale="110" zoomScaleNormal="110" workbookViewId="0">
      <selection activeCell="G1" sqref="G1"/>
    </sheetView>
  </sheetViews>
  <sheetFormatPr defaultRowHeight="15" x14ac:dyDescent="0.25"/>
  <cols>
    <col min="1" max="1" width="22.85546875" bestFit="1" customWidth="1"/>
    <col min="2" max="2" width="9.140625" style="12"/>
    <col min="3" max="3" width="8.5703125" bestFit="1" customWidth="1"/>
    <col min="4" max="4" width="28.42578125" bestFit="1" customWidth="1"/>
    <col min="5" max="5" width="15.5703125" bestFit="1" customWidth="1"/>
    <col min="6" max="6" width="23" bestFit="1" customWidth="1"/>
    <col min="7" max="7" width="8.140625" style="54" customWidth="1"/>
    <col min="8" max="8" width="8.85546875" bestFit="1" customWidth="1"/>
    <col min="9" max="9" width="13" customWidth="1"/>
    <col min="10" max="10" width="7.140625" style="6" bestFit="1" customWidth="1"/>
    <col min="11" max="11" width="5.85546875" style="6" bestFit="1" customWidth="1"/>
    <col min="12" max="12" width="8.7109375" style="6" bestFit="1" customWidth="1"/>
    <col min="13" max="13" width="11.85546875" style="1" bestFit="1" customWidth="1"/>
    <col min="14" max="14" width="9.42578125" style="1" customWidth="1"/>
    <col min="15" max="15" width="8.7109375" style="23" customWidth="1"/>
    <col min="16" max="16" width="8.140625" style="23" customWidth="1"/>
    <col min="17" max="17" width="13" customWidth="1"/>
    <col min="18" max="18" width="6.5703125" style="2" customWidth="1"/>
    <col min="19" max="19" width="10.140625" bestFit="1" customWidth="1"/>
    <col min="20" max="20" width="7.140625" style="2" customWidth="1"/>
    <col min="21" max="21" width="7.140625" style="55" customWidth="1"/>
    <col min="22" max="22" width="11.85546875" style="15" customWidth="1"/>
  </cols>
  <sheetData>
    <row r="1" spans="1:22" s="3" customFormat="1" ht="30" x14ac:dyDescent="0.25">
      <c r="A1" s="66" t="s">
        <v>439</v>
      </c>
      <c r="B1" s="67" t="s">
        <v>468</v>
      </c>
      <c r="C1" s="68" t="s">
        <v>336</v>
      </c>
      <c r="D1" s="68" t="s">
        <v>335</v>
      </c>
      <c r="E1" s="68" t="s">
        <v>478</v>
      </c>
      <c r="F1" s="68" t="s">
        <v>477</v>
      </c>
      <c r="G1" s="69" t="s">
        <v>527</v>
      </c>
      <c r="H1" s="68" t="s">
        <v>528</v>
      </c>
      <c r="I1" s="68" t="s">
        <v>529</v>
      </c>
      <c r="J1" s="70" t="s">
        <v>333</v>
      </c>
      <c r="K1" s="70" t="s">
        <v>334</v>
      </c>
      <c r="L1" s="70" t="s">
        <v>429</v>
      </c>
      <c r="M1" s="71" t="s">
        <v>0</v>
      </c>
      <c r="N1" s="71" t="s">
        <v>530</v>
      </c>
      <c r="O1" s="72" t="s">
        <v>531</v>
      </c>
      <c r="P1" s="72" t="s">
        <v>532</v>
      </c>
      <c r="Q1" s="73" t="s">
        <v>287</v>
      </c>
      <c r="R1" s="74" t="s">
        <v>288</v>
      </c>
      <c r="S1" s="73" t="s">
        <v>289</v>
      </c>
      <c r="T1" s="74" t="s">
        <v>288</v>
      </c>
      <c r="U1" s="75" t="s">
        <v>539</v>
      </c>
      <c r="V1" s="73" t="s">
        <v>546</v>
      </c>
    </row>
    <row r="2" spans="1:22" x14ac:dyDescent="0.25">
      <c r="A2" s="18" t="str">
        <f t="shared" ref="A2:A65" si="0">B2&amp;E2&amp;V2</f>
        <v>202204-South Central1</v>
      </c>
      <c r="B2" s="76">
        <v>2022</v>
      </c>
      <c r="C2" s="77">
        <v>811025</v>
      </c>
      <c r="D2" s="77" t="s">
        <v>280</v>
      </c>
      <c r="E2" s="77" t="s">
        <v>472</v>
      </c>
      <c r="F2" s="77" t="s">
        <v>403</v>
      </c>
      <c r="G2" s="78" t="s">
        <v>534</v>
      </c>
      <c r="H2" s="77" t="s">
        <v>2</v>
      </c>
      <c r="I2" s="77" t="s">
        <v>6</v>
      </c>
      <c r="J2" s="79">
        <v>203</v>
      </c>
      <c r="K2" s="79">
        <v>1471</v>
      </c>
      <c r="L2" s="79">
        <v>7863</v>
      </c>
      <c r="M2" s="80">
        <v>293661.65999999997</v>
      </c>
      <c r="N2" s="80">
        <v>1446.60916256158</v>
      </c>
      <c r="O2" s="81">
        <v>7.24630541871921</v>
      </c>
      <c r="P2" s="81">
        <v>5.3453433038749196</v>
      </c>
      <c r="Q2" s="80">
        <v>48943.61</v>
      </c>
      <c r="R2" s="82">
        <v>0.16666666666666699</v>
      </c>
      <c r="S2" s="80">
        <v>41840.36</v>
      </c>
      <c r="T2" s="82">
        <v>0.142478115801702</v>
      </c>
      <c r="U2" s="83">
        <v>1</v>
      </c>
      <c r="V2" s="84">
        <v>1</v>
      </c>
    </row>
    <row r="3" spans="1:22" x14ac:dyDescent="0.25">
      <c r="A3" s="18" t="str">
        <f t="shared" si="0"/>
        <v>202204-South Central2</v>
      </c>
      <c r="B3" s="76">
        <v>2022</v>
      </c>
      <c r="C3" s="77">
        <v>703857</v>
      </c>
      <c r="D3" s="77" t="s">
        <v>284</v>
      </c>
      <c r="E3" s="77" t="s">
        <v>472</v>
      </c>
      <c r="F3" s="77" t="s">
        <v>394</v>
      </c>
      <c r="G3" s="78" t="s">
        <v>534</v>
      </c>
      <c r="H3" s="77" t="s">
        <v>9</v>
      </c>
      <c r="I3" s="77" t="s">
        <v>6</v>
      </c>
      <c r="J3" s="79">
        <v>159</v>
      </c>
      <c r="K3" s="79">
        <v>1703</v>
      </c>
      <c r="L3" s="79">
        <v>8726</v>
      </c>
      <c r="M3" s="80">
        <v>292899.20000000001</v>
      </c>
      <c r="N3" s="80">
        <v>1842.13333333333</v>
      </c>
      <c r="O3" s="81">
        <v>10.710691823899401</v>
      </c>
      <c r="P3" s="81">
        <v>5.1238990017616004</v>
      </c>
      <c r="Q3" s="80">
        <v>26627.200000000001</v>
      </c>
      <c r="R3" s="82">
        <v>9.0909090909090995E-2</v>
      </c>
      <c r="S3" s="80">
        <v>20726.7</v>
      </c>
      <c r="T3" s="82">
        <v>7.0763935169505507E-2</v>
      </c>
      <c r="U3" s="83">
        <v>2</v>
      </c>
      <c r="V3" s="84">
        <v>2</v>
      </c>
    </row>
    <row r="4" spans="1:22" x14ac:dyDescent="0.25">
      <c r="A4" s="18" t="str">
        <f t="shared" si="0"/>
        <v>202204-South Central3</v>
      </c>
      <c r="B4" s="76">
        <v>2022</v>
      </c>
      <c r="C4" s="77">
        <v>499295</v>
      </c>
      <c r="D4" s="77" t="s">
        <v>41</v>
      </c>
      <c r="E4" s="77" t="s">
        <v>472</v>
      </c>
      <c r="F4" s="77" t="s">
        <v>394</v>
      </c>
      <c r="G4" s="78" t="s">
        <v>534</v>
      </c>
      <c r="H4" s="77" t="s">
        <v>2</v>
      </c>
      <c r="I4" s="77" t="s">
        <v>6</v>
      </c>
      <c r="J4" s="79">
        <v>226</v>
      </c>
      <c r="K4" s="79">
        <v>1295</v>
      </c>
      <c r="L4" s="79">
        <v>6893</v>
      </c>
      <c r="M4" s="80">
        <v>271662.99550000002</v>
      </c>
      <c r="N4" s="80">
        <v>1202.04865265487</v>
      </c>
      <c r="O4" s="81">
        <v>5.7300884955752203</v>
      </c>
      <c r="P4" s="81">
        <v>5.3227799227799197</v>
      </c>
      <c r="Q4" s="80">
        <v>53777.5455</v>
      </c>
      <c r="R4" s="82">
        <v>0.197956830303743</v>
      </c>
      <c r="S4" s="80">
        <v>46183.5455</v>
      </c>
      <c r="T4" s="82">
        <v>0.170003078317672</v>
      </c>
      <c r="U4" s="83">
        <v>3</v>
      </c>
      <c r="V4" s="84">
        <v>3</v>
      </c>
    </row>
    <row r="5" spans="1:22" x14ac:dyDescent="0.25">
      <c r="A5" s="18" t="str">
        <f t="shared" si="0"/>
        <v>202203-North Central1</v>
      </c>
      <c r="B5" s="76">
        <v>2022</v>
      </c>
      <c r="C5" s="77">
        <v>333866</v>
      </c>
      <c r="D5" s="77" t="s">
        <v>285</v>
      </c>
      <c r="E5" s="77" t="s">
        <v>471</v>
      </c>
      <c r="F5" s="77" t="s">
        <v>408</v>
      </c>
      <c r="G5" s="78" t="s">
        <v>533</v>
      </c>
      <c r="H5" s="77" t="s">
        <v>2</v>
      </c>
      <c r="I5" s="77" t="s">
        <v>6</v>
      </c>
      <c r="J5" s="79">
        <v>77</v>
      </c>
      <c r="K5" s="79">
        <v>817</v>
      </c>
      <c r="L5" s="79">
        <v>8173</v>
      </c>
      <c r="M5" s="80">
        <v>256703.43299999999</v>
      </c>
      <c r="N5" s="80">
        <v>3333.8108181818202</v>
      </c>
      <c r="O5" s="81">
        <v>10.6103896103896</v>
      </c>
      <c r="P5" s="81">
        <v>10.0036719706242</v>
      </c>
      <c r="Q5" s="80">
        <v>14530.383</v>
      </c>
      <c r="R5" s="82">
        <v>5.6603773584905703E-2</v>
      </c>
      <c r="S5" s="80">
        <v>11147.883</v>
      </c>
      <c r="T5" s="82">
        <v>4.3427089656413002E-2</v>
      </c>
      <c r="U5" s="83">
        <v>4</v>
      </c>
      <c r="V5" s="84">
        <v>1</v>
      </c>
    </row>
    <row r="6" spans="1:22" x14ac:dyDescent="0.25">
      <c r="A6" s="18" t="str">
        <f t="shared" si="0"/>
        <v>202204-South Central4</v>
      </c>
      <c r="B6" s="76">
        <v>2022</v>
      </c>
      <c r="C6" s="77">
        <v>998761</v>
      </c>
      <c r="D6" s="77" t="s">
        <v>175</v>
      </c>
      <c r="E6" s="77" t="s">
        <v>472</v>
      </c>
      <c r="F6" s="77" t="s">
        <v>393</v>
      </c>
      <c r="G6" s="78" t="s">
        <v>534</v>
      </c>
      <c r="H6" s="77" t="s">
        <v>9</v>
      </c>
      <c r="I6" s="77" t="s">
        <v>6</v>
      </c>
      <c r="J6" s="79">
        <v>241</v>
      </c>
      <c r="K6" s="79">
        <v>1155</v>
      </c>
      <c r="L6" s="79">
        <v>6327</v>
      </c>
      <c r="M6" s="80">
        <v>255839.82449999999</v>
      </c>
      <c r="N6" s="80">
        <v>1061.57603526971</v>
      </c>
      <c r="O6" s="81">
        <v>4.7925311203319501</v>
      </c>
      <c r="P6" s="81">
        <v>5.4779220779220799</v>
      </c>
      <c r="Q6" s="80">
        <v>52973.124499999998</v>
      </c>
      <c r="R6" s="82">
        <v>0.20705581941172699</v>
      </c>
      <c r="S6" s="80">
        <v>45081.124499999998</v>
      </c>
      <c r="T6" s="82">
        <v>0.176208393623253</v>
      </c>
      <c r="U6" s="83">
        <v>5</v>
      </c>
      <c r="V6" s="84">
        <v>4</v>
      </c>
    </row>
    <row r="7" spans="1:22" x14ac:dyDescent="0.25">
      <c r="A7" s="18" t="str">
        <f t="shared" si="0"/>
        <v>202203-North Central2</v>
      </c>
      <c r="B7" s="76">
        <v>2022</v>
      </c>
      <c r="C7" s="77">
        <v>866033</v>
      </c>
      <c r="D7" s="77" t="s">
        <v>338</v>
      </c>
      <c r="E7" s="77" t="s">
        <v>471</v>
      </c>
      <c r="F7" s="77" t="s">
        <v>427</v>
      </c>
      <c r="G7" s="78" t="s">
        <v>534</v>
      </c>
      <c r="H7" s="77" t="s">
        <v>2</v>
      </c>
      <c r="I7" s="77" t="s">
        <v>6</v>
      </c>
      <c r="J7" s="79">
        <v>119</v>
      </c>
      <c r="K7" s="79">
        <v>632</v>
      </c>
      <c r="L7" s="79">
        <v>6078</v>
      </c>
      <c r="M7" s="80">
        <v>203745.992</v>
      </c>
      <c r="N7" s="80">
        <v>1712.1511932773101</v>
      </c>
      <c r="O7" s="81">
        <v>5.3109243697478998</v>
      </c>
      <c r="P7" s="81">
        <v>9.6170886075949404</v>
      </c>
      <c r="Q7" s="80">
        <v>11532.791999999999</v>
      </c>
      <c r="R7" s="82">
        <v>5.6603773584905703E-2</v>
      </c>
      <c r="S7" s="80">
        <v>6853.3919999999998</v>
      </c>
      <c r="T7" s="82">
        <v>3.36369414324479E-2</v>
      </c>
      <c r="U7" s="83">
        <v>6</v>
      </c>
      <c r="V7" s="84">
        <v>2</v>
      </c>
    </row>
    <row r="8" spans="1:22" x14ac:dyDescent="0.25">
      <c r="A8" s="18" t="str">
        <f t="shared" si="0"/>
        <v>202204-South Central5</v>
      </c>
      <c r="B8" s="76">
        <v>2022</v>
      </c>
      <c r="C8" s="77">
        <v>205478</v>
      </c>
      <c r="D8" s="77" t="s">
        <v>7</v>
      </c>
      <c r="E8" s="77" t="s">
        <v>472</v>
      </c>
      <c r="F8" s="77" t="s">
        <v>393</v>
      </c>
      <c r="G8" s="78" t="s">
        <v>534</v>
      </c>
      <c r="H8" s="77" t="s">
        <v>2</v>
      </c>
      <c r="I8" s="77" t="s">
        <v>6</v>
      </c>
      <c r="J8" s="79">
        <v>250</v>
      </c>
      <c r="K8" s="79">
        <v>732</v>
      </c>
      <c r="L8" s="79">
        <v>5877</v>
      </c>
      <c r="M8" s="80">
        <v>192767.12</v>
      </c>
      <c r="N8" s="80">
        <v>771.06848000000002</v>
      </c>
      <c r="O8" s="81">
        <v>2.9279999999999999</v>
      </c>
      <c r="P8" s="81">
        <v>8.0286885245901605</v>
      </c>
      <c r="Q8" s="80">
        <v>20653.62</v>
      </c>
      <c r="R8" s="82">
        <v>0.107142857142857</v>
      </c>
      <c r="S8" s="80">
        <v>12935.12</v>
      </c>
      <c r="T8" s="82">
        <v>6.7102314959107207E-2</v>
      </c>
      <c r="U8" s="83">
        <v>7</v>
      </c>
      <c r="V8" s="84">
        <v>5</v>
      </c>
    </row>
    <row r="9" spans="1:22" x14ac:dyDescent="0.25">
      <c r="A9" s="18" t="str">
        <f t="shared" si="0"/>
        <v>202204-South Central6</v>
      </c>
      <c r="B9" s="76">
        <v>2022</v>
      </c>
      <c r="C9" s="77">
        <v>431898</v>
      </c>
      <c r="D9" s="77" t="s">
        <v>43</v>
      </c>
      <c r="E9" s="77" t="s">
        <v>472</v>
      </c>
      <c r="F9" s="77" t="s">
        <v>403</v>
      </c>
      <c r="G9" s="78" t="s">
        <v>534</v>
      </c>
      <c r="H9" s="77" t="s">
        <v>9</v>
      </c>
      <c r="I9" s="77" t="s">
        <v>6</v>
      </c>
      <c r="J9" s="79">
        <v>207</v>
      </c>
      <c r="K9" s="79">
        <v>426</v>
      </c>
      <c r="L9" s="79">
        <v>5312</v>
      </c>
      <c r="M9" s="80">
        <v>182890.3075</v>
      </c>
      <c r="N9" s="80">
        <v>883.52805555555597</v>
      </c>
      <c r="O9" s="81">
        <v>2.0579710144927499</v>
      </c>
      <c r="P9" s="81">
        <v>12.4694835680751</v>
      </c>
      <c r="Q9" s="80">
        <v>23855.2575</v>
      </c>
      <c r="R9" s="82">
        <v>0.13043478260869601</v>
      </c>
      <c r="S9" s="80">
        <v>17635.7575</v>
      </c>
      <c r="T9" s="82">
        <v>9.6428059753795203E-2</v>
      </c>
      <c r="U9" s="83">
        <v>8</v>
      </c>
      <c r="V9" s="84">
        <v>6</v>
      </c>
    </row>
    <row r="10" spans="1:22" x14ac:dyDescent="0.25">
      <c r="A10" s="18" t="str">
        <f t="shared" si="0"/>
        <v>202203-North Central3</v>
      </c>
      <c r="B10" s="76">
        <v>2022</v>
      </c>
      <c r="C10" s="77">
        <v>459139</v>
      </c>
      <c r="D10" s="77" t="s">
        <v>230</v>
      </c>
      <c r="E10" s="77" t="s">
        <v>471</v>
      </c>
      <c r="F10" s="77" t="s">
        <v>408</v>
      </c>
      <c r="G10" s="78" t="s">
        <v>538</v>
      </c>
      <c r="H10" s="77" t="s">
        <v>2</v>
      </c>
      <c r="I10" s="77" t="s">
        <v>6</v>
      </c>
      <c r="J10" s="79">
        <v>96</v>
      </c>
      <c r="K10" s="79">
        <v>627</v>
      </c>
      <c r="L10" s="79">
        <v>4862</v>
      </c>
      <c r="M10" s="80">
        <v>179827.43400000001</v>
      </c>
      <c r="N10" s="80">
        <v>1873.2024375000001</v>
      </c>
      <c r="O10" s="81">
        <v>6.53125</v>
      </c>
      <c r="P10" s="81">
        <v>7.7543859649122799</v>
      </c>
      <c r="Q10" s="80">
        <v>24803.784</v>
      </c>
      <c r="R10" s="82">
        <v>0.13793103448275901</v>
      </c>
      <c r="S10" s="80">
        <v>20901.984</v>
      </c>
      <c r="T10" s="82">
        <v>0.116233566453492</v>
      </c>
      <c r="U10" s="83">
        <v>9</v>
      </c>
      <c r="V10" s="84">
        <v>3</v>
      </c>
    </row>
    <row r="11" spans="1:22" x14ac:dyDescent="0.25">
      <c r="A11" s="18" t="str">
        <f t="shared" si="0"/>
        <v>202204-South Central7</v>
      </c>
      <c r="B11" s="76">
        <v>2022</v>
      </c>
      <c r="C11" s="77">
        <v>587438</v>
      </c>
      <c r="D11" s="77" t="s">
        <v>332</v>
      </c>
      <c r="E11" s="77" t="s">
        <v>472</v>
      </c>
      <c r="F11" s="77" t="s">
        <v>403</v>
      </c>
      <c r="G11" s="78" t="s">
        <v>534</v>
      </c>
      <c r="H11" s="77" t="s">
        <v>9</v>
      </c>
      <c r="I11" s="77" t="s">
        <v>6</v>
      </c>
      <c r="J11" s="79">
        <v>250</v>
      </c>
      <c r="K11" s="79">
        <v>840</v>
      </c>
      <c r="L11" s="79">
        <v>4001</v>
      </c>
      <c r="M11" s="80">
        <v>176485.772</v>
      </c>
      <c r="N11" s="80">
        <v>705.94308799999999</v>
      </c>
      <c r="O11" s="81">
        <v>3.36</v>
      </c>
      <c r="P11" s="81">
        <v>4.7630952380952403</v>
      </c>
      <c r="Q11" s="80">
        <v>46716.822</v>
      </c>
      <c r="R11" s="82">
        <v>0.26470588235294101</v>
      </c>
      <c r="S11" s="80">
        <v>38885.822</v>
      </c>
      <c r="T11" s="82">
        <v>0.22033403349931199</v>
      </c>
      <c r="U11" s="83">
        <v>10</v>
      </c>
      <c r="V11" s="84">
        <v>7</v>
      </c>
    </row>
    <row r="12" spans="1:22" x14ac:dyDescent="0.25">
      <c r="A12" s="18" t="str">
        <f t="shared" si="0"/>
        <v>202201-North West1</v>
      </c>
      <c r="B12" s="76">
        <v>2022</v>
      </c>
      <c r="C12" s="77">
        <v>665523</v>
      </c>
      <c r="D12" s="77" t="s">
        <v>275</v>
      </c>
      <c r="E12" s="77" t="s">
        <v>475</v>
      </c>
      <c r="F12" s="77" t="s">
        <v>412</v>
      </c>
      <c r="G12" s="78" t="s">
        <v>538</v>
      </c>
      <c r="H12" s="77" t="s">
        <v>2</v>
      </c>
      <c r="I12" s="77" t="s">
        <v>6</v>
      </c>
      <c r="J12" s="79">
        <v>168</v>
      </c>
      <c r="K12" s="79">
        <v>789</v>
      </c>
      <c r="L12" s="79">
        <v>4349</v>
      </c>
      <c r="M12" s="80">
        <v>175831.8315</v>
      </c>
      <c r="N12" s="80">
        <v>1046.61804464286</v>
      </c>
      <c r="O12" s="81">
        <v>4.6964285714285703</v>
      </c>
      <c r="P12" s="81">
        <v>5.5120405576679303</v>
      </c>
      <c r="Q12" s="80">
        <v>36259.0815</v>
      </c>
      <c r="R12" s="82">
        <v>0.20621454710832601</v>
      </c>
      <c r="S12" s="80">
        <v>30198.5815</v>
      </c>
      <c r="T12" s="82">
        <v>0.17174695413441099</v>
      </c>
      <c r="U12" s="83">
        <v>11</v>
      </c>
      <c r="V12" s="84">
        <v>1</v>
      </c>
    </row>
    <row r="13" spans="1:22" x14ac:dyDescent="0.25">
      <c r="A13" s="18" t="str">
        <f t="shared" si="0"/>
        <v>202204-South Central8</v>
      </c>
      <c r="B13" s="76">
        <v>2022</v>
      </c>
      <c r="C13" s="77">
        <v>303477</v>
      </c>
      <c r="D13" s="77" t="s">
        <v>281</v>
      </c>
      <c r="E13" s="77" t="s">
        <v>472</v>
      </c>
      <c r="F13" s="77" t="s">
        <v>394</v>
      </c>
      <c r="G13" s="78" t="s">
        <v>534</v>
      </c>
      <c r="H13" s="77" t="s">
        <v>9</v>
      </c>
      <c r="I13" s="77" t="s">
        <v>6</v>
      </c>
      <c r="J13" s="79">
        <v>54</v>
      </c>
      <c r="K13" s="79">
        <v>417</v>
      </c>
      <c r="L13" s="79">
        <v>3413</v>
      </c>
      <c r="M13" s="80">
        <v>174843.3708</v>
      </c>
      <c r="N13" s="80">
        <v>3237.8402000000001</v>
      </c>
      <c r="O13" s="81">
        <v>7.7222222222222197</v>
      </c>
      <c r="P13" s="81">
        <v>8.1846522781774596</v>
      </c>
      <c r="Q13" s="80">
        <v>66781.220799999996</v>
      </c>
      <c r="R13" s="82">
        <v>0.381948829369057</v>
      </c>
      <c r="S13" s="80">
        <v>64873.220800000003</v>
      </c>
      <c r="T13" s="82">
        <v>0.37103620516563501</v>
      </c>
      <c r="U13" s="83">
        <v>12</v>
      </c>
      <c r="V13" s="84">
        <v>8</v>
      </c>
    </row>
    <row r="14" spans="1:22" x14ac:dyDescent="0.25">
      <c r="A14" s="18" t="str">
        <f t="shared" si="0"/>
        <v>202205-North East1</v>
      </c>
      <c r="B14" s="76">
        <v>2022</v>
      </c>
      <c r="C14" s="77">
        <v>775247</v>
      </c>
      <c r="D14" s="77" t="s">
        <v>86</v>
      </c>
      <c r="E14" s="77" t="s">
        <v>473</v>
      </c>
      <c r="F14" s="77" t="s">
        <v>425</v>
      </c>
      <c r="G14" s="78" t="s">
        <v>535</v>
      </c>
      <c r="H14" s="77" t="s">
        <v>2</v>
      </c>
      <c r="I14" s="77" t="s">
        <v>6</v>
      </c>
      <c r="J14" s="79">
        <v>160</v>
      </c>
      <c r="K14" s="79">
        <v>570</v>
      </c>
      <c r="L14" s="79">
        <v>4475</v>
      </c>
      <c r="M14" s="80">
        <v>173631.155</v>
      </c>
      <c r="N14" s="80">
        <v>1085.19471875</v>
      </c>
      <c r="O14" s="81">
        <v>3.5625</v>
      </c>
      <c r="P14" s="81">
        <v>7.8508771929824599</v>
      </c>
      <c r="Q14" s="80">
        <v>25773.404999999999</v>
      </c>
      <c r="R14" s="82">
        <v>0.148437675254766</v>
      </c>
      <c r="S14" s="80">
        <v>20197.955000000002</v>
      </c>
      <c r="T14" s="82">
        <v>0.11632679054631601</v>
      </c>
      <c r="U14" s="83">
        <v>13</v>
      </c>
      <c r="V14" s="84">
        <v>1</v>
      </c>
    </row>
    <row r="15" spans="1:22" x14ac:dyDescent="0.25">
      <c r="A15" s="18" t="str">
        <f t="shared" si="0"/>
        <v>202204-South Central9</v>
      </c>
      <c r="B15" s="76">
        <v>2022</v>
      </c>
      <c r="C15" s="77">
        <v>883141</v>
      </c>
      <c r="D15" s="77" t="s">
        <v>79</v>
      </c>
      <c r="E15" s="77" t="s">
        <v>472</v>
      </c>
      <c r="F15" s="77" t="s">
        <v>422</v>
      </c>
      <c r="G15" s="78" t="s">
        <v>534</v>
      </c>
      <c r="H15" s="77" t="s">
        <v>9</v>
      </c>
      <c r="I15" s="77" t="s">
        <v>6</v>
      </c>
      <c r="J15" s="79">
        <v>103</v>
      </c>
      <c r="K15" s="79">
        <v>739</v>
      </c>
      <c r="L15" s="79">
        <v>4353</v>
      </c>
      <c r="M15" s="80">
        <v>173210.35550000001</v>
      </c>
      <c r="N15" s="80">
        <v>1681.6539368931999</v>
      </c>
      <c r="O15" s="81">
        <v>7.1747572815533998</v>
      </c>
      <c r="P15" s="81">
        <v>5.89039242219215</v>
      </c>
      <c r="Q15" s="80">
        <v>33375.955499999996</v>
      </c>
      <c r="R15" s="82">
        <v>0.19269030078285401</v>
      </c>
      <c r="S15" s="80">
        <v>29778.4555</v>
      </c>
      <c r="T15" s="82">
        <v>0.171920757359106</v>
      </c>
      <c r="U15" s="83">
        <v>14</v>
      </c>
      <c r="V15" s="84">
        <v>9</v>
      </c>
    </row>
    <row r="16" spans="1:22" x14ac:dyDescent="0.25">
      <c r="A16" s="18" t="str">
        <f t="shared" si="0"/>
        <v>202203-North Central4</v>
      </c>
      <c r="B16" s="76">
        <v>2022</v>
      </c>
      <c r="C16" s="77">
        <v>249077</v>
      </c>
      <c r="D16" s="77" t="s">
        <v>277</v>
      </c>
      <c r="E16" s="77" t="s">
        <v>471</v>
      </c>
      <c r="F16" s="77" t="s">
        <v>427</v>
      </c>
      <c r="G16" s="78" t="s">
        <v>534</v>
      </c>
      <c r="H16" s="77" t="s">
        <v>2</v>
      </c>
      <c r="I16" s="77" t="s">
        <v>6</v>
      </c>
      <c r="J16" s="79">
        <v>241</v>
      </c>
      <c r="K16" s="79">
        <v>835</v>
      </c>
      <c r="L16" s="79">
        <v>4654</v>
      </c>
      <c r="M16" s="80">
        <v>170218.986</v>
      </c>
      <c r="N16" s="80">
        <v>706.30284647302904</v>
      </c>
      <c r="O16" s="81">
        <v>3.4647302904564299</v>
      </c>
      <c r="P16" s="81">
        <v>5.5736526946107796</v>
      </c>
      <c r="Q16" s="80">
        <v>20904.085999999999</v>
      </c>
      <c r="R16" s="82">
        <v>0.12280701754386</v>
      </c>
      <c r="S16" s="80">
        <v>11965.886</v>
      </c>
      <c r="T16" s="82">
        <v>7.0297011403886694E-2</v>
      </c>
      <c r="U16" s="83">
        <v>15</v>
      </c>
      <c r="V16" s="84">
        <v>4</v>
      </c>
    </row>
    <row r="17" spans="1:22" x14ac:dyDescent="0.25">
      <c r="A17" s="18" t="str">
        <f t="shared" si="0"/>
        <v>202203-North Central5</v>
      </c>
      <c r="B17" s="76">
        <v>2022</v>
      </c>
      <c r="C17" s="77">
        <v>642012</v>
      </c>
      <c r="D17" s="77" t="s">
        <v>215</v>
      </c>
      <c r="E17" s="77" t="s">
        <v>471</v>
      </c>
      <c r="F17" s="77" t="s">
        <v>415</v>
      </c>
      <c r="G17" s="78" t="s">
        <v>534</v>
      </c>
      <c r="H17" s="77" t="s">
        <v>2</v>
      </c>
      <c r="I17" s="77" t="s">
        <v>6</v>
      </c>
      <c r="J17" s="79">
        <v>167</v>
      </c>
      <c r="K17" s="79">
        <v>673</v>
      </c>
      <c r="L17" s="79">
        <v>4927</v>
      </c>
      <c r="M17" s="80">
        <v>168629.31</v>
      </c>
      <c r="N17" s="80">
        <v>1009.75634730539</v>
      </c>
      <c r="O17" s="81">
        <v>4.0299401197604796</v>
      </c>
      <c r="P17" s="81">
        <v>7.3209509658246699</v>
      </c>
      <c r="Q17" s="80">
        <v>12491.06</v>
      </c>
      <c r="R17" s="82">
        <v>7.4074074074074098E-2</v>
      </c>
      <c r="S17" s="80">
        <v>6188.6600000000199</v>
      </c>
      <c r="T17" s="82">
        <v>3.6699788429425499E-2</v>
      </c>
      <c r="U17" s="83">
        <v>16</v>
      </c>
      <c r="V17" s="84">
        <v>5</v>
      </c>
    </row>
    <row r="18" spans="1:22" x14ac:dyDescent="0.25">
      <c r="A18" s="18" t="str">
        <f t="shared" si="0"/>
        <v>202203-North Central6</v>
      </c>
      <c r="B18" s="76">
        <v>2022</v>
      </c>
      <c r="C18" s="77">
        <v>205478</v>
      </c>
      <c r="D18" s="77" t="s">
        <v>7</v>
      </c>
      <c r="E18" s="77" t="s">
        <v>471</v>
      </c>
      <c r="F18" s="77" t="s">
        <v>408</v>
      </c>
      <c r="G18" s="78" t="s">
        <v>534</v>
      </c>
      <c r="H18" s="77" t="s">
        <v>2</v>
      </c>
      <c r="I18" s="77" t="s">
        <v>6</v>
      </c>
      <c r="J18" s="79">
        <v>244</v>
      </c>
      <c r="K18" s="79">
        <v>697</v>
      </c>
      <c r="L18" s="79">
        <v>4687</v>
      </c>
      <c r="M18" s="80">
        <v>168323.34400000001</v>
      </c>
      <c r="N18" s="80">
        <v>689.84977049180304</v>
      </c>
      <c r="O18" s="81">
        <v>2.8565573770491799</v>
      </c>
      <c r="P18" s="81">
        <v>6.7245337159253902</v>
      </c>
      <c r="Q18" s="80">
        <v>18034.644</v>
      </c>
      <c r="R18" s="82">
        <v>0.107142857142857</v>
      </c>
      <c r="S18" s="80">
        <v>9155.2440000000097</v>
      </c>
      <c r="T18" s="82">
        <v>5.4390815809838101E-2</v>
      </c>
      <c r="U18" s="83">
        <v>17</v>
      </c>
      <c r="V18" s="84">
        <v>6</v>
      </c>
    </row>
    <row r="19" spans="1:22" x14ac:dyDescent="0.25">
      <c r="A19" s="18" t="str">
        <f t="shared" si="0"/>
        <v>202203-North Central7</v>
      </c>
      <c r="B19" s="76">
        <v>2022</v>
      </c>
      <c r="C19" s="77">
        <v>857703</v>
      </c>
      <c r="D19" s="77" t="s">
        <v>34</v>
      </c>
      <c r="E19" s="77" t="s">
        <v>471</v>
      </c>
      <c r="F19" s="77" t="s">
        <v>405</v>
      </c>
      <c r="G19" s="78" t="s">
        <v>533</v>
      </c>
      <c r="H19" s="77" t="s">
        <v>9</v>
      </c>
      <c r="I19" s="77" t="s">
        <v>6</v>
      </c>
      <c r="J19" s="79">
        <v>248</v>
      </c>
      <c r="K19" s="79">
        <v>888</v>
      </c>
      <c r="L19" s="79">
        <v>4691</v>
      </c>
      <c r="M19" s="80">
        <v>165483.23000000001</v>
      </c>
      <c r="N19" s="80">
        <v>667.27108870967697</v>
      </c>
      <c r="O19" s="81">
        <v>3.5806451612903198</v>
      </c>
      <c r="P19" s="81">
        <v>5.2826576576576603</v>
      </c>
      <c r="Q19" s="80">
        <v>15043.93</v>
      </c>
      <c r="R19" s="82">
        <v>9.0909090909090995E-2</v>
      </c>
      <c r="S19" s="80">
        <v>5809.3300000000099</v>
      </c>
      <c r="T19" s="82">
        <v>3.51052490333916E-2</v>
      </c>
      <c r="U19" s="83">
        <v>18</v>
      </c>
      <c r="V19" s="84">
        <v>7</v>
      </c>
    </row>
    <row r="20" spans="1:22" x14ac:dyDescent="0.25">
      <c r="A20" s="18" t="str">
        <f t="shared" si="0"/>
        <v>202203-North Central8</v>
      </c>
      <c r="B20" s="76">
        <v>2022</v>
      </c>
      <c r="C20" s="77">
        <v>116138</v>
      </c>
      <c r="D20" s="77" t="s">
        <v>39</v>
      </c>
      <c r="E20" s="77" t="s">
        <v>471</v>
      </c>
      <c r="F20" s="77" t="s">
        <v>401</v>
      </c>
      <c r="G20" s="78" t="s">
        <v>535</v>
      </c>
      <c r="H20" s="77" t="s">
        <v>2</v>
      </c>
      <c r="I20" s="77" t="s">
        <v>6</v>
      </c>
      <c r="J20" s="79">
        <v>250</v>
      </c>
      <c r="K20" s="79">
        <v>907</v>
      </c>
      <c r="L20" s="79">
        <v>4369</v>
      </c>
      <c r="M20" s="80">
        <v>162632.00099999999</v>
      </c>
      <c r="N20" s="80">
        <v>650.52800400000001</v>
      </c>
      <c r="O20" s="81">
        <v>3.6280000000000001</v>
      </c>
      <c r="P20" s="81">
        <v>4.81697905181918</v>
      </c>
      <c r="Q20" s="80">
        <v>19972.350999999999</v>
      </c>
      <c r="R20" s="82">
        <v>0.12280701754386</v>
      </c>
      <c r="S20" s="80">
        <v>10651.351000000001</v>
      </c>
      <c r="T20" s="82">
        <v>6.5493574047582603E-2</v>
      </c>
      <c r="U20" s="83">
        <v>19</v>
      </c>
      <c r="V20" s="84">
        <v>8</v>
      </c>
    </row>
    <row r="21" spans="1:22" x14ac:dyDescent="0.25">
      <c r="A21" s="18" t="str">
        <f t="shared" si="0"/>
        <v>202204-South Central10</v>
      </c>
      <c r="B21" s="76">
        <v>2022</v>
      </c>
      <c r="C21" s="77">
        <v>537905</v>
      </c>
      <c r="D21" s="77" t="s">
        <v>109</v>
      </c>
      <c r="E21" s="77" t="s">
        <v>472</v>
      </c>
      <c r="F21" s="77" t="s">
        <v>422</v>
      </c>
      <c r="G21" s="78" t="s">
        <v>534</v>
      </c>
      <c r="H21" s="77" t="s">
        <v>2</v>
      </c>
      <c r="I21" s="77" t="s">
        <v>6</v>
      </c>
      <c r="J21" s="79">
        <v>248</v>
      </c>
      <c r="K21" s="79">
        <v>929</v>
      </c>
      <c r="L21" s="79">
        <v>4648</v>
      </c>
      <c r="M21" s="80">
        <v>161208.63</v>
      </c>
      <c r="N21" s="80">
        <v>650.034798387097</v>
      </c>
      <c r="O21" s="81">
        <v>3.74596774193548</v>
      </c>
      <c r="P21" s="81">
        <v>5.0032292787944002</v>
      </c>
      <c r="Q21" s="80">
        <v>11941.38</v>
      </c>
      <c r="R21" s="82">
        <v>7.4074074074074001E-2</v>
      </c>
      <c r="S21" s="80">
        <v>4078.3800000000101</v>
      </c>
      <c r="T21" s="82">
        <v>2.5298769675047801E-2</v>
      </c>
      <c r="U21" s="83">
        <v>20</v>
      </c>
      <c r="V21" s="84">
        <v>10</v>
      </c>
    </row>
    <row r="22" spans="1:22" x14ac:dyDescent="0.25">
      <c r="A22" s="18" t="str">
        <f t="shared" si="0"/>
        <v>202201-North West2</v>
      </c>
      <c r="B22" s="76">
        <v>2022</v>
      </c>
      <c r="C22" s="77">
        <v>205478</v>
      </c>
      <c r="D22" s="77" t="s">
        <v>7</v>
      </c>
      <c r="E22" s="77" t="s">
        <v>475</v>
      </c>
      <c r="F22" s="77" t="s">
        <v>399</v>
      </c>
      <c r="G22" s="78" t="s">
        <v>534</v>
      </c>
      <c r="H22" s="77" t="s">
        <v>2</v>
      </c>
      <c r="I22" s="77" t="s">
        <v>6</v>
      </c>
      <c r="J22" s="79">
        <v>240</v>
      </c>
      <c r="K22" s="79">
        <v>761</v>
      </c>
      <c r="L22" s="79">
        <v>4525</v>
      </c>
      <c r="M22" s="80">
        <v>156739.51999999999</v>
      </c>
      <c r="N22" s="80">
        <v>653.08133333333399</v>
      </c>
      <c r="O22" s="81">
        <v>3.1708333333333298</v>
      </c>
      <c r="P22" s="81">
        <v>5.9461235216819999</v>
      </c>
      <c r="Q22" s="80">
        <v>16793.52</v>
      </c>
      <c r="R22" s="82">
        <v>0.107142857142857</v>
      </c>
      <c r="S22" s="80">
        <v>8525.7700000000095</v>
      </c>
      <c r="T22" s="82">
        <v>5.4394513904342801E-2</v>
      </c>
      <c r="U22" s="83">
        <v>21</v>
      </c>
      <c r="V22" s="84">
        <v>2</v>
      </c>
    </row>
    <row r="23" spans="1:22" x14ac:dyDescent="0.25">
      <c r="A23" s="18" t="str">
        <f t="shared" si="0"/>
        <v>202203-North Central9</v>
      </c>
      <c r="B23" s="76">
        <v>2022</v>
      </c>
      <c r="C23" s="77">
        <v>782190</v>
      </c>
      <c r="D23" s="77" t="s">
        <v>53</v>
      </c>
      <c r="E23" s="77" t="s">
        <v>471</v>
      </c>
      <c r="F23" s="77" t="s">
        <v>408</v>
      </c>
      <c r="G23" s="78" t="s">
        <v>537</v>
      </c>
      <c r="H23" s="77" t="s">
        <v>2</v>
      </c>
      <c r="I23" s="77" t="s">
        <v>6</v>
      </c>
      <c r="J23" s="79">
        <v>132</v>
      </c>
      <c r="K23" s="79">
        <v>850</v>
      </c>
      <c r="L23" s="79">
        <v>3932</v>
      </c>
      <c r="M23" s="80">
        <v>156486.6</v>
      </c>
      <c r="N23" s="80">
        <v>1185.50454545454</v>
      </c>
      <c r="O23" s="81">
        <v>6.4393939393939403</v>
      </c>
      <c r="P23" s="81">
        <v>4.6258823529411801</v>
      </c>
      <c r="Q23" s="80">
        <v>26081.1</v>
      </c>
      <c r="R23" s="82">
        <v>0.16666666666666699</v>
      </c>
      <c r="S23" s="80">
        <v>20730.599999999999</v>
      </c>
      <c r="T23" s="82">
        <v>0.13247524069153499</v>
      </c>
      <c r="U23" s="83">
        <v>22</v>
      </c>
      <c r="V23" s="84">
        <v>9</v>
      </c>
    </row>
    <row r="24" spans="1:22" x14ac:dyDescent="0.25">
      <c r="A24" s="18" t="str">
        <f t="shared" si="0"/>
        <v>202203-North Central10</v>
      </c>
      <c r="B24" s="76">
        <v>2022</v>
      </c>
      <c r="C24" s="77">
        <v>623397</v>
      </c>
      <c r="D24" s="77" t="s">
        <v>160</v>
      </c>
      <c r="E24" s="77" t="s">
        <v>471</v>
      </c>
      <c r="F24" s="77" t="s">
        <v>408</v>
      </c>
      <c r="G24" s="78" t="s">
        <v>535</v>
      </c>
      <c r="H24" s="77" t="s">
        <v>2</v>
      </c>
      <c r="I24" s="77" t="s">
        <v>6</v>
      </c>
      <c r="J24" s="79">
        <v>172</v>
      </c>
      <c r="K24" s="79">
        <v>990</v>
      </c>
      <c r="L24" s="79">
        <v>4068</v>
      </c>
      <c r="M24" s="80">
        <v>155773.35800000001</v>
      </c>
      <c r="N24" s="80">
        <v>905.65905813953395</v>
      </c>
      <c r="O24" s="81">
        <v>5.7558139534883699</v>
      </c>
      <c r="P24" s="81">
        <v>4.1090909090909102</v>
      </c>
      <c r="Q24" s="80">
        <v>35669.158000000003</v>
      </c>
      <c r="R24" s="82">
        <v>0.228981120121966</v>
      </c>
      <c r="S24" s="80">
        <v>28829.157999999999</v>
      </c>
      <c r="T24" s="82">
        <v>0.185071172440155</v>
      </c>
      <c r="U24" s="83">
        <v>23</v>
      </c>
      <c r="V24" s="84">
        <v>10</v>
      </c>
    </row>
    <row r="25" spans="1:22" x14ac:dyDescent="0.25">
      <c r="A25" s="18" t="str">
        <f t="shared" si="0"/>
        <v>202203-North Central11</v>
      </c>
      <c r="B25" s="76">
        <v>2022</v>
      </c>
      <c r="C25" s="77">
        <v>123654</v>
      </c>
      <c r="D25" s="77" t="s">
        <v>282</v>
      </c>
      <c r="E25" s="77" t="s">
        <v>471</v>
      </c>
      <c r="F25" s="77" t="s">
        <v>401</v>
      </c>
      <c r="G25" s="78" t="s">
        <v>533</v>
      </c>
      <c r="H25" s="77" t="s">
        <v>9</v>
      </c>
      <c r="I25" s="77" t="s">
        <v>6</v>
      </c>
      <c r="J25" s="79">
        <v>211</v>
      </c>
      <c r="K25" s="79">
        <v>706</v>
      </c>
      <c r="L25" s="79">
        <v>3876</v>
      </c>
      <c r="M25" s="80">
        <v>152027.356</v>
      </c>
      <c r="N25" s="80">
        <v>720.50879620853095</v>
      </c>
      <c r="O25" s="81">
        <v>3.3459715639810401</v>
      </c>
      <c r="P25" s="81">
        <v>5.4900849858356899</v>
      </c>
      <c r="Q25" s="80">
        <v>33033.555999999997</v>
      </c>
      <c r="R25" s="82">
        <v>0.217286920388196</v>
      </c>
      <c r="S25" s="80">
        <v>25237.155999999999</v>
      </c>
      <c r="T25" s="82">
        <v>0.166004044693114</v>
      </c>
      <c r="U25" s="83">
        <v>24</v>
      </c>
      <c r="V25" s="84">
        <v>11</v>
      </c>
    </row>
    <row r="26" spans="1:22" x14ac:dyDescent="0.25">
      <c r="A26" s="18" t="str">
        <f t="shared" si="0"/>
        <v>202203-North Central12</v>
      </c>
      <c r="B26" s="76">
        <v>2022</v>
      </c>
      <c r="C26" s="77">
        <v>548541</v>
      </c>
      <c r="D26" s="77" t="s">
        <v>173</v>
      </c>
      <c r="E26" s="77" t="s">
        <v>471</v>
      </c>
      <c r="F26" s="77" t="s">
        <v>405</v>
      </c>
      <c r="G26" s="78" t="s">
        <v>536</v>
      </c>
      <c r="H26" s="77" t="s">
        <v>2</v>
      </c>
      <c r="I26" s="77" t="s">
        <v>4</v>
      </c>
      <c r="J26" s="79">
        <v>137</v>
      </c>
      <c r="K26" s="79">
        <v>553</v>
      </c>
      <c r="L26" s="79">
        <v>3847</v>
      </c>
      <c r="M26" s="80">
        <v>147931.85920000001</v>
      </c>
      <c r="N26" s="80">
        <v>1079.7945927007299</v>
      </c>
      <c r="O26" s="81">
        <v>4.0364963503649598</v>
      </c>
      <c r="P26" s="81">
        <v>6.95660036166365</v>
      </c>
      <c r="Q26" s="80">
        <v>28366.0592</v>
      </c>
      <c r="R26" s="82">
        <v>0.191750846324792</v>
      </c>
      <c r="S26" s="80">
        <v>23192.859199999999</v>
      </c>
      <c r="T26" s="82">
        <v>0.156780691633462</v>
      </c>
      <c r="U26" s="83">
        <v>25</v>
      </c>
      <c r="V26" s="84">
        <v>12</v>
      </c>
    </row>
    <row r="27" spans="1:22" x14ac:dyDescent="0.25">
      <c r="A27" s="18" t="str">
        <f t="shared" si="0"/>
        <v>202201-North West3</v>
      </c>
      <c r="B27" s="76">
        <v>2022</v>
      </c>
      <c r="C27" s="77">
        <v>755161</v>
      </c>
      <c r="D27" s="77" t="s">
        <v>214</v>
      </c>
      <c r="E27" s="77" t="s">
        <v>475</v>
      </c>
      <c r="F27" s="77" t="s">
        <v>404</v>
      </c>
      <c r="G27" s="78" t="s">
        <v>538</v>
      </c>
      <c r="H27" s="77" t="s">
        <v>9</v>
      </c>
      <c r="I27" s="77" t="s">
        <v>4</v>
      </c>
      <c r="J27" s="79">
        <v>138</v>
      </c>
      <c r="K27" s="79">
        <v>821</v>
      </c>
      <c r="L27" s="79">
        <v>4408</v>
      </c>
      <c r="M27" s="80">
        <v>145756.32500000001</v>
      </c>
      <c r="N27" s="80">
        <v>1056.2052536231899</v>
      </c>
      <c r="O27" s="81">
        <v>5.9492753623188399</v>
      </c>
      <c r="P27" s="81">
        <v>5.3690621193666299</v>
      </c>
      <c r="Q27" s="80">
        <v>13250.575000000001</v>
      </c>
      <c r="R27" s="82">
        <v>9.0909090909090995E-2</v>
      </c>
      <c r="S27" s="80">
        <v>8082.6750000000102</v>
      </c>
      <c r="T27" s="82">
        <v>5.5453339674967898E-2</v>
      </c>
      <c r="U27" s="83">
        <v>26</v>
      </c>
      <c r="V27" s="84">
        <v>3</v>
      </c>
    </row>
    <row r="28" spans="1:22" x14ac:dyDescent="0.25">
      <c r="A28" s="18" t="str">
        <f t="shared" si="0"/>
        <v>202202-South West1</v>
      </c>
      <c r="B28" s="76">
        <v>2022</v>
      </c>
      <c r="C28" s="77">
        <v>665523</v>
      </c>
      <c r="D28" s="77" t="s">
        <v>275</v>
      </c>
      <c r="E28" s="77" t="s">
        <v>474</v>
      </c>
      <c r="F28" s="77" t="s">
        <v>402</v>
      </c>
      <c r="G28" s="78" t="s">
        <v>538</v>
      </c>
      <c r="H28" s="77" t="s">
        <v>2</v>
      </c>
      <c r="I28" s="77" t="s">
        <v>4</v>
      </c>
      <c r="J28" s="79">
        <v>118</v>
      </c>
      <c r="K28" s="79">
        <v>741</v>
      </c>
      <c r="L28" s="79">
        <v>3832</v>
      </c>
      <c r="M28" s="80">
        <v>144082.04199999999</v>
      </c>
      <c r="N28" s="80">
        <v>1221.03425423729</v>
      </c>
      <c r="O28" s="81">
        <v>6.2796610169491496</v>
      </c>
      <c r="P28" s="81">
        <v>5.1713900134952802</v>
      </c>
      <c r="Q28" s="80">
        <v>30095.542000000001</v>
      </c>
      <c r="R28" s="82">
        <v>0.208877814210879</v>
      </c>
      <c r="S28" s="80">
        <v>25524.241999999998</v>
      </c>
      <c r="T28" s="82">
        <v>0.177150751375386</v>
      </c>
      <c r="U28" s="83">
        <v>27</v>
      </c>
      <c r="V28" s="84">
        <v>1</v>
      </c>
    </row>
    <row r="29" spans="1:22" x14ac:dyDescent="0.25">
      <c r="A29" s="18" t="str">
        <f t="shared" si="0"/>
        <v>202204-South Central11</v>
      </c>
      <c r="B29" s="76">
        <v>2022</v>
      </c>
      <c r="C29" s="77">
        <v>866033</v>
      </c>
      <c r="D29" s="77" t="s">
        <v>338</v>
      </c>
      <c r="E29" s="77" t="s">
        <v>472</v>
      </c>
      <c r="F29" s="77" t="s">
        <v>394</v>
      </c>
      <c r="G29" s="78" t="s">
        <v>534</v>
      </c>
      <c r="H29" s="77" t="s">
        <v>2</v>
      </c>
      <c r="I29" s="77" t="s">
        <v>4</v>
      </c>
      <c r="J29" s="79">
        <v>66</v>
      </c>
      <c r="K29" s="79">
        <v>436</v>
      </c>
      <c r="L29" s="79">
        <v>4118</v>
      </c>
      <c r="M29" s="80">
        <v>141337.90900000001</v>
      </c>
      <c r="N29" s="80">
        <v>2141.4834696969701</v>
      </c>
      <c r="O29" s="81">
        <v>6.60606060606061</v>
      </c>
      <c r="P29" s="81">
        <v>9.4449541284403704</v>
      </c>
      <c r="Q29" s="80">
        <v>8000.25900000001</v>
      </c>
      <c r="R29" s="82">
        <v>5.6603773584905703E-2</v>
      </c>
      <c r="S29" s="80">
        <v>5736.759</v>
      </c>
      <c r="T29" s="82">
        <v>4.0588961875755503E-2</v>
      </c>
      <c r="U29" s="83">
        <v>28</v>
      </c>
      <c r="V29" s="84">
        <v>11</v>
      </c>
    </row>
    <row r="30" spans="1:22" x14ac:dyDescent="0.25">
      <c r="A30" s="18" t="str">
        <f t="shared" si="0"/>
        <v>202202-South West2</v>
      </c>
      <c r="B30" s="76">
        <v>2022</v>
      </c>
      <c r="C30" s="77">
        <v>190859</v>
      </c>
      <c r="D30" s="77" t="s">
        <v>16</v>
      </c>
      <c r="E30" s="77" t="s">
        <v>474</v>
      </c>
      <c r="F30" s="77" t="s">
        <v>402</v>
      </c>
      <c r="G30" s="78" t="s">
        <v>537</v>
      </c>
      <c r="H30" s="77" t="s">
        <v>9</v>
      </c>
      <c r="I30" s="77" t="s">
        <v>4</v>
      </c>
      <c r="J30" s="79">
        <v>244</v>
      </c>
      <c r="K30" s="79">
        <v>719</v>
      </c>
      <c r="L30" s="79">
        <v>3835</v>
      </c>
      <c r="M30" s="80">
        <v>132706.89000000001</v>
      </c>
      <c r="N30" s="80">
        <v>543.88069672131201</v>
      </c>
      <c r="O30" s="81">
        <v>2.9467213114754101</v>
      </c>
      <c r="P30" s="81">
        <v>5.3337969401947101</v>
      </c>
      <c r="Q30" s="80">
        <v>9830.1400000000103</v>
      </c>
      <c r="R30" s="82">
        <v>7.4074074074074098E-2</v>
      </c>
      <c r="S30" s="80">
        <v>1239.49000000001</v>
      </c>
      <c r="T30" s="82">
        <v>9.3400576262469299E-3</v>
      </c>
      <c r="U30" s="83">
        <v>29</v>
      </c>
      <c r="V30" s="84">
        <v>2</v>
      </c>
    </row>
    <row r="31" spans="1:22" x14ac:dyDescent="0.25">
      <c r="A31" s="18" t="str">
        <f t="shared" si="0"/>
        <v>202204-South Central12</v>
      </c>
      <c r="B31" s="76">
        <v>2022</v>
      </c>
      <c r="C31" s="77">
        <v>167602</v>
      </c>
      <c r="D31" s="77" t="s">
        <v>5</v>
      </c>
      <c r="E31" s="77" t="s">
        <v>472</v>
      </c>
      <c r="F31" s="77" t="s">
        <v>422</v>
      </c>
      <c r="G31" s="78" t="s">
        <v>534</v>
      </c>
      <c r="H31" s="77" t="s">
        <v>2</v>
      </c>
      <c r="I31" s="77" t="s">
        <v>4</v>
      </c>
      <c r="J31" s="79">
        <v>93</v>
      </c>
      <c r="K31" s="79">
        <v>552</v>
      </c>
      <c r="L31" s="79">
        <v>3519</v>
      </c>
      <c r="M31" s="80">
        <v>131061.0622</v>
      </c>
      <c r="N31" s="80">
        <v>1409.2587333333299</v>
      </c>
      <c r="O31" s="81">
        <v>5.9354838709677402</v>
      </c>
      <c r="P31" s="81">
        <v>6.375</v>
      </c>
      <c r="Q31" s="80">
        <v>20302.462200000002</v>
      </c>
      <c r="R31" s="82">
        <v>0.15490842100011601</v>
      </c>
      <c r="S31" s="80">
        <v>17159.962200000002</v>
      </c>
      <c r="T31" s="82">
        <v>0.13093104780284601</v>
      </c>
      <c r="U31" s="83">
        <v>30</v>
      </c>
      <c r="V31" s="84">
        <v>12</v>
      </c>
    </row>
    <row r="32" spans="1:22" x14ac:dyDescent="0.25">
      <c r="A32" s="18" t="str">
        <f t="shared" si="0"/>
        <v>202205-North East2</v>
      </c>
      <c r="B32" s="76">
        <v>2022</v>
      </c>
      <c r="C32" s="77">
        <v>333866</v>
      </c>
      <c r="D32" s="77" t="s">
        <v>285</v>
      </c>
      <c r="E32" s="77" t="s">
        <v>473</v>
      </c>
      <c r="F32" s="77" t="s">
        <v>425</v>
      </c>
      <c r="G32" s="78" t="s">
        <v>533</v>
      </c>
      <c r="H32" s="77" t="s">
        <v>2</v>
      </c>
      <c r="I32" s="77" t="s">
        <v>4</v>
      </c>
      <c r="J32" s="79">
        <v>70</v>
      </c>
      <c r="K32" s="79">
        <v>550</v>
      </c>
      <c r="L32" s="79">
        <v>3935</v>
      </c>
      <c r="M32" s="80">
        <v>129532.795</v>
      </c>
      <c r="N32" s="80">
        <v>1850.4684999999999</v>
      </c>
      <c r="O32" s="81">
        <v>7.8571428571428603</v>
      </c>
      <c r="P32" s="81">
        <v>7.1545454545454499</v>
      </c>
      <c r="Q32" s="80">
        <v>7332.0450000000101</v>
      </c>
      <c r="R32" s="82">
        <v>5.6603773584905703E-2</v>
      </c>
      <c r="S32" s="80">
        <v>4593.5250000000096</v>
      </c>
      <c r="T32" s="82">
        <v>3.54622549447806E-2</v>
      </c>
      <c r="U32" s="83">
        <v>31</v>
      </c>
      <c r="V32" s="84">
        <v>2</v>
      </c>
    </row>
    <row r="33" spans="1:22" x14ac:dyDescent="0.25">
      <c r="A33" s="18" t="str">
        <f t="shared" si="0"/>
        <v>202202-South West3</v>
      </c>
      <c r="B33" s="76">
        <v>2022</v>
      </c>
      <c r="C33" s="77">
        <v>333866</v>
      </c>
      <c r="D33" s="77" t="s">
        <v>285</v>
      </c>
      <c r="E33" s="77" t="s">
        <v>474</v>
      </c>
      <c r="F33" s="77" t="s">
        <v>402</v>
      </c>
      <c r="G33" s="78" t="s">
        <v>533</v>
      </c>
      <c r="H33" s="77" t="s">
        <v>2</v>
      </c>
      <c r="I33" s="77" t="s">
        <v>4</v>
      </c>
      <c r="J33" s="79">
        <v>115</v>
      </c>
      <c r="K33" s="79">
        <v>644</v>
      </c>
      <c r="L33" s="79">
        <v>3801</v>
      </c>
      <c r="M33" s="80">
        <v>128529.13400000001</v>
      </c>
      <c r="N33" s="80">
        <v>1117.6446434782599</v>
      </c>
      <c r="O33" s="81">
        <v>5.6</v>
      </c>
      <c r="P33" s="81">
        <v>5.9021739130434803</v>
      </c>
      <c r="Q33" s="80">
        <v>7275.2340000000004</v>
      </c>
      <c r="R33" s="82">
        <v>5.6603773584905703E-2</v>
      </c>
      <c r="S33" s="80">
        <v>2890.6840000000002</v>
      </c>
      <c r="T33" s="82">
        <v>2.2490496201429299E-2</v>
      </c>
      <c r="U33" s="83">
        <v>32</v>
      </c>
      <c r="V33" s="84">
        <v>3</v>
      </c>
    </row>
    <row r="34" spans="1:22" x14ac:dyDescent="0.25">
      <c r="A34" s="18" t="str">
        <f t="shared" si="0"/>
        <v>202203-North Central13</v>
      </c>
      <c r="B34" s="76">
        <v>2022</v>
      </c>
      <c r="C34" s="77">
        <v>134581</v>
      </c>
      <c r="D34" s="77" t="s">
        <v>194</v>
      </c>
      <c r="E34" s="77" t="s">
        <v>471</v>
      </c>
      <c r="F34" s="77" t="s">
        <v>405</v>
      </c>
      <c r="G34" s="78" t="s">
        <v>533</v>
      </c>
      <c r="H34" s="77" t="s">
        <v>9</v>
      </c>
      <c r="I34" s="77" t="s">
        <v>4</v>
      </c>
      <c r="J34" s="79">
        <v>76</v>
      </c>
      <c r="K34" s="79">
        <v>601</v>
      </c>
      <c r="L34" s="79">
        <v>3201</v>
      </c>
      <c r="M34" s="80">
        <v>124843.8342</v>
      </c>
      <c r="N34" s="80">
        <v>1642.6820289473701</v>
      </c>
      <c r="O34" s="81">
        <v>7.9078947368421098</v>
      </c>
      <c r="P34" s="81">
        <v>5.3261231281198</v>
      </c>
      <c r="Q34" s="80">
        <v>9495.7342000000099</v>
      </c>
      <c r="R34" s="82">
        <v>7.6060898488489501E-2</v>
      </c>
      <c r="S34" s="80">
        <v>6307.9342000000097</v>
      </c>
      <c r="T34" s="82">
        <v>5.0526597812549499E-2</v>
      </c>
      <c r="U34" s="83">
        <v>33</v>
      </c>
      <c r="V34" s="84">
        <v>13</v>
      </c>
    </row>
    <row r="35" spans="1:22" x14ac:dyDescent="0.25">
      <c r="A35" s="18" t="str">
        <f t="shared" si="0"/>
        <v>202203-North Central14</v>
      </c>
      <c r="B35" s="76">
        <v>2022</v>
      </c>
      <c r="C35" s="77">
        <v>915359</v>
      </c>
      <c r="D35" s="77" t="s">
        <v>40</v>
      </c>
      <c r="E35" s="77" t="s">
        <v>471</v>
      </c>
      <c r="F35" s="77" t="s">
        <v>415</v>
      </c>
      <c r="G35" s="78" t="s">
        <v>533</v>
      </c>
      <c r="H35" s="77" t="s">
        <v>9</v>
      </c>
      <c r="I35" s="77" t="s">
        <v>4</v>
      </c>
      <c r="J35" s="79">
        <v>194</v>
      </c>
      <c r="K35" s="79">
        <v>562</v>
      </c>
      <c r="L35" s="79">
        <v>3371</v>
      </c>
      <c r="M35" s="80">
        <v>123054.12820000001</v>
      </c>
      <c r="N35" s="80">
        <v>634.29962989690705</v>
      </c>
      <c r="O35" s="81">
        <v>2.8969072164948502</v>
      </c>
      <c r="P35" s="81">
        <v>5.9982206405693903</v>
      </c>
      <c r="Q35" s="80">
        <v>15414.6782</v>
      </c>
      <c r="R35" s="82">
        <v>0.12526746095788399</v>
      </c>
      <c r="S35" s="80">
        <v>8348.4782000000105</v>
      </c>
      <c r="T35" s="82">
        <v>6.7843950642852202E-2</v>
      </c>
      <c r="U35" s="83">
        <v>34</v>
      </c>
      <c r="V35" s="84">
        <v>14</v>
      </c>
    </row>
    <row r="36" spans="1:22" x14ac:dyDescent="0.25">
      <c r="A36" s="18" t="str">
        <f t="shared" si="0"/>
        <v>202205-North East3</v>
      </c>
      <c r="B36" s="76">
        <v>2022</v>
      </c>
      <c r="C36" s="77">
        <v>110765</v>
      </c>
      <c r="D36" s="77" t="s">
        <v>12</v>
      </c>
      <c r="E36" s="77" t="s">
        <v>473</v>
      </c>
      <c r="F36" s="77" t="s">
        <v>406</v>
      </c>
      <c r="G36" s="78" t="s">
        <v>535</v>
      </c>
      <c r="H36" s="77" t="s">
        <v>9</v>
      </c>
      <c r="I36" s="77" t="s">
        <v>4</v>
      </c>
      <c r="J36" s="79">
        <v>126</v>
      </c>
      <c r="K36" s="79">
        <v>519</v>
      </c>
      <c r="L36" s="79">
        <v>2918</v>
      </c>
      <c r="M36" s="80">
        <v>121604.2776</v>
      </c>
      <c r="N36" s="80">
        <v>965.11331428571395</v>
      </c>
      <c r="O36" s="81">
        <v>4.1190476190476204</v>
      </c>
      <c r="P36" s="81">
        <v>5.6223506743738003</v>
      </c>
      <c r="Q36" s="80">
        <v>30508.777600000001</v>
      </c>
      <c r="R36" s="82">
        <v>0.25088572706590401</v>
      </c>
      <c r="S36" s="80">
        <v>26047.827600000001</v>
      </c>
      <c r="T36" s="82">
        <v>0.214201573448597</v>
      </c>
      <c r="U36" s="83">
        <v>35</v>
      </c>
      <c r="V36" s="84">
        <v>3</v>
      </c>
    </row>
    <row r="37" spans="1:22" x14ac:dyDescent="0.25">
      <c r="A37" s="18" t="str">
        <f t="shared" si="0"/>
        <v>202203-North Central15</v>
      </c>
      <c r="B37" s="76">
        <v>2022</v>
      </c>
      <c r="C37" s="77">
        <v>621024</v>
      </c>
      <c r="D37" s="77" t="s">
        <v>156</v>
      </c>
      <c r="E37" s="77" t="s">
        <v>471</v>
      </c>
      <c r="F37" s="77" t="s">
        <v>415</v>
      </c>
      <c r="G37" s="78" t="s">
        <v>533</v>
      </c>
      <c r="H37" s="77" t="s">
        <v>9</v>
      </c>
      <c r="I37" s="77" t="s">
        <v>4</v>
      </c>
      <c r="J37" s="79">
        <v>246</v>
      </c>
      <c r="K37" s="79">
        <v>661</v>
      </c>
      <c r="L37" s="79">
        <v>3409</v>
      </c>
      <c r="M37" s="80">
        <v>119894.0678</v>
      </c>
      <c r="N37" s="80">
        <v>487.37425934959401</v>
      </c>
      <c r="O37" s="81">
        <v>2.6869918699187001</v>
      </c>
      <c r="P37" s="81">
        <v>5.1573373676248098</v>
      </c>
      <c r="Q37" s="80">
        <v>12601.417799999999</v>
      </c>
      <c r="R37" s="82">
        <v>0.105104598010812</v>
      </c>
      <c r="S37" s="80">
        <v>3698.0178000000101</v>
      </c>
      <c r="T37" s="82">
        <v>3.0844043144560001E-2</v>
      </c>
      <c r="U37" s="83">
        <v>36</v>
      </c>
      <c r="V37" s="84">
        <v>15</v>
      </c>
    </row>
    <row r="38" spans="1:22" x14ac:dyDescent="0.25">
      <c r="A38" s="18" t="str">
        <f t="shared" si="0"/>
        <v>202203-North Central16</v>
      </c>
      <c r="B38" s="76">
        <v>2022</v>
      </c>
      <c r="C38" s="77">
        <v>247473</v>
      </c>
      <c r="D38" s="77" t="s">
        <v>283</v>
      </c>
      <c r="E38" s="77" t="s">
        <v>471</v>
      </c>
      <c r="F38" s="77" t="s">
        <v>427</v>
      </c>
      <c r="G38" s="78" t="s">
        <v>533</v>
      </c>
      <c r="H38" s="77" t="s">
        <v>2</v>
      </c>
      <c r="I38" s="77" t="s">
        <v>4</v>
      </c>
      <c r="J38" s="79">
        <v>247</v>
      </c>
      <c r="K38" s="79">
        <v>625</v>
      </c>
      <c r="L38" s="79">
        <v>2626</v>
      </c>
      <c r="M38" s="80">
        <v>114002.4528</v>
      </c>
      <c r="N38" s="80">
        <v>461.548391902834</v>
      </c>
      <c r="O38" s="81">
        <v>2.5303643724696401</v>
      </c>
      <c r="P38" s="81">
        <v>4.2016</v>
      </c>
      <c r="Q38" s="80">
        <v>33288.102800000001</v>
      </c>
      <c r="R38" s="82">
        <v>0.29199461925962999</v>
      </c>
      <c r="S38" s="80">
        <v>24394.302800000001</v>
      </c>
      <c r="T38" s="82">
        <v>0.213980508321133</v>
      </c>
      <c r="U38" s="83">
        <v>37</v>
      </c>
      <c r="V38" s="84">
        <v>16</v>
      </c>
    </row>
    <row r="39" spans="1:22" x14ac:dyDescent="0.25">
      <c r="A39" s="18" t="str">
        <f t="shared" si="0"/>
        <v>202203-North Central17</v>
      </c>
      <c r="B39" s="76">
        <v>2022</v>
      </c>
      <c r="C39" s="77">
        <v>499295</v>
      </c>
      <c r="D39" s="77" t="s">
        <v>41</v>
      </c>
      <c r="E39" s="77" t="s">
        <v>471</v>
      </c>
      <c r="F39" s="77" t="s">
        <v>408</v>
      </c>
      <c r="G39" s="78" t="s">
        <v>534</v>
      </c>
      <c r="H39" s="77" t="s">
        <v>2</v>
      </c>
      <c r="I39" s="77" t="s">
        <v>4</v>
      </c>
      <c r="J39" s="79">
        <v>121</v>
      </c>
      <c r="K39" s="79">
        <v>504</v>
      </c>
      <c r="L39" s="79">
        <v>2707</v>
      </c>
      <c r="M39" s="80">
        <v>101897.8545</v>
      </c>
      <c r="N39" s="80">
        <v>842.13102892561994</v>
      </c>
      <c r="O39" s="81">
        <v>4.1652892561983501</v>
      </c>
      <c r="P39" s="81">
        <v>5.3710317460317496</v>
      </c>
      <c r="Q39" s="80">
        <v>21016.4545</v>
      </c>
      <c r="R39" s="82">
        <v>0.20625021599448901</v>
      </c>
      <c r="S39" s="80">
        <v>16427.654500000001</v>
      </c>
      <c r="T39" s="82">
        <v>0.16121688312878099</v>
      </c>
      <c r="U39" s="83">
        <v>38</v>
      </c>
      <c r="V39" s="84">
        <v>17</v>
      </c>
    </row>
    <row r="40" spans="1:22" x14ac:dyDescent="0.25">
      <c r="A40" s="18" t="str">
        <f t="shared" si="0"/>
        <v>202204-South Central13</v>
      </c>
      <c r="B40" s="76">
        <v>2022</v>
      </c>
      <c r="C40" s="77">
        <v>921547</v>
      </c>
      <c r="D40" s="77" t="s">
        <v>276</v>
      </c>
      <c r="E40" s="77" t="s">
        <v>472</v>
      </c>
      <c r="F40" s="77" t="s">
        <v>403</v>
      </c>
      <c r="G40" s="78" t="s">
        <v>534</v>
      </c>
      <c r="H40" s="77" t="s">
        <v>9</v>
      </c>
      <c r="I40" s="77" t="s">
        <v>4</v>
      </c>
      <c r="J40" s="79">
        <v>57</v>
      </c>
      <c r="K40" s="79">
        <v>486</v>
      </c>
      <c r="L40" s="79">
        <v>2591</v>
      </c>
      <c r="M40" s="80">
        <v>99791.86</v>
      </c>
      <c r="N40" s="80">
        <v>1750.73438596491</v>
      </c>
      <c r="O40" s="81">
        <v>8.5263157894736796</v>
      </c>
      <c r="P40" s="81">
        <v>5.3312757201646104</v>
      </c>
      <c r="Q40" s="80">
        <v>28511.96</v>
      </c>
      <c r="R40" s="82">
        <v>0.28571428571428598</v>
      </c>
      <c r="S40" s="80">
        <v>26465.71</v>
      </c>
      <c r="T40" s="82">
        <v>0.26520910623371502</v>
      </c>
      <c r="U40" s="83">
        <v>39</v>
      </c>
      <c r="V40" s="84">
        <v>13</v>
      </c>
    </row>
    <row r="41" spans="1:22" x14ac:dyDescent="0.25">
      <c r="A41" s="18" t="str">
        <f t="shared" si="0"/>
        <v>202205-North East4</v>
      </c>
      <c r="B41" s="76">
        <v>2022</v>
      </c>
      <c r="C41" s="77">
        <v>143836</v>
      </c>
      <c r="D41" s="77" t="s">
        <v>87</v>
      </c>
      <c r="E41" s="77" t="s">
        <v>473</v>
      </c>
      <c r="F41" s="77" t="s">
        <v>425</v>
      </c>
      <c r="G41" s="78" t="s">
        <v>537</v>
      </c>
      <c r="H41" s="77" t="s">
        <v>2</v>
      </c>
      <c r="I41" s="77" t="s">
        <v>4</v>
      </c>
      <c r="J41" s="79">
        <v>250</v>
      </c>
      <c r="K41" s="79">
        <v>772</v>
      </c>
      <c r="L41" s="79">
        <v>2746</v>
      </c>
      <c r="M41" s="80">
        <v>98997.78</v>
      </c>
      <c r="N41" s="80">
        <v>395.99112000000002</v>
      </c>
      <c r="O41" s="81">
        <v>3.0880000000000001</v>
      </c>
      <c r="P41" s="81">
        <v>3.5569948186528499</v>
      </c>
      <c r="Q41" s="80">
        <v>16499.63</v>
      </c>
      <c r="R41" s="82">
        <v>0.16666666666666699</v>
      </c>
      <c r="S41" s="80">
        <v>7911.98</v>
      </c>
      <c r="T41" s="82">
        <v>7.9920782061981596E-2</v>
      </c>
      <c r="U41" s="83">
        <v>40</v>
      </c>
      <c r="V41" s="84">
        <v>4</v>
      </c>
    </row>
    <row r="42" spans="1:22" x14ac:dyDescent="0.25">
      <c r="A42" s="18" t="str">
        <f t="shared" si="0"/>
        <v>202203-North Central18</v>
      </c>
      <c r="B42" s="76">
        <v>2022</v>
      </c>
      <c r="C42" s="77">
        <v>537905</v>
      </c>
      <c r="D42" s="77" t="s">
        <v>109</v>
      </c>
      <c r="E42" s="77" t="s">
        <v>471</v>
      </c>
      <c r="F42" s="77" t="s">
        <v>408</v>
      </c>
      <c r="G42" s="78" t="s">
        <v>534</v>
      </c>
      <c r="H42" s="77" t="s">
        <v>2</v>
      </c>
      <c r="I42" s="77" t="s">
        <v>4</v>
      </c>
      <c r="J42" s="79">
        <v>188</v>
      </c>
      <c r="K42" s="79">
        <v>550</v>
      </c>
      <c r="L42" s="79">
        <v>2920</v>
      </c>
      <c r="M42" s="80">
        <v>98514.9</v>
      </c>
      <c r="N42" s="80">
        <v>524.01542553191496</v>
      </c>
      <c r="O42" s="81">
        <v>2.9255319148936199</v>
      </c>
      <c r="P42" s="81">
        <v>5.3090909090909104</v>
      </c>
      <c r="Q42" s="80">
        <v>7297.4000000000096</v>
      </c>
      <c r="R42" s="82">
        <v>7.4074074074074195E-2</v>
      </c>
      <c r="S42" s="80">
        <v>441.80000000000899</v>
      </c>
      <c r="T42" s="82">
        <v>4.4846008065785904E-3</v>
      </c>
      <c r="U42" s="83">
        <v>41</v>
      </c>
      <c r="V42" s="84">
        <v>18</v>
      </c>
    </row>
    <row r="43" spans="1:22" x14ac:dyDescent="0.25">
      <c r="A43" s="18" t="str">
        <f t="shared" si="0"/>
        <v>202201-North West4</v>
      </c>
      <c r="B43" s="76">
        <v>2022</v>
      </c>
      <c r="C43" s="77">
        <v>249077</v>
      </c>
      <c r="D43" s="77" t="s">
        <v>277</v>
      </c>
      <c r="E43" s="77" t="s">
        <v>475</v>
      </c>
      <c r="F43" s="77" t="s">
        <v>399</v>
      </c>
      <c r="G43" s="78" t="s">
        <v>534</v>
      </c>
      <c r="H43" s="77" t="s">
        <v>2</v>
      </c>
      <c r="I43" s="77" t="s">
        <v>4</v>
      </c>
      <c r="J43" s="79">
        <v>237</v>
      </c>
      <c r="K43" s="79">
        <v>691</v>
      </c>
      <c r="L43" s="79">
        <v>2768</v>
      </c>
      <c r="M43" s="80">
        <v>97870.995000000097</v>
      </c>
      <c r="N43" s="80">
        <v>412.95778481012701</v>
      </c>
      <c r="O43" s="81">
        <v>2.9156118143459899</v>
      </c>
      <c r="P43" s="81">
        <v>4.0057887120115803</v>
      </c>
      <c r="Q43" s="80">
        <v>12019.245000000001</v>
      </c>
      <c r="R43" s="82">
        <v>0.12280701754386</v>
      </c>
      <c r="S43" s="80">
        <v>3923.6950000000202</v>
      </c>
      <c r="T43" s="82">
        <v>4.0090478287259798E-2</v>
      </c>
      <c r="U43" s="83">
        <v>42</v>
      </c>
      <c r="V43" s="84">
        <v>4</v>
      </c>
    </row>
    <row r="44" spans="1:22" x14ac:dyDescent="0.25">
      <c r="A44" s="18" t="str">
        <f t="shared" si="0"/>
        <v>202201-North West5</v>
      </c>
      <c r="B44" s="76">
        <v>2022</v>
      </c>
      <c r="C44" s="77">
        <v>545957</v>
      </c>
      <c r="D44" s="77" t="s">
        <v>135</v>
      </c>
      <c r="E44" s="77" t="s">
        <v>475</v>
      </c>
      <c r="F44" s="77" t="s">
        <v>404</v>
      </c>
      <c r="G44" s="78" t="s">
        <v>538</v>
      </c>
      <c r="H44" s="77" t="s">
        <v>9</v>
      </c>
      <c r="I44" s="77" t="s">
        <v>4</v>
      </c>
      <c r="J44" s="79">
        <v>187</v>
      </c>
      <c r="K44" s="79">
        <v>314</v>
      </c>
      <c r="L44" s="79">
        <v>2827</v>
      </c>
      <c r="M44" s="80">
        <v>97488.764999999999</v>
      </c>
      <c r="N44" s="80">
        <v>521.33029411764699</v>
      </c>
      <c r="O44" s="81">
        <v>1.67914438502674</v>
      </c>
      <c r="P44" s="81">
        <v>9.0031847133758003</v>
      </c>
      <c r="Q44" s="80">
        <v>8862.6149999999998</v>
      </c>
      <c r="R44" s="82">
        <v>9.0909090909090995E-2</v>
      </c>
      <c r="S44" s="80">
        <v>2720.2150000000101</v>
      </c>
      <c r="T44" s="82">
        <v>2.7902856293235499E-2</v>
      </c>
      <c r="U44" s="83">
        <v>43</v>
      </c>
      <c r="V44" s="84">
        <v>5</v>
      </c>
    </row>
    <row r="45" spans="1:22" x14ac:dyDescent="0.25">
      <c r="A45" s="18" t="str">
        <f t="shared" si="0"/>
        <v>202204-South Central14</v>
      </c>
      <c r="B45" s="76">
        <v>2022</v>
      </c>
      <c r="C45" s="77">
        <v>181012</v>
      </c>
      <c r="D45" s="77" t="s">
        <v>44</v>
      </c>
      <c r="E45" s="77" t="s">
        <v>472</v>
      </c>
      <c r="F45" s="77" t="s">
        <v>398</v>
      </c>
      <c r="G45" s="78" t="s">
        <v>534</v>
      </c>
      <c r="H45" s="77" t="s">
        <v>9</v>
      </c>
      <c r="I45" s="77" t="s">
        <v>4</v>
      </c>
      <c r="J45" s="79">
        <v>90</v>
      </c>
      <c r="K45" s="79">
        <v>359</v>
      </c>
      <c r="L45" s="79">
        <v>1748</v>
      </c>
      <c r="M45" s="80">
        <v>96861.758400000006</v>
      </c>
      <c r="N45" s="80">
        <v>1076.2417600000001</v>
      </c>
      <c r="O45" s="81">
        <v>3.9888888888888898</v>
      </c>
      <c r="P45" s="81">
        <v>4.8690807799442899</v>
      </c>
      <c r="Q45" s="80">
        <v>44259.308400000002</v>
      </c>
      <c r="R45" s="82">
        <v>0.45693273724421601</v>
      </c>
      <c r="S45" s="80">
        <v>41383.808400000002</v>
      </c>
      <c r="T45" s="82">
        <v>0.42724609880714198</v>
      </c>
      <c r="U45" s="83">
        <v>44</v>
      </c>
      <c r="V45" s="84">
        <v>14</v>
      </c>
    </row>
    <row r="46" spans="1:22" x14ac:dyDescent="0.25">
      <c r="A46" s="18" t="str">
        <f t="shared" si="0"/>
        <v>202201-North West6</v>
      </c>
      <c r="B46" s="76">
        <v>2022</v>
      </c>
      <c r="C46" s="77">
        <v>196519</v>
      </c>
      <c r="D46" s="77" t="s">
        <v>278</v>
      </c>
      <c r="E46" s="77" t="s">
        <v>475</v>
      </c>
      <c r="F46" s="77" t="s">
        <v>399</v>
      </c>
      <c r="G46" s="78" t="s">
        <v>538</v>
      </c>
      <c r="H46" s="77" t="s">
        <v>2</v>
      </c>
      <c r="I46" s="77" t="s">
        <v>4</v>
      </c>
      <c r="J46" s="79">
        <v>229</v>
      </c>
      <c r="K46" s="79">
        <v>637</v>
      </c>
      <c r="L46" s="79">
        <v>2551</v>
      </c>
      <c r="M46" s="80">
        <v>96275.127999999997</v>
      </c>
      <c r="N46" s="80">
        <v>420.41540611353702</v>
      </c>
      <c r="O46" s="81">
        <v>2.7816593886462901</v>
      </c>
      <c r="P46" s="81">
        <v>4.0047095761381497</v>
      </c>
      <c r="Q46" s="80">
        <v>13279.328</v>
      </c>
      <c r="R46" s="82">
        <v>0.13793103448275801</v>
      </c>
      <c r="S46" s="80">
        <v>5487.3280000000004</v>
      </c>
      <c r="T46" s="82">
        <v>5.6996319963344998E-2</v>
      </c>
      <c r="U46" s="83">
        <v>45</v>
      </c>
      <c r="V46" s="84">
        <v>6</v>
      </c>
    </row>
    <row r="47" spans="1:22" x14ac:dyDescent="0.25">
      <c r="A47" s="18" t="str">
        <f t="shared" si="0"/>
        <v>202203-North Central19</v>
      </c>
      <c r="B47" s="76">
        <v>2022</v>
      </c>
      <c r="C47" s="77">
        <v>676623</v>
      </c>
      <c r="D47" s="77" t="s">
        <v>274</v>
      </c>
      <c r="E47" s="77" t="s">
        <v>471</v>
      </c>
      <c r="F47" s="77" t="s">
        <v>401</v>
      </c>
      <c r="G47" s="78" t="s">
        <v>533</v>
      </c>
      <c r="H47" s="77" t="s">
        <v>2</v>
      </c>
      <c r="I47" s="77" t="s">
        <v>4</v>
      </c>
      <c r="J47" s="79">
        <v>226</v>
      </c>
      <c r="K47" s="79">
        <v>419</v>
      </c>
      <c r="L47" s="79">
        <v>2617</v>
      </c>
      <c r="M47" s="80">
        <v>95234.232000000004</v>
      </c>
      <c r="N47" s="80">
        <v>421.39040707964602</v>
      </c>
      <c r="O47" s="81">
        <v>1.8539823008849601</v>
      </c>
      <c r="P47" s="81">
        <v>6.2458233890214796</v>
      </c>
      <c r="Q47" s="80">
        <v>11695.432000000001</v>
      </c>
      <c r="R47" s="82">
        <v>0.12280701754386</v>
      </c>
      <c r="S47" s="80">
        <v>3737.0320000000102</v>
      </c>
      <c r="T47" s="82">
        <v>3.9240427748711303E-2</v>
      </c>
      <c r="U47" s="83">
        <v>46</v>
      </c>
      <c r="V47" s="84">
        <v>19</v>
      </c>
    </row>
    <row r="48" spans="1:22" x14ac:dyDescent="0.25">
      <c r="A48" s="18" t="str">
        <f t="shared" si="0"/>
        <v>202203-North Central20</v>
      </c>
      <c r="B48" s="76">
        <v>2022</v>
      </c>
      <c r="C48" s="77">
        <v>107439</v>
      </c>
      <c r="D48" s="77" t="s">
        <v>1</v>
      </c>
      <c r="E48" s="77" t="s">
        <v>471</v>
      </c>
      <c r="F48" s="77" t="s">
        <v>408</v>
      </c>
      <c r="G48" s="78" t="s">
        <v>534</v>
      </c>
      <c r="H48" s="77" t="s">
        <v>2</v>
      </c>
      <c r="I48" s="77" t="s">
        <v>4</v>
      </c>
      <c r="J48" s="79">
        <v>242</v>
      </c>
      <c r="K48" s="79">
        <v>645</v>
      </c>
      <c r="L48" s="79">
        <v>2760</v>
      </c>
      <c r="M48" s="80">
        <v>94770.84</v>
      </c>
      <c r="N48" s="80">
        <v>391.61504132231403</v>
      </c>
      <c r="O48" s="81">
        <v>2.6652892561983501</v>
      </c>
      <c r="P48" s="81">
        <v>4.2790697674418601</v>
      </c>
      <c r="Q48" s="80">
        <v>14987.34</v>
      </c>
      <c r="R48" s="82">
        <v>0.158142947767478</v>
      </c>
      <c r="S48" s="80">
        <v>6238.7399999999898</v>
      </c>
      <c r="T48" s="82">
        <v>6.58297425663842E-2</v>
      </c>
      <c r="U48" s="83">
        <v>47</v>
      </c>
      <c r="V48" s="84">
        <v>20</v>
      </c>
    </row>
    <row r="49" spans="1:22" x14ac:dyDescent="0.25">
      <c r="A49" s="18" t="str">
        <f t="shared" si="0"/>
        <v>202201-North West7</v>
      </c>
      <c r="B49" s="76">
        <v>2022</v>
      </c>
      <c r="C49" s="77">
        <v>866033</v>
      </c>
      <c r="D49" s="77" t="s">
        <v>338</v>
      </c>
      <c r="E49" s="77" t="s">
        <v>475</v>
      </c>
      <c r="F49" s="77" t="s">
        <v>404</v>
      </c>
      <c r="G49" s="78" t="s">
        <v>534</v>
      </c>
      <c r="H49" s="77" t="s">
        <v>2</v>
      </c>
      <c r="I49" s="77" t="s">
        <v>4</v>
      </c>
      <c r="J49" s="79">
        <v>211</v>
      </c>
      <c r="K49" s="79">
        <v>617</v>
      </c>
      <c r="L49" s="79">
        <v>2883</v>
      </c>
      <c r="M49" s="80">
        <v>93276.714000000007</v>
      </c>
      <c r="N49" s="80">
        <v>442.06973459715601</v>
      </c>
      <c r="O49" s="81">
        <v>2.9241706161137402</v>
      </c>
      <c r="P49" s="81">
        <v>4.6726094003241503</v>
      </c>
      <c r="Q49" s="80">
        <v>5279.8140000000003</v>
      </c>
      <c r="R49" s="82">
        <v>5.6603773584905703E-2</v>
      </c>
      <c r="S49" s="80">
        <v>-1934.386</v>
      </c>
      <c r="T49" s="82">
        <v>-2.07381447849889E-2</v>
      </c>
      <c r="U49" s="83">
        <v>48</v>
      </c>
      <c r="V49" s="84">
        <v>7</v>
      </c>
    </row>
    <row r="50" spans="1:22" x14ac:dyDescent="0.25">
      <c r="A50" s="18" t="str">
        <f t="shared" si="0"/>
        <v>202201-North West8</v>
      </c>
      <c r="B50" s="76">
        <v>2022</v>
      </c>
      <c r="C50" s="77">
        <v>333866</v>
      </c>
      <c r="D50" s="77" t="s">
        <v>285</v>
      </c>
      <c r="E50" s="77" t="s">
        <v>475</v>
      </c>
      <c r="F50" s="77" t="s">
        <v>404</v>
      </c>
      <c r="G50" s="78" t="s">
        <v>533</v>
      </c>
      <c r="H50" s="77" t="s">
        <v>2</v>
      </c>
      <c r="I50" s="77" t="s">
        <v>4</v>
      </c>
      <c r="J50" s="79">
        <v>40</v>
      </c>
      <c r="K50" s="79">
        <v>367</v>
      </c>
      <c r="L50" s="79">
        <v>2870</v>
      </c>
      <c r="M50" s="80">
        <v>92549.554000000004</v>
      </c>
      <c r="N50" s="80">
        <v>2313.7388500000002</v>
      </c>
      <c r="O50" s="81">
        <v>9.1750000000000007</v>
      </c>
      <c r="P50" s="81">
        <v>7.8201634877384203</v>
      </c>
      <c r="Q50" s="80">
        <v>5238.6540000000005</v>
      </c>
      <c r="R50" s="82">
        <v>5.6603773584905703E-2</v>
      </c>
      <c r="S50" s="80">
        <v>3637.6239999999998</v>
      </c>
      <c r="T50" s="82">
        <v>3.9304608642414397E-2</v>
      </c>
      <c r="U50" s="83">
        <v>49</v>
      </c>
      <c r="V50" s="84">
        <v>8</v>
      </c>
    </row>
    <row r="51" spans="1:22" x14ac:dyDescent="0.25">
      <c r="A51" s="18" t="str">
        <f t="shared" si="0"/>
        <v>202203-North Central21</v>
      </c>
      <c r="B51" s="76">
        <v>2022</v>
      </c>
      <c r="C51" s="77">
        <v>141109</v>
      </c>
      <c r="D51" s="77" t="s">
        <v>22</v>
      </c>
      <c r="E51" s="77" t="s">
        <v>471</v>
      </c>
      <c r="F51" s="77" t="s">
        <v>396</v>
      </c>
      <c r="G51" s="78" t="s">
        <v>533</v>
      </c>
      <c r="H51" s="77" t="s">
        <v>9</v>
      </c>
      <c r="I51" s="77" t="s">
        <v>4</v>
      </c>
      <c r="J51" s="79">
        <v>90</v>
      </c>
      <c r="K51" s="79">
        <v>346</v>
      </c>
      <c r="L51" s="79">
        <v>1900</v>
      </c>
      <c r="M51" s="80">
        <v>87035.04</v>
      </c>
      <c r="N51" s="80">
        <v>967.05600000000004</v>
      </c>
      <c r="O51" s="81">
        <v>3.8444444444444401</v>
      </c>
      <c r="P51" s="81">
        <v>5.4913294797687904</v>
      </c>
      <c r="Q51" s="80">
        <v>24524.79</v>
      </c>
      <c r="R51" s="82">
        <v>0.28178064834576999</v>
      </c>
      <c r="S51" s="80">
        <v>21146.19</v>
      </c>
      <c r="T51" s="82">
        <v>0.24296180021288</v>
      </c>
      <c r="U51" s="83">
        <v>50</v>
      </c>
      <c r="V51" s="84">
        <v>21</v>
      </c>
    </row>
    <row r="52" spans="1:22" x14ac:dyDescent="0.25">
      <c r="A52" s="18" t="str">
        <f t="shared" si="0"/>
        <v>202202-South West4</v>
      </c>
      <c r="B52" s="76">
        <v>2022</v>
      </c>
      <c r="C52" s="77">
        <v>866033</v>
      </c>
      <c r="D52" s="77" t="s">
        <v>338</v>
      </c>
      <c r="E52" s="77" t="s">
        <v>474</v>
      </c>
      <c r="F52" s="77" t="s">
        <v>420</v>
      </c>
      <c r="G52" s="78" t="s">
        <v>534</v>
      </c>
      <c r="H52" s="77" t="s">
        <v>2</v>
      </c>
      <c r="I52" s="77" t="s">
        <v>4</v>
      </c>
      <c r="J52" s="79">
        <v>209</v>
      </c>
      <c r="K52" s="79">
        <v>604</v>
      </c>
      <c r="L52" s="79">
        <v>2834</v>
      </c>
      <c r="M52" s="80">
        <v>84844.466999999902</v>
      </c>
      <c r="N52" s="80">
        <v>405.95438755980803</v>
      </c>
      <c r="O52" s="81">
        <v>2.88995215311005</v>
      </c>
      <c r="P52" s="81">
        <v>4.6920529801324502</v>
      </c>
      <c r="Q52" s="80">
        <v>4802.5169999999998</v>
      </c>
      <c r="R52" s="82">
        <v>5.6603773584905703E-2</v>
      </c>
      <c r="S52" s="80">
        <v>-2541.6329999999998</v>
      </c>
      <c r="T52" s="82">
        <v>-2.9956378887971601E-2</v>
      </c>
      <c r="U52" s="83">
        <v>51</v>
      </c>
      <c r="V52" s="84">
        <v>4</v>
      </c>
    </row>
    <row r="53" spans="1:22" x14ac:dyDescent="0.25">
      <c r="A53" s="18" t="str">
        <f t="shared" si="0"/>
        <v>202203-North Central22</v>
      </c>
      <c r="B53" s="76">
        <v>2022</v>
      </c>
      <c r="C53" s="77">
        <v>984391</v>
      </c>
      <c r="D53" s="77" t="s">
        <v>279</v>
      </c>
      <c r="E53" s="77" t="s">
        <v>471</v>
      </c>
      <c r="F53" s="77" t="s">
        <v>408</v>
      </c>
      <c r="G53" s="78" t="s">
        <v>533</v>
      </c>
      <c r="H53" s="77" t="s">
        <v>9</v>
      </c>
      <c r="I53" s="77" t="s">
        <v>4</v>
      </c>
      <c r="J53" s="79">
        <v>250</v>
      </c>
      <c r="K53" s="79">
        <v>487</v>
      </c>
      <c r="L53" s="79">
        <v>2365</v>
      </c>
      <c r="M53" s="80">
        <v>84646.012000000104</v>
      </c>
      <c r="N53" s="80">
        <v>338.584048</v>
      </c>
      <c r="O53" s="81">
        <v>1.948</v>
      </c>
      <c r="P53" s="81">
        <v>4.8562628336755704</v>
      </c>
      <c r="Q53" s="80">
        <v>11675.312</v>
      </c>
      <c r="R53" s="82">
        <v>0.13793103448275801</v>
      </c>
      <c r="S53" s="80">
        <v>2843.9119999999898</v>
      </c>
      <c r="T53" s="82">
        <v>3.3597708064497897E-2</v>
      </c>
      <c r="U53" s="83">
        <v>52</v>
      </c>
      <c r="V53" s="84">
        <v>22</v>
      </c>
    </row>
    <row r="54" spans="1:22" x14ac:dyDescent="0.25">
      <c r="A54" s="18" t="str">
        <f t="shared" si="0"/>
        <v>202205-North East5</v>
      </c>
      <c r="B54" s="76">
        <v>2022</v>
      </c>
      <c r="C54" s="77">
        <v>106224</v>
      </c>
      <c r="D54" s="77" t="s">
        <v>372</v>
      </c>
      <c r="E54" s="77" t="s">
        <v>473</v>
      </c>
      <c r="F54" s="77" t="s">
        <v>425</v>
      </c>
      <c r="G54" s="78" t="s">
        <v>535</v>
      </c>
      <c r="H54" s="77" t="s">
        <v>9</v>
      </c>
      <c r="I54" s="77" t="s">
        <v>4</v>
      </c>
      <c r="J54" s="79">
        <v>109</v>
      </c>
      <c r="K54" s="79">
        <v>396</v>
      </c>
      <c r="L54" s="79">
        <v>1873</v>
      </c>
      <c r="M54" s="80">
        <v>82515.489000000001</v>
      </c>
      <c r="N54" s="80">
        <v>757.02283486238503</v>
      </c>
      <c r="O54" s="81">
        <v>3.6330275229357798</v>
      </c>
      <c r="P54" s="81">
        <v>4.7297979797979801</v>
      </c>
      <c r="Q54" s="80">
        <v>19995.039000000001</v>
      </c>
      <c r="R54" s="82">
        <v>0.24231861487241499</v>
      </c>
      <c r="S54" s="80">
        <v>16189.239</v>
      </c>
      <c r="T54" s="82">
        <v>0.19619636502426799</v>
      </c>
      <c r="U54" s="83">
        <v>53</v>
      </c>
      <c r="V54" s="84">
        <v>5</v>
      </c>
    </row>
    <row r="55" spans="1:22" x14ac:dyDescent="0.25">
      <c r="A55" s="18" t="str">
        <f t="shared" si="0"/>
        <v>202205-North East6</v>
      </c>
      <c r="B55" s="76">
        <v>2022</v>
      </c>
      <c r="C55" s="77">
        <v>734173</v>
      </c>
      <c r="D55" s="77" t="s">
        <v>64</v>
      </c>
      <c r="E55" s="77" t="s">
        <v>473</v>
      </c>
      <c r="F55" s="77" t="s">
        <v>406</v>
      </c>
      <c r="G55" s="78" t="s">
        <v>533</v>
      </c>
      <c r="H55" s="77" t="s">
        <v>2</v>
      </c>
      <c r="I55" s="77" t="s">
        <v>4</v>
      </c>
      <c r="J55" s="79">
        <v>114</v>
      </c>
      <c r="K55" s="79">
        <v>478</v>
      </c>
      <c r="L55" s="79">
        <v>2115</v>
      </c>
      <c r="M55" s="80">
        <v>82098.338000000003</v>
      </c>
      <c r="N55" s="80">
        <v>720.16085964912304</v>
      </c>
      <c r="O55" s="81">
        <v>4.1929824561403501</v>
      </c>
      <c r="P55" s="81">
        <v>4.42468619246862</v>
      </c>
      <c r="Q55" s="80">
        <v>18695.437999999998</v>
      </c>
      <c r="R55" s="82">
        <v>0.22772005445469501</v>
      </c>
      <c r="S55" s="80">
        <v>14648.288</v>
      </c>
      <c r="T55" s="82">
        <v>0.178423685020274</v>
      </c>
      <c r="U55" s="83">
        <v>54</v>
      </c>
      <c r="V55" s="84">
        <v>6</v>
      </c>
    </row>
    <row r="56" spans="1:22" x14ac:dyDescent="0.25">
      <c r="A56" s="18" t="str">
        <f t="shared" si="0"/>
        <v>202204-South Central15</v>
      </c>
      <c r="B56" s="76">
        <v>2022</v>
      </c>
      <c r="C56" s="77">
        <v>659545</v>
      </c>
      <c r="D56" s="77" t="s">
        <v>181</v>
      </c>
      <c r="E56" s="77" t="s">
        <v>472</v>
      </c>
      <c r="F56" s="77" t="s">
        <v>398</v>
      </c>
      <c r="G56" s="78" t="s">
        <v>534</v>
      </c>
      <c r="H56" s="77" t="s">
        <v>9</v>
      </c>
      <c r="I56" s="77" t="s">
        <v>4</v>
      </c>
      <c r="J56" s="79">
        <v>101</v>
      </c>
      <c r="K56" s="79">
        <v>458</v>
      </c>
      <c r="L56" s="79">
        <v>2141</v>
      </c>
      <c r="M56" s="80">
        <v>81192.6976</v>
      </c>
      <c r="N56" s="80">
        <v>803.88809504950495</v>
      </c>
      <c r="O56" s="81">
        <v>4.5346534653465298</v>
      </c>
      <c r="P56" s="81">
        <v>4.6746724890829698</v>
      </c>
      <c r="Q56" s="80">
        <v>17332.097600000001</v>
      </c>
      <c r="R56" s="82">
        <v>0.213468675291311</v>
      </c>
      <c r="S56" s="80">
        <v>14058.597599999999</v>
      </c>
      <c r="T56" s="82">
        <v>0.17315101007310299</v>
      </c>
      <c r="U56" s="83">
        <v>55</v>
      </c>
      <c r="V56" s="84">
        <v>15</v>
      </c>
    </row>
    <row r="57" spans="1:22" x14ac:dyDescent="0.25">
      <c r="A57" s="18" t="str">
        <f t="shared" si="0"/>
        <v>202204-South Central16</v>
      </c>
      <c r="B57" s="76">
        <v>2022</v>
      </c>
      <c r="C57" s="77">
        <v>884431</v>
      </c>
      <c r="D57" s="77" t="s">
        <v>172</v>
      </c>
      <c r="E57" s="77" t="s">
        <v>472</v>
      </c>
      <c r="F57" s="77" t="s">
        <v>393</v>
      </c>
      <c r="G57" s="78" t="s">
        <v>534</v>
      </c>
      <c r="H57" s="77" t="s">
        <v>2</v>
      </c>
      <c r="I57" s="77" t="s">
        <v>4</v>
      </c>
      <c r="J57" s="79">
        <v>52</v>
      </c>
      <c r="K57" s="79">
        <v>261</v>
      </c>
      <c r="L57" s="79">
        <v>2353</v>
      </c>
      <c r="M57" s="80">
        <v>81045.384000000005</v>
      </c>
      <c r="N57" s="80">
        <v>1558.5650769230799</v>
      </c>
      <c r="O57" s="81">
        <v>5.0192307692307701</v>
      </c>
      <c r="P57" s="81">
        <v>9.0153256704980809</v>
      </c>
      <c r="Q57" s="80">
        <v>8683.4340000000102</v>
      </c>
      <c r="R57" s="82">
        <v>0.107142857142857</v>
      </c>
      <c r="S57" s="80">
        <v>6970.9340000000102</v>
      </c>
      <c r="T57" s="82">
        <v>8.6012720971252399E-2</v>
      </c>
      <c r="U57" s="83">
        <v>56</v>
      </c>
      <c r="V57" s="84">
        <v>16</v>
      </c>
    </row>
    <row r="58" spans="1:22" x14ac:dyDescent="0.25">
      <c r="A58" s="18" t="str">
        <f t="shared" si="0"/>
        <v>202202-South West5</v>
      </c>
      <c r="B58" s="76">
        <v>2022</v>
      </c>
      <c r="C58" s="77">
        <v>903842</v>
      </c>
      <c r="D58" s="77" t="s">
        <v>250</v>
      </c>
      <c r="E58" s="77" t="s">
        <v>474</v>
      </c>
      <c r="F58" s="77" t="s">
        <v>424</v>
      </c>
      <c r="G58" s="78" t="s">
        <v>537</v>
      </c>
      <c r="H58" s="77" t="s">
        <v>9</v>
      </c>
      <c r="I58" s="77" t="s">
        <v>4</v>
      </c>
      <c r="J58" s="79">
        <v>79</v>
      </c>
      <c r="K58" s="79">
        <v>332</v>
      </c>
      <c r="L58" s="79">
        <v>1578</v>
      </c>
      <c r="M58" s="80">
        <v>77765.918399999995</v>
      </c>
      <c r="N58" s="80">
        <v>984.378713924051</v>
      </c>
      <c r="O58" s="81">
        <v>4.2025316455696196</v>
      </c>
      <c r="P58" s="81">
        <v>4.7530120481927698</v>
      </c>
      <c r="Q58" s="80">
        <v>20325.668399999999</v>
      </c>
      <c r="R58" s="82">
        <v>0.26136987536689299</v>
      </c>
      <c r="S58" s="80">
        <v>17439.0684</v>
      </c>
      <c r="T58" s="82">
        <v>0.224250786961708</v>
      </c>
      <c r="U58" s="83">
        <v>57</v>
      </c>
      <c r="V58" s="84">
        <v>5</v>
      </c>
    </row>
    <row r="59" spans="1:22" x14ac:dyDescent="0.25">
      <c r="A59" s="18" t="str">
        <f t="shared" si="0"/>
        <v>202201-North West9</v>
      </c>
      <c r="B59" s="76">
        <v>2022</v>
      </c>
      <c r="C59" s="77">
        <v>263517</v>
      </c>
      <c r="D59" s="77" t="s">
        <v>24</v>
      </c>
      <c r="E59" s="77" t="s">
        <v>475</v>
      </c>
      <c r="F59" s="77" t="s">
        <v>399</v>
      </c>
      <c r="G59" s="78" t="s">
        <v>538</v>
      </c>
      <c r="H59" s="77" t="s">
        <v>2</v>
      </c>
      <c r="I59" s="77" t="s">
        <v>4</v>
      </c>
      <c r="J59" s="79">
        <v>250</v>
      </c>
      <c r="K59" s="79">
        <v>479</v>
      </c>
      <c r="L59" s="79">
        <v>1918</v>
      </c>
      <c r="M59" s="80">
        <v>77546.040000000095</v>
      </c>
      <c r="N59" s="80">
        <v>310.18416000000002</v>
      </c>
      <c r="O59" s="81">
        <v>1.9159999999999999</v>
      </c>
      <c r="P59" s="81">
        <v>4.0041753653444703</v>
      </c>
      <c r="Q59" s="80">
        <v>12924.34</v>
      </c>
      <c r="R59" s="82">
        <v>0.16666666666666699</v>
      </c>
      <c r="S59" s="80">
        <v>4650.74</v>
      </c>
      <c r="T59" s="82">
        <v>5.9973920009325998E-2</v>
      </c>
      <c r="U59" s="83">
        <v>58</v>
      </c>
      <c r="V59" s="84">
        <v>9</v>
      </c>
    </row>
    <row r="60" spans="1:22" x14ac:dyDescent="0.25">
      <c r="A60" s="18" t="str">
        <f t="shared" si="0"/>
        <v>202205-North East7</v>
      </c>
      <c r="B60" s="76">
        <v>2022</v>
      </c>
      <c r="C60" s="77">
        <v>375019</v>
      </c>
      <c r="D60" s="77" t="s">
        <v>95</v>
      </c>
      <c r="E60" s="77" t="s">
        <v>473</v>
      </c>
      <c r="F60" s="77" t="s">
        <v>425</v>
      </c>
      <c r="G60" s="78" t="s">
        <v>535</v>
      </c>
      <c r="H60" s="77" t="s">
        <v>9</v>
      </c>
      <c r="I60" s="77" t="s">
        <v>4</v>
      </c>
      <c r="J60" s="79">
        <v>141</v>
      </c>
      <c r="K60" s="79">
        <v>515</v>
      </c>
      <c r="L60" s="79">
        <v>1885</v>
      </c>
      <c r="M60" s="80">
        <v>77204.820000000007</v>
      </c>
      <c r="N60" s="80">
        <v>547.55191489361698</v>
      </c>
      <c r="O60" s="81">
        <v>3.6524822695035501</v>
      </c>
      <c r="P60" s="81">
        <v>3.6601941747572799</v>
      </c>
      <c r="Q60" s="80">
        <v>12867.47</v>
      </c>
      <c r="R60" s="82">
        <v>0.16666666666666699</v>
      </c>
      <c r="S60" s="80">
        <v>7937.67</v>
      </c>
      <c r="T60" s="82">
        <v>0.102813140423098</v>
      </c>
      <c r="U60" s="83">
        <v>59</v>
      </c>
      <c r="V60" s="84">
        <v>7</v>
      </c>
    </row>
    <row r="61" spans="1:22" x14ac:dyDescent="0.25">
      <c r="A61" s="18" t="str">
        <f t="shared" si="0"/>
        <v>202203-North Central23</v>
      </c>
      <c r="B61" s="76">
        <v>2022</v>
      </c>
      <c r="C61" s="77">
        <v>206200</v>
      </c>
      <c r="D61" s="77" t="s">
        <v>346</v>
      </c>
      <c r="E61" s="77" t="s">
        <v>471</v>
      </c>
      <c r="F61" s="77" t="s">
        <v>401</v>
      </c>
      <c r="G61" s="78" t="s">
        <v>533</v>
      </c>
      <c r="H61" s="77" t="s">
        <v>9</v>
      </c>
      <c r="I61" s="77" t="s">
        <v>4</v>
      </c>
      <c r="J61" s="79">
        <v>64</v>
      </c>
      <c r="K61" s="79">
        <v>481</v>
      </c>
      <c r="L61" s="79">
        <v>2181</v>
      </c>
      <c r="M61" s="80">
        <v>77080.313999999998</v>
      </c>
      <c r="N61" s="80">
        <v>1204.37990625</v>
      </c>
      <c r="O61" s="81">
        <v>7.515625</v>
      </c>
      <c r="P61" s="81">
        <v>4.5343035343035298</v>
      </c>
      <c r="Q61" s="80">
        <v>8688.3639999999905</v>
      </c>
      <c r="R61" s="82">
        <v>0.112718326497736</v>
      </c>
      <c r="S61" s="80">
        <v>6029.1639999999898</v>
      </c>
      <c r="T61" s="82">
        <v>7.8219245448325397E-2</v>
      </c>
      <c r="U61" s="83">
        <v>60</v>
      </c>
      <c r="V61" s="84">
        <v>23</v>
      </c>
    </row>
    <row r="62" spans="1:22" x14ac:dyDescent="0.25">
      <c r="A62" s="18" t="str">
        <f t="shared" si="0"/>
        <v>202204-South Central17</v>
      </c>
      <c r="B62" s="76">
        <v>2022</v>
      </c>
      <c r="C62" s="77">
        <v>107439</v>
      </c>
      <c r="D62" s="77" t="s">
        <v>1</v>
      </c>
      <c r="E62" s="77" t="s">
        <v>472</v>
      </c>
      <c r="F62" s="77" t="s">
        <v>403</v>
      </c>
      <c r="G62" s="78" t="s">
        <v>534</v>
      </c>
      <c r="H62" s="77" t="s">
        <v>2</v>
      </c>
      <c r="I62" s="77" t="s">
        <v>4</v>
      </c>
      <c r="J62" s="79">
        <v>249</v>
      </c>
      <c r="K62" s="79">
        <v>617</v>
      </c>
      <c r="L62" s="79">
        <v>2087</v>
      </c>
      <c r="M62" s="80">
        <v>75265.278000000006</v>
      </c>
      <c r="N62" s="80">
        <v>302.270192771084</v>
      </c>
      <c r="O62" s="81">
        <v>2.47791164658635</v>
      </c>
      <c r="P62" s="81">
        <v>3.3824959481361399</v>
      </c>
      <c r="Q62" s="80">
        <v>12820.578</v>
      </c>
      <c r="R62" s="82">
        <v>0.17033854575014001</v>
      </c>
      <c r="S62" s="80">
        <v>5238.0779999999904</v>
      </c>
      <c r="T62" s="82">
        <v>6.9594880125201902E-2</v>
      </c>
      <c r="U62" s="83">
        <v>61</v>
      </c>
      <c r="V62" s="84">
        <v>17</v>
      </c>
    </row>
    <row r="63" spans="1:22" x14ac:dyDescent="0.25">
      <c r="A63" s="18" t="str">
        <f t="shared" si="0"/>
        <v>202203-North Central24</v>
      </c>
      <c r="B63" s="76">
        <v>2022</v>
      </c>
      <c r="C63" s="77">
        <v>271885</v>
      </c>
      <c r="D63" s="77" t="s">
        <v>342</v>
      </c>
      <c r="E63" s="77" t="s">
        <v>471</v>
      </c>
      <c r="F63" s="77" t="s">
        <v>427</v>
      </c>
      <c r="G63" s="78" t="s">
        <v>533</v>
      </c>
      <c r="H63" s="77" t="s">
        <v>9</v>
      </c>
      <c r="I63" s="77" t="s">
        <v>4</v>
      </c>
      <c r="J63" s="79">
        <v>233</v>
      </c>
      <c r="K63" s="79">
        <v>571</v>
      </c>
      <c r="L63" s="79">
        <v>2149</v>
      </c>
      <c r="M63" s="80">
        <v>75198.424000000101</v>
      </c>
      <c r="N63" s="80">
        <v>322.74001716738201</v>
      </c>
      <c r="O63" s="81">
        <v>2.4506437768240299</v>
      </c>
      <c r="P63" s="81">
        <v>3.7635726795096298</v>
      </c>
      <c r="Q63" s="80">
        <v>8056.9740000000002</v>
      </c>
      <c r="R63" s="82">
        <v>0.107142857142857</v>
      </c>
      <c r="S63" s="80">
        <v>-313.62599999999401</v>
      </c>
      <c r="T63" s="82">
        <v>-4.1706459167281801E-3</v>
      </c>
      <c r="U63" s="83">
        <v>62</v>
      </c>
      <c r="V63" s="84">
        <v>24</v>
      </c>
    </row>
    <row r="64" spans="1:22" x14ac:dyDescent="0.25">
      <c r="A64" s="18" t="str">
        <f t="shared" si="0"/>
        <v>202203-North Central25</v>
      </c>
      <c r="B64" s="76">
        <v>2022</v>
      </c>
      <c r="C64" s="77">
        <v>925350</v>
      </c>
      <c r="D64" s="77" t="s">
        <v>166</v>
      </c>
      <c r="E64" s="77" t="s">
        <v>471</v>
      </c>
      <c r="F64" s="77" t="s">
        <v>396</v>
      </c>
      <c r="G64" s="78" t="s">
        <v>537</v>
      </c>
      <c r="H64" s="77" t="s">
        <v>2</v>
      </c>
      <c r="I64" s="77" t="s">
        <v>3</v>
      </c>
      <c r="J64" s="79">
        <v>136</v>
      </c>
      <c r="K64" s="79">
        <v>381</v>
      </c>
      <c r="L64" s="79">
        <v>1794</v>
      </c>
      <c r="M64" s="80">
        <v>74095.38</v>
      </c>
      <c r="N64" s="80">
        <v>544.81897058823495</v>
      </c>
      <c r="O64" s="81">
        <v>2.8014705882352899</v>
      </c>
      <c r="P64" s="81">
        <v>4.7086614173228298</v>
      </c>
      <c r="Q64" s="80">
        <v>12349.23</v>
      </c>
      <c r="R64" s="82">
        <v>0.16666666666666699</v>
      </c>
      <c r="S64" s="80">
        <v>7410.03</v>
      </c>
      <c r="T64" s="82">
        <v>0.100006640090111</v>
      </c>
      <c r="U64" s="83">
        <v>63</v>
      </c>
      <c r="V64" s="84">
        <v>25</v>
      </c>
    </row>
    <row r="65" spans="1:22" x14ac:dyDescent="0.25">
      <c r="A65" s="18" t="str">
        <f t="shared" si="0"/>
        <v>202201-North West10</v>
      </c>
      <c r="B65" s="76">
        <v>2022</v>
      </c>
      <c r="C65" s="77">
        <v>762085</v>
      </c>
      <c r="D65" s="77" t="s">
        <v>210</v>
      </c>
      <c r="E65" s="77" t="s">
        <v>475</v>
      </c>
      <c r="F65" s="77" t="s">
        <v>414</v>
      </c>
      <c r="G65" s="78" t="s">
        <v>538</v>
      </c>
      <c r="H65" s="77" t="s">
        <v>9</v>
      </c>
      <c r="I65" s="77" t="s">
        <v>3</v>
      </c>
      <c r="J65" s="79">
        <v>129</v>
      </c>
      <c r="K65" s="79">
        <v>484</v>
      </c>
      <c r="L65" s="79">
        <v>1956</v>
      </c>
      <c r="M65" s="80">
        <v>72007.320000000007</v>
      </c>
      <c r="N65" s="80">
        <v>558.196279069767</v>
      </c>
      <c r="O65" s="81">
        <v>3.75193798449612</v>
      </c>
      <c r="P65" s="81">
        <v>4.04132231404959</v>
      </c>
      <c r="Q65" s="80">
        <v>12001.22</v>
      </c>
      <c r="R65" s="82">
        <v>0.16666666666666699</v>
      </c>
      <c r="S65" s="80">
        <v>7472.02</v>
      </c>
      <c r="T65" s="82">
        <v>0.103767505859127</v>
      </c>
      <c r="U65" s="83">
        <v>64</v>
      </c>
      <c r="V65" s="84">
        <v>10</v>
      </c>
    </row>
    <row r="66" spans="1:22" x14ac:dyDescent="0.25">
      <c r="A66" s="18" t="str">
        <f t="shared" ref="A66:A129" si="1">B66&amp;E66&amp;V66</f>
        <v>202204-South Central18</v>
      </c>
      <c r="B66" s="76">
        <v>2022</v>
      </c>
      <c r="C66" s="77">
        <v>423877</v>
      </c>
      <c r="D66" s="77" t="s">
        <v>88</v>
      </c>
      <c r="E66" s="77" t="s">
        <v>472</v>
      </c>
      <c r="F66" s="77" t="s">
        <v>398</v>
      </c>
      <c r="G66" s="78" t="s">
        <v>534</v>
      </c>
      <c r="H66" s="77" t="s">
        <v>2</v>
      </c>
      <c r="I66" s="77" t="s">
        <v>3</v>
      </c>
      <c r="J66" s="79">
        <v>100</v>
      </c>
      <c r="K66" s="79">
        <v>429</v>
      </c>
      <c r="L66" s="79">
        <v>2072</v>
      </c>
      <c r="M66" s="80">
        <v>71744.7</v>
      </c>
      <c r="N66" s="80">
        <v>717.447</v>
      </c>
      <c r="O66" s="81">
        <v>4.29</v>
      </c>
      <c r="P66" s="81">
        <v>4.8298368298368297</v>
      </c>
      <c r="Q66" s="80">
        <v>11957.45</v>
      </c>
      <c r="R66" s="82">
        <v>0.16666666666666699</v>
      </c>
      <c r="S66" s="80">
        <v>8739.4500000000007</v>
      </c>
      <c r="T66" s="82">
        <v>0.121813179231358</v>
      </c>
      <c r="U66" s="83">
        <v>65</v>
      </c>
      <c r="V66" s="84">
        <v>18</v>
      </c>
    </row>
    <row r="67" spans="1:22" x14ac:dyDescent="0.25">
      <c r="A67" s="18" t="str">
        <f t="shared" si="1"/>
        <v>202201-North West11</v>
      </c>
      <c r="B67" s="76">
        <v>2022</v>
      </c>
      <c r="C67" s="77">
        <v>583353</v>
      </c>
      <c r="D67" s="77" t="s">
        <v>151</v>
      </c>
      <c r="E67" s="77" t="s">
        <v>475</v>
      </c>
      <c r="F67" s="77" t="s">
        <v>395</v>
      </c>
      <c r="G67" s="78" t="s">
        <v>538</v>
      </c>
      <c r="H67" s="77" t="s">
        <v>2</v>
      </c>
      <c r="I67" s="77" t="s">
        <v>3</v>
      </c>
      <c r="J67" s="79">
        <v>104</v>
      </c>
      <c r="K67" s="79">
        <v>417</v>
      </c>
      <c r="L67" s="79">
        <v>1908</v>
      </c>
      <c r="M67" s="80">
        <v>70150.2</v>
      </c>
      <c r="N67" s="80">
        <v>674.52115384615399</v>
      </c>
      <c r="O67" s="81">
        <v>4.0096153846153904</v>
      </c>
      <c r="P67" s="81">
        <v>4.5755395683453202</v>
      </c>
      <c r="Q67" s="80">
        <v>11691.7</v>
      </c>
      <c r="R67" s="82">
        <v>0.16666666666666699</v>
      </c>
      <c r="S67" s="80">
        <v>8018.35</v>
      </c>
      <c r="T67" s="82">
        <v>0.114302596428806</v>
      </c>
      <c r="U67" s="83">
        <v>66</v>
      </c>
      <c r="V67" s="84">
        <v>11</v>
      </c>
    </row>
    <row r="68" spans="1:22" x14ac:dyDescent="0.25">
      <c r="A68" s="18" t="str">
        <f t="shared" si="1"/>
        <v>202203-North Central26</v>
      </c>
      <c r="B68" s="76">
        <v>2022</v>
      </c>
      <c r="C68" s="77">
        <v>435694</v>
      </c>
      <c r="D68" s="77" t="s">
        <v>114</v>
      </c>
      <c r="E68" s="77" t="s">
        <v>471</v>
      </c>
      <c r="F68" s="77" t="s">
        <v>413</v>
      </c>
      <c r="G68" s="78" t="s">
        <v>533</v>
      </c>
      <c r="H68" s="77" t="s">
        <v>9</v>
      </c>
      <c r="I68" s="77" t="s">
        <v>3</v>
      </c>
      <c r="J68" s="79">
        <v>88</v>
      </c>
      <c r="K68" s="79">
        <v>375</v>
      </c>
      <c r="L68" s="79">
        <v>1605</v>
      </c>
      <c r="M68" s="80">
        <v>70140.123000000007</v>
      </c>
      <c r="N68" s="80">
        <v>797.04685227272705</v>
      </c>
      <c r="O68" s="81">
        <v>4.2613636363636402</v>
      </c>
      <c r="P68" s="81">
        <v>4.28</v>
      </c>
      <c r="Q68" s="80">
        <v>21968.172999999999</v>
      </c>
      <c r="R68" s="82">
        <v>0.31320408434413499</v>
      </c>
      <c r="S68" s="80">
        <v>18625.573</v>
      </c>
      <c r="T68" s="82">
        <v>0.26554805157669897</v>
      </c>
      <c r="U68" s="83">
        <v>67</v>
      </c>
      <c r="V68" s="84">
        <v>26</v>
      </c>
    </row>
    <row r="69" spans="1:22" x14ac:dyDescent="0.25">
      <c r="A69" s="18" t="str">
        <f t="shared" si="1"/>
        <v>202202-South West6</v>
      </c>
      <c r="B69" s="76">
        <v>2022</v>
      </c>
      <c r="C69" s="77">
        <v>368143</v>
      </c>
      <c r="D69" s="77" t="s">
        <v>308</v>
      </c>
      <c r="E69" s="77" t="s">
        <v>474</v>
      </c>
      <c r="F69" s="77" t="s">
        <v>420</v>
      </c>
      <c r="G69" s="78" t="s">
        <v>537</v>
      </c>
      <c r="H69" s="77" t="s">
        <v>9</v>
      </c>
      <c r="I69" s="77" t="s">
        <v>3</v>
      </c>
      <c r="J69" s="79">
        <v>131</v>
      </c>
      <c r="K69" s="79">
        <v>333</v>
      </c>
      <c r="L69" s="79">
        <v>1609</v>
      </c>
      <c r="M69" s="80">
        <v>68397.055200000003</v>
      </c>
      <c r="N69" s="80">
        <v>522.11492519084004</v>
      </c>
      <c r="O69" s="81">
        <v>2.5419847328244298</v>
      </c>
      <c r="P69" s="81">
        <v>4.8318318318318303</v>
      </c>
      <c r="Q69" s="80">
        <v>19852.405200000001</v>
      </c>
      <c r="R69" s="82">
        <v>0.290252338232246</v>
      </c>
      <c r="S69" s="80">
        <v>15297.405199999999</v>
      </c>
      <c r="T69" s="82">
        <v>0.223655903829029</v>
      </c>
      <c r="U69" s="83">
        <v>68</v>
      </c>
      <c r="V69" s="84">
        <v>6</v>
      </c>
    </row>
    <row r="70" spans="1:22" x14ac:dyDescent="0.25">
      <c r="A70" s="18" t="str">
        <f t="shared" si="1"/>
        <v>202204-South Central19</v>
      </c>
      <c r="B70" s="76">
        <v>2022</v>
      </c>
      <c r="C70" s="77">
        <v>335207</v>
      </c>
      <c r="D70" s="77" t="s">
        <v>25</v>
      </c>
      <c r="E70" s="77" t="s">
        <v>472</v>
      </c>
      <c r="F70" s="77" t="s">
        <v>398</v>
      </c>
      <c r="G70" s="78" t="s">
        <v>535</v>
      </c>
      <c r="H70" s="77" t="s">
        <v>2</v>
      </c>
      <c r="I70" s="77" t="s">
        <v>3</v>
      </c>
      <c r="J70" s="79">
        <v>119</v>
      </c>
      <c r="K70" s="79">
        <v>344</v>
      </c>
      <c r="L70" s="79">
        <v>1681</v>
      </c>
      <c r="M70" s="80">
        <v>67877.94</v>
      </c>
      <c r="N70" s="80">
        <v>570.40285714285699</v>
      </c>
      <c r="O70" s="81">
        <v>2.8907563025210101</v>
      </c>
      <c r="P70" s="81">
        <v>4.8866279069767398</v>
      </c>
      <c r="Q70" s="80">
        <v>11312.99</v>
      </c>
      <c r="R70" s="82">
        <v>0.16666666666666699</v>
      </c>
      <c r="S70" s="80">
        <v>7641.4899999999898</v>
      </c>
      <c r="T70" s="82">
        <v>0.11257692852788399</v>
      </c>
      <c r="U70" s="83">
        <v>69</v>
      </c>
      <c r="V70" s="84">
        <v>19</v>
      </c>
    </row>
    <row r="71" spans="1:22" x14ac:dyDescent="0.25">
      <c r="A71" s="18" t="str">
        <f t="shared" si="1"/>
        <v>202204-South Central20</v>
      </c>
      <c r="B71" s="76">
        <v>2022</v>
      </c>
      <c r="C71" s="77">
        <v>925350</v>
      </c>
      <c r="D71" s="77" t="s">
        <v>166</v>
      </c>
      <c r="E71" s="77" t="s">
        <v>472</v>
      </c>
      <c r="F71" s="77" t="s">
        <v>403</v>
      </c>
      <c r="G71" s="78" t="s">
        <v>537</v>
      </c>
      <c r="H71" s="77" t="s">
        <v>2</v>
      </c>
      <c r="I71" s="77" t="s">
        <v>3</v>
      </c>
      <c r="J71" s="79">
        <v>244</v>
      </c>
      <c r="K71" s="79">
        <v>489</v>
      </c>
      <c r="L71" s="79">
        <v>1959</v>
      </c>
      <c r="M71" s="80">
        <v>67611.72</v>
      </c>
      <c r="N71" s="80">
        <v>277.09721311475403</v>
      </c>
      <c r="O71" s="81">
        <v>2.0040983606557399</v>
      </c>
      <c r="P71" s="81">
        <v>4.0061349693251502</v>
      </c>
      <c r="Q71" s="80">
        <v>11268.62</v>
      </c>
      <c r="R71" s="82">
        <v>0.16666666666666599</v>
      </c>
      <c r="S71" s="80">
        <v>3952.62</v>
      </c>
      <c r="T71" s="82">
        <v>5.8460574586772798E-2</v>
      </c>
      <c r="U71" s="83">
        <v>70</v>
      </c>
      <c r="V71" s="84">
        <v>20</v>
      </c>
    </row>
    <row r="72" spans="1:22" x14ac:dyDescent="0.25">
      <c r="A72" s="18" t="str">
        <f t="shared" si="1"/>
        <v>202201-North West12</v>
      </c>
      <c r="B72" s="76">
        <v>2022</v>
      </c>
      <c r="C72" s="77">
        <v>298703</v>
      </c>
      <c r="D72" s="77" t="s">
        <v>74</v>
      </c>
      <c r="E72" s="77" t="s">
        <v>475</v>
      </c>
      <c r="F72" s="77" t="s">
        <v>395</v>
      </c>
      <c r="G72" s="78" t="s">
        <v>538</v>
      </c>
      <c r="H72" s="77" t="s">
        <v>9</v>
      </c>
      <c r="I72" s="77" t="s">
        <v>3</v>
      </c>
      <c r="J72" s="79">
        <v>133</v>
      </c>
      <c r="K72" s="79">
        <v>528</v>
      </c>
      <c r="L72" s="79">
        <v>1814</v>
      </c>
      <c r="M72" s="80">
        <v>65794.98</v>
      </c>
      <c r="N72" s="80">
        <v>494.69909774436098</v>
      </c>
      <c r="O72" s="81">
        <v>3.9699248120300701</v>
      </c>
      <c r="P72" s="81">
        <v>3.4356060606060601</v>
      </c>
      <c r="Q72" s="80">
        <v>10965.83</v>
      </c>
      <c r="R72" s="82">
        <v>0.16666666666666699</v>
      </c>
      <c r="S72" s="80">
        <v>6275.78</v>
      </c>
      <c r="T72" s="82">
        <v>9.5383872751386198E-2</v>
      </c>
      <c r="U72" s="83">
        <v>71</v>
      </c>
      <c r="V72" s="84">
        <v>12</v>
      </c>
    </row>
    <row r="73" spans="1:22" x14ac:dyDescent="0.25">
      <c r="A73" s="18" t="str">
        <f t="shared" si="1"/>
        <v>202201-North West13</v>
      </c>
      <c r="B73" s="76">
        <v>2022</v>
      </c>
      <c r="C73" s="77">
        <v>481214</v>
      </c>
      <c r="D73" s="77" t="s">
        <v>267</v>
      </c>
      <c r="E73" s="77" t="s">
        <v>475</v>
      </c>
      <c r="F73" s="77" t="s">
        <v>414</v>
      </c>
      <c r="G73" s="78" t="s">
        <v>534</v>
      </c>
      <c r="H73" s="77" t="s">
        <v>2</v>
      </c>
      <c r="I73" s="77" t="s">
        <v>3</v>
      </c>
      <c r="J73" s="79">
        <v>136</v>
      </c>
      <c r="K73" s="79">
        <v>381</v>
      </c>
      <c r="L73" s="79">
        <v>1624</v>
      </c>
      <c r="M73" s="80">
        <v>65533.131999999998</v>
      </c>
      <c r="N73" s="80">
        <v>481.86126470588198</v>
      </c>
      <c r="O73" s="81">
        <v>2.8014705882352899</v>
      </c>
      <c r="P73" s="81">
        <v>4.2624671916010497</v>
      </c>
      <c r="Q73" s="80">
        <v>17306.781999999999</v>
      </c>
      <c r="R73" s="82">
        <v>0.26409209314152698</v>
      </c>
      <c r="S73" s="80">
        <v>12677.732</v>
      </c>
      <c r="T73" s="82">
        <v>0.19345530440998901</v>
      </c>
      <c r="U73" s="83">
        <v>72</v>
      </c>
      <c r="V73" s="84">
        <v>13</v>
      </c>
    </row>
    <row r="74" spans="1:22" x14ac:dyDescent="0.25">
      <c r="A74" s="18" t="str">
        <f t="shared" si="1"/>
        <v>202201-North West14</v>
      </c>
      <c r="B74" s="76">
        <v>2022</v>
      </c>
      <c r="C74" s="77">
        <v>399454</v>
      </c>
      <c r="D74" s="77" t="s">
        <v>101</v>
      </c>
      <c r="E74" s="77" t="s">
        <v>475</v>
      </c>
      <c r="F74" s="77" t="s">
        <v>404</v>
      </c>
      <c r="G74" s="78" t="s">
        <v>538</v>
      </c>
      <c r="H74" s="77" t="s">
        <v>9</v>
      </c>
      <c r="I74" s="77" t="s">
        <v>3</v>
      </c>
      <c r="J74" s="79">
        <v>238</v>
      </c>
      <c r="K74" s="79">
        <v>509</v>
      </c>
      <c r="L74" s="79">
        <v>1705</v>
      </c>
      <c r="M74" s="80">
        <v>65306.428999999996</v>
      </c>
      <c r="N74" s="80">
        <v>274.39676050420098</v>
      </c>
      <c r="O74" s="81">
        <v>2.1386554621848699</v>
      </c>
      <c r="P74" s="81">
        <v>3.3497053045186602</v>
      </c>
      <c r="Q74" s="80">
        <v>13566.579</v>
      </c>
      <c r="R74" s="82">
        <v>0.20773726580579099</v>
      </c>
      <c r="S74" s="80">
        <v>5633.6289999999999</v>
      </c>
      <c r="T74" s="82">
        <v>8.6264539131361798E-2</v>
      </c>
      <c r="U74" s="83">
        <v>73</v>
      </c>
      <c r="V74" s="84">
        <v>14</v>
      </c>
    </row>
    <row r="75" spans="1:22" x14ac:dyDescent="0.25">
      <c r="A75" s="18" t="str">
        <f t="shared" si="1"/>
        <v>202201-North West15</v>
      </c>
      <c r="B75" s="76">
        <v>2022</v>
      </c>
      <c r="C75" s="77">
        <v>167223</v>
      </c>
      <c r="D75" s="77" t="s">
        <v>33</v>
      </c>
      <c r="E75" s="77" t="s">
        <v>475</v>
      </c>
      <c r="F75" s="77" t="s">
        <v>414</v>
      </c>
      <c r="G75" s="78" t="s">
        <v>538</v>
      </c>
      <c r="H75" s="77" t="s">
        <v>9</v>
      </c>
      <c r="I75" s="77" t="s">
        <v>3</v>
      </c>
      <c r="J75" s="79">
        <v>95</v>
      </c>
      <c r="K75" s="79">
        <v>342</v>
      </c>
      <c r="L75" s="79">
        <v>1375</v>
      </c>
      <c r="M75" s="80">
        <v>63800.82</v>
      </c>
      <c r="N75" s="80">
        <v>671.58757894736902</v>
      </c>
      <c r="O75" s="81">
        <v>3.6</v>
      </c>
      <c r="P75" s="81">
        <v>4.0204678362573096</v>
      </c>
      <c r="Q75" s="80">
        <v>18755.919999999998</v>
      </c>
      <c r="R75" s="82">
        <v>0.29397615892711099</v>
      </c>
      <c r="S75" s="80">
        <v>15440.22</v>
      </c>
      <c r="T75" s="82">
        <v>0.24200660743858801</v>
      </c>
      <c r="U75" s="83">
        <v>74</v>
      </c>
      <c r="V75" s="84">
        <v>15</v>
      </c>
    </row>
    <row r="76" spans="1:22" x14ac:dyDescent="0.25">
      <c r="A76" s="18" t="str">
        <f t="shared" si="1"/>
        <v>202202-South West7</v>
      </c>
      <c r="B76" s="76">
        <v>2022</v>
      </c>
      <c r="C76" s="77">
        <v>551554</v>
      </c>
      <c r="D76" s="77" t="s">
        <v>138</v>
      </c>
      <c r="E76" s="77" t="s">
        <v>474</v>
      </c>
      <c r="F76" s="77" t="s">
        <v>402</v>
      </c>
      <c r="G76" s="78" t="s">
        <v>537</v>
      </c>
      <c r="H76" s="77" t="s">
        <v>9</v>
      </c>
      <c r="I76" s="77" t="s">
        <v>3</v>
      </c>
      <c r="J76" s="79">
        <v>249</v>
      </c>
      <c r="K76" s="79">
        <v>475</v>
      </c>
      <c r="L76" s="79">
        <v>1797</v>
      </c>
      <c r="M76" s="80">
        <v>62983.817999999897</v>
      </c>
      <c r="N76" s="80">
        <v>252.94706024096399</v>
      </c>
      <c r="O76" s="81">
        <v>1.90763052208835</v>
      </c>
      <c r="P76" s="81">
        <v>3.7831578947368398</v>
      </c>
      <c r="Q76" s="80">
        <v>10451.168</v>
      </c>
      <c r="R76" s="82">
        <v>0.165934176934145</v>
      </c>
      <c r="S76" s="80">
        <v>1963.9679999999901</v>
      </c>
      <c r="T76" s="82">
        <v>3.1182104584386899E-2</v>
      </c>
      <c r="U76" s="83">
        <v>75</v>
      </c>
      <c r="V76" s="84">
        <v>7</v>
      </c>
    </row>
    <row r="77" spans="1:22" x14ac:dyDescent="0.25">
      <c r="A77" s="18" t="str">
        <f t="shared" si="1"/>
        <v>202203-North Central27</v>
      </c>
      <c r="B77" s="76">
        <v>2022</v>
      </c>
      <c r="C77" s="77">
        <v>884431</v>
      </c>
      <c r="D77" s="77" t="s">
        <v>172</v>
      </c>
      <c r="E77" s="77" t="s">
        <v>471</v>
      </c>
      <c r="F77" s="77" t="s">
        <v>405</v>
      </c>
      <c r="G77" s="78" t="s">
        <v>534</v>
      </c>
      <c r="H77" s="77" t="s">
        <v>2</v>
      </c>
      <c r="I77" s="77" t="s">
        <v>3</v>
      </c>
      <c r="J77" s="79">
        <v>245</v>
      </c>
      <c r="K77" s="79">
        <v>497</v>
      </c>
      <c r="L77" s="79">
        <v>1806</v>
      </c>
      <c r="M77" s="80">
        <v>62917.792000000001</v>
      </c>
      <c r="N77" s="80">
        <v>256.80731428571403</v>
      </c>
      <c r="O77" s="81">
        <v>2.0285714285714298</v>
      </c>
      <c r="P77" s="81">
        <v>3.6338028169014098</v>
      </c>
      <c r="Q77" s="80">
        <v>6741.192</v>
      </c>
      <c r="R77" s="82">
        <v>0.107142857142857</v>
      </c>
      <c r="S77" s="80">
        <v>-1935.4079999999899</v>
      </c>
      <c r="T77" s="82">
        <v>-3.0760901463293501E-2</v>
      </c>
      <c r="U77" s="83">
        <v>76</v>
      </c>
      <c r="V77" s="84">
        <v>27</v>
      </c>
    </row>
    <row r="78" spans="1:22" x14ac:dyDescent="0.25">
      <c r="A78" s="18" t="str">
        <f t="shared" si="1"/>
        <v>202203-North Central28</v>
      </c>
      <c r="B78" s="76">
        <v>2022</v>
      </c>
      <c r="C78" s="77">
        <v>316008</v>
      </c>
      <c r="D78" s="77" t="s">
        <v>104</v>
      </c>
      <c r="E78" s="77" t="s">
        <v>471</v>
      </c>
      <c r="F78" s="77" t="s">
        <v>401</v>
      </c>
      <c r="G78" s="78" t="s">
        <v>538</v>
      </c>
      <c r="H78" s="77" t="s">
        <v>2</v>
      </c>
      <c r="I78" s="77" t="s">
        <v>3</v>
      </c>
      <c r="J78" s="79">
        <v>70</v>
      </c>
      <c r="K78" s="79">
        <v>303</v>
      </c>
      <c r="L78" s="79">
        <v>1668</v>
      </c>
      <c r="M78" s="80">
        <v>61998.614999999998</v>
      </c>
      <c r="N78" s="80">
        <v>885.69449999999995</v>
      </c>
      <c r="O78" s="81">
        <v>4.3285714285714301</v>
      </c>
      <c r="P78" s="81">
        <v>5.5049504950495001</v>
      </c>
      <c r="Q78" s="80">
        <v>7613.8650000000098</v>
      </c>
      <c r="R78" s="82">
        <v>0.12280701754386</v>
      </c>
      <c r="S78" s="80">
        <v>4946.8650000000098</v>
      </c>
      <c r="T78" s="82">
        <v>7.9789927565317498E-2</v>
      </c>
      <c r="U78" s="83">
        <v>77</v>
      </c>
      <c r="V78" s="84">
        <v>28</v>
      </c>
    </row>
    <row r="79" spans="1:22" x14ac:dyDescent="0.25">
      <c r="A79" s="18" t="str">
        <f t="shared" si="1"/>
        <v>202204-South Central21</v>
      </c>
      <c r="B79" s="76">
        <v>2022</v>
      </c>
      <c r="C79" s="77">
        <v>226667</v>
      </c>
      <c r="D79" s="77" t="s">
        <v>286</v>
      </c>
      <c r="E79" s="77" t="s">
        <v>472</v>
      </c>
      <c r="F79" s="77" t="s">
        <v>393</v>
      </c>
      <c r="G79" s="78" t="s">
        <v>533</v>
      </c>
      <c r="H79" s="77" t="s">
        <v>2</v>
      </c>
      <c r="I79" s="77" t="s">
        <v>3</v>
      </c>
      <c r="J79" s="79">
        <v>28</v>
      </c>
      <c r="K79" s="79">
        <v>196</v>
      </c>
      <c r="L79" s="79">
        <v>1646</v>
      </c>
      <c r="M79" s="80">
        <v>60873.48</v>
      </c>
      <c r="N79" s="80">
        <v>2174.0528571428599</v>
      </c>
      <c r="O79" s="81">
        <v>7</v>
      </c>
      <c r="P79" s="81">
        <v>8.3979591836734695</v>
      </c>
      <c r="Q79" s="80">
        <v>10145.58</v>
      </c>
      <c r="R79" s="82">
        <v>0.16666666666666699</v>
      </c>
      <c r="S79" s="80">
        <v>9167.58</v>
      </c>
      <c r="T79" s="82">
        <v>0.15060055708988501</v>
      </c>
      <c r="U79" s="83">
        <v>78</v>
      </c>
      <c r="V79" s="84">
        <v>21</v>
      </c>
    </row>
    <row r="80" spans="1:22" x14ac:dyDescent="0.25">
      <c r="A80" s="18" t="str">
        <f t="shared" si="1"/>
        <v>202203-North Central29</v>
      </c>
      <c r="B80" s="76">
        <v>2022</v>
      </c>
      <c r="C80" s="77">
        <v>333362</v>
      </c>
      <c r="D80" s="77" t="s">
        <v>350</v>
      </c>
      <c r="E80" s="77" t="s">
        <v>471</v>
      </c>
      <c r="F80" s="77" t="s">
        <v>405</v>
      </c>
      <c r="G80" s="78" t="s">
        <v>533</v>
      </c>
      <c r="H80" s="77" t="s">
        <v>9</v>
      </c>
      <c r="I80" s="77" t="s">
        <v>3</v>
      </c>
      <c r="J80" s="79">
        <v>30</v>
      </c>
      <c r="K80" s="79">
        <v>186</v>
      </c>
      <c r="L80" s="79">
        <v>1717</v>
      </c>
      <c r="M80" s="80">
        <v>60838.038</v>
      </c>
      <c r="N80" s="80">
        <v>2027.9346</v>
      </c>
      <c r="O80" s="81">
        <v>6.2</v>
      </c>
      <c r="P80" s="81">
        <v>9.2311827956989205</v>
      </c>
      <c r="Q80" s="80">
        <v>7471.3380000000097</v>
      </c>
      <c r="R80" s="82">
        <v>0.12280701754386</v>
      </c>
      <c r="S80" s="80">
        <v>6259.9380000000101</v>
      </c>
      <c r="T80" s="82">
        <v>0.10289513281148201</v>
      </c>
      <c r="U80" s="83">
        <v>79</v>
      </c>
      <c r="V80" s="84">
        <v>29</v>
      </c>
    </row>
    <row r="81" spans="1:22" x14ac:dyDescent="0.25">
      <c r="A81" s="18" t="str">
        <f t="shared" si="1"/>
        <v>202204-South Central22</v>
      </c>
      <c r="B81" s="76">
        <v>2022</v>
      </c>
      <c r="C81" s="77">
        <v>422074</v>
      </c>
      <c r="D81" s="77" t="s">
        <v>107</v>
      </c>
      <c r="E81" s="77" t="s">
        <v>472</v>
      </c>
      <c r="F81" s="77" t="s">
        <v>421</v>
      </c>
      <c r="G81" s="78" t="s">
        <v>534</v>
      </c>
      <c r="H81" s="77" t="s">
        <v>9</v>
      </c>
      <c r="I81" s="77" t="s">
        <v>3</v>
      </c>
      <c r="J81" s="79">
        <v>129</v>
      </c>
      <c r="K81" s="79">
        <v>469</v>
      </c>
      <c r="L81" s="79">
        <v>1637</v>
      </c>
      <c r="M81" s="80">
        <v>60273.385399999999</v>
      </c>
      <c r="N81" s="80">
        <v>467.23554573643401</v>
      </c>
      <c r="O81" s="81">
        <v>3.6356589147286802</v>
      </c>
      <c r="P81" s="81">
        <v>3.4904051172707899</v>
      </c>
      <c r="Q81" s="80">
        <v>7713.3353999999999</v>
      </c>
      <c r="R81" s="82">
        <v>0.12797249314620401</v>
      </c>
      <c r="S81" s="80">
        <v>3638.3353999999999</v>
      </c>
      <c r="T81" s="82">
        <v>6.0363879942273803E-2</v>
      </c>
      <c r="U81" s="83">
        <v>80</v>
      </c>
      <c r="V81" s="84">
        <v>22</v>
      </c>
    </row>
    <row r="82" spans="1:22" x14ac:dyDescent="0.25">
      <c r="A82" s="18" t="str">
        <f t="shared" si="1"/>
        <v>202202-South West8</v>
      </c>
      <c r="B82" s="76">
        <v>2022</v>
      </c>
      <c r="C82" s="77">
        <v>554730</v>
      </c>
      <c r="D82" s="77" t="s">
        <v>144</v>
      </c>
      <c r="E82" s="77" t="s">
        <v>474</v>
      </c>
      <c r="F82" s="77" t="s">
        <v>420</v>
      </c>
      <c r="G82" s="78" t="s">
        <v>537</v>
      </c>
      <c r="H82" s="77" t="s">
        <v>9</v>
      </c>
      <c r="I82" s="77" t="s">
        <v>3</v>
      </c>
      <c r="J82" s="79">
        <v>82</v>
      </c>
      <c r="K82" s="79">
        <v>294</v>
      </c>
      <c r="L82" s="79">
        <v>1294</v>
      </c>
      <c r="M82" s="80">
        <v>60226.603199999998</v>
      </c>
      <c r="N82" s="80">
        <v>734.47077073170703</v>
      </c>
      <c r="O82" s="81">
        <v>3.5853658536585402</v>
      </c>
      <c r="P82" s="81">
        <v>4.40136054421769</v>
      </c>
      <c r="Q82" s="80">
        <v>17603.553199999998</v>
      </c>
      <c r="R82" s="82">
        <v>0.29228866090193201</v>
      </c>
      <c r="S82" s="80">
        <v>14662.2032</v>
      </c>
      <c r="T82" s="82">
        <v>0.243450608551007</v>
      </c>
      <c r="U82" s="83">
        <v>81</v>
      </c>
      <c r="V82" s="84">
        <v>8</v>
      </c>
    </row>
    <row r="83" spans="1:22" x14ac:dyDescent="0.25">
      <c r="A83" s="18" t="str">
        <f t="shared" si="1"/>
        <v>202203-North Central30</v>
      </c>
      <c r="B83" s="76">
        <v>2022</v>
      </c>
      <c r="C83" s="77">
        <v>438205</v>
      </c>
      <c r="D83" s="77" t="s">
        <v>117</v>
      </c>
      <c r="E83" s="77" t="s">
        <v>471</v>
      </c>
      <c r="F83" s="77" t="s">
        <v>415</v>
      </c>
      <c r="G83" s="78" t="s">
        <v>533</v>
      </c>
      <c r="H83" s="77" t="s">
        <v>9</v>
      </c>
      <c r="I83" s="77" t="s">
        <v>3</v>
      </c>
      <c r="J83" s="79">
        <v>120</v>
      </c>
      <c r="K83" s="79">
        <v>425</v>
      </c>
      <c r="L83" s="79">
        <v>1488</v>
      </c>
      <c r="M83" s="80">
        <v>59038.32</v>
      </c>
      <c r="N83" s="80">
        <v>491.98599999999999</v>
      </c>
      <c r="O83" s="81">
        <v>3.5416666666666701</v>
      </c>
      <c r="P83" s="81">
        <v>3.50117647058824</v>
      </c>
      <c r="Q83" s="80">
        <v>9839.7199999999993</v>
      </c>
      <c r="R83" s="82">
        <v>0.16666666666666699</v>
      </c>
      <c r="S83" s="80">
        <v>5379.32</v>
      </c>
      <c r="T83" s="82">
        <v>9.1115736355641505E-2</v>
      </c>
      <c r="U83" s="83">
        <v>82</v>
      </c>
      <c r="V83" s="84">
        <v>30</v>
      </c>
    </row>
    <row r="84" spans="1:22" x14ac:dyDescent="0.25">
      <c r="A84" s="18" t="str">
        <f t="shared" si="1"/>
        <v>202203-North Central31</v>
      </c>
      <c r="B84" s="76">
        <v>2022</v>
      </c>
      <c r="C84" s="77">
        <v>729882</v>
      </c>
      <c r="D84" s="77" t="s">
        <v>195</v>
      </c>
      <c r="E84" s="77" t="s">
        <v>471</v>
      </c>
      <c r="F84" s="77" t="s">
        <v>413</v>
      </c>
      <c r="G84" s="78" t="s">
        <v>533</v>
      </c>
      <c r="H84" s="77" t="s">
        <v>9</v>
      </c>
      <c r="I84" s="77" t="s">
        <v>3</v>
      </c>
      <c r="J84" s="79">
        <v>91</v>
      </c>
      <c r="K84" s="79">
        <v>370</v>
      </c>
      <c r="L84" s="79">
        <v>1421</v>
      </c>
      <c r="M84" s="80">
        <v>58948.377200000003</v>
      </c>
      <c r="N84" s="80">
        <v>647.78436483516498</v>
      </c>
      <c r="O84" s="81">
        <v>4.0659340659340701</v>
      </c>
      <c r="P84" s="81">
        <v>3.8405405405405402</v>
      </c>
      <c r="Q84" s="80">
        <v>14954.2772</v>
      </c>
      <c r="R84" s="82">
        <v>0.25368428971781798</v>
      </c>
      <c r="S84" s="80">
        <v>11509.0772</v>
      </c>
      <c r="T84" s="82">
        <v>0.19523993274576501</v>
      </c>
      <c r="U84" s="83">
        <v>83</v>
      </c>
      <c r="V84" s="84">
        <v>31</v>
      </c>
    </row>
    <row r="85" spans="1:22" x14ac:dyDescent="0.25">
      <c r="A85" s="18" t="str">
        <f t="shared" si="1"/>
        <v>202204-South Central23</v>
      </c>
      <c r="B85" s="76">
        <v>2022</v>
      </c>
      <c r="C85" s="77">
        <v>551613</v>
      </c>
      <c r="D85" s="77" t="s">
        <v>139</v>
      </c>
      <c r="E85" s="77" t="s">
        <v>472</v>
      </c>
      <c r="F85" s="77" t="s">
        <v>398</v>
      </c>
      <c r="G85" s="78" t="s">
        <v>534</v>
      </c>
      <c r="H85" s="77" t="s">
        <v>9</v>
      </c>
      <c r="I85" s="77" t="s">
        <v>3</v>
      </c>
      <c r="J85" s="79">
        <v>92</v>
      </c>
      <c r="K85" s="79">
        <v>322</v>
      </c>
      <c r="L85" s="79">
        <v>1102</v>
      </c>
      <c r="M85" s="80">
        <v>58901.382799999999</v>
      </c>
      <c r="N85" s="80">
        <v>640.23242173913002</v>
      </c>
      <c r="O85" s="81">
        <v>3.5</v>
      </c>
      <c r="P85" s="81">
        <v>3.4223602484472</v>
      </c>
      <c r="Q85" s="80">
        <v>24944.0828</v>
      </c>
      <c r="R85" s="82">
        <v>0.42348891680009898</v>
      </c>
      <c r="S85" s="80">
        <v>22052.0828</v>
      </c>
      <c r="T85" s="82">
        <v>0.37438989972235398</v>
      </c>
      <c r="U85" s="83">
        <v>84</v>
      </c>
      <c r="V85" s="84">
        <v>23</v>
      </c>
    </row>
    <row r="86" spans="1:22" x14ac:dyDescent="0.25">
      <c r="A86" s="18" t="str">
        <f t="shared" si="1"/>
        <v>202203-North Central32</v>
      </c>
      <c r="B86" s="76">
        <v>2022</v>
      </c>
      <c r="C86" s="77">
        <v>783424</v>
      </c>
      <c r="D86" s="77" t="s">
        <v>374</v>
      </c>
      <c r="E86" s="77" t="s">
        <v>471</v>
      </c>
      <c r="F86" s="77" t="s">
        <v>413</v>
      </c>
      <c r="G86" s="78" t="s">
        <v>533</v>
      </c>
      <c r="H86" s="77" t="s">
        <v>9</v>
      </c>
      <c r="I86" s="77" t="s">
        <v>3</v>
      </c>
      <c r="J86" s="79">
        <v>133</v>
      </c>
      <c r="K86" s="79">
        <v>319</v>
      </c>
      <c r="L86" s="79">
        <v>1454</v>
      </c>
      <c r="M86" s="80">
        <v>58547.851199999997</v>
      </c>
      <c r="N86" s="80">
        <v>440.20940751879698</v>
      </c>
      <c r="O86" s="81">
        <v>2.3984962406014998</v>
      </c>
      <c r="P86" s="81">
        <v>4.55799373040752</v>
      </c>
      <c r="Q86" s="80">
        <v>17673.301200000002</v>
      </c>
      <c r="R86" s="82">
        <v>0.30186079997415799</v>
      </c>
      <c r="S86" s="80">
        <v>12903.9012</v>
      </c>
      <c r="T86" s="82">
        <v>0.22039922790539601</v>
      </c>
      <c r="U86" s="83">
        <v>85</v>
      </c>
      <c r="V86" s="84">
        <v>32</v>
      </c>
    </row>
    <row r="87" spans="1:22" x14ac:dyDescent="0.25">
      <c r="A87" s="18" t="str">
        <f t="shared" si="1"/>
        <v>202201-North West16</v>
      </c>
      <c r="B87" s="76">
        <v>2022</v>
      </c>
      <c r="C87" s="77">
        <v>268288</v>
      </c>
      <c r="D87" s="77" t="s">
        <v>304</v>
      </c>
      <c r="E87" s="77" t="s">
        <v>475</v>
      </c>
      <c r="F87" s="77" t="s">
        <v>395</v>
      </c>
      <c r="G87" s="78" t="s">
        <v>538</v>
      </c>
      <c r="H87" s="77" t="s">
        <v>9</v>
      </c>
      <c r="I87" s="77" t="s">
        <v>3</v>
      </c>
      <c r="J87" s="79">
        <v>138</v>
      </c>
      <c r="K87" s="79">
        <v>417</v>
      </c>
      <c r="L87" s="79">
        <v>1500</v>
      </c>
      <c r="M87" s="80">
        <v>58524</v>
      </c>
      <c r="N87" s="80">
        <v>424.08695652173901</v>
      </c>
      <c r="O87" s="81">
        <v>3.02173913043478</v>
      </c>
      <c r="P87" s="81">
        <v>3.5971223021582701</v>
      </c>
      <c r="Q87" s="80">
        <v>9754</v>
      </c>
      <c r="R87" s="82">
        <v>0.16666666666666699</v>
      </c>
      <c r="S87" s="80">
        <v>5022.25</v>
      </c>
      <c r="T87" s="82">
        <v>8.5815221105871101E-2</v>
      </c>
      <c r="U87" s="83">
        <v>86</v>
      </c>
      <c r="V87" s="84">
        <v>16</v>
      </c>
    </row>
    <row r="88" spans="1:22" x14ac:dyDescent="0.25">
      <c r="A88" s="18" t="str">
        <f t="shared" si="1"/>
        <v>202201-North West17</v>
      </c>
      <c r="B88" s="76">
        <v>2022</v>
      </c>
      <c r="C88" s="77">
        <v>688564</v>
      </c>
      <c r="D88" s="77" t="s">
        <v>176</v>
      </c>
      <c r="E88" s="77" t="s">
        <v>475</v>
      </c>
      <c r="F88" s="77" t="s">
        <v>412</v>
      </c>
      <c r="G88" s="78" t="s">
        <v>534</v>
      </c>
      <c r="H88" s="77" t="s">
        <v>2</v>
      </c>
      <c r="I88" s="77" t="s">
        <v>3</v>
      </c>
      <c r="J88" s="79">
        <v>249</v>
      </c>
      <c r="K88" s="79">
        <v>509</v>
      </c>
      <c r="L88" s="79">
        <v>1428</v>
      </c>
      <c r="M88" s="80">
        <v>57699.332999999999</v>
      </c>
      <c r="N88" s="80">
        <v>231.72422891566299</v>
      </c>
      <c r="O88" s="81">
        <v>2.0441767068273098</v>
      </c>
      <c r="P88" s="81">
        <v>2.8055009823182702</v>
      </c>
      <c r="Q88" s="80">
        <v>7085.8830000000098</v>
      </c>
      <c r="R88" s="82">
        <v>0.12280701754386</v>
      </c>
      <c r="S88" s="80">
        <v>-1186.4169999999999</v>
      </c>
      <c r="T88" s="82">
        <v>-2.05620574504734E-2</v>
      </c>
      <c r="U88" s="83">
        <v>87</v>
      </c>
      <c r="V88" s="84">
        <v>17</v>
      </c>
    </row>
    <row r="89" spans="1:22" x14ac:dyDescent="0.25">
      <c r="A89" s="18" t="str">
        <f t="shared" si="1"/>
        <v>202204-South Central24</v>
      </c>
      <c r="B89" s="76">
        <v>2022</v>
      </c>
      <c r="C89" s="77">
        <v>178362</v>
      </c>
      <c r="D89" s="77" t="s">
        <v>38</v>
      </c>
      <c r="E89" s="77" t="s">
        <v>472</v>
      </c>
      <c r="F89" s="77" t="s">
        <v>403</v>
      </c>
      <c r="G89" s="78" t="s">
        <v>534</v>
      </c>
      <c r="H89" s="77" t="s">
        <v>9</v>
      </c>
      <c r="I89" s="77" t="s">
        <v>3</v>
      </c>
      <c r="J89" s="79">
        <v>249</v>
      </c>
      <c r="K89" s="79">
        <v>348</v>
      </c>
      <c r="L89" s="79">
        <v>1532</v>
      </c>
      <c r="M89" s="80">
        <v>57233.642999999996</v>
      </c>
      <c r="N89" s="80">
        <v>229.853987951807</v>
      </c>
      <c r="O89" s="81">
        <v>1.3975903614457801</v>
      </c>
      <c r="P89" s="81">
        <v>4.4022988505747103</v>
      </c>
      <c r="Q89" s="80">
        <v>7028.6930000000102</v>
      </c>
      <c r="R89" s="82">
        <v>0.12280701754386</v>
      </c>
      <c r="S89" s="80">
        <v>-291.30699999999399</v>
      </c>
      <c r="T89" s="82">
        <v>-5.0897860896255299E-3</v>
      </c>
      <c r="U89" s="83">
        <v>88</v>
      </c>
      <c r="V89" s="84">
        <v>24</v>
      </c>
    </row>
    <row r="90" spans="1:22" x14ac:dyDescent="0.25">
      <c r="A90" s="18" t="str">
        <f t="shared" si="1"/>
        <v>202201-North West18</v>
      </c>
      <c r="B90" s="76">
        <v>2022</v>
      </c>
      <c r="C90" s="77">
        <v>537905</v>
      </c>
      <c r="D90" s="77" t="s">
        <v>109</v>
      </c>
      <c r="E90" s="77" t="s">
        <v>475</v>
      </c>
      <c r="F90" s="77" t="s">
        <v>399</v>
      </c>
      <c r="G90" s="78" t="s">
        <v>534</v>
      </c>
      <c r="H90" s="77" t="s">
        <v>2</v>
      </c>
      <c r="I90" s="77" t="s">
        <v>3</v>
      </c>
      <c r="J90" s="79">
        <v>152</v>
      </c>
      <c r="K90" s="79">
        <v>473</v>
      </c>
      <c r="L90" s="79">
        <v>1761</v>
      </c>
      <c r="M90" s="80">
        <v>57229.686000000002</v>
      </c>
      <c r="N90" s="80">
        <v>376.511092105263</v>
      </c>
      <c r="O90" s="81">
        <v>3.1118421052631602</v>
      </c>
      <c r="P90" s="81">
        <v>3.7230443974630001</v>
      </c>
      <c r="Q90" s="80">
        <v>4239.2359999999999</v>
      </c>
      <c r="R90" s="82">
        <v>7.4074074074074195E-2</v>
      </c>
      <c r="S90" s="80">
        <v>-985.36399999999605</v>
      </c>
      <c r="T90" s="82">
        <v>-1.72177076072022E-2</v>
      </c>
      <c r="U90" s="83">
        <v>89</v>
      </c>
      <c r="V90" s="84">
        <v>18</v>
      </c>
    </row>
    <row r="91" spans="1:22" x14ac:dyDescent="0.25">
      <c r="A91" s="18" t="str">
        <f t="shared" si="1"/>
        <v>202204-South Central25</v>
      </c>
      <c r="B91" s="76">
        <v>2022</v>
      </c>
      <c r="C91" s="77">
        <v>648045</v>
      </c>
      <c r="D91" s="77" t="s">
        <v>177</v>
      </c>
      <c r="E91" s="77" t="s">
        <v>472</v>
      </c>
      <c r="F91" s="77" t="s">
        <v>400</v>
      </c>
      <c r="G91" s="78" t="s">
        <v>535</v>
      </c>
      <c r="H91" s="77" t="s">
        <v>2</v>
      </c>
      <c r="I91" s="77" t="s">
        <v>3</v>
      </c>
      <c r="J91" s="79">
        <v>68</v>
      </c>
      <c r="K91" s="79">
        <v>245</v>
      </c>
      <c r="L91" s="79">
        <v>1155</v>
      </c>
      <c r="M91" s="80">
        <v>57151.56</v>
      </c>
      <c r="N91" s="80">
        <v>840.46411764705795</v>
      </c>
      <c r="O91" s="81">
        <v>3.6029411764705901</v>
      </c>
      <c r="P91" s="81">
        <v>4.71428571428571</v>
      </c>
      <c r="Q91" s="80">
        <v>20668.009999999998</v>
      </c>
      <c r="R91" s="82">
        <v>0.36163509797457899</v>
      </c>
      <c r="S91" s="80">
        <v>18519.509999999998</v>
      </c>
      <c r="T91" s="82">
        <v>0.32404207339222302</v>
      </c>
      <c r="U91" s="83">
        <v>90</v>
      </c>
      <c r="V91" s="84">
        <v>25</v>
      </c>
    </row>
    <row r="92" spans="1:22" x14ac:dyDescent="0.25">
      <c r="A92" s="18" t="str">
        <f t="shared" si="1"/>
        <v>202201-North West19</v>
      </c>
      <c r="B92" s="76">
        <v>2022</v>
      </c>
      <c r="C92" s="77">
        <v>400575</v>
      </c>
      <c r="D92" s="77" t="s">
        <v>102</v>
      </c>
      <c r="E92" s="77" t="s">
        <v>475</v>
      </c>
      <c r="F92" s="77" t="s">
        <v>402</v>
      </c>
      <c r="G92" s="78" t="s">
        <v>533</v>
      </c>
      <c r="H92" s="77" t="s">
        <v>2</v>
      </c>
      <c r="I92" s="77" t="s">
        <v>3</v>
      </c>
      <c r="J92" s="79">
        <v>97</v>
      </c>
      <c r="K92" s="79">
        <v>300</v>
      </c>
      <c r="L92" s="79">
        <v>1611</v>
      </c>
      <c r="M92" s="80">
        <v>56678.64</v>
      </c>
      <c r="N92" s="80">
        <v>584.31587628865998</v>
      </c>
      <c r="O92" s="81">
        <v>3.0927835051546402</v>
      </c>
      <c r="P92" s="81">
        <v>5.37</v>
      </c>
      <c r="Q92" s="80">
        <v>9446.44</v>
      </c>
      <c r="R92" s="82">
        <v>0.16666666666666699</v>
      </c>
      <c r="S92" s="80">
        <v>6114.94</v>
      </c>
      <c r="T92" s="82">
        <v>0.107887909801647</v>
      </c>
      <c r="U92" s="83">
        <v>91</v>
      </c>
      <c r="V92" s="84">
        <v>19</v>
      </c>
    </row>
    <row r="93" spans="1:22" x14ac:dyDescent="0.25">
      <c r="A93" s="18" t="str">
        <f t="shared" si="1"/>
        <v>202202-South West9</v>
      </c>
      <c r="B93" s="76">
        <v>2022</v>
      </c>
      <c r="C93" s="77">
        <v>678432</v>
      </c>
      <c r="D93" s="77" t="s">
        <v>324</v>
      </c>
      <c r="E93" s="77" t="s">
        <v>474</v>
      </c>
      <c r="F93" s="77" t="s">
        <v>402</v>
      </c>
      <c r="G93" s="78" t="s">
        <v>537</v>
      </c>
      <c r="H93" s="77" t="s">
        <v>9</v>
      </c>
      <c r="I93" s="77" t="s">
        <v>3</v>
      </c>
      <c r="J93" s="79">
        <v>246</v>
      </c>
      <c r="K93" s="79">
        <v>336</v>
      </c>
      <c r="L93" s="79">
        <v>1532</v>
      </c>
      <c r="M93" s="80">
        <v>56613.767999999996</v>
      </c>
      <c r="N93" s="80">
        <v>230.13726829268299</v>
      </c>
      <c r="O93" s="81">
        <v>1.3658536585365899</v>
      </c>
      <c r="P93" s="81">
        <v>4.5595238095238102</v>
      </c>
      <c r="Q93" s="80">
        <v>6952.5680000000102</v>
      </c>
      <c r="R93" s="82">
        <v>0.12280701754386</v>
      </c>
      <c r="S93" s="80">
        <v>-1289.0319999999899</v>
      </c>
      <c r="T93" s="82">
        <v>-2.2768878411343198E-2</v>
      </c>
      <c r="U93" s="83">
        <v>92</v>
      </c>
      <c r="V93" s="84">
        <v>9</v>
      </c>
    </row>
    <row r="94" spans="1:22" x14ac:dyDescent="0.25">
      <c r="A94" s="18" t="str">
        <f t="shared" si="1"/>
        <v>202201-North West20</v>
      </c>
      <c r="B94" s="76">
        <v>2022</v>
      </c>
      <c r="C94" s="77">
        <v>884431</v>
      </c>
      <c r="D94" s="77" t="s">
        <v>172</v>
      </c>
      <c r="E94" s="77" t="s">
        <v>475</v>
      </c>
      <c r="F94" s="77" t="s">
        <v>395</v>
      </c>
      <c r="G94" s="78" t="s">
        <v>534</v>
      </c>
      <c r="H94" s="77" t="s">
        <v>2</v>
      </c>
      <c r="I94" s="77" t="s">
        <v>3</v>
      </c>
      <c r="J94" s="79">
        <v>95</v>
      </c>
      <c r="K94" s="79">
        <v>311</v>
      </c>
      <c r="L94" s="79">
        <v>1536</v>
      </c>
      <c r="M94" s="80">
        <v>55848.464</v>
      </c>
      <c r="N94" s="80">
        <v>587.87856842105305</v>
      </c>
      <c r="O94" s="81">
        <v>3.2736842105263202</v>
      </c>
      <c r="P94" s="81">
        <v>4.9389067524115804</v>
      </c>
      <c r="Q94" s="80">
        <v>5983.7640000000001</v>
      </c>
      <c r="R94" s="82">
        <v>0.107142857142857</v>
      </c>
      <c r="S94" s="80">
        <v>2700.5140000000001</v>
      </c>
      <c r="T94" s="82">
        <v>4.8354311051419401E-2</v>
      </c>
      <c r="U94" s="83">
        <v>93</v>
      </c>
      <c r="V94" s="84">
        <v>20</v>
      </c>
    </row>
    <row r="95" spans="1:22" x14ac:dyDescent="0.25">
      <c r="A95" s="18" t="str">
        <f t="shared" si="1"/>
        <v>202203-North Central33</v>
      </c>
      <c r="B95" s="76">
        <v>2022</v>
      </c>
      <c r="C95" s="77">
        <v>832569</v>
      </c>
      <c r="D95" s="77" t="s">
        <v>232</v>
      </c>
      <c r="E95" s="77" t="s">
        <v>471</v>
      </c>
      <c r="F95" s="77" t="s">
        <v>426</v>
      </c>
      <c r="G95" s="78" t="s">
        <v>533</v>
      </c>
      <c r="H95" s="77" t="s">
        <v>9</v>
      </c>
      <c r="I95" s="77" t="s">
        <v>3</v>
      </c>
      <c r="J95" s="79">
        <v>94</v>
      </c>
      <c r="K95" s="79">
        <v>335</v>
      </c>
      <c r="L95" s="79">
        <v>1312</v>
      </c>
      <c r="M95" s="80">
        <v>55840.315999999999</v>
      </c>
      <c r="N95" s="80">
        <v>594.04591489361701</v>
      </c>
      <c r="O95" s="81">
        <v>3.5638297872340399</v>
      </c>
      <c r="P95" s="81">
        <v>3.9164179104477599</v>
      </c>
      <c r="Q95" s="80">
        <v>14967.165999999999</v>
      </c>
      <c r="R95" s="82">
        <v>0.26803512358346998</v>
      </c>
      <c r="S95" s="80">
        <v>11466.165999999999</v>
      </c>
      <c r="T95" s="82">
        <v>0.20533848698134199</v>
      </c>
      <c r="U95" s="83">
        <v>94</v>
      </c>
      <c r="V95" s="84">
        <v>33</v>
      </c>
    </row>
    <row r="96" spans="1:22" x14ac:dyDescent="0.25">
      <c r="A96" s="18" t="str">
        <f t="shared" si="1"/>
        <v>202204-South Central26</v>
      </c>
      <c r="B96" s="76">
        <v>2022</v>
      </c>
      <c r="C96" s="77">
        <v>964263</v>
      </c>
      <c r="D96" s="77" t="s">
        <v>265</v>
      </c>
      <c r="E96" s="77" t="s">
        <v>472</v>
      </c>
      <c r="F96" s="77" t="s">
        <v>400</v>
      </c>
      <c r="G96" s="78" t="s">
        <v>533</v>
      </c>
      <c r="H96" s="77" t="s">
        <v>2</v>
      </c>
      <c r="I96" s="77" t="s">
        <v>3</v>
      </c>
      <c r="J96" s="79">
        <v>108</v>
      </c>
      <c r="K96" s="79">
        <v>281</v>
      </c>
      <c r="L96" s="79">
        <v>1297</v>
      </c>
      <c r="M96" s="80">
        <v>55670.260399999999</v>
      </c>
      <c r="N96" s="80">
        <v>515.46537407407402</v>
      </c>
      <c r="O96" s="81">
        <v>2.6018518518518499</v>
      </c>
      <c r="P96" s="81">
        <v>4.6156583629893202</v>
      </c>
      <c r="Q96" s="80">
        <v>12740.3604</v>
      </c>
      <c r="R96" s="82">
        <v>0.228853975326474</v>
      </c>
      <c r="S96" s="80">
        <v>9439.8603999999905</v>
      </c>
      <c r="T96" s="82">
        <v>0.169567383593557</v>
      </c>
      <c r="U96" s="83">
        <v>95</v>
      </c>
      <c r="V96" s="84">
        <v>26</v>
      </c>
    </row>
    <row r="97" spans="1:22" x14ac:dyDescent="0.25">
      <c r="A97" s="18" t="str">
        <f t="shared" si="1"/>
        <v>202204-South Central27</v>
      </c>
      <c r="B97" s="76">
        <v>2022</v>
      </c>
      <c r="C97" s="77">
        <v>652151</v>
      </c>
      <c r="D97" s="77" t="s">
        <v>233</v>
      </c>
      <c r="E97" s="77" t="s">
        <v>472</v>
      </c>
      <c r="F97" s="77" t="s">
        <v>393</v>
      </c>
      <c r="G97" s="78" t="s">
        <v>534</v>
      </c>
      <c r="H97" s="77" t="s">
        <v>2</v>
      </c>
      <c r="I97" s="77" t="s">
        <v>3</v>
      </c>
      <c r="J97" s="79">
        <v>248</v>
      </c>
      <c r="K97" s="79">
        <v>473</v>
      </c>
      <c r="L97" s="79">
        <v>1534</v>
      </c>
      <c r="M97" s="80">
        <v>54849.113000000099</v>
      </c>
      <c r="N97" s="80">
        <v>221.165778225807</v>
      </c>
      <c r="O97" s="81">
        <v>1.9072580645161299</v>
      </c>
      <c r="P97" s="81">
        <v>3.2431289640592</v>
      </c>
      <c r="Q97" s="80">
        <v>3684.9630000000002</v>
      </c>
      <c r="R97" s="82">
        <v>6.7183638867596596E-2</v>
      </c>
      <c r="S97" s="80">
        <v>-3730.0369999999998</v>
      </c>
      <c r="T97" s="82">
        <v>-6.8005420616373394E-2</v>
      </c>
      <c r="U97" s="83">
        <v>96</v>
      </c>
      <c r="V97" s="84">
        <v>27</v>
      </c>
    </row>
    <row r="98" spans="1:22" x14ac:dyDescent="0.25">
      <c r="A98" s="18" t="str">
        <f t="shared" si="1"/>
        <v>202206-South East1</v>
      </c>
      <c r="B98" s="76">
        <v>2022</v>
      </c>
      <c r="C98" s="77">
        <v>794144</v>
      </c>
      <c r="D98" s="77" t="s">
        <v>222</v>
      </c>
      <c r="E98" s="77" t="s">
        <v>476</v>
      </c>
      <c r="F98" s="77" t="s">
        <v>397</v>
      </c>
      <c r="G98" s="78" t="s">
        <v>536</v>
      </c>
      <c r="H98" s="77" t="s">
        <v>9</v>
      </c>
      <c r="I98" s="77" t="s">
        <v>3</v>
      </c>
      <c r="J98" s="79">
        <v>105</v>
      </c>
      <c r="K98" s="79">
        <v>369</v>
      </c>
      <c r="L98" s="79">
        <v>1452</v>
      </c>
      <c r="M98" s="80">
        <v>54441.599999999999</v>
      </c>
      <c r="N98" s="80">
        <v>518.49142857142897</v>
      </c>
      <c r="O98" s="81">
        <v>3.5142857142857098</v>
      </c>
      <c r="P98" s="81">
        <v>3.9349593495935</v>
      </c>
      <c r="Q98" s="80">
        <v>9073.6</v>
      </c>
      <c r="R98" s="82">
        <v>0.16666666666666699</v>
      </c>
      <c r="S98" s="80">
        <v>4939.21</v>
      </c>
      <c r="T98" s="82">
        <v>9.0724923587844494E-2</v>
      </c>
      <c r="U98" s="83">
        <v>97</v>
      </c>
      <c r="V98" s="84">
        <v>1</v>
      </c>
    </row>
    <row r="99" spans="1:22" x14ac:dyDescent="0.25">
      <c r="A99" s="18" t="str">
        <f t="shared" si="1"/>
        <v>202201-North West21</v>
      </c>
      <c r="B99" s="76">
        <v>2022</v>
      </c>
      <c r="C99" s="77">
        <v>202854</v>
      </c>
      <c r="D99" s="77" t="s">
        <v>50</v>
      </c>
      <c r="E99" s="77" t="s">
        <v>475</v>
      </c>
      <c r="F99" s="77" t="s">
        <v>395</v>
      </c>
      <c r="G99" s="78" t="s">
        <v>538</v>
      </c>
      <c r="H99" s="77" t="s">
        <v>9</v>
      </c>
      <c r="I99" s="77" t="s">
        <v>3</v>
      </c>
      <c r="J99" s="79">
        <v>95</v>
      </c>
      <c r="K99" s="79">
        <v>293</v>
      </c>
      <c r="L99" s="79">
        <v>1320</v>
      </c>
      <c r="M99" s="80">
        <v>54207.16</v>
      </c>
      <c r="N99" s="80">
        <v>570.60168421052595</v>
      </c>
      <c r="O99" s="81">
        <v>3.0842105263157902</v>
      </c>
      <c r="P99" s="81">
        <v>4.5051194539249204</v>
      </c>
      <c r="Q99" s="80">
        <v>13958.86</v>
      </c>
      <c r="R99" s="82">
        <v>0.25750952457203102</v>
      </c>
      <c r="S99" s="80">
        <v>10697.61</v>
      </c>
      <c r="T99" s="82">
        <v>0.19734680806004201</v>
      </c>
      <c r="U99" s="83">
        <v>98</v>
      </c>
      <c r="V99" s="84">
        <v>21</v>
      </c>
    </row>
    <row r="100" spans="1:22" x14ac:dyDescent="0.25">
      <c r="A100" s="18" t="str">
        <f t="shared" si="1"/>
        <v>202201-North West22</v>
      </c>
      <c r="B100" s="76">
        <v>2022</v>
      </c>
      <c r="C100" s="77">
        <v>444410</v>
      </c>
      <c r="D100" s="77" t="s">
        <v>352</v>
      </c>
      <c r="E100" s="77" t="s">
        <v>475</v>
      </c>
      <c r="F100" s="77" t="s">
        <v>414</v>
      </c>
      <c r="G100" s="78" t="s">
        <v>538</v>
      </c>
      <c r="H100" s="77" t="s">
        <v>9</v>
      </c>
      <c r="I100" s="77" t="s">
        <v>3</v>
      </c>
      <c r="J100" s="79">
        <v>109</v>
      </c>
      <c r="K100" s="79">
        <v>328</v>
      </c>
      <c r="L100" s="79">
        <v>1185</v>
      </c>
      <c r="M100" s="80">
        <v>53527.067999999999</v>
      </c>
      <c r="N100" s="80">
        <v>491.07401834862401</v>
      </c>
      <c r="O100" s="81">
        <v>3.0091743119266101</v>
      </c>
      <c r="P100" s="81">
        <v>3.61280487804878</v>
      </c>
      <c r="Q100" s="80">
        <v>15581.268</v>
      </c>
      <c r="R100" s="82">
        <v>0.29109137829107301</v>
      </c>
      <c r="S100" s="80">
        <v>11841.468000000001</v>
      </c>
      <c r="T100" s="82">
        <v>0.22122392356704501</v>
      </c>
      <c r="U100" s="83">
        <v>99</v>
      </c>
      <c r="V100" s="84">
        <v>22</v>
      </c>
    </row>
    <row r="101" spans="1:22" x14ac:dyDescent="0.25">
      <c r="A101" s="18" t="str">
        <f t="shared" si="1"/>
        <v>202206-South East2</v>
      </c>
      <c r="B101" s="76">
        <v>2022</v>
      </c>
      <c r="C101" s="77">
        <v>576838</v>
      </c>
      <c r="D101" s="77" t="s">
        <v>149</v>
      </c>
      <c r="E101" s="77" t="s">
        <v>476</v>
      </c>
      <c r="F101" s="77" t="s">
        <v>397</v>
      </c>
      <c r="G101" s="78" t="s">
        <v>536</v>
      </c>
      <c r="H101" s="77" t="s">
        <v>9</v>
      </c>
      <c r="I101" s="77" t="s">
        <v>3</v>
      </c>
      <c r="J101" s="79">
        <v>89</v>
      </c>
      <c r="K101" s="79">
        <v>310</v>
      </c>
      <c r="L101" s="79">
        <v>1354</v>
      </c>
      <c r="M101" s="80">
        <v>53401.26</v>
      </c>
      <c r="N101" s="80">
        <v>600.01415730337101</v>
      </c>
      <c r="O101" s="81">
        <v>3.48314606741573</v>
      </c>
      <c r="P101" s="81">
        <v>4.3677419354838696</v>
      </c>
      <c r="Q101" s="80">
        <v>8900.2099999999991</v>
      </c>
      <c r="R101" s="82">
        <v>0.16666666666666699</v>
      </c>
      <c r="S101" s="80">
        <v>5400.81</v>
      </c>
      <c r="T101" s="82">
        <v>0.101136377680976</v>
      </c>
      <c r="U101" s="83">
        <v>100</v>
      </c>
      <c r="V101" s="84">
        <v>2</v>
      </c>
    </row>
    <row r="102" spans="1:22" x14ac:dyDescent="0.25">
      <c r="A102" s="18" t="str">
        <f t="shared" si="1"/>
        <v>202206-South East3</v>
      </c>
      <c r="B102" s="76">
        <v>2022</v>
      </c>
      <c r="C102" s="77">
        <v>913384</v>
      </c>
      <c r="D102" s="77" t="s">
        <v>254</v>
      </c>
      <c r="E102" s="77" t="s">
        <v>476</v>
      </c>
      <c r="F102" s="77" t="s">
        <v>397</v>
      </c>
      <c r="G102" s="78" t="s">
        <v>533</v>
      </c>
      <c r="H102" s="77" t="s">
        <v>2</v>
      </c>
      <c r="I102" s="77" t="s">
        <v>3</v>
      </c>
      <c r="J102" s="79">
        <v>94</v>
      </c>
      <c r="K102" s="79">
        <v>315</v>
      </c>
      <c r="L102" s="79">
        <v>1049</v>
      </c>
      <c r="M102" s="80">
        <v>53241.207999999999</v>
      </c>
      <c r="N102" s="80">
        <v>566.39582978723399</v>
      </c>
      <c r="O102" s="81">
        <v>3.3510638297872299</v>
      </c>
      <c r="P102" s="81">
        <v>3.3301587301587299</v>
      </c>
      <c r="Q102" s="80">
        <v>19141.508000000002</v>
      </c>
      <c r="R102" s="82">
        <v>0.35952429929839302</v>
      </c>
      <c r="S102" s="80">
        <v>15460.237999999999</v>
      </c>
      <c r="T102" s="82">
        <v>0.29038105221053601</v>
      </c>
      <c r="U102" s="83">
        <v>101</v>
      </c>
      <c r="V102" s="84">
        <v>3</v>
      </c>
    </row>
    <row r="103" spans="1:22" x14ac:dyDescent="0.25">
      <c r="A103" s="18" t="str">
        <f t="shared" si="1"/>
        <v>202203-North Central34</v>
      </c>
      <c r="B103" s="76">
        <v>2022</v>
      </c>
      <c r="C103" s="77">
        <v>481214</v>
      </c>
      <c r="D103" s="77" t="s">
        <v>267</v>
      </c>
      <c r="E103" s="77" t="s">
        <v>471</v>
      </c>
      <c r="F103" s="77" t="s">
        <v>405</v>
      </c>
      <c r="G103" s="78" t="s">
        <v>534</v>
      </c>
      <c r="H103" s="77" t="s">
        <v>2</v>
      </c>
      <c r="I103" s="77" t="s">
        <v>3</v>
      </c>
      <c r="J103" s="79">
        <v>22</v>
      </c>
      <c r="K103" s="79">
        <v>134</v>
      </c>
      <c r="L103" s="79">
        <v>1180</v>
      </c>
      <c r="M103" s="80">
        <v>51355.64</v>
      </c>
      <c r="N103" s="80">
        <v>2334.3472727272701</v>
      </c>
      <c r="O103" s="81">
        <v>6.0909090909090899</v>
      </c>
      <c r="P103" s="81">
        <v>8.8059701492537297</v>
      </c>
      <c r="Q103" s="80">
        <v>13160.74</v>
      </c>
      <c r="R103" s="82">
        <v>0.25626669242170902</v>
      </c>
      <c r="S103" s="80">
        <v>12276.94</v>
      </c>
      <c r="T103" s="82">
        <v>0.23905728757347799</v>
      </c>
      <c r="U103" s="83">
        <v>102</v>
      </c>
      <c r="V103" s="84">
        <v>34</v>
      </c>
    </row>
    <row r="104" spans="1:22" x14ac:dyDescent="0.25">
      <c r="A104" s="18" t="str">
        <f t="shared" si="1"/>
        <v>202203-North Central35</v>
      </c>
      <c r="B104" s="76">
        <v>2022</v>
      </c>
      <c r="C104" s="77">
        <v>302233</v>
      </c>
      <c r="D104" s="77" t="s">
        <v>75</v>
      </c>
      <c r="E104" s="77" t="s">
        <v>471</v>
      </c>
      <c r="F104" s="77" t="s">
        <v>396</v>
      </c>
      <c r="G104" s="78" t="s">
        <v>533</v>
      </c>
      <c r="H104" s="77" t="s">
        <v>2</v>
      </c>
      <c r="I104" s="77" t="s">
        <v>3</v>
      </c>
      <c r="J104" s="79">
        <v>120</v>
      </c>
      <c r="K104" s="79">
        <v>406</v>
      </c>
      <c r="L104" s="79">
        <v>1233</v>
      </c>
      <c r="M104" s="80">
        <v>51147.48</v>
      </c>
      <c r="N104" s="80">
        <v>426.22899999999998</v>
      </c>
      <c r="O104" s="81">
        <v>3.3833333333333302</v>
      </c>
      <c r="P104" s="81">
        <v>3.0369458128078799</v>
      </c>
      <c r="Q104" s="80">
        <v>8524.58</v>
      </c>
      <c r="R104" s="82">
        <v>0.16666666666666699</v>
      </c>
      <c r="S104" s="80">
        <v>4080.38</v>
      </c>
      <c r="T104" s="82">
        <v>7.9776755374849295E-2</v>
      </c>
      <c r="U104" s="83">
        <v>103</v>
      </c>
      <c r="V104" s="84">
        <v>35</v>
      </c>
    </row>
    <row r="105" spans="1:22" x14ac:dyDescent="0.25">
      <c r="A105" s="18" t="str">
        <f t="shared" si="1"/>
        <v>202202-South West10</v>
      </c>
      <c r="B105" s="76">
        <v>2022</v>
      </c>
      <c r="C105" s="77">
        <v>864241</v>
      </c>
      <c r="D105" s="77" t="s">
        <v>129</v>
      </c>
      <c r="E105" s="77" t="s">
        <v>474</v>
      </c>
      <c r="F105" s="77" t="s">
        <v>402</v>
      </c>
      <c r="G105" s="78" t="s">
        <v>537</v>
      </c>
      <c r="H105" s="77" t="s">
        <v>2</v>
      </c>
      <c r="I105" s="77" t="s">
        <v>3</v>
      </c>
      <c r="J105" s="79">
        <v>45</v>
      </c>
      <c r="K105" s="79">
        <v>265</v>
      </c>
      <c r="L105" s="79">
        <v>1424</v>
      </c>
      <c r="M105" s="80">
        <v>50683.434999999998</v>
      </c>
      <c r="N105" s="80">
        <v>1126.2985555555599</v>
      </c>
      <c r="O105" s="81">
        <v>5.8888888888888902</v>
      </c>
      <c r="P105" s="81">
        <v>5.3735849056603797</v>
      </c>
      <c r="Q105" s="80">
        <v>4607.58500000001</v>
      </c>
      <c r="R105" s="82">
        <v>9.0909090909090995E-2</v>
      </c>
      <c r="S105" s="80">
        <v>2885.4349999999999</v>
      </c>
      <c r="T105" s="82">
        <v>5.6930533615174403E-2</v>
      </c>
      <c r="U105" s="83">
        <v>104</v>
      </c>
      <c r="V105" s="84">
        <v>10</v>
      </c>
    </row>
    <row r="106" spans="1:22" x14ac:dyDescent="0.25">
      <c r="A106" s="18" t="str">
        <f t="shared" si="1"/>
        <v>202202-South West11</v>
      </c>
      <c r="B106" s="76">
        <v>2022</v>
      </c>
      <c r="C106" s="77">
        <v>221841</v>
      </c>
      <c r="D106" s="77" t="s">
        <v>57</v>
      </c>
      <c r="E106" s="77" t="s">
        <v>474</v>
      </c>
      <c r="F106" s="77" t="s">
        <v>424</v>
      </c>
      <c r="G106" s="78" t="s">
        <v>537</v>
      </c>
      <c r="H106" s="77" t="s">
        <v>9</v>
      </c>
      <c r="I106" s="77" t="s">
        <v>3</v>
      </c>
      <c r="J106" s="79">
        <v>127</v>
      </c>
      <c r="K106" s="79">
        <v>366</v>
      </c>
      <c r="L106" s="79">
        <v>1204</v>
      </c>
      <c r="M106" s="80">
        <v>49803.6</v>
      </c>
      <c r="N106" s="80">
        <v>392.15433070866101</v>
      </c>
      <c r="O106" s="81">
        <v>2.88188976377953</v>
      </c>
      <c r="P106" s="81">
        <v>3.2896174863388001</v>
      </c>
      <c r="Q106" s="80">
        <v>8300.6</v>
      </c>
      <c r="R106" s="82">
        <v>0.16666666666666699</v>
      </c>
      <c r="S106" s="80">
        <v>3838.95</v>
      </c>
      <c r="T106" s="82">
        <v>7.7081777220923797E-2</v>
      </c>
      <c r="U106" s="83">
        <v>105</v>
      </c>
      <c r="V106" s="84">
        <v>11</v>
      </c>
    </row>
    <row r="107" spans="1:22" x14ac:dyDescent="0.25">
      <c r="A107" s="18" t="str">
        <f t="shared" si="1"/>
        <v>202204-South Central28</v>
      </c>
      <c r="B107" s="76">
        <v>2022</v>
      </c>
      <c r="C107" s="77">
        <v>466514</v>
      </c>
      <c r="D107" s="77" t="s">
        <v>121</v>
      </c>
      <c r="E107" s="77" t="s">
        <v>472</v>
      </c>
      <c r="F107" s="77" t="s">
        <v>421</v>
      </c>
      <c r="G107" s="78" t="s">
        <v>534</v>
      </c>
      <c r="H107" s="77" t="s">
        <v>9</v>
      </c>
      <c r="I107" s="77" t="s">
        <v>3</v>
      </c>
      <c r="J107" s="79">
        <v>105</v>
      </c>
      <c r="K107" s="79">
        <v>327</v>
      </c>
      <c r="L107" s="79">
        <v>1413</v>
      </c>
      <c r="M107" s="80">
        <v>49725.603000000003</v>
      </c>
      <c r="N107" s="80">
        <v>473.57717142857098</v>
      </c>
      <c r="O107" s="81">
        <v>3.1142857142857099</v>
      </c>
      <c r="P107" s="81">
        <v>4.3211009174311901</v>
      </c>
      <c r="Q107" s="80">
        <v>6106.6530000000002</v>
      </c>
      <c r="R107" s="82">
        <v>0.12280701754386</v>
      </c>
      <c r="S107" s="80">
        <v>2842.1530000000098</v>
      </c>
      <c r="T107" s="82">
        <v>5.7156732719762203E-2</v>
      </c>
      <c r="U107" s="83">
        <v>106</v>
      </c>
      <c r="V107" s="84">
        <v>28</v>
      </c>
    </row>
    <row r="108" spans="1:22" x14ac:dyDescent="0.25">
      <c r="A108" s="18" t="str">
        <f t="shared" si="1"/>
        <v>202206-South East4</v>
      </c>
      <c r="B108" s="76">
        <v>2022</v>
      </c>
      <c r="C108" s="77">
        <v>143836</v>
      </c>
      <c r="D108" s="77" t="s">
        <v>87</v>
      </c>
      <c r="E108" s="77" t="s">
        <v>476</v>
      </c>
      <c r="F108" s="77" t="s">
        <v>397</v>
      </c>
      <c r="G108" s="78" t="s">
        <v>537</v>
      </c>
      <c r="H108" s="77" t="s">
        <v>2</v>
      </c>
      <c r="I108" s="77" t="s">
        <v>3</v>
      </c>
      <c r="J108" s="79">
        <v>112</v>
      </c>
      <c r="K108" s="79">
        <v>298</v>
      </c>
      <c r="L108" s="79">
        <v>1235</v>
      </c>
      <c r="M108" s="80">
        <v>49381.68</v>
      </c>
      <c r="N108" s="80">
        <v>440.90785714285698</v>
      </c>
      <c r="O108" s="81">
        <v>2.66071428571429</v>
      </c>
      <c r="P108" s="81">
        <v>4.1442953020134201</v>
      </c>
      <c r="Q108" s="80">
        <v>8230.2800000000007</v>
      </c>
      <c r="R108" s="82">
        <v>0.16666666666666699</v>
      </c>
      <c r="S108" s="80">
        <v>3942.12</v>
      </c>
      <c r="T108" s="82">
        <v>7.9829604825109202E-2</v>
      </c>
      <c r="U108" s="83">
        <v>107</v>
      </c>
      <c r="V108" s="84">
        <v>4</v>
      </c>
    </row>
    <row r="109" spans="1:22" x14ac:dyDescent="0.25">
      <c r="A109" s="18" t="str">
        <f t="shared" si="1"/>
        <v>202206-South East5</v>
      </c>
      <c r="B109" s="76">
        <v>2022</v>
      </c>
      <c r="C109" s="77">
        <v>463072</v>
      </c>
      <c r="D109" s="77" t="s">
        <v>118</v>
      </c>
      <c r="E109" s="77" t="s">
        <v>476</v>
      </c>
      <c r="F109" s="77" t="s">
        <v>397</v>
      </c>
      <c r="G109" s="78" t="s">
        <v>536</v>
      </c>
      <c r="H109" s="77" t="s">
        <v>9</v>
      </c>
      <c r="I109" s="77" t="s">
        <v>3</v>
      </c>
      <c r="J109" s="79">
        <v>84</v>
      </c>
      <c r="K109" s="79">
        <v>291</v>
      </c>
      <c r="L109" s="79">
        <v>1093</v>
      </c>
      <c r="M109" s="80">
        <v>49227.890399999997</v>
      </c>
      <c r="N109" s="80">
        <v>586.04631428571395</v>
      </c>
      <c r="O109" s="81">
        <v>3.46428571428571</v>
      </c>
      <c r="P109" s="81">
        <v>3.75601374570447</v>
      </c>
      <c r="Q109" s="80">
        <v>13850.940399999999</v>
      </c>
      <c r="R109" s="82">
        <v>0.28136367996789102</v>
      </c>
      <c r="S109" s="80">
        <v>10550.910400000001</v>
      </c>
      <c r="T109" s="82">
        <v>0.21432790059189699</v>
      </c>
      <c r="U109" s="83">
        <v>108</v>
      </c>
      <c r="V109" s="84">
        <v>5</v>
      </c>
    </row>
    <row r="110" spans="1:22" x14ac:dyDescent="0.25">
      <c r="A110" s="18" t="str">
        <f t="shared" si="1"/>
        <v>202202-South West12</v>
      </c>
      <c r="B110" s="76">
        <v>2022</v>
      </c>
      <c r="C110" s="77">
        <v>529212</v>
      </c>
      <c r="D110" s="77" t="s">
        <v>134</v>
      </c>
      <c r="E110" s="77" t="s">
        <v>474</v>
      </c>
      <c r="F110" s="77" t="s">
        <v>420</v>
      </c>
      <c r="G110" s="78" t="s">
        <v>537</v>
      </c>
      <c r="H110" s="77" t="s">
        <v>2</v>
      </c>
      <c r="I110" s="77" t="s">
        <v>3</v>
      </c>
      <c r="J110" s="79">
        <v>113</v>
      </c>
      <c r="K110" s="79">
        <v>256</v>
      </c>
      <c r="L110" s="79">
        <v>975</v>
      </c>
      <c r="M110" s="80">
        <v>48652.224999999999</v>
      </c>
      <c r="N110" s="80">
        <v>430.55066371681397</v>
      </c>
      <c r="O110" s="81">
        <v>2.2654867256637199</v>
      </c>
      <c r="P110" s="81">
        <v>3.80859375</v>
      </c>
      <c r="Q110" s="80">
        <v>15597.225</v>
      </c>
      <c r="R110" s="82">
        <v>0.32058605747219199</v>
      </c>
      <c r="S110" s="80">
        <v>11702.375</v>
      </c>
      <c r="T110" s="82">
        <v>0.24053113706515999</v>
      </c>
      <c r="U110" s="83">
        <v>109</v>
      </c>
      <c r="V110" s="84">
        <v>12</v>
      </c>
    </row>
    <row r="111" spans="1:22" x14ac:dyDescent="0.25">
      <c r="A111" s="18" t="str">
        <f t="shared" si="1"/>
        <v>202203-North Central36</v>
      </c>
      <c r="B111" s="76">
        <v>2022</v>
      </c>
      <c r="C111" s="77">
        <v>870139</v>
      </c>
      <c r="D111" s="77" t="s">
        <v>174</v>
      </c>
      <c r="E111" s="77" t="s">
        <v>471</v>
      </c>
      <c r="F111" s="77" t="s">
        <v>415</v>
      </c>
      <c r="G111" s="78" t="s">
        <v>533</v>
      </c>
      <c r="H111" s="77" t="s">
        <v>2</v>
      </c>
      <c r="I111" s="77" t="s">
        <v>3</v>
      </c>
      <c r="J111" s="79">
        <v>78</v>
      </c>
      <c r="K111" s="79">
        <v>288</v>
      </c>
      <c r="L111" s="79">
        <v>1399</v>
      </c>
      <c r="M111" s="80">
        <v>48525.175999999999</v>
      </c>
      <c r="N111" s="80">
        <v>622.11764102564098</v>
      </c>
      <c r="O111" s="81">
        <v>3.6923076923076898</v>
      </c>
      <c r="P111" s="81">
        <v>4.8576388888888902</v>
      </c>
      <c r="Q111" s="80">
        <v>5199.1260000000002</v>
      </c>
      <c r="R111" s="82">
        <v>0.107142857142857</v>
      </c>
      <c r="S111" s="80">
        <v>2286.1260000000102</v>
      </c>
      <c r="T111" s="82">
        <v>4.7112162972886597E-2</v>
      </c>
      <c r="U111" s="83">
        <v>110</v>
      </c>
      <c r="V111" s="84">
        <v>36</v>
      </c>
    </row>
    <row r="112" spans="1:22" x14ac:dyDescent="0.25">
      <c r="A112" s="18" t="str">
        <f t="shared" si="1"/>
        <v>202201-North West23</v>
      </c>
      <c r="B112" s="76">
        <v>2022</v>
      </c>
      <c r="C112" s="77">
        <v>629321</v>
      </c>
      <c r="D112" s="77" t="s">
        <v>168</v>
      </c>
      <c r="E112" s="77" t="s">
        <v>475</v>
      </c>
      <c r="F112" s="77" t="s">
        <v>399</v>
      </c>
      <c r="G112" s="78" t="s">
        <v>538</v>
      </c>
      <c r="H112" s="77" t="s">
        <v>9</v>
      </c>
      <c r="I112" s="77" t="s">
        <v>3</v>
      </c>
      <c r="J112" s="79">
        <v>111</v>
      </c>
      <c r="K112" s="79">
        <v>417</v>
      </c>
      <c r="L112" s="79">
        <v>1174</v>
      </c>
      <c r="M112" s="80">
        <v>48521.381999999998</v>
      </c>
      <c r="N112" s="80">
        <v>437.12956756756802</v>
      </c>
      <c r="O112" s="81">
        <v>3.7567567567567601</v>
      </c>
      <c r="P112" s="81">
        <v>2.81534772182254</v>
      </c>
      <c r="Q112" s="80">
        <v>12633.732</v>
      </c>
      <c r="R112" s="82">
        <v>0.260374529315756</v>
      </c>
      <c r="S112" s="80">
        <v>8738.4320000000007</v>
      </c>
      <c r="T112" s="82">
        <v>0.18009445815042899</v>
      </c>
      <c r="U112" s="83">
        <v>111</v>
      </c>
      <c r="V112" s="84">
        <v>23</v>
      </c>
    </row>
    <row r="113" spans="1:22" x14ac:dyDescent="0.25">
      <c r="A113" s="18" t="str">
        <f t="shared" si="1"/>
        <v>202205-North East8</v>
      </c>
      <c r="B113" s="76">
        <v>2022</v>
      </c>
      <c r="C113" s="77">
        <v>676623</v>
      </c>
      <c r="D113" s="77" t="s">
        <v>274</v>
      </c>
      <c r="E113" s="77" t="s">
        <v>473</v>
      </c>
      <c r="F113" s="77" t="s">
        <v>425</v>
      </c>
      <c r="G113" s="78" t="s">
        <v>533</v>
      </c>
      <c r="H113" s="77" t="s">
        <v>2</v>
      </c>
      <c r="I113" s="77" t="s">
        <v>3</v>
      </c>
      <c r="J113" s="79">
        <v>70</v>
      </c>
      <c r="K113" s="79">
        <v>283</v>
      </c>
      <c r="L113" s="79">
        <v>1385</v>
      </c>
      <c r="M113" s="80">
        <v>48216.87</v>
      </c>
      <c r="N113" s="80">
        <v>688.81242857142797</v>
      </c>
      <c r="O113" s="81">
        <v>4.04285714285714</v>
      </c>
      <c r="P113" s="81">
        <v>4.8939929328621901</v>
      </c>
      <c r="Q113" s="80">
        <v>5921.3700000000099</v>
      </c>
      <c r="R113" s="82">
        <v>0.12280701754386</v>
      </c>
      <c r="S113" s="80">
        <v>3443.37</v>
      </c>
      <c r="T113" s="82">
        <v>7.1414216642432499E-2</v>
      </c>
      <c r="U113" s="83">
        <v>112</v>
      </c>
      <c r="V113" s="84">
        <v>8</v>
      </c>
    </row>
    <row r="114" spans="1:22" x14ac:dyDescent="0.25">
      <c r="A114" s="18" t="str">
        <f t="shared" si="1"/>
        <v>202202-South West13</v>
      </c>
      <c r="B114" s="76">
        <v>2022</v>
      </c>
      <c r="C114" s="77">
        <v>947664</v>
      </c>
      <c r="D114" s="77" t="s">
        <v>358</v>
      </c>
      <c r="E114" s="77" t="s">
        <v>474</v>
      </c>
      <c r="F114" s="77" t="s">
        <v>424</v>
      </c>
      <c r="G114" s="78" t="s">
        <v>537</v>
      </c>
      <c r="H114" s="77" t="s">
        <v>9</v>
      </c>
      <c r="I114" s="77" t="s">
        <v>3</v>
      </c>
      <c r="J114" s="79">
        <v>99</v>
      </c>
      <c r="K114" s="79">
        <v>360</v>
      </c>
      <c r="L114" s="79">
        <v>1304</v>
      </c>
      <c r="M114" s="80">
        <v>47992.332799999996</v>
      </c>
      <c r="N114" s="80">
        <v>484.771038383838</v>
      </c>
      <c r="O114" s="81">
        <v>3.6363636363636398</v>
      </c>
      <c r="P114" s="81">
        <v>3.62222222222222</v>
      </c>
      <c r="Q114" s="80">
        <v>12179.032800000001</v>
      </c>
      <c r="R114" s="82">
        <v>0.25377038558959097</v>
      </c>
      <c r="S114" s="80">
        <v>8618.8827999999903</v>
      </c>
      <c r="T114" s="82">
        <v>0.179588744642144</v>
      </c>
      <c r="U114" s="83">
        <v>113</v>
      </c>
      <c r="V114" s="84">
        <v>13</v>
      </c>
    </row>
    <row r="115" spans="1:22" x14ac:dyDescent="0.25">
      <c r="A115" s="18" t="str">
        <f t="shared" si="1"/>
        <v>202206-South East6</v>
      </c>
      <c r="B115" s="76">
        <v>2022</v>
      </c>
      <c r="C115" s="77">
        <v>188132</v>
      </c>
      <c r="D115" s="77" t="s">
        <v>48</v>
      </c>
      <c r="E115" s="77" t="s">
        <v>476</v>
      </c>
      <c r="F115" s="77" t="s">
        <v>397</v>
      </c>
      <c r="G115" s="78" t="s">
        <v>538</v>
      </c>
      <c r="H115" s="77" t="s">
        <v>2</v>
      </c>
      <c r="I115" s="77" t="s">
        <v>3</v>
      </c>
      <c r="J115" s="79">
        <v>125</v>
      </c>
      <c r="K115" s="79">
        <v>350</v>
      </c>
      <c r="L115" s="79">
        <v>1256</v>
      </c>
      <c r="M115" s="80">
        <v>46059.12</v>
      </c>
      <c r="N115" s="80">
        <v>368.47296</v>
      </c>
      <c r="O115" s="81">
        <v>2.8</v>
      </c>
      <c r="P115" s="81">
        <v>3.5885714285714299</v>
      </c>
      <c r="Q115" s="80">
        <v>7676.52</v>
      </c>
      <c r="R115" s="82">
        <v>0.16666666666666699</v>
      </c>
      <c r="S115" s="80">
        <v>2868.36</v>
      </c>
      <c r="T115" s="82">
        <v>6.2275614471140502E-2</v>
      </c>
      <c r="U115" s="83">
        <v>114</v>
      </c>
      <c r="V115" s="84">
        <v>6</v>
      </c>
    </row>
    <row r="116" spans="1:22" x14ac:dyDescent="0.25">
      <c r="A116" s="18" t="str">
        <f t="shared" si="1"/>
        <v>202203-North Central37</v>
      </c>
      <c r="B116" s="76">
        <v>2022</v>
      </c>
      <c r="C116" s="77">
        <v>128453</v>
      </c>
      <c r="D116" s="77" t="s">
        <v>130</v>
      </c>
      <c r="E116" s="77" t="s">
        <v>471</v>
      </c>
      <c r="F116" s="77" t="s">
        <v>426</v>
      </c>
      <c r="G116" s="78" t="s">
        <v>538</v>
      </c>
      <c r="H116" s="77" t="s">
        <v>2</v>
      </c>
      <c r="I116" s="77" t="s">
        <v>3</v>
      </c>
      <c r="J116" s="79">
        <v>88</v>
      </c>
      <c r="K116" s="79">
        <v>247</v>
      </c>
      <c r="L116" s="79">
        <v>1172</v>
      </c>
      <c r="M116" s="80">
        <v>44318.843999999997</v>
      </c>
      <c r="N116" s="80">
        <v>503.62322727272698</v>
      </c>
      <c r="O116" s="81">
        <v>2.8068181818181799</v>
      </c>
      <c r="P116" s="81">
        <v>4.7449392712550598</v>
      </c>
      <c r="Q116" s="80">
        <v>6112.9440000000004</v>
      </c>
      <c r="R116" s="82">
        <v>0.13793103448275901</v>
      </c>
      <c r="S116" s="80">
        <v>2915.5439999999999</v>
      </c>
      <c r="T116" s="82">
        <v>6.5785650907320595E-2</v>
      </c>
      <c r="U116" s="83">
        <v>115</v>
      </c>
      <c r="V116" s="84">
        <v>37</v>
      </c>
    </row>
    <row r="117" spans="1:22" x14ac:dyDescent="0.25">
      <c r="A117" s="18" t="str">
        <f t="shared" si="1"/>
        <v>202206-South East7</v>
      </c>
      <c r="B117" s="76">
        <v>2022</v>
      </c>
      <c r="C117" s="77">
        <v>552957</v>
      </c>
      <c r="D117" s="77" t="s">
        <v>141</v>
      </c>
      <c r="E117" s="77" t="s">
        <v>476</v>
      </c>
      <c r="F117" s="77" t="s">
        <v>417</v>
      </c>
      <c r="G117" s="78" t="s">
        <v>536</v>
      </c>
      <c r="H117" s="77" t="s">
        <v>9</v>
      </c>
      <c r="I117" s="77" t="s">
        <v>3</v>
      </c>
      <c r="J117" s="79">
        <v>75</v>
      </c>
      <c r="K117" s="79">
        <v>321</v>
      </c>
      <c r="L117" s="79">
        <v>1170</v>
      </c>
      <c r="M117" s="80">
        <v>43155.54</v>
      </c>
      <c r="N117" s="80">
        <v>575.40719999999999</v>
      </c>
      <c r="O117" s="81">
        <v>4.28</v>
      </c>
      <c r="P117" s="81">
        <v>3.6448598130841101</v>
      </c>
      <c r="Q117" s="80">
        <v>7192.59</v>
      </c>
      <c r="R117" s="82">
        <v>0.16666666666666699</v>
      </c>
      <c r="S117" s="80">
        <v>4175.6400000000003</v>
      </c>
      <c r="T117" s="82">
        <v>9.6757913352491898E-2</v>
      </c>
      <c r="U117" s="83">
        <v>116</v>
      </c>
      <c r="V117" s="84">
        <v>7</v>
      </c>
    </row>
    <row r="118" spans="1:22" x14ac:dyDescent="0.25">
      <c r="A118" s="18" t="str">
        <f t="shared" si="1"/>
        <v>202201-North West24</v>
      </c>
      <c r="B118" s="76">
        <v>2022</v>
      </c>
      <c r="C118" s="77">
        <v>335207</v>
      </c>
      <c r="D118" s="77" t="s">
        <v>25</v>
      </c>
      <c r="E118" s="77" t="s">
        <v>475</v>
      </c>
      <c r="F118" s="77" t="s">
        <v>414</v>
      </c>
      <c r="G118" s="78" t="s">
        <v>535</v>
      </c>
      <c r="H118" s="77" t="s">
        <v>2</v>
      </c>
      <c r="I118" s="77" t="s">
        <v>3</v>
      </c>
      <c r="J118" s="79">
        <v>99</v>
      </c>
      <c r="K118" s="79">
        <v>287</v>
      </c>
      <c r="L118" s="79">
        <v>1113</v>
      </c>
      <c r="M118" s="80">
        <v>42606.18</v>
      </c>
      <c r="N118" s="80">
        <v>430.36545454545501</v>
      </c>
      <c r="O118" s="81">
        <v>2.8989898989899001</v>
      </c>
      <c r="P118" s="81">
        <v>3.8780487804877999</v>
      </c>
      <c r="Q118" s="80">
        <v>7101.03</v>
      </c>
      <c r="R118" s="82">
        <v>0.16666666666666699</v>
      </c>
      <c r="S118" s="80">
        <v>3720.18</v>
      </c>
      <c r="T118" s="82">
        <v>8.7315502117298494E-2</v>
      </c>
      <c r="U118" s="83">
        <v>117</v>
      </c>
      <c r="V118" s="84">
        <v>24</v>
      </c>
    </row>
    <row r="119" spans="1:22" x14ac:dyDescent="0.25">
      <c r="A119" s="18" t="str">
        <f t="shared" si="1"/>
        <v>202204-South Central29</v>
      </c>
      <c r="B119" s="76">
        <v>2022</v>
      </c>
      <c r="C119" s="77">
        <v>495647</v>
      </c>
      <c r="D119" s="77" t="s">
        <v>127</v>
      </c>
      <c r="E119" s="77" t="s">
        <v>472</v>
      </c>
      <c r="F119" s="77" t="s">
        <v>400</v>
      </c>
      <c r="G119" s="78" t="s">
        <v>534</v>
      </c>
      <c r="H119" s="77" t="s">
        <v>2</v>
      </c>
      <c r="I119" s="77" t="s">
        <v>3</v>
      </c>
      <c r="J119" s="79">
        <v>125</v>
      </c>
      <c r="K119" s="79">
        <v>239</v>
      </c>
      <c r="L119" s="79">
        <v>971</v>
      </c>
      <c r="M119" s="80">
        <v>42461.414599999996</v>
      </c>
      <c r="N119" s="80">
        <v>339.69131679999998</v>
      </c>
      <c r="O119" s="81">
        <v>1.9119999999999999</v>
      </c>
      <c r="P119" s="81">
        <v>4.06276150627615</v>
      </c>
      <c r="Q119" s="80">
        <v>13777.9146</v>
      </c>
      <c r="R119" s="82">
        <v>0.324480819346042</v>
      </c>
      <c r="S119" s="80">
        <v>10040.4146</v>
      </c>
      <c r="T119" s="82">
        <v>0.236459729252638</v>
      </c>
      <c r="U119" s="83">
        <v>118</v>
      </c>
      <c r="V119" s="84">
        <v>29</v>
      </c>
    </row>
    <row r="120" spans="1:22" x14ac:dyDescent="0.25">
      <c r="A120" s="18" t="str">
        <f t="shared" si="1"/>
        <v>202206-South East8</v>
      </c>
      <c r="B120" s="76">
        <v>2022</v>
      </c>
      <c r="C120" s="77">
        <v>333866</v>
      </c>
      <c r="D120" s="77" t="s">
        <v>285</v>
      </c>
      <c r="E120" s="77" t="s">
        <v>476</v>
      </c>
      <c r="F120" s="77" t="s">
        <v>417</v>
      </c>
      <c r="G120" s="78" t="s">
        <v>533</v>
      </c>
      <c r="H120" s="77" t="s">
        <v>2</v>
      </c>
      <c r="I120" s="77" t="s">
        <v>3</v>
      </c>
      <c r="J120" s="79">
        <v>53</v>
      </c>
      <c r="K120" s="79">
        <v>291</v>
      </c>
      <c r="L120" s="79">
        <v>1323</v>
      </c>
      <c r="M120" s="80">
        <v>42277.623</v>
      </c>
      <c r="N120" s="80">
        <v>797.69100000000003</v>
      </c>
      <c r="O120" s="81">
        <v>5.4905660377358503</v>
      </c>
      <c r="P120" s="81">
        <v>4.5463917525773203</v>
      </c>
      <c r="Q120" s="80">
        <v>2393.0729999999999</v>
      </c>
      <c r="R120" s="82">
        <v>5.6603773584905703E-2</v>
      </c>
      <c r="S120" s="80">
        <v>176.80300000000099</v>
      </c>
      <c r="T120" s="82">
        <v>4.1819522351103002E-3</v>
      </c>
      <c r="U120" s="83">
        <v>119</v>
      </c>
      <c r="V120" s="84">
        <v>8</v>
      </c>
    </row>
    <row r="121" spans="1:22" x14ac:dyDescent="0.25">
      <c r="A121" s="18" t="str">
        <f t="shared" si="1"/>
        <v>202201-North West25</v>
      </c>
      <c r="B121" s="76">
        <v>2022</v>
      </c>
      <c r="C121" s="77">
        <v>128453</v>
      </c>
      <c r="D121" s="77" t="s">
        <v>130</v>
      </c>
      <c r="E121" s="77" t="s">
        <v>475</v>
      </c>
      <c r="F121" s="77" t="s">
        <v>395</v>
      </c>
      <c r="G121" s="78" t="s">
        <v>538</v>
      </c>
      <c r="H121" s="77" t="s">
        <v>2</v>
      </c>
      <c r="I121" s="77" t="s">
        <v>3</v>
      </c>
      <c r="J121" s="79">
        <v>131</v>
      </c>
      <c r="K121" s="79">
        <v>286</v>
      </c>
      <c r="L121" s="79">
        <v>1225</v>
      </c>
      <c r="M121" s="80">
        <v>42221.622000000003</v>
      </c>
      <c r="N121" s="80">
        <v>322.30245801526701</v>
      </c>
      <c r="O121" s="81">
        <v>2.1832061068702302</v>
      </c>
      <c r="P121" s="81">
        <v>4.2832167832167798</v>
      </c>
      <c r="Q121" s="80">
        <v>5823.6719999999996</v>
      </c>
      <c r="R121" s="82">
        <v>0.13793103448275901</v>
      </c>
      <c r="S121" s="80">
        <v>1451.922</v>
      </c>
      <c r="T121" s="82">
        <v>3.4388115169995001E-2</v>
      </c>
      <c r="U121" s="83">
        <v>120</v>
      </c>
      <c r="V121" s="84">
        <v>25</v>
      </c>
    </row>
    <row r="122" spans="1:22" x14ac:dyDescent="0.25">
      <c r="A122" s="18" t="str">
        <f t="shared" si="1"/>
        <v>202206-South East9</v>
      </c>
      <c r="B122" s="76">
        <v>2022</v>
      </c>
      <c r="C122" s="77">
        <v>734174</v>
      </c>
      <c r="D122" s="77" t="s">
        <v>369</v>
      </c>
      <c r="E122" s="77" t="s">
        <v>476</v>
      </c>
      <c r="F122" s="77" t="s">
        <v>417</v>
      </c>
      <c r="G122" s="78" t="s">
        <v>536</v>
      </c>
      <c r="H122" s="77" t="s">
        <v>9</v>
      </c>
      <c r="I122" s="77" t="s">
        <v>3</v>
      </c>
      <c r="J122" s="79">
        <v>64</v>
      </c>
      <c r="K122" s="79">
        <v>149</v>
      </c>
      <c r="L122" s="79">
        <v>844</v>
      </c>
      <c r="M122" s="80">
        <v>42194.563199999997</v>
      </c>
      <c r="N122" s="80">
        <v>659.29004999999995</v>
      </c>
      <c r="O122" s="81">
        <v>2.328125</v>
      </c>
      <c r="P122" s="81">
        <v>5.6644295302013399</v>
      </c>
      <c r="Q122" s="80">
        <v>12176.3632</v>
      </c>
      <c r="R122" s="82">
        <v>0.28857659083433701</v>
      </c>
      <c r="S122" s="80">
        <v>9751.9731999999894</v>
      </c>
      <c r="T122" s="82">
        <v>0.23111918836026701</v>
      </c>
      <c r="U122" s="83">
        <v>121</v>
      </c>
      <c r="V122" s="84">
        <v>9</v>
      </c>
    </row>
    <row r="123" spans="1:22" x14ac:dyDescent="0.25">
      <c r="A123" s="18" t="str">
        <f t="shared" si="1"/>
        <v>202201-North West26</v>
      </c>
      <c r="B123" s="76">
        <v>2022</v>
      </c>
      <c r="C123" s="77">
        <v>107439</v>
      </c>
      <c r="D123" s="77" t="s">
        <v>1</v>
      </c>
      <c r="E123" s="77" t="s">
        <v>475</v>
      </c>
      <c r="F123" s="77" t="s">
        <v>404</v>
      </c>
      <c r="G123" s="78" t="s">
        <v>534</v>
      </c>
      <c r="H123" s="77" t="s">
        <v>2</v>
      </c>
      <c r="I123" s="77" t="s">
        <v>3</v>
      </c>
      <c r="J123" s="79">
        <v>130</v>
      </c>
      <c r="K123" s="79">
        <v>298</v>
      </c>
      <c r="L123" s="79">
        <v>1163</v>
      </c>
      <c r="M123" s="80">
        <v>42133.421999999999</v>
      </c>
      <c r="N123" s="80">
        <v>324.10324615384599</v>
      </c>
      <c r="O123" s="81">
        <v>2.2923076923076899</v>
      </c>
      <c r="P123" s="81">
        <v>3.90268456375839</v>
      </c>
      <c r="Q123" s="80">
        <v>5648.4219999999896</v>
      </c>
      <c r="R123" s="82">
        <v>0.13406036661346901</v>
      </c>
      <c r="S123" s="80">
        <v>1292.8219999999999</v>
      </c>
      <c r="T123" s="82">
        <v>3.0684001883350399E-2</v>
      </c>
      <c r="U123" s="83">
        <v>122</v>
      </c>
      <c r="V123" s="84">
        <v>26</v>
      </c>
    </row>
    <row r="124" spans="1:22" x14ac:dyDescent="0.25">
      <c r="A124" s="18" t="str">
        <f t="shared" si="1"/>
        <v>202205-North East9</v>
      </c>
      <c r="B124" s="76">
        <v>2022</v>
      </c>
      <c r="C124" s="77">
        <v>380543</v>
      </c>
      <c r="D124" s="77" t="s">
        <v>380</v>
      </c>
      <c r="E124" s="77" t="s">
        <v>473</v>
      </c>
      <c r="F124" s="77" t="s">
        <v>406</v>
      </c>
      <c r="G124" s="78" t="s">
        <v>535</v>
      </c>
      <c r="H124" s="77" t="s">
        <v>9</v>
      </c>
      <c r="I124" s="77" t="s">
        <v>3</v>
      </c>
      <c r="J124" s="79">
        <v>107</v>
      </c>
      <c r="K124" s="79">
        <v>293</v>
      </c>
      <c r="L124" s="79">
        <v>1104</v>
      </c>
      <c r="M124" s="80">
        <v>41889.42</v>
      </c>
      <c r="N124" s="80">
        <v>391.48990654205602</v>
      </c>
      <c r="O124" s="81">
        <v>2.7383177570093502</v>
      </c>
      <c r="P124" s="81">
        <v>3.7679180887372001</v>
      </c>
      <c r="Q124" s="80">
        <v>6981.57</v>
      </c>
      <c r="R124" s="82">
        <v>0.16666666666666699</v>
      </c>
      <c r="S124" s="80">
        <v>3348.32</v>
      </c>
      <c r="T124" s="82">
        <v>7.99323552343289E-2</v>
      </c>
      <c r="U124" s="83">
        <v>123</v>
      </c>
      <c r="V124" s="84">
        <v>9</v>
      </c>
    </row>
    <row r="125" spans="1:22" x14ac:dyDescent="0.25">
      <c r="A125" s="18" t="str">
        <f t="shared" si="1"/>
        <v>202203-North Central38</v>
      </c>
      <c r="B125" s="76">
        <v>2022</v>
      </c>
      <c r="C125" s="77">
        <v>226667</v>
      </c>
      <c r="D125" s="77" t="s">
        <v>286</v>
      </c>
      <c r="E125" s="77" t="s">
        <v>471</v>
      </c>
      <c r="F125" s="77" t="s">
        <v>405</v>
      </c>
      <c r="G125" s="78" t="s">
        <v>533</v>
      </c>
      <c r="H125" s="77" t="s">
        <v>2</v>
      </c>
      <c r="I125" s="77" t="s">
        <v>3</v>
      </c>
      <c r="J125" s="79">
        <v>157</v>
      </c>
      <c r="K125" s="79">
        <v>256</v>
      </c>
      <c r="L125" s="79">
        <v>1121</v>
      </c>
      <c r="M125" s="80">
        <v>40793.64</v>
      </c>
      <c r="N125" s="80">
        <v>259.83210191082799</v>
      </c>
      <c r="O125" s="81">
        <v>1.6305732484076401</v>
      </c>
      <c r="P125" s="81">
        <v>4.37890625</v>
      </c>
      <c r="Q125" s="80">
        <v>6798.94</v>
      </c>
      <c r="R125" s="82">
        <v>0.16666666666666699</v>
      </c>
      <c r="S125" s="80">
        <v>1310.74</v>
      </c>
      <c r="T125" s="82">
        <v>3.2130989046331701E-2</v>
      </c>
      <c r="U125" s="83">
        <v>124</v>
      </c>
      <c r="V125" s="84">
        <v>38</v>
      </c>
    </row>
    <row r="126" spans="1:22" x14ac:dyDescent="0.25">
      <c r="A126" s="18" t="str">
        <f t="shared" si="1"/>
        <v>202205-North East10</v>
      </c>
      <c r="B126" s="76">
        <v>2022</v>
      </c>
      <c r="C126" s="77">
        <v>128453</v>
      </c>
      <c r="D126" s="77" t="s">
        <v>130</v>
      </c>
      <c r="E126" s="77" t="s">
        <v>473</v>
      </c>
      <c r="F126" s="77" t="s">
        <v>406</v>
      </c>
      <c r="G126" s="78" t="s">
        <v>538</v>
      </c>
      <c r="H126" s="77" t="s">
        <v>2</v>
      </c>
      <c r="I126" s="77" t="s">
        <v>3</v>
      </c>
      <c r="J126" s="79">
        <v>120</v>
      </c>
      <c r="K126" s="79">
        <v>280</v>
      </c>
      <c r="L126" s="79">
        <v>1162</v>
      </c>
      <c r="M126" s="80">
        <v>40170.394</v>
      </c>
      <c r="N126" s="80">
        <v>334.753283333333</v>
      </c>
      <c r="O126" s="81">
        <v>2.3333333333333299</v>
      </c>
      <c r="P126" s="81">
        <v>4.1500000000000004</v>
      </c>
      <c r="Q126" s="80">
        <v>5540.7439999999997</v>
      </c>
      <c r="R126" s="82">
        <v>0.13793103448275901</v>
      </c>
      <c r="S126" s="80">
        <v>1515.4939999999999</v>
      </c>
      <c r="T126" s="82">
        <v>3.77266401718638E-2</v>
      </c>
      <c r="U126" s="83">
        <v>125</v>
      </c>
      <c r="V126" s="84">
        <v>10</v>
      </c>
    </row>
    <row r="127" spans="1:22" x14ac:dyDescent="0.25">
      <c r="A127" s="18" t="str">
        <f t="shared" si="1"/>
        <v>202204-South Central30</v>
      </c>
      <c r="B127" s="76">
        <v>2022</v>
      </c>
      <c r="C127" s="77">
        <v>782190</v>
      </c>
      <c r="D127" s="77" t="s">
        <v>53</v>
      </c>
      <c r="E127" s="77" t="s">
        <v>472</v>
      </c>
      <c r="F127" s="77" t="s">
        <v>403</v>
      </c>
      <c r="G127" s="78" t="s">
        <v>537</v>
      </c>
      <c r="H127" s="77" t="s">
        <v>2</v>
      </c>
      <c r="I127" s="77" t="s">
        <v>3</v>
      </c>
      <c r="J127" s="79">
        <v>246</v>
      </c>
      <c r="K127" s="79">
        <v>363</v>
      </c>
      <c r="L127" s="79">
        <v>1212</v>
      </c>
      <c r="M127" s="80">
        <v>39475.32</v>
      </c>
      <c r="N127" s="80">
        <v>160.46878048780499</v>
      </c>
      <c r="O127" s="81">
        <v>1.4756097560975601</v>
      </c>
      <c r="P127" s="81">
        <v>3.3388429752066102</v>
      </c>
      <c r="Q127" s="80">
        <v>6579.22</v>
      </c>
      <c r="R127" s="82">
        <v>0.16666666666666699</v>
      </c>
      <c r="S127" s="80">
        <v>-671.78000000000202</v>
      </c>
      <c r="T127" s="82">
        <v>-1.7017721452289698E-2</v>
      </c>
      <c r="U127" s="83">
        <v>126</v>
      </c>
      <c r="V127" s="84">
        <v>30</v>
      </c>
    </row>
    <row r="128" spans="1:22" x14ac:dyDescent="0.25">
      <c r="A128" s="18" t="str">
        <f t="shared" si="1"/>
        <v>202206-South East10</v>
      </c>
      <c r="B128" s="76">
        <v>2022</v>
      </c>
      <c r="C128" s="77">
        <v>461878</v>
      </c>
      <c r="D128" s="77" t="s">
        <v>362</v>
      </c>
      <c r="E128" s="77" t="s">
        <v>476</v>
      </c>
      <c r="F128" s="77" t="s">
        <v>417</v>
      </c>
      <c r="G128" s="78" t="s">
        <v>536</v>
      </c>
      <c r="H128" s="77" t="s">
        <v>9</v>
      </c>
      <c r="I128" s="77" t="s">
        <v>3</v>
      </c>
      <c r="J128" s="79">
        <v>135</v>
      </c>
      <c r="K128" s="79">
        <v>207</v>
      </c>
      <c r="L128" s="79">
        <v>852</v>
      </c>
      <c r="M128" s="80">
        <v>39331.785600000003</v>
      </c>
      <c r="N128" s="80">
        <v>291.34656000000001</v>
      </c>
      <c r="O128" s="81">
        <v>1.5333333333333301</v>
      </c>
      <c r="P128" s="81">
        <v>4.1159420289855104</v>
      </c>
      <c r="Q128" s="80">
        <v>11733.035599999999</v>
      </c>
      <c r="R128" s="82">
        <v>0.29830925347055598</v>
      </c>
      <c r="S128" s="80">
        <v>6749.2856000000002</v>
      </c>
      <c r="T128" s="82">
        <v>0.171598759045407</v>
      </c>
      <c r="U128" s="83">
        <v>127</v>
      </c>
      <c r="V128" s="84">
        <v>10</v>
      </c>
    </row>
    <row r="129" spans="1:22" x14ac:dyDescent="0.25">
      <c r="A129" s="18" t="str">
        <f t="shared" si="1"/>
        <v>202201-North West27</v>
      </c>
      <c r="B129" s="76">
        <v>2022</v>
      </c>
      <c r="C129" s="77">
        <v>423877</v>
      </c>
      <c r="D129" s="77" t="s">
        <v>88</v>
      </c>
      <c r="E129" s="77" t="s">
        <v>475</v>
      </c>
      <c r="F129" s="77" t="s">
        <v>395</v>
      </c>
      <c r="G129" s="78" t="s">
        <v>534</v>
      </c>
      <c r="H129" s="77" t="s">
        <v>2</v>
      </c>
      <c r="I129" s="77" t="s">
        <v>3</v>
      </c>
      <c r="J129" s="79">
        <v>109</v>
      </c>
      <c r="K129" s="79">
        <v>229</v>
      </c>
      <c r="L129" s="79">
        <v>1122</v>
      </c>
      <c r="M129" s="80">
        <v>39144.120000000003</v>
      </c>
      <c r="N129" s="80">
        <v>359.12036697247697</v>
      </c>
      <c r="O129" s="81">
        <v>2.1009174311926602</v>
      </c>
      <c r="P129" s="81">
        <v>4.8995633187772896</v>
      </c>
      <c r="Q129" s="80">
        <v>6524.02</v>
      </c>
      <c r="R129" s="82">
        <v>0.16666666666666699</v>
      </c>
      <c r="S129" s="80">
        <v>2894.77</v>
      </c>
      <c r="T129" s="82">
        <v>7.3951592218703593E-2</v>
      </c>
      <c r="U129" s="83">
        <v>128</v>
      </c>
      <c r="V129" s="84">
        <v>27</v>
      </c>
    </row>
    <row r="130" spans="1:22" x14ac:dyDescent="0.25">
      <c r="A130" s="18" t="str">
        <f t="shared" ref="A130:A193" si="2">B130&amp;E130&amp;V130</f>
        <v>202202-South West14</v>
      </c>
      <c r="B130" s="76">
        <v>2022</v>
      </c>
      <c r="C130" s="77">
        <v>287037</v>
      </c>
      <c r="D130" s="77" t="s">
        <v>70</v>
      </c>
      <c r="E130" s="77" t="s">
        <v>474</v>
      </c>
      <c r="F130" s="77" t="s">
        <v>420</v>
      </c>
      <c r="G130" s="78" t="s">
        <v>537</v>
      </c>
      <c r="H130" s="77" t="s">
        <v>9</v>
      </c>
      <c r="I130" s="77" t="s">
        <v>3</v>
      </c>
      <c r="J130" s="79">
        <v>45</v>
      </c>
      <c r="K130" s="79">
        <v>183</v>
      </c>
      <c r="L130" s="79">
        <v>974</v>
      </c>
      <c r="M130" s="80">
        <v>38897.082000000002</v>
      </c>
      <c r="N130" s="80">
        <v>864.37959999999998</v>
      </c>
      <c r="O130" s="81">
        <v>4.06666666666667</v>
      </c>
      <c r="P130" s="81">
        <v>5.3224043715846996</v>
      </c>
      <c r="Q130" s="80">
        <v>10503.682000000001</v>
      </c>
      <c r="R130" s="82">
        <v>0.270037788438732</v>
      </c>
      <c r="S130" s="80">
        <v>8866.7819999999992</v>
      </c>
      <c r="T130" s="82">
        <v>0.22795494016749099</v>
      </c>
      <c r="U130" s="83">
        <v>129</v>
      </c>
      <c r="V130" s="84">
        <v>14</v>
      </c>
    </row>
    <row r="131" spans="1:22" x14ac:dyDescent="0.25">
      <c r="A131" s="18" t="str">
        <f t="shared" si="2"/>
        <v>202205-North East11</v>
      </c>
      <c r="B131" s="76">
        <v>2022</v>
      </c>
      <c r="C131" s="77">
        <v>961606</v>
      </c>
      <c r="D131" s="77" t="s">
        <v>264</v>
      </c>
      <c r="E131" s="77" t="s">
        <v>473</v>
      </c>
      <c r="F131" s="77" t="s">
        <v>406</v>
      </c>
      <c r="G131" s="78" t="s">
        <v>535</v>
      </c>
      <c r="H131" s="77" t="s">
        <v>9</v>
      </c>
      <c r="I131" s="77" t="s">
        <v>3</v>
      </c>
      <c r="J131" s="79">
        <v>46</v>
      </c>
      <c r="K131" s="79">
        <v>173</v>
      </c>
      <c r="L131" s="79">
        <v>953</v>
      </c>
      <c r="M131" s="80">
        <v>38778.567799999997</v>
      </c>
      <c r="N131" s="80">
        <v>843.01234347826096</v>
      </c>
      <c r="O131" s="81">
        <v>3.7608695652173898</v>
      </c>
      <c r="P131" s="81">
        <v>5.5086705202312096</v>
      </c>
      <c r="Q131" s="80">
        <v>12633.817800000001</v>
      </c>
      <c r="R131" s="82">
        <v>0.32579382160678999</v>
      </c>
      <c r="S131" s="80">
        <v>11020.2678</v>
      </c>
      <c r="T131" s="82">
        <v>0.28418449739652302</v>
      </c>
      <c r="U131" s="83">
        <v>130</v>
      </c>
      <c r="V131" s="84">
        <v>11</v>
      </c>
    </row>
    <row r="132" spans="1:22" x14ac:dyDescent="0.25">
      <c r="A132" s="18" t="str">
        <f t="shared" si="2"/>
        <v>202203-North Central39</v>
      </c>
      <c r="B132" s="76">
        <v>2022</v>
      </c>
      <c r="C132" s="77">
        <v>311100</v>
      </c>
      <c r="D132" s="77" t="s">
        <v>301</v>
      </c>
      <c r="E132" s="77" t="s">
        <v>471</v>
      </c>
      <c r="F132" s="77" t="s">
        <v>413</v>
      </c>
      <c r="G132" s="78" t="s">
        <v>533</v>
      </c>
      <c r="H132" s="77" t="s">
        <v>9</v>
      </c>
      <c r="I132" s="77" t="s">
        <v>3</v>
      </c>
      <c r="J132" s="79">
        <v>111</v>
      </c>
      <c r="K132" s="79">
        <v>201</v>
      </c>
      <c r="L132" s="79">
        <v>875</v>
      </c>
      <c r="M132" s="80">
        <v>38348.82</v>
      </c>
      <c r="N132" s="80">
        <v>345.48486486486502</v>
      </c>
      <c r="O132" s="81">
        <v>1.8108108108108101</v>
      </c>
      <c r="P132" s="81">
        <v>4.3532338308457703</v>
      </c>
      <c r="Q132" s="80">
        <v>11100.37</v>
      </c>
      <c r="R132" s="82">
        <v>0.28945792856207803</v>
      </c>
      <c r="S132" s="80">
        <v>7196.17</v>
      </c>
      <c r="T132" s="82">
        <v>0.187650363166324</v>
      </c>
      <c r="U132" s="83">
        <v>131</v>
      </c>
      <c r="V132" s="84">
        <v>39</v>
      </c>
    </row>
    <row r="133" spans="1:22" x14ac:dyDescent="0.25">
      <c r="A133" s="18" t="str">
        <f t="shared" si="2"/>
        <v>202205-North East12</v>
      </c>
      <c r="B133" s="76">
        <v>2022</v>
      </c>
      <c r="C133" s="77">
        <v>203761</v>
      </c>
      <c r="D133" s="77" t="s">
        <v>51</v>
      </c>
      <c r="E133" s="77" t="s">
        <v>473</v>
      </c>
      <c r="F133" s="77" t="s">
        <v>406</v>
      </c>
      <c r="G133" s="78" t="s">
        <v>535</v>
      </c>
      <c r="H133" s="77" t="s">
        <v>9</v>
      </c>
      <c r="I133" s="77" t="s">
        <v>3</v>
      </c>
      <c r="J133" s="79">
        <v>91</v>
      </c>
      <c r="K133" s="79">
        <v>269</v>
      </c>
      <c r="L133" s="79">
        <v>884</v>
      </c>
      <c r="M133" s="80">
        <v>38023.800000000003</v>
      </c>
      <c r="N133" s="80">
        <v>417.84395604395598</v>
      </c>
      <c r="O133" s="81">
        <v>2.9560439560439602</v>
      </c>
      <c r="P133" s="81">
        <v>3.2862453531598499</v>
      </c>
      <c r="Q133" s="80">
        <v>6337.3</v>
      </c>
      <c r="R133" s="82">
        <v>0.16666666666666699</v>
      </c>
      <c r="S133" s="80">
        <v>3224.25</v>
      </c>
      <c r="T133" s="82">
        <v>8.4795575402774104E-2</v>
      </c>
      <c r="U133" s="83">
        <v>132</v>
      </c>
      <c r="V133" s="84">
        <v>12</v>
      </c>
    </row>
    <row r="134" spans="1:22" x14ac:dyDescent="0.25">
      <c r="A134" s="18" t="str">
        <f t="shared" si="2"/>
        <v>202204-South Central31</v>
      </c>
      <c r="B134" s="76">
        <v>2022</v>
      </c>
      <c r="C134" s="77">
        <v>758786</v>
      </c>
      <c r="D134" s="77" t="s">
        <v>208</v>
      </c>
      <c r="E134" s="77" t="s">
        <v>472</v>
      </c>
      <c r="F134" s="77" t="s">
        <v>400</v>
      </c>
      <c r="G134" s="78" t="s">
        <v>534</v>
      </c>
      <c r="H134" s="77" t="s">
        <v>9</v>
      </c>
      <c r="I134" s="77" t="s">
        <v>3</v>
      </c>
      <c r="J134" s="79">
        <v>42</v>
      </c>
      <c r="K134" s="79">
        <v>138</v>
      </c>
      <c r="L134" s="79">
        <v>533</v>
      </c>
      <c r="M134" s="80">
        <v>37730.402999999998</v>
      </c>
      <c r="N134" s="80">
        <v>898.34292857142896</v>
      </c>
      <c r="O134" s="81">
        <v>3.28571428571429</v>
      </c>
      <c r="P134" s="81">
        <v>3.86231884057971</v>
      </c>
      <c r="Q134" s="80">
        <v>15212.403</v>
      </c>
      <c r="R134" s="82">
        <v>0.40318686763033001</v>
      </c>
      <c r="S134" s="80">
        <v>13902.403</v>
      </c>
      <c r="T134" s="82">
        <v>0.36846685682100999</v>
      </c>
      <c r="U134" s="83">
        <v>133</v>
      </c>
      <c r="V134" s="84">
        <v>31</v>
      </c>
    </row>
    <row r="135" spans="1:22" x14ac:dyDescent="0.25">
      <c r="A135" s="18" t="str">
        <f t="shared" si="2"/>
        <v>202203-North Central40</v>
      </c>
      <c r="B135" s="76">
        <v>2022</v>
      </c>
      <c r="C135" s="77">
        <v>547050</v>
      </c>
      <c r="D135" s="77" t="s">
        <v>137</v>
      </c>
      <c r="E135" s="77" t="s">
        <v>471</v>
      </c>
      <c r="F135" s="77" t="s">
        <v>426</v>
      </c>
      <c r="G135" s="78" t="s">
        <v>536</v>
      </c>
      <c r="H135" s="77" t="s">
        <v>2</v>
      </c>
      <c r="I135" s="77" t="s">
        <v>3</v>
      </c>
      <c r="J135" s="79">
        <v>59</v>
      </c>
      <c r="K135" s="79">
        <v>254</v>
      </c>
      <c r="L135" s="79">
        <v>1059</v>
      </c>
      <c r="M135" s="80">
        <v>37719.360000000001</v>
      </c>
      <c r="N135" s="80">
        <v>639.31118644067794</v>
      </c>
      <c r="O135" s="81">
        <v>4.3050847457627102</v>
      </c>
      <c r="P135" s="81">
        <v>4.1692913385826804</v>
      </c>
      <c r="Q135" s="80">
        <v>6286.56</v>
      </c>
      <c r="R135" s="82">
        <v>0.16666666666666699</v>
      </c>
      <c r="S135" s="80">
        <v>4042.56</v>
      </c>
      <c r="T135" s="82">
        <v>0.107174671044259</v>
      </c>
      <c r="U135" s="83">
        <v>134</v>
      </c>
      <c r="V135" s="84">
        <v>40</v>
      </c>
    </row>
    <row r="136" spans="1:22" x14ac:dyDescent="0.25">
      <c r="A136" s="18" t="str">
        <f t="shared" si="2"/>
        <v>202202-South West15</v>
      </c>
      <c r="B136" s="76">
        <v>2022</v>
      </c>
      <c r="C136" s="77">
        <v>634254</v>
      </c>
      <c r="D136" s="77" t="s">
        <v>360</v>
      </c>
      <c r="E136" s="77" t="s">
        <v>474</v>
      </c>
      <c r="F136" s="77" t="s">
        <v>420</v>
      </c>
      <c r="G136" s="78" t="s">
        <v>537</v>
      </c>
      <c r="H136" s="77" t="s">
        <v>9</v>
      </c>
      <c r="I136" s="77" t="s">
        <v>3</v>
      </c>
      <c r="J136" s="79">
        <v>84</v>
      </c>
      <c r="K136" s="79">
        <v>272</v>
      </c>
      <c r="L136" s="79">
        <v>1005</v>
      </c>
      <c r="M136" s="80">
        <v>37647.300000000003</v>
      </c>
      <c r="N136" s="80">
        <v>448.18214285714299</v>
      </c>
      <c r="O136" s="81">
        <v>3.2380952380952399</v>
      </c>
      <c r="P136" s="81">
        <v>3.6948529411764701</v>
      </c>
      <c r="Q136" s="80">
        <v>6274.55</v>
      </c>
      <c r="R136" s="82">
        <v>0.16666666666666699</v>
      </c>
      <c r="S136" s="80">
        <v>3291.75</v>
      </c>
      <c r="T136" s="82">
        <v>8.7436549234606503E-2</v>
      </c>
      <c r="U136" s="83">
        <v>135</v>
      </c>
      <c r="V136" s="84">
        <v>15</v>
      </c>
    </row>
    <row r="137" spans="1:22" x14ac:dyDescent="0.25">
      <c r="A137" s="18" t="str">
        <f t="shared" si="2"/>
        <v>202203-North Central41</v>
      </c>
      <c r="B137" s="76">
        <v>2022</v>
      </c>
      <c r="C137" s="77">
        <v>734173</v>
      </c>
      <c r="D137" s="77" t="s">
        <v>64</v>
      </c>
      <c r="E137" s="77" t="s">
        <v>471</v>
      </c>
      <c r="F137" s="77" t="s">
        <v>396</v>
      </c>
      <c r="G137" s="78" t="s">
        <v>533</v>
      </c>
      <c r="H137" s="77" t="s">
        <v>2</v>
      </c>
      <c r="I137" s="77" t="s">
        <v>3</v>
      </c>
      <c r="J137" s="79">
        <v>110</v>
      </c>
      <c r="K137" s="79">
        <v>199</v>
      </c>
      <c r="L137" s="79">
        <v>844</v>
      </c>
      <c r="M137" s="80">
        <v>37557.460800000001</v>
      </c>
      <c r="N137" s="80">
        <v>341.43146181818202</v>
      </c>
      <c r="O137" s="81">
        <v>1.80909090909091</v>
      </c>
      <c r="P137" s="81">
        <v>4.2412060301507504</v>
      </c>
      <c r="Q137" s="80">
        <v>8973.2607999999891</v>
      </c>
      <c r="R137" s="82">
        <v>0.238920859101316</v>
      </c>
      <c r="S137" s="80">
        <v>5105.0607999999902</v>
      </c>
      <c r="T137" s="82">
        <v>0.135926675852378</v>
      </c>
      <c r="U137" s="83">
        <v>136</v>
      </c>
      <c r="V137" s="84">
        <v>41</v>
      </c>
    </row>
    <row r="138" spans="1:22" x14ac:dyDescent="0.25">
      <c r="A138" s="18" t="str">
        <f t="shared" si="2"/>
        <v>202201-North West28</v>
      </c>
      <c r="B138" s="76">
        <v>2022</v>
      </c>
      <c r="C138" s="77">
        <v>370695</v>
      </c>
      <c r="D138" s="77" t="s">
        <v>94</v>
      </c>
      <c r="E138" s="77" t="s">
        <v>475</v>
      </c>
      <c r="F138" s="77" t="s">
        <v>395</v>
      </c>
      <c r="G138" s="78" t="s">
        <v>538</v>
      </c>
      <c r="H138" s="77" t="s">
        <v>9</v>
      </c>
      <c r="I138" s="77" t="s">
        <v>3</v>
      </c>
      <c r="J138" s="79">
        <v>86</v>
      </c>
      <c r="K138" s="79">
        <v>197</v>
      </c>
      <c r="L138" s="79">
        <v>885</v>
      </c>
      <c r="M138" s="80">
        <v>37018.205000000002</v>
      </c>
      <c r="N138" s="80">
        <v>430.444244186047</v>
      </c>
      <c r="O138" s="81">
        <v>2.2906976744185998</v>
      </c>
      <c r="P138" s="81">
        <v>4.4923857868020303</v>
      </c>
      <c r="Q138" s="80">
        <v>11035.705</v>
      </c>
      <c r="R138" s="82">
        <v>0.298115616356871</v>
      </c>
      <c r="S138" s="80">
        <v>8154.1049999999996</v>
      </c>
      <c r="T138" s="82">
        <v>0.220272836027571</v>
      </c>
      <c r="U138" s="83">
        <v>137</v>
      </c>
      <c r="V138" s="84">
        <v>28</v>
      </c>
    </row>
    <row r="139" spans="1:22" x14ac:dyDescent="0.25">
      <c r="A139" s="18" t="str">
        <f t="shared" si="2"/>
        <v>202206-South East11</v>
      </c>
      <c r="B139" s="76">
        <v>2022</v>
      </c>
      <c r="C139" s="77">
        <v>504704</v>
      </c>
      <c r="D139" s="77" t="s">
        <v>131</v>
      </c>
      <c r="E139" s="77" t="s">
        <v>476</v>
      </c>
      <c r="F139" s="77" t="s">
        <v>417</v>
      </c>
      <c r="G139" s="78" t="s">
        <v>536</v>
      </c>
      <c r="H139" s="77" t="s">
        <v>9</v>
      </c>
      <c r="I139" s="77" t="s">
        <v>3</v>
      </c>
      <c r="J139" s="79">
        <v>97</v>
      </c>
      <c r="K139" s="79">
        <v>295</v>
      </c>
      <c r="L139" s="79">
        <v>989</v>
      </c>
      <c r="M139" s="80">
        <v>36889.56</v>
      </c>
      <c r="N139" s="80">
        <v>380.30474226804102</v>
      </c>
      <c r="O139" s="81">
        <v>3.0412371134020599</v>
      </c>
      <c r="P139" s="81">
        <v>3.3525423728813601</v>
      </c>
      <c r="Q139" s="80">
        <v>6148.26</v>
      </c>
      <c r="R139" s="82">
        <v>0.16666666666666699</v>
      </c>
      <c r="S139" s="80">
        <v>2388.23</v>
      </c>
      <c r="T139" s="82">
        <v>6.4739996898851501E-2</v>
      </c>
      <c r="U139" s="83">
        <v>138</v>
      </c>
      <c r="V139" s="84">
        <v>11</v>
      </c>
    </row>
    <row r="140" spans="1:22" x14ac:dyDescent="0.25">
      <c r="A140" s="18" t="str">
        <f t="shared" si="2"/>
        <v>202203-North Central42</v>
      </c>
      <c r="B140" s="76">
        <v>2022</v>
      </c>
      <c r="C140" s="77">
        <v>964263</v>
      </c>
      <c r="D140" s="77" t="s">
        <v>265</v>
      </c>
      <c r="E140" s="77" t="s">
        <v>471</v>
      </c>
      <c r="F140" s="77" t="s">
        <v>396</v>
      </c>
      <c r="G140" s="78" t="s">
        <v>533</v>
      </c>
      <c r="H140" s="77" t="s">
        <v>2</v>
      </c>
      <c r="I140" s="77" t="s">
        <v>3</v>
      </c>
      <c r="J140" s="79">
        <v>108</v>
      </c>
      <c r="K140" s="79">
        <v>241</v>
      </c>
      <c r="L140" s="79">
        <v>867</v>
      </c>
      <c r="M140" s="80">
        <v>35903.544399999999</v>
      </c>
      <c r="N140" s="80">
        <v>332.44022592592597</v>
      </c>
      <c r="O140" s="81">
        <v>2.2314814814814801</v>
      </c>
      <c r="P140" s="81">
        <v>3.5975103734439799</v>
      </c>
      <c r="Q140" s="80">
        <v>9101.9443999999894</v>
      </c>
      <c r="R140" s="82">
        <v>0.25351102661607999</v>
      </c>
      <c r="S140" s="80">
        <v>5252.9444000000003</v>
      </c>
      <c r="T140" s="82">
        <v>0.14630712615660299</v>
      </c>
      <c r="U140" s="83">
        <v>139</v>
      </c>
      <c r="V140" s="84">
        <v>42</v>
      </c>
    </row>
    <row r="141" spans="1:22" x14ac:dyDescent="0.25">
      <c r="A141" s="18" t="str">
        <f t="shared" si="2"/>
        <v>202205-North East13</v>
      </c>
      <c r="B141" s="76">
        <v>2022</v>
      </c>
      <c r="C141" s="77">
        <v>743099</v>
      </c>
      <c r="D141" s="77" t="s">
        <v>203</v>
      </c>
      <c r="E141" s="77" t="s">
        <v>473</v>
      </c>
      <c r="F141" s="77" t="s">
        <v>425</v>
      </c>
      <c r="G141" s="78" t="s">
        <v>534</v>
      </c>
      <c r="H141" s="77" t="s">
        <v>2</v>
      </c>
      <c r="I141" s="77" t="s">
        <v>3</v>
      </c>
      <c r="J141" s="79">
        <v>69</v>
      </c>
      <c r="K141" s="79">
        <v>178</v>
      </c>
      <c r="L141" s="79">
        <v>871</v>
      </c>
      <c r="M141" s="80">
        <v>35598.720000000001</v>
      </c>
      <c r="N141" s="80">
        <v>515.92347826086996</v>
      </c>
      <c r="O141" s="81">
        <v>2.5797101449275401</v>
      </c>
      <c r="P141" s="81">
        <v>4.8932584269662902</v>
      </c>
      <c r="Q141" s="80">
        <v>5933.12</v>
      </c>
      <c r="R141" s="82">
        <v>0.16666666666666699</v>
      </c>
      <c r="S141" s="80">
        <v>3599.97</v>
      </c>
      <c r="T141" s="82">
        <v>0.10112638881398001</v>
      </c>
      <c r="U141" s="83">
        <v>140</v>
      </c>
      <c r="V141" s="84">
        <v>13</v>
      </c>
    </row>
    <row r="142" spans="1:22" x14ac:dyDescent="0.25">
      <c r="A142" s="18" t="str">
        <f t="shared" si="2"/>
        <v>202205-North East14</v>
      </c>
      <c r="B142" s="76">
        <v>2022</v>
      </c>
      <c r="C142" s="77">
        <v>105021</v>
      </c>
      <c r="D142" s="77" t="s">
        <v>11</v>
      </c>
      <c r="E142" s="77" t="s">
        <v>473</v>
      </c>
      <c r="F142" s="77" t="s">
        <v>406</v>
      </c>
      <c r="G142" s="78" t="s">
        <v>535</v>
      </c>
      <c r="H142" s="77" t="s">
        <v>9</v>
      </c>
      <c r="I142" s="77" t="s">
        <v>3</v>
      </c>
      <c r="J142" s="79">
        <v>76</v>
      </c>
      <c r="K142" s="79">
        <v>232</v>
      </c>
      <c r="L142" s="79">
        <v>1013</v>
      </c>
      <c r="M142" s="80">
        <v>34904.82</v>
      </c>
      <c r="N142" s="80">
        <v>459.27394736842098</v>
      </c>
      <c r="O142" s="81">
        <v>3.0526315789473699</v>
      </c>
      <c r="P142" s="81">
        <v>4.3663793103448301</v>
      </c>
      <c r="Q142" s="80">
        <v>5817.47</v>
      </c>
      <c r="R142" s="82">
        <v>0.16666666666666699</v>
      </c>
      <c r="S142" s="80">
        <v>3211.22</v>
      </c>
      <c r="T142" s="82">
        <v>9.1999328459507895E-2</v>
      </c>
      <c r="U142" s="83">
        <v>141</v>
      </c>
      <c r="V142" s="84">
        <v>14</v>
      </c>
    </row>
    <row r="143" spans="1:22" x14ac:dyDescent="0.25">
      <c r="A143" s="18" t="str">
        <f t="shared" si="2"/>
        <v>202204-South Central32</v>
      </c>
      <c r="B143" s="76">
        <v>2022</v>
      </c>
      <c r="C143" s="77">
        <v>193040</v>
      </c>
      <c r="D143" s="77" t="s">
        <v>373</v>
      </c>
      <c r="E143" s="77" t="s">
        <v>472</v>
      </c>
      <c r="F143" s="77" t="s">
        <v>400</v>
      </c>
      <c r="G143" s="78" t="s">
        <v>534</v>
      </c>
      <c r="H143" s="77" t="s">
        <v>9</v>
      </c>
      <c r="I143" s="77" t="s">
        <v>3</v>
      </c>
      <c r="J143" s="79">
        <v>61</v>
      </c>
      <c r="K143" s="79">
        <v>218</v>
      </c>
      <c r="L143" s="79">
        <v>856</v>
      </c>
      <c r="M143" s="80">
        <v>34246.332000000002</v>
      </c>
      <c r="N143" s="80">
        <v>561.41527868852404</v>
      </c>
      <c r="O143" s="81">
        <v>3.57377049180328</v>
      </c>
      <c r="P143" s="81">
        <v>3.92660550458716</v>
      </c>
      <c r="Q143" s="80">
        <v>4723.6319999999996</v>
      </c>
      <c r="R143" s="82">
        <v>0.13793103448275901</v>
      </c>
      <c r="S143" s="80">
        <v>2801.6320000000001</v>
      </c>
      <c r="T143" s="82">
        <v>8.1808235696599493E-2</v>
      </c>
      <c r="U143" s="83">
        <v>142</v>
      </c>
      <c r="V143" s="84">
        <v>32</v>
      </c>
    </row>
    <row r="144" spans="1:22" x14ac:dyDescent="0.25">
      <c r="A144" s="18" t="str">
        <f t="shared" si="2"/>
        <v>202204-South Central33</v>
      </c>
      <c r="B144" s="76">
        <v>2022</v>
      </c>
      <c r="C144" s="77">
        <v>131289</v>
      </c>
      <c r="D144" s="77" t="s">
        <v>343</v>
      </c>
      <c r="E144" s="77" t="s">
        <v>472</v>
      </c>
      <c r="F144" s="77" t="s">
        <v>400</v>
      </c>
      <c r="G144" s="78" t="s">
        <v>534</v>
      </c>
      <c r="H144" s="77" t="s">
        <v>9</v>
      </c>
      <c r="I144" s="77" t="s">
        <v>3</v>
      </c>
      <c r="J144" s="79">
        <v>49</v>
      </c>
      <c r="K144" s="79">
        <v>164</v>
      </c>
      <c r="L144" s="79">
        <v>640</v>
      </c>
      <c r="M144" s="80">
        <v>32626.704000000002</v>
      </c>
      <c r="N144" s="80">
        <v>665.85110204081604</v>
      </c>
      <c r="O144" s="81">
        <v>3.3469387755101998</v>
      </c>
      <c r="P144" s="81">
        <v>3.9024390243902398</v>
      </c>
      <c r="Q144" s="80">
        <v>7909.5039999999999</v>
      </c>
      <c r="R144" s="82">
        <v>0.24242424242424301</v>
      </c>
      <c r="S144" s="80">
        <v>6378.0039999999999</v>
      </c>
      <c r="T144" s="82">
        <v>0.19548416536343999</v>
      </c>
      <c r="U144" s="83">
        <v>143</v>
      </c>
      <c r="V144" s="84">
        <v>33</v>
      </c>
    </row>
    <row r="145" spans="1:22" x14ac:dyDescent="0.25">
      <c r="A145" s="18" t="str">
        <f t="shared" si="2"/>
        <v>202201-North West29</v>
      </c>
      <c r="B145" s="76">
        <v>2022</v>
      </c>
      <c r="C145" s="77">
        <v>405328</v>
      </c>
      <c r="D145" s="77" t="s">
        <v>105</v>
      </c>
      <c r="E145" s="77" t="s">
        <v>475</v>
      </c>
      <c r="F145" s="77" t="s">
        <v>399</v>
      </c>
      <c r="G145" s="78" t="s">
        <v>535</v>
      </c>
      <c r="H145" s="77" t="s">
        <v>2</v>
      </c>
      <c r="I145" s="77" t="s">
        <v>3</v>
      </c>
      <c r="J145" s="79">
        <v>59</v>
      </c>
      <c r="K145" s="79">
        <v>243</v>
      </c>
      <c r="L145" s="79">
        <v>806</v>
      </c>
      <c r="M145" s="80">
        <v>31784.795999999998</v>
      </c>
      <c r="N145" s="80">
        <v>538.725355932203</v>
      </c>
      <c r="O145" s="81">
        <v>4.1186440677966099</v>
      </c>
      <c r="P145" s="81">
        <v>3.3168724279835402</v>
      </c>
      <c r="Q145" s="80">
        <v>3903.3960000000002</v>
      </c>
      <c r="R145" s="82">
        <v>0.12280701754386</v>
      </c>
      <c r="S145" s="80">
        <v>1814.2460000000001</v>
      </c>
      <c r="T145" s="82">
        <v>5.7079051254568497E-2</v>
      </c>
      <c r="U145" s="83">
        <v>144</v>
      </c>
      <c r="V145" s="84">
        <v>29</v>
      </c>
    </row>
    <row r="146" spans="1:22" x14ac:dyDescent="0.25">
      <c r="A146" s="18" t="str">
        <f t="shared" si="2"/>
        <v>202203-North Central43</v>
      </c>
      <c r="B146" s="76">
        <v>2022</v>
      </c>
      <c r="C146" s="77">
        <v>423877</v>
      </c>
      <c r="D146" s="77" t="s">
        <v>88</v>
      </c>
      <c r="E146" s="77" t="s">
        <v>471</v>
      </c>
      <c r="F146" s="77" t="s">
        <v>415</v>
      </c>
      <c r="G146" s="78" t="s">
        <v>534</v>
      </c>
      <c r="H146" s="77" t="s">
        <v>2</v>
      </c>
      <c r="I146" s="77" t="s">
        <v>3</v>
      </c>
      <c r="J146" s="79">
        <v>105</v>
      </c>
      <c r="K146" s="79">
        <v>200</v>
      </c>
      <c r="L146" s="79">
        <v>825</v>
      </c>
      <c r="M146" s="80">
        <v>31753.86</v>
      </c>
      <c r="N146" s="80">
        <v>302.417714285714</v>
      </c>
      <c r="O146" s="81">
        <v>1.9047619047619</v>
      </c>
      <c r="P146" s="81">
        <v>4.125</v>
      </c>
      <c r="Q146" s="80">
        <v>5292.31</v>
      </c>
      <c r="R146" s="82">
        <v>0.16666666666666699</v>
      </c>
      <c r="S146" s="80">
        <v>1588.51</v>
      </c>
      <c r="T146" s="82">
        <v>5.00257291554475E-2</v>
      </c>
      <c r="U146" s="83">
        <v>145</v>
      </c>
      <c r="V146" s="84">
        <v>43</v>
      </c>
    </row>
    <row r="147" spans="1:22" x14ac:dyDescent="0.25">
      <c r="A147" s="18" t="str">
        <f t="shared" si="2"/>
        <v>202204-South Central34</v>
      </c>
      <c r="B147" s="76">
        <v>2022</v>
      </c>
      <c r="C147" s="77">
        <v>481214</v>
      </c>
      <c r="D147" s="77" t="s">
        <v>267</v>
      </c>
      <c r="E147" s="77" t="s">
        <v>472</v>
      </c>
      <c r="F147" s="77" t="s">
        <v>400</v>
      </c>
      <c r="G147" s="78" t="s">
        <v>534</v>
      </c>
      <c r="H147" s="77" t="s">
        <v>2</v>
      </c>
      <c r="I147" s="77" t="s">
        <v>3</v>
      </c>
      <c r="J147" s="79">
        <v>41</v>
      </c>
      <c r="K147" s="79">
        <v>142</v>
      </c>
      <c r="L147" s="79">
        <v>692</v>
      </c>
      <c r="M147" s="80">
        <v>30851.155999999999</v>
      </c>
      <c r="N147" s="80">
        <v>752.46721951219502</v>
      </c>
      <c r="O147" s="81">
        <v>3.4634146341463401</v>
      </c>
      <c r="P147" s="81">
        <v>4.8732394366197198</v>
      </c>
      <c r="Q147" s="80">
        <v>7143.9560000000001</v>
      </c>
      <c r="R147" s="82">
        <v>0.231562019912641</v>
      </c>
      <c r="S147" s="80">
        <v>5855.9560000000001</v>
      </c>
      <c r="T147" s="82">
        <v>0.189813179123661</v>
      </c>
      <c r="U147" s="83">
        <v>146</v>
      </c>
      <c r="V147" s="84">
        <v>34</v>
      </c>
    </row>
    <row r="148" spans="1:22" x14ac:dyDescent="0.25">
      <c r="A148" s="18" t="str">
        <f t="shared" si="2"/>
        <v>202204-South Central35</v>
      </c>
      <c r="B148" s="76">
        <v>2022</v>
      </c>
      <c r="C148" s="77">
        <v>551787</v>
      </c>
      <c r="D148" s="77" t="s">
        <v>140</v>
      </c>
      <c r="E148" s="77" t="s">
        <v>472</v>
      </c>
      <c r="F148" s="77" t="s">
        <v>400</v>
      </c>
      <c r="G148" s="78" t="s">
        <v>534</v>
      </c>
      <c r="H148" s="77" t="s">
        <v>9</v>
      </c>
      <c r="I148" s="77" t="s">
        <v>3</v>
      </c>
      <c r="J148" s="79">
        <v>62</v>
      </c>
      <c r="K148" s="79">
        <v>152</v>
      </c>
      <c r="L148" s="79">
        <v>552</v>
      </c>
      <c r="M148" s="80">
        <v>30482.784</v>
      </c>
      <c r="N148" s="80">
        <v>491.657806451613</v>
      </c>
      <c r="O148" s="81">
        <v>2.45161290322581</v>
      </c>
      <c r="P148" s="81">
        <v>3.6315789473684199</v>
      </c>
      <c r="Q148" s="80">
        <v>11106.884</v>
      </c>
      <c r="R148" s="82">
        <v>0.36436580070901697</v>
      </c>
      <c r="S148" s="80">
        <v>9221.384</v>
      </c>
      <c r="T148" s="82">
        <v>0.302511214198808</v>
      </c>
      <c r="U148" s="83">
        <v>147</v>
      </c>
      <c r="V148" s="84">
        <v>35</v>
      </c>
    </row>
    <row r="149" spans="1:22" x14ac:dyDescent="0.25">
      <c r="A149" s="18" t="str">
        <f t="shared" si="2"/>
        <v>202203-North Central44</v>
      </c>
      <c r="B149" s="76">
        <v>2022</v>
      </c>
      <c r="C149" s="77">
        <v>692504</v>
      </c>
      <c r="D149" s="77" t="s">
        <v>185</v>
      </c>
      <c r="E149" s="77" t="s">
        <v>471</v>
      </c>
      <c r="F149" s="77" t="s">
        <v>415</v>
      </c>
      <c r="G149" s="78" t="s">
        <v>533</v>
      </c>
      <c r="H149" s="77" t="s">
        <v>9</v>
      </c>
      <c r="I149" s="77" t="s">
        <v>3</v>
      </c>
      <c r="J149" s="79">
        <v>47</v>
      </c>
      <c r="K149" s="79">
        <v>213</v>
      </c>
      <c r="L149" s="79">
        <v>765</v>
      </c>
      <c r="M149" s="80">
        <v>30383.998</v>
      </c>
      <c r="N149" s="80">
        <v>646.46804255319103</v>
      </c>
      <c r="O149" s="81">
        <v>4.5319148936170199</v>
      </c>
      <c r="P149" s="81">
        <v>3.5915492957746502</v>
      </c>
      <c r="Q149" s="80">
        <v>5722.6479999999901</v>
      </c>
      <c r="R149" s="82">
        <v>0.188344140886265</v>
      </c>
      <c r="S149" s="80">
        <v>3920.848</v>
      </c>
      <c r="T149" s="82">
        <v>0.129043189115534</v>
      </c>
      <c r="U149" s="83">
        <v>148</v>
      </c>
      <c r="V149" s="84">
        <v>44</v>
      </c>
    </row>
    <row r="150" spans="1:22" x14ac:dyDescent="0.25">
      <c r="A150" s="18" t="str">
        <f t="shared" si="2"/>
        <v>202201-North West30</v>
      </c>
      <c r="B150" s="76">
        <v>2022</v>
      </c>
      <c r="C150" s="77">
        <v>247473</v>
      </c>
      <c r="D150" s="77" t="s">
        <v>283</v>
      </c>
      <c r="E150" s="77" t="s">
        <v>475</v>
      </c>
      <c r="F150" s="77" t="s">
        <v>414</v>
      </c>
      <c r="G150" s="78" t="s">
        <v>533</v>
      </c>
      <c r="H150" s="77" t="s">
        <v>2</v>
      </c>
      <c r="I150" s="77" t="s">
        <v>3</v>
      </c>
      <c r="J150" s="79">
        <v>71</v>
      </c>
      <c r="K150" s="79">
        <v>157</v>
      </c>
      <c r="L150" s="79">
        <v>698</v>
      </c>
      <c r="M150" s="80">
        <v>30106.814399999999</v>
      </c>
      <c r="N150" s="80">
        <v>424.03963943662001</v>
      </c>
      <c r="O150" s="81">
        <v>2.2112676056337999</v>
      </c>
      <c r="P150" s="81">
        <v>4.4458598726114698</v>
      </c>
      <c r="Q150" s="80">
        <v>7753.7143999999998</v>
      </c>
      <c r="R150" s="82">
        <v>0.25754018000655698</v>
      </c>
      <c r="S150" s="80">
        <v>5381.6643999999897</v>
      </c>
      <c r="T150" s="82">
        <v>0.17875236909820599</v>
      </c>
      <c r="U150" s="83">
        <v>149</v>
      </c>
      <c r="V150" s="84">
        <v>30</v>
      </c>
    </row>
    <row r="151" spans="1:22" x14ac:dyDescent="0.25">
      <c r="A151" s="18" t="str">
        <f t="shared" si="2"/>
        <v>202202-South West16</v>
      </c>
      <c r="B151" s="76">
        <v>2022</v>
      </c>
      <c r="C151" s="77">
        <v>128453</v>
      </c>
      <c r="D151" s="77" t="s">
        <v>130</v>
      </c>
      <c r="E151" s="77" t="s">
        <v>474</v>
      </c>
      <c r="F151" s="77" t="s">
        <v>402</v>
      </c>
      <c r="G151" s="78" t="s">
        <v>538</v>
      </c>
      <c r="H151" s="77" t="s">
        <v>2</v>
      </c>
      <c r="I151" s="77" t="s">
        <v>3</v>
      </c>
      <c r="J151" s="79">
        <v>12</v>
      </c>
      <c r="K151" s="79">
        <v>162</v>
      </c>
      <c r="L151" s="79">
        <v>719</v>
      </c>
      <c r="M151" s="80">
        <v>29382.626</v>
      </c>
      <c r="N151" s="80">
        <v>2448.55216666667</v>
      </c>
      <c r="O151" s="81">
        <v>13.5</v>
      </c>
      <c r="P151" s="81">
        <v>4.4382716049382704</v>
      </c>
      <c r="Q151" s="80">
        <v>4052.7759999999998</v>
      </c>
      <c r="R151" s="82">
        <v>0.13793103448275901</v>
      </c>
      <c r="S151" s="80">
        <v>3524.076</v>
      </c>
      <c r="T151" s="82">
        <v>0.119937407909014</v>
      </c>
      <c r="U151" s="83">
        <v>150</v>
      </c>
      <c r="V151" s="84">
        <v>16</v>
      </c>
    </row>
    <row r="152" spans="1:22" x14ac:dyDescent="0.25">
      <c r="A152" s="18" t="str">
        <f t="shared" si="2"/>
        <v>202202-South West17</v>
      </c>
      <c r="B152" s="76">
        <v>2022</v>
      </c>
      <c r="C152" s="77">
        <v>688564</v>
      </c>
      <c r="D152" s="77" t="s">
        <v>176</v>
      </c>
      <c r="E152" s="77" t="s">
        <v>474</v>
      </c>
      <c r="F152" s="77" t="s">
        <v>424</v>
      </c>
      <c r="G152" s="78" t="s">
        <v>534</v>
      </c>
      <c r="H152" s="77" t="s">
        <v>2</v>
      </c>
      <c r="I152" s="77" t="s">
        <v>3</v>
      </c>
      <c r="J152" s="79">
        <v>42</v>
      </c>
      <c r="K152" s="79">
        <v>133</v>
      </c>
      <c r="L152" s="79">
        <v>718</v>
      </c>
      <c r="M152" s="80">
        <v>28966.944</v>
      </c>
      <c r="N152" s="80">
        <v>689.689142857143</v>
      </c>
      <c r="O152" s="81">
        <v>3.1666666666666701</v>
      </c>
      <c r="P152" s="81">
        <v>5.3984962406015002</v>
      </c>
      <c r="Q152" s="80">
        <v>3557.3440000000001</v>
      </c>
      <c r="R152" s="82">
        <v>0.12280701754386</v>
      </c>
      <c r="S152" s="80">
        <v>2068.1439999999998</v>
      </c>
      <c r="T152" s="82">
        <v>7.1396692726716504E-2</v>
      </c>
      <c r="U152" s="83">
        <v>151</v>
      </c>
      <c r="V152" s="84">
        <v>17</v>
      </c>
    </row>
    <row r="153" spans="1:22" x14ac:dyDescent="0.25">
      <c r="A153" s="18" t="str">
        <f t="shared" si="2"/>
        <v>202202-South West18</v>
      </c>
      <c r="B153" s="76">
        <v>2022</v>
      </c>
      <c r="C153" s="77">
        <v>737951</v>
      </c>
      <c r="D153" s="77" t="s">
        <v>392</v>
      </c>
      <c r="E153" s="77" t="s">
        <v>474</v>
      </c>
      <c r="F153" s="77" t="s">
        <v>420</v>
      </c>
      <c r="G153" s="78" t="s">
        <v>537</v>
      </c>
      <c r="H153" s="77" t="s">
        <v>9</v>
      </c>
      <c r="I153" s="77" t="s">
        <v>3</v>
      </c>
      <c r="J153" s="79">
        <v>51</v>
      </c>
      <c r="K153" s="79">
        <v>138</v>
      </c>
      <c r="L153" s="79">
        <v>751</v>
      </c>
      <c r="M153" s="80">
        <v>27828.143</v>
      </c>
      <c r="N153" s="80">
        <v>545.64986274509795</v>
      </c>
      <c r="O153" s="81">
        <v>2.7058823529411802</v>
      </c>
      <c r="P153" s="81">
        <v>5.4420289855072497</v>
      </c>
      <c r="Q153" s="80">
        <v>7467.2929999999997</v>
      </c>
      <c r="R153" s="82">
        <v>0.26833601509090999</v>
      </c>
      <c r="S153" s="80">
        <v>5683.4930000000004</v>
      </c>
      <c r="T153" s="82">
        <v>0.20423543892238899</v>
      </c>
      <c r="U153" s="83">
        <v>152</v>
      </c>
      <c r="V153" s="84">
        <v>18</v>
      </c>
    </row>
    <row r="154" spans="1:22" x14ac:dyDescent="0.25">
      <c r="A154" s="18" t="str">
        <f t="shared" si="2"/>
        <v>202201-North West31</v>
      </c>
      <c r="B154" s="76">
        <v>2022</v>
      </c>
      <c r="C154" s="77">
        <v>636281</v>
      </c>
      <c r="D154" s="77" t="s">
        <v>171</v>
      </c>
      <c r="E154" s="77" t="s">
        <v>475</v>
      </c>
      <c r="F154" s="77" t="s">
        <v>395</v>
      </c>
      <c r="G154" s="78" t="s">
        <v>538</v>
      </c>
      <c r="H154" s="77" t="s">
        <v>2</v>
      </c>
      <c r="I154" s="77" t="s">
        <v>3</v>
      </c>
      <c r="J154" s="79">
        <v>53</v>
      </c>
      <c r="K154" s="79">
        <v>148</v>
      </c>
      <c r="L154" s="79">
        <v>556</v>
      </c>
      <c r="M154" s="80">
        <v>26731.207999999999</v>
      </c>
      <c r="N154" s="80">
        <v>504.36241509434001</v>
      </c>
      <c r="O154" s="81">
        <v>2.79245283018868</v>
      </c>
      <c r="P154" s="81">
        <v>3.7567567567567601</v>
      </c>
      <c r="Q154" s="80">
        <v>7363.4579999999996</v>
      </c>
      <c r="R154" s="82">
        <v>0.27546297196894398</v>
      </c>
      <c r="S154" s="80">
        <v>5559.8580000000002</v>
      </c>
      <c r="T154" s="82">
        <v>0.207991273720215</v>
      </c>
      <c r="U154" s="83">
        <v>153</v>
      </c>
      <c r="V154" s="84">
        <v>31</v>
      </c>
    </row>
    <row r="155" spans="1:22" x14ac:dyDescent="0.25">
      <c r="A155" s="18" t="str">
        <f t="shared" si="2"/>
        <v>202203-North Central45</v>
      </c>
      <c r="B155" s="76">
        <v>2022</v>
      </c>
      <c r="C155" s="77">
        <v>769640</v>
      </c>
      <c r="D155" s="77" t="s">
        <v>390</v>
      </c>
      <c r="E155" s="77" t="s">
        <v>471</v>
      </c>
      <c r="F155" s="77" t="s">
        <v>426</v>
      </c>
      <c r="G155" s="78" t="s">
        <v>533</v>
      </c>
      <c r="H155" s="77" t="s">
        <v>9</v>
      </c>
      <c r="I155" s="77" t="s">
        <v>3</v>
      </c>
      <c r="J155" s="79">
        <v>83</v>
      </c>
      <c r="K155" s="79">
        <v>110</v>
      </c>
      <c r="L155" s="79">
        <v>515</v>
      </c>
      <c r="M155" s="80">
        <v>26587.348999999998</v>
      </c>
      <c r="N155" s="80">
        <v>320.32950602409602</v>
      </c>
      <c r="O155" s="81">
        <v>1.32530120481928</v>
      </c>
      <c r="P155" s="81">
        <v>4.6818181818181799</v>
      </c>
      <c r="Q155" s="80">
        <v>7042.299</v>
      </c>
      <c r="R155" s="82">
        <v>0.264874057206681</v>
      </c>
      <c r="S155" s="80">
        <v>4171.299</v>
      </c>
      <c r="T155" s="82">
        <v>0.15689036917520399</v>
      </c>
      <c r="U155" s="83">
        <v>154</v>
      </c>
      <c r="V155" s="84">
        <v>45</v>
      </c>
    </row>
    <row r="156" spans="1:22" x14ac:dyDescent="0.25">
      <c r="A156" s="18" t="str">
        <f t="shared" si="2"/>
        <v>202206-South East12</v>
      </c>
      <c r="B156" s="76">
        <v>2022</v>
      </c>
      <c r="C156" s="77">
        <v>794844</v>
      </c>
      <c r="D156" s="77" t="s">
        <v>223</v>
      </c>
      <c r="E156" s="77" t="s">
        <v>476</v>
      </c>
      <c r="F156" s="77" t="s">
        <v>397</v>
      </c>
      <c r="G156" s="78" t="s">
        <v>536</v>
      </c>
      <c r="H156" s="77" t="s">
        <v>9</v>
      </c>
      <c r="I156" s="77" t="s">
        <v>3</v>
      </c>
      <c r="J156" s="79">
        <v>59</v>
      </c>
      <c r="K156" s="79">
        <v>154</v>
      </c>
      <c r="L156" s="79">
        <v>674</v>
      </c>
      <c r="M156" s="80">
        <v>26481.882000000001</v>
      </c>
      <c r="N156" s="80">
        <v>448.84545762711798</v>
      </c>
      <c r="O156" s="81">
        <v>2.6101694915254199</v>
      </c>
      <c r="P156" s="81">
        <v>4.37662337662338</v>
      </c>
      <c r="Q156" s="80">
        <v>7501.0820000000003</v>
      </c>
      <c r="R156" s="82">
        <v>0.28325335789956302</v>
      </c>
      <c r="S156" s="80">
        <v>5244.8220000000001</v>
      </c>
      <c r="T156" s="82">
        <v>0.198053219933538</v>
      </c>
      <c r="U156" s="83">
        <v>155</v>
      </c>
      <c r="V156" s="84">
        <v>12</v>
      </c>
    </row>
    <row r="157" spans="1:22" x14ac:dyDescent="0.25">
      <c r="A157" s="18" t="str">
        <f t="shared" si="2"/>
        <v>202201-North West32</v>
      </c>
      <c r="B157" s="76">
        <v>2022</v>
      </c>
      <c r="C157" s="77">
        <v>436782</v>
      </c>
      <c r="D157" s="77" t="s">
        <v>115</v>
      </c>
      <c r="E157" s="77" t="s">
        <v>475</v>
      </c>
      <c r="F157" s="77" t="s">
        <v>414</v>
      </c>
      <c r="G157" s="78" t="s">
        <v>538</v>
      </c>
      <c r="H157" s="77" t="s">
        <v>9</v>
      </c>
      <c r="I157" s="77" t="s">
        <v>3</v>
      </c>
      <c r="J157" s="79">
        <v>83</v>
      </c>
      <c r="K157" s="79">
        <v>188</v>
      </c>
      <c r="L157" s="79">
        <v>764</v>
      </c>
      <c r="M157" s="80">
        <v>26253.48</v>
      </c>
      <c r="N157" s="80">
        <v>316.306987951807</v>
      </c>
      <c r="O157" s="81">
        <v>2.26506024096386</v>
      </c>
      <c r="P157" s="81">
        <v>4.0638297872340399</v>
      </c>
      <c r="Q157" s="80">
        <v>4375.58</v>
      </c>
      <c r="R157" s="82">
        <v>0.16666666666666699</v>
      </c>
      <c r="S157" s="80">
        <v>1596.88</v>
      </c>
      <c r="T157" s="82">
        <v>6.0825460091386001E-2</v>
      </c>
      <c r="U157" s="83">
        <v>156</v>
      </c>
      <c r="V157" s="84">
        <v>32</v>
      </c>
    </row>
    <row r="158" spans="1:22" x14ac:dyDescent="0.25">
      <c r="A158" s="18" t="str">
        <f t="shared" si="2"/>
        <v>202203-North Central46</v>
      </c>
      <c r="B158" s="76">
        <v>2022</v>
      </c>
      <c r="C158" s="77">
        <v>557371</v>
      </c>
      <c r="D158" s="77" t="s">
        <v>359</v>
      </c>
      <c r="E158" s="77" t="s">
        <v>471</v>
      </c>
      <c r="F158" s="77" t="s">
        <v>413</v>
      </c>
      <c r="G158" s="78" t="s">
        <v>533</v>
      </c>
      <c r="H158" s="77" t="s">
        <v>9</v>
      </c>
      <c r="I158" s="77" t="s">
        <v>3</v>
      </c>
      <c r="J158" s="79">
        <v>69</v>
      </c>
      <c r="K158" s="79">
        <v>121</v>
      </c>
      <c r="L158" s="79">
        <v>681</v>
      </c>
      <c r="M158" s="80">
        <v>26223.48</v>
      </c>
      <c r="N158" s="80">
        <v>380.05043478260899</v>
      </c>
      <c r="O158" s="81">
        <v>1.7536231884058</v>
      </c>
      <c r="P158" s="81">
        <v>5.6280991735537196</v>
      </c>
      <c r="Q158" s="80">
        <v>4370.58</v>
      </c>
      <c r="R158" s="82">
        <v>0.16666666666666699</v>
      </c>
      <c r="S158" s="80">
        <v>1949.58</v>
      </c>
      <c r="T158" s="82">
        <v>7.43448237991296E-2</v>
      </c>
      <c r="U158" s="83">
        <v>157</v>
      </c>
      <c r="V158" s="84">
        <v>46</v>
      </c>
    </row>
    <row r="159" spans="1:22" x14ac:dyDescent="0.25">
      <c r="A159" s="18" t="str">
        <f t="shared" si="2"/>
        <v>202203-North Central47</v>
      </c>
      <c r="B159" s="76">
        <v>2022</v>
      </c>
      <c r="C159" s="77">
        <v>768405</v>
      </c>
      <c r="D159" s="77" t="s">
        <v>328</v>
      </c>
      <c r="E159" s="77" t="s">
        <v>471</v>
      </c>
      <c r="F159" s="77" t="s">
        <v>396</v>
      </c>
      <c r="G159" s="78" t="s">
        <v>533</v>
      </c>
      <c r="H159" s="77" t="s">
        <v>9</v>
      </c>
      <c r="I159" s="77" t="s">
        <v>3</v>
      </c>
      <c r="J159" s="79">
        <v>59</v>
      </c>
      <c r="K159" s="79">
        <v>186</v>
      </c>
      <c r="L159" s="79">
        <v>639</v>
      </c>
      <c r="M159" s="80">
        <v>26174.991399999999</v>
      </c>
      <c r="N159" s="80">
        <v>443.64392203389798</v>
      </c>
      <c r="O159" s="81">
        <v>3.15254237288136</v>
      </c>
      <c r="P159" s="81">
        <v>3.4354838709677402</v>
      </c>
      <c r="Q159" s="80">
        <v>8744.0913999999993</v>
      </c>
      <c r="R159" s="82">
        <v>0.334062818450439</v>
      </c>
      <c r="S159" s="80">
        <v>6576.8914000000004</v>
      </c>
      <c r="T159" s="82">
        <v>0.25126622964239098</v>
      </c>
      <c r="U159" s="83">
        <v>158</v>
      </c>
      <c r="V159" s="84">
        <v>47</v>
      </c>
    </row>
    <row r="160" spans="1:22" x14ac:dyDescent="0.25">
      <c r="A160" s="18" t="str">
        <f t="shared" si="2"/>
        <v>202201-North West33</v>
      </c>
      <c r="B160" s="76">
        <v>2022</v>
      </c>
      <c r="C160" s="77">
        <v>135718</v>
      </c>
      <c r="D160" s="77" t="s">
        <v>295</v>
      </c>
      <c r="E160" s="77" t="s">
        <v>475</v>
      </c>
      <c r="F160" s="77" t="s">
        <v>395</v>
      </c>
      <c r="G160" s="78" t="s">
        <v>538</v>
      </c>
      <c r="H160" s="77" t="s">
        <v>9</v>
      </c>
      <c r="I160" s="77" t="s">
        <v>3</v>
      </c>
      <c r="J160" s="79">
        <v>69</v>
      </c>
      <c r="K160" s="79">
        <v>124</v>
      </c>
      <c r="L160" s="79">
        <v>544</v>
      </c>
      <c r="M160" s="80">
        <v>26041.3632</v>
      </c>
      <c r="N160" s="80">
        <v>377.41106086956501</v>
      </c>
      <c r="O160" s="81">
        <v>1.7971014492753601</v>
      </c>
      <c r="P160" s="81">
        <v>4.3870967741935498</v>
      </c>
      <c r="Q160" s="80">
        <v>5713.2632000000003</v>
      </c>
      <c r="R160" s="82">
        <v>0.21939186347971201</v>
      </c>
      <c r="S160" s="80">
        <v>3438.9632000000001</v>
      </c>
      <c r="T160" s="82">
        <v>0.13205772576452501</v>
      </c>
      <c r="U160" s="83">
        <v>159</v>
      </c>
      <c r="V160" s="84">
        <v>33</v>
      </c>
    </row>
    <row r="161" spans="1:22" x14ac:dyDescent="0.25">
      <c r="A161" s="18" t="str">
        <f t="shared" si="2"/>
        <v>202204-South Central36</v>
      </c>
      <c r="B161" s="76">
        <v>2022</v>
      </c>
      <c r="C161" s="77">
        <v>688564</v>
      </c>
      <c r="D161" s="77" t="s">
        <v>176</v>
      </c>
      <c r="E161" s="77" t="s">
        <v>472</v>
      </c>
      <c r="F161" s="77" t="s">
        <v>398</v>
      </c>
      <c r="G161" s="78" t="s">
        <v>534</v>
      </c>
      <c r="H161" s="77" t="s">
        <v>2</v>
      </c>
      <c r="I161" s="77" t="s">
        <v>3</v>
      </c>
      <c r="J161" s="79">
        <v>51</v>
      </c>
      <c r="K161" s="79">
        <v>202</v>
      </c>
      <c r="L161" s="79">
        <v>769</v>
      </c>
      <c r="M161" s="80">
        <v>26014.686000000002</v>
      </c>
      <c r="N161" s="80">
        <v>510.09188235294101</v>
      </c>
      <c r="O161" s="81">
        <v>3.9607843137254899</v>
      </c>
      <c r="P161" s="81">
        <v>3.8069306930693099</v>
      </c>
      <c r="Q161" s="80">
        <v>3194.7860000000001</v>
      </c>
      <c r="R161" s="82">
        <v>0.12280701754386</v>
      </c>
      <c r="S161" s="80">
        <v>1566.7860000000001</v>
      </c>
      <c r="T161" s="82">
        <v>6.0226981021412399E-2</v>
      </c>
      <c r="U161" s="83">
        <v>160</v>
      </c>
      <c r="V161" s="84">
        <v>36</v>
      </c>
    </row>
    <row r="162" spans="1:22" x14ac:dyDescent="0.25">
      <c r="A162" s="18" t="str">
        <f t="shared" si="2"/>
        <v>202202-South West19</v>
      </c>
      <c r="B162" s="76">
        <v>2022</v>
      </c>
      <c r="C162" s="77">
        <v>906206</v>
      </c>
      <c r="D162" s="77" t="s">
        <v>251</v>
      </c>
      <c r="E162" s="77" t="s">
        <v>474</v>
      </c>
      <c r="F162" s="77" t="s">
        <v>420</v>
      </c>
      <c r="G162" s="78" t="s">
        <v>537</v>
      </c>
      <c r="H162" s="77" t="s">
        <v>9</v>
      </c>
      <c r="I162" s="77" t="s">
        <v>3</v>
      </c>
      <c r="J162" s="79">
        <v>73</v>
      </c>
      <c r="K162" s="79">
        <v>136</v>
      </c>
      <c r="L162" s="79">
        <v>522</v>
      </c>
      <c r="M162" s="80">
        <v>25598.657200000001</v>
      </c>
      <c r="N162" s="80">
        <v>350.66653698630103</v>
      </c>
      <c r="O162" s="81">
        <v>1.86301369863014</v>
      </c>
      <c r="P162" s="81">
        <v>3.8382352941176499</v>
      </c>
      <c r="Q162" s="80">
        <v>8137.9071999999896</v>
      </c>
      <c r="R162" s="82">
        <v>0.31790367504120498</v>
      </c>
      <c r="S162" s="80">
        <v>5652.8572000000004</v>
      </c>
      <c r="T162" s="82">
        <v>0.22082631740542999</v>
      </c>
      <c r="U162" s="83">
        <v>161</v>
      </c>
      <c r="V162" s="84">
        <v>19</v>
      </c>
    </row>
    <row r="163" spans="1:22" x14ac:dyDescent="0.25">
      <c r="A163" s="18" t="str">
        <f t="shared" si="2"/>
        <v>202202-South West20</v>
      </c>
      <c r="B163" s="76">
        <v>2022</v>
      </c>
      <c r="C163" s="77">
        <v>423222</v>
      </c>
      <c r="D163" s="77" t="s">
        <v>108</v>
      </c>
      <c r="E163" s="77" t="s">
        <v>474</v>
      </c>
      <c r="F163" s="77" t="s">
        <v>420</v>
      </c>
      <c r="G163" s="78" t="s">
        <v>537</v>
      </c>
      <c r="H163" s="77" t="s">
        <v>9</v>
      </c>
      <c r="I163" s="77" t="s">
        <v>3</v>
      </c>
      <c r="J163" s="79">
        <v>53</v>
      </c>
      <c r="K163" s="79">
        <v>209</v>
      </c>
      <c r="L163" s="79">
        <v>648</v>
      </c>
      <c r="M163" s="80">
        <v>25466.004799999999</v>
      </c>
      <c r="N163" s="80">
        <v>480.49065660377403</v>
      </c>
      <c r="O163" s="81">
        <v>3.9433962264150901</v>
      </c>
      <c r="P163" s="81">
        <v>3.1004784688995199</v>
      </c>
      <c r="Q163" s="80">
        <v>7730.4047999999902</v>
      </c>
      <c r="R163" s="82">
        <v>0.30355781602617099</v>
      </c>
      <c r="S163" s="80">
        <v>5806.7048000000004</v>
      </c>
      <c r="T163" s="82">
        <v>0.228017894664027</v>
      </c>
      <c r="U163" s="83">
        <v>162</v>
      </c>
      <c r="V163" s="84">
        <v>20</v>
      </c>
    </row>
    <row r="164" spans="1:22" x14ac:dyDescent="0.25">
      <c r="A164" s="18" t="str">
        <f t="shared" si="2"/>
        <v>202205-North East15</v>
      </c>
      <c r="B164" s="76">
        <v>2022</v>
      </c>
      <c r="C164" s="77">
        <v>782190</v>
      </c>
      <c r="D164" s="77" t="s">
        <v>53</v>
      </c>
      <c r="E164" s="77" t="s">
        <v>473</v>
      </c>
      <c r="F164" s="77" t="s">
        <v>406</v>
      </c>
      <c r="G164" s="78" t="s">
        <v>537</v>
      </c>
      <c r="H164" s="77" t="s">
        <v>2</v>
      </c>
      <c r="I164" s="77" t="s">
        <v>3</v>
      </c>
      <c r="J164" s="79">
        <v>140</v>
      </c>
      <c r="K164" s="79">
        <v>194</v>
      </c>
      <c r="L164" s="79">
        <v>723</v>
      </c>
      <c r="M164" s="80">
        <v>25376.22</v>
      </c>
      <c r="N164" s="80">
        <v>181.25871428571401</v>
      </c>
      <c r="O164" s="81">
        <v>1.3857142857142899</v>
      </c>
      <c r="P164" s="81">
        <v>3.7268041237113398</v>
      </c>
      <c r="Q164" s="80">
        <v>4229.37</v>
      </c>
      <c r="R164" s="82">
        <v>0.16666666666666699</v>
      </c>
      <c r="S164" s="80">
        <v>-324.030000000001</v>
      </c>
      <c r="T164" s="82">
        <v>-1.27690412520069E-2</v>
      </c>
      <c r="U164" s="83">
        <v>163</v>
      </c>
      <c r="V164" s="84">
        <v>15</v>
      </c>
    </row>
    <row r="165" spans="1:22" x14ac:dyDescent="0.25">
      <c r="A165" s="18" t="str">
        <f t="shared" si="2"/>
        <v>202204-South Central37</v>
      </c>
      <c r="B165" s="76">
        <v>2022</v>
      </c>
      <c r="C165" s="77">
        <v>633660</v>
      </c>
      <c r="D165" s="77" t="s">
        <v>169</v>
      </c>
      <c r="E165" s="77" t="s">
        <v>472</v>
      </c>
      <c r="F165" s="77" t="s">
        <v>400</v>
      </c>
      <c r="G165" s="78" t="s">
        <v>534</v>
      </c>
      <c r="H165" s="77" t="s">
        <v>9</v>
      </c>
      <c r="I165" s="77" t="s">
        <v>3</v>
      </c>
      <c r="J165" s="79">
        <v>88</v>
      </c>
      <c r="K165" s="79">
        <v>274</v>
      </c>
      <c r="L165" s="79">
        <v>728</v>
      </c>
      <c r="M165" s="80">
        <v>25170.432000000001</v>
      </c>
      <c r="N165" s="80">
        <v>286.02763636363602</v>
      </c>
      <c r="O165" s="81">
        <v>3.1136363636363602</v>
      </c>
      <c r="P165" s="81">
        <v>2.6569343065693398</v>
      </c>
      <c r="Q165" s="80">
        <v>3133.4319999999998</v>
      </c>
      <c r="R165" s="82">
        <v>0.12448860631394799</v>
      </c>
      <c r="S165" s="80">
        <v>400.431999999997</v>
      </c>
      <c r="T165" s="82">
        <v>1.5908825084924898E-2</v>
      </c>
      <c r="U165" s="83">
        <v>164</v>
      </c>
      <c r="V165" s="84">
        <v>37</v>
      </c>
    </row>
    <row r="166" spans="1:22" x14ac:dyDescent="0.25">
      <c r="A166" s="18" t="str">
        <f t="shared" si="2"/>
        <v>202204-South Central38</v>
      </c>
      <c r="B166" s="76">
        <v>2022</v>
      </c>
      <c r="C166" s="77">
        <v>609954</v>
      </c>
      <c r="D166" s="77" t="s">
        <v>161</v>
      </c>
      <c r="E166" s="77" t="s">
        <v>472</v>
      </c>
      <c r="F166" s="77" t="s">
        <v>421</v>
      </c>
      <c r="G166" s="78" t="s">
        <v>537</v>
      </c>
      <c r="H166" s="77" t="s">
        <v>2</v>
      </c>
      <c r="I166" s="77" t="s">
        <v>3</v>
      </c>
      <c r="J166" s="79">
        <v>30</v>
      </c>
      <c r="K166" s="79">
        <v>135</v>
      </c>
      <c r="L166" s="79">
        <v>588</v>
      </c>
      <c r="M166" s="80">
        <v>25146.184000000001</v>
      </c>
      <c r="N166" s="80">
        <v>838.20613333333404</v>
      </c>
      <c r="O166" s="81">
        <v>4.5</v>
      </c>
      <c r="P166" s="81">
        <v>4.3555555555555596</v>
      </c>
      <c r="Q166" s="80">
        <v>7656.9340000000002</v>
      </c>
      <c r="R166" s="82">
        <v>0.30449685725675102</v>
      </c>
      <c r="S166" s="80">
        <v>6683.4340000000002</v>
      </c>
      <c r="T166" s="82">
        <v>0.26578322977355101</v>
      </c>
      <c r="U166" s="83">
        <v>165</v>
      </c>
      <c r="V166" s="84">
        <v>38</v>
      </c>
    </row>
    <row r="167" spans="1:22" x14ac:dyDescent="0.25">
      <c r="A167" s="18" t="str">
        <f t="shared" si="2"/>
        <v>202202-South West21</v>
      </c>
      <c r="B167" s="76">
        <v>2022</v>
      </c>
      <c r="C167" s="77">
        <v>583942</v>
      </c>
      <c r="D167" s="77" t="s">
        <v>152</v>
      </c>
      <c r="E167" s="77" t="s">
        <v>474</v>
      </c>
      <c r="F167" s="77" t="s">
        <v>420</v>
      </c>
      <c r="G167" s="78" t="s">
        <v>537</v>
      </c>
      <c r="H167" s="77" t="s">
        <v>9</v>
      </c>
      <c r="I167" s="77" t="s">
        <v>3</v>
      </c>
      <c r="J167" s="79">
        <v>99</v>
      </c>
      <c r="K167" s="79">
        <v>135</v>
      </c>
      <c r="L167" s="79">
        <v>631</v>
      </c>
      <c r="M167" s="80">
        <v>25025.830600000001</v>
      </c>
      <c r="N167" s="80">
        <v>252.786167676768</v>
      </c>
      <c r="O167" s="81">
        <v>1.36363636363636</v>
      </c>
      <c r="P167" s="81">
        <v>4.6740740740740696</v>
      </c>
      <c r="Q167" s="80">
        <v>8042.8306000000002</v>
      </c>
      <c r="R167" s="82">
        <v>0.32138116526689797</v>
      </c>
      <c r="S167" s="80">
        <v>4726.3305999999902</v>
      </c>
      <c r="T167" s="82">
        <v>0.18885809128748701</v>
      </c>
      <c r="U167" s="83">
        <v>166</v>
      </c>
      <c r="V167" s="84">
        <v>21</v>
      </c>
    </row>
    <row r="168" spans="1:22" x14ac:dyDescent="0.25">
      <c r="A168" s="18" t="str">
        <f t="shared" si="2"/>
        <v>202203-North Central48</v>
      </c>
      <c r="B168" s="76">
        <v>2022</v>
      </c>
      <c r="C168" s="77">
        <v>737682</v>
      </c>
      <c r="D168" s="77" t="s">
        <v>199</v>
      </c>
      <c r="E168" s="77" t="s">
        <v>471</v>
      </c>
      <c r="F168" s="77" t="s">
        <v>396</v>
      </c>
      <c r="G168" s="78" t="s">
        <v>533</v>
      </c>
      <c r="H168" s="77" t="s">
        <v>9</v>
      </c>
      <c r="I168" s="77" t="s">
        <v>3</v>
      </c>
      <c r="J168" s="79">
        <v>74</v>
      </c>
      <c r="K168" s="79">
        <v>213</v>
      </c>
      <c r="L168" s="79">
        <v>726</v>
      </c>
      <c r="M168" s="80">
        <v>24936.959999999999</v>
      </c>
      <c r="N168" s="80">
        <v>336.98594594594601</v>
      </c>
      <c r="O168" s="81">
        <v>2.8783783783783798</v>
      </c>
      <c r="P168" s="81">
        <v>3.4084507042253498</v>
      </c>
      <c r="Q168" s="80">
        <v>4156.16</v>
      </c>
      <c r="R168" s="82">
        <v>0.16666666666666699</v>
      </c>
      <c r="S168" s="80">
        <v>1460.36</v>
      </c>
      <c r="T168" s="82">
        <v>5.8562070116004498E-2</v>
      </c>
      <c r="U168" s="83">
        <v>167</v>
      </c>
      <c r="V168" s="84">
        <v>48</v>
      </c>
    </row>
    <row r="169" spans="1:22" x14ac:dyDescent="0.25">
      <c r="A169" s="18" t="str">
        <f t="shared" si="2"/>
        <v>202204-South Central39</v>
      </c>
      <c r="B169" s="76">
        <v>2022</v>
      </c>
      <c r="C169" s="77">
        <v>642012</v>
      </c>
      <c r="D169" s="77" t="s">
        <v>215</v>
      </c>
      <c r="E169" s="77" t="s">
        <v>472</v>
      </c>
      <c r="F169" s="77" t="s">
        <v>400</v>
      </c>
      <c r="G169" s="78" t="s">
        <v>534</v>
      </c>
      <c r="H169" s="77" t="s">
        <v>2</v>
      </c>
      <c r="I169" s="77" t="s">
        <v>3</v>
      </c>
      <c r="J169" s="79">
        <v>52</v>
      </c>
      <c r="K169" s="79">
        <v>216</v>
      </c>
      <c r="L169" s="79">
        <v>797</v>
      </c>
      <c r="M169" s="80">
        <v>24114.401999999998</v>
      </c>
      <c r="N169" s="80">
        <v>463.73849999999999</v>
      </c>
      <c r="O169" s="81">
        <v>4.1538461538461497</v>
      </c>
      <c r="P169" s="81">
        <v>3.68981481481481</v>
      </c>
      <c r="Q169" s="80">
        <v>1786.252</v>
      </c>
      <c r="R169" s="82">
        <v>7.4074074074074195E-2</v>
      </c>
      <c r="S169" s="80">
        <v>118.75200000000299</v>
      </c>
      <c r="T169" s="82">
        <v>4.9245260156151804E-3</v>
      </c>
      <c r="U169" s="83">
        <v>168</v>
      </c>
      <c r="V169" s="84">
        <v>39</v>
      </c>
    </row>
    <row r="170" spans="1:22" x14ac:dyDescent="0.25">
      <c r="A170" s="18" t="str">
        <f t="shared" si="2"/>
        <v>202206-South East13</v>
      </c>
      <c r="B170" s="76">
        <v>2022</v>
      </c>
      <c r="C170" s="77">
        <v>981931</v>
      </c>
      <c r="D170" s="77" t="s">
        <v>385</v>
      </c>
      <c r="E170" s="77" t="s">
        <v>476</v>
      </c>
      <c r="F170" s="77" t="s">
        <v>397</v>
      </c>
      <c r="G170" s="78" t="s">
        <v>536</v>
      </c>
      <c r="H170" s="77" t="s">
        <v>9</v>
      </c>
      <c r="I170" s="77" t="s">
        <v>3</v>
      </c>
      <c r="J170" s="79">
        <v>62</v>
      </c>
      <c r="K170" s="79">
        <v>166</v>
      </c>
      <c r="L170" s="79">
        <v>564</v>
      </c>
      <c r="M170" s="80">
        <v>23898.5664</v>
      </c>
      <c r="N170" s="80">
        <v>385.460748387097</v>
      </c>
      <c r="O170" s="81">
        <v>2.67741935483871</v>
      </c>
      <c r="P170" s="81">
        <v>3.3975903614457801</v>
      </c>
      <c r="Q170" s="80">
        <v>7080.3663999999999</v>
      </c>
      <c r="R170" s="82">
        <v>0.29626741125358902</v>
      </c>
      <c r="S170" s="80">
        <v>4705.9664000000002</v>
      </c>
      <c r="T170" s="82">
        <v>0.19691417138728401</v>
      </c>
      <c r="U170" s="83">
        <v>169</v>
      </c>
      <c r="V170" s="84">
        <v>13</v>
      </c>
    </row>
    <row r="171" spans="1:22" x14ac:dyDescent="0.25">
      <c r="A171" s="18" t="str">
        <f t="shared" si="2"/>
        <v>202203-North Central49</v>
      </c>
      <c r="B171" s="76">
        <v>2022</v>
      </c>
      <c r="C171" s="77">
        <v>531401</v>
      </c>
      <c r="D171" s="77" t="s">
        <v>316</v>
      </c>
      <c r="E171" s="77" t="s">
        <v>471</v>
      </c>
      <c r="F171" s="77" t="s">
        <v>415</v>
      </c>
      <c r="G171" s="78" t="s">
        <v>533</v>
      </c>
      <c r="H171" s="77" t="s">
        <v>9</v>
      </c>
      <c r="I171" s="77" t="s">
        <v>3</v>
      </c>
      <c r="J171" s="79">
        <v>81</v>
      </c>
      <c r="K171" s="79">
        <v>176</v>
      </c>
      <c r="L171" s="79">
        <v>631</v>
      </c>
      <c r="M171" s="80">
        <v>23255.056799999998</v>
      </c>
      <c r="N171" s="80">
        <v>287.09946666666701</v>
      </c>
      <c r="O171" s="81">
        <v>2.1728395061728398</v>
      </c>
      <c r="P171" s="81">
        <v>3.5852272727272698</v>
      </c>
      <c r="Q171" s="80">
        <v>6894.6567999999997</v>
      </c>
      <c r="R171" s="82">
        <v>0.29647989507383199</v>
      </c>
      <c r="S171" s="80">
        <v>4012.8568</v>
      </c>
      <c r="T171" s="82">
        <v>0.17255846048933299</v>
      </c>
      <c r="U171" s="83">
        <v>170</v>
      </c>
      <c r="V171" s="84">
        <v>49</v>
      </c>
    </row>
    <row r="172" spans="1:22" x14ac:dyDescent="0.25">
      <c r="A172" s="18" t="str">
        <f t="shared" si="2"/>
        <v>202204-South Central40</v>
      </c>
      <c r="B172" s="76">
        <v>2022</v>
      </c>
      <c r="C172" s="77">
        <v>428625</v>
      </c>
      <c r="D172" s="77" t="s">
        <v>113</v>
      </c>
      <c r="E172" s="77" t="s">
        <v>472</v>
      </c>
      <c r="F172" s="77" t="s">
        <v>400</v>
      </c>
      <c r="G172" s="78" t="s">
        <v>534</v>
      </c>
      <c r="H172" s="77" t="s">
        <v>9</v>
      </c>
      <c r="I172" s="77" t="s">
        <v>3</v>
      </c>
      <c r="J172" s="79">
        <v>66</v>
      </c>
      <c r="K172" s="79">
        <v>189</v>
      </c>
      <c r="L172" s="79">
        <v>790</v>
      </c>
      <c r="M172" s="80">
        <v>22951.65</v>
      </c>
      <c r="N172" s="80">
        <v>347.75227272727301</v>
      </c>
      <c r="O172" s="81">
        <v>2.8636363636363602</v>
      </c>
      <c r="P172" s="81">
        <v>4.1798941798941804</v>
      </c>
      <c r="Q172" s="80">
        <v>0</v>
      </c>
      <c r="R172" s="82">
        <v>0</v>
      </c>
      <c r="S172" s="80">
        <v>-2035.5</v>
      </c>
      <c r="T172" s="82">
        <v>-8.8686434308644493E-2</v>
      </c>
      <c r="U172" s="83">
        <v>171</v>
      </c>
      <c r="V172" s="84">
        <v>40</v>
      </c>
    </row>
    <row r="173" spans="1:22" x14ac:dyDescent="0.25">
      <c r="A173" s="18" t="str">
        <f t="shared" si="2"/>
        <v>202202-South West22</v>
      </c>
      <c r="B173" s="76">
        <v>2022</v>
      </c>
      <c r="C173" s="77">
        <v>925350</v>
      </c>
      <c r="D173" s="77" t="s">
        <v>166</v>
      </c>
      <c r="E173" s="77" t="s">
        <v>474</v>
      </c>
      <c r="F173" s="77" t="s">
        <v>424</v>
      </c>
      <c r="G173" s="78" t="s">
        <v>537</v>
      </c>
      <c r="H173" s="77" t="s">
        <v>2</v>
      </c>
      <c r="I173" s="77" t="s">
        <v>3</v>
      </c>
      <c r="J173" s="79">
        <v>87</v>
      </c>
      <c r="K173" s="79">
        <v>209</v>
      </c>
      <c r="L173" s="79">
        <v>653</v>
      </c>
      <c r="M173" s="80">
        <v>22686.240000000002</v>
      </c>
      <c r="N173" s="80">
        <v>260.76137931034498</v>
      </c>
      <c r="O173" s="81">
        <v>2.4022988505747098</v>
      </c>
      <c r="P173" s="81">
        <v>3.1244019138755998</v>
      </c>
      <c r="Q173" s="80">
        <v>3781.04</v>
      </c>
      <c r="R173" s="82">
        <v>0.16666666666666699</v>
      </c>
      <c r="S173" s="80">
        <v>769.88999999999896</v>
      </c>
      <c r="T173" s="82">
        <v>3.3936430188519502E-2</v>
      </c>
      <c r="U173" s="83">
        <v>172</v>
      </c>
      <c r="V173" s="84">
        <v>22</v>
      </c>
    </row>
    <row r="174" spans="1:22" x14ac:dyDescent="0.25">
      <c r="A174" s="18" t="str">
        <f t="shared" si="2"/>
        <v>202205-North East16</v>
      </c>
      <c r="B174" s="76">
        <v>2022</v>
      </c>
      <c r="C174" s="77">
        <v>623397</v>
      </c>
      <c r="D174" s="77" t="s">
        <v>160</v>
      </c>
      <c r="E174" s="77" t="s">
        <v>473</v>
      </c>
      <c r="F174" s="77" t="s">
        <v>406</v>
      </c>
      <c r="G174" s="78" t="s">
        <v>535</v>
      </c>
      <c r="H174" s="77" t="s">
        <v>2</v>
      </c>
      <c r="I174" s="77" t="s">
        <v>3</v>
      </c>
      <c r="J174" s="79">
        <v>92</v>
      </c>
      <c r="K174" s="79">
        <v>128</v>
      </c>
      <c r="L174" s="79">
        <v>608</v>
      </c>
      <c r="M174" s="80">
        <v>22516.598000000002</v>
      </c>
      <c r="N174" s="80">
        <v>244.74563043478301</v>
      </c>
      <c r="O174" s="81">
        <v>1.39130434782609</v>
      </c>
      <c r="P174" s="81">
        <v>4.75</v>
      </c>
      <c r="Q174" s="80">
        <v>5299.0479999999998</v>
      </c>
      <c r="R174" s="82">
        <v>0.23533963700910701</v>
      </c>
      <c r="S174" s="80">
        <v>2306.248</v>
      </c>
      <c r="T174" s="82">
        <v>0.102424353803359</v>
      </c>
      <c r="U174" s="83">
        <v>173</v>
      </c>
      <c r="V174" s="84">
        <v>16</v>
      </c>
    </row>
    <row r="175" spans="1:22" x14ac:dyDescent="0.25">
      <c r="A175" s="18" t="str">
        <f t="shared" si="2"/>
        <v>202205-North East17</v>
      </c>
      <c r="B175" s="76">
        <v>2022</v>
      </c>
      <c r="C175" s="77">
        <v>577416</v>
      </c>
      <c r="D175" s="77" t="s">
        <v>150</v>
      </c>
      <c r="E175" s="77" t="s">
        <v>473</v>
      </c>
      <c r="F175" s="77" t="s">
        <v>406</v>
      </c>
      <c r="G175" s="78" t="s">
        <v>535</v>
      </c>
      <c r="H175" s="77" t="s">
        <v>9</v>
      </c>
      <c r="I175" s="77" t="s">
        <v>3</v>
      </c>
      <c r="J175" s="79">
        <v>73</v>
      </c>
      <c r="K175" s="79">
        <v>154</v>
      </c>
      <c r="L175" s="79">
        <v>565</v>
      </c>
      <c r="M175" s="80">
        <v>22427.34</v>
      </c>
      <c r="N175" s="80">
        <v>307.22383561643801</v>
      </c>
      <c r="O175" s="81">
        <v>2.10958904109589</v>
      </c>
      <c r="P175" s="81">
        <v>3.6688311688311699</v>
      </c>
      <c r="Q175" s="80">
        <v>3737.89</v>
      </c>
      <c r="R175" s="82">
        <v>0.16666666666666699</v>
      </c>
      <c r="S175" s="80">
        <v>1307.1400000000001</v>
      </c>
      <c r="T175" s="82">
        <v>5.8283327403071399E-2</v>
      </c>
      <c r="U175" s="83">
        <v>174</v>
      </c>
      <c r="V175" s="84">
        <v>17</v>
      </c>
    </row>
    <row r="176" spans="1:22" x14ac:dyDescent="0.25">
      <c r="A176" s="18" t="str">
        <f t="shared" si="2"/>
        <v>202206-South East14</v>
      </c>
      <c r="B176" s="76">
        <v>2022</v>
      </c>
      <c r="C176" s="77">
        <v>870139</v>
      </c>
      <c r="D176" s="77" t="s">
        <v>174</v>
      </c>
      <c r="E176" s="77" t="s">
        <v>476</v>
      </c>
      <c r="F176" s="77" t="s">
        <v>397</v>
      </c>
      <c r="G176" s="78" t="s">
        <v>533</v>
      </c>
      <c r="H176" s="77" t="s">
        <v>2</v>
      </c>
      <c r="I176" s="77" t="s">
        <v>3</v>
      </c>
      <c r="J176" s="79">
        <v>28</v>
      </c>
      <c r="K176" s="79">
        <v>124</v>
      </c>
      <c r="L176" s="79">
        <v>574</v>
      </c>
      <c r="M176" s="80">
        <v>21835.632000000001</v>
      </c>
      <c r="N176" s="80">
        <v>779.84400000000005</v>
      </c>
      <c r="O176" s="81">
        <v>4.4285714285714297</v>
      </c>
      <c r="P176" s="81">
        <v>4.6290322580645196</v>
      </c>
      <c r="Q176" s="80">
        <v>2339.5320000000002</v>
      </c>
      <c r="R176" s="82">
        <v>0.107142857142857</v>
      </c>
      <c r="S176" s="80">
        <v>1207.0119999999999</v>
      </c>
      <c r="T176" s="82">
        <v>5.5277172650647501E-2</v>
      </c>
      <c r="U176" s="83">
        <v>175</v>
      </c>
      <c r="V176" s="84">
        <v>14</v>
      </c>
    </row>
    <row r="177" spans="1:22" x14ac:dyDescent="0.25">
      <c r="A177" s="18" t="str">
        <f t="shared" si="2"/>
        <v>202205-North East18</v>
      </c>
      <c r="B177" s="76">
        <v>2022</v>
      </c>
      <c r="C177" s="77">
        <v>875444</v>
      </c>
      <c r="D177" s="77" t="s">
        <v>243</v>
      </c>
      <c r="E177" s="77" t="s">
        <v>473</v>
      </c>
      <c r="F177" s="77" t="s">
        <v>407</v>
      </c>
      <c r="G177" s="78" t="s">
        <v>535</v>
      </c>
      <c r="H177" s="77" t="s">
        <v>9</v>
      </c>
      <c r="I177" s="77" t="s">
        <v>3</v>
      </c>
      <c r="J177" s="79">
        <v>37</v>
      </c>
      <c r="K177" s="79">
        <v>102</v>
      </c>
      <c r="L177" s="79">
        <v>425</v>
      </c>
      <c r="M177" s="80">
        <v>21663.8</v>
      </c>
      <c r="N177" s="80">
        <v>585.50810810810799</v>
      </c>
      <c r="O177" s="81">
        <v>2.7567567567567601</v>
      </c>
      <c r="P177" s="81">
        <v>4.1666666666666696</v>
      </c>
      <c r="Q177" s="80">
        <v>7984.9</v>
      </c>
      <c r="R177" s="82">
        <v>0.36858261246872698</v>
      </c>
      <c r="S177" s="80">
        <v>6727.35</v>
      </c>
      <c r="T177" s="82">
        <v>0.310534162981564</v>
      </c>
      <c r="U177" s="83">
        <v>176</v>
      </c>
      <c r="V177" s="84">
        <v>18</v>
      </c>
    </row>
    <row r="178" spans="1:22" x14ac:dyDescent="0.25">
      <c r="A178" s="18" t="str">
        <f t="shared" si="2"/>
        <v>202206-South East15</v>
      </c>
      <c r="B178" s="76">
        <v>2022</v>
      </c>
      <c r="C178" s="77">
        <v>228068</v>
      </c>
      <c r="D178" s="77" t="s">
        <v>59</v>
      </c>
      <c r="E178" s="77" t="s">
        <v>476</v>
      </c>
      <c r="F178" s="77" t="s">
        <v>417</v>
      </c>
      <c r="G178" s="78" t="s">
        <v>536</v>
      </c>
      <c r="H178" s="77" t="s">
        <v>9</v>
      </c>
      <c r="I178" s="77" t="s">
        <v>3</v>
      </c>
      <c r="J178" s="79">
        <v>59</v>
      </c>
      <c r="K178" s="79">
        <v>142</v>
      </c>
      <c r="L178" s="79">
        <v>470</v>
      </c>
      <c r="M178" s="80">
        <v>20972.91</v>
      </c>
      <c r="N178" s="80">
        <v>355.47305084745801</v>
      </c>
      <c r="O178" s="81">
        <v>2.4067796610169498</v>
      </c>
      <c r="P178" s="81">
        <v>3.3098591549295802</v>
      </c>
      <c r="Q178" s="80">
        <v>5249.31</v>
      </c>
      <c r="R178" s="82">
        <v>0.25029001697904601</v>
      </c>
      <c r="S178" s="80">
        <v>3007.43</v>
      </c>
      <c r="T178" s="82">
        <v>0.14339593313469601</v>
      </c>
      <c r="U178" s="83">
        <v>177</v>
      </c>
      <c r="V178" s="84">
        <v>15</v>
      </c>
    </row>
    <row r="179" spans="1:22" x14ac:dyDescent="0.25">
      <c r="A179" s="18" t="str">
        <f t="shared" si="2"/>
        <v>202204-South Central41</v>
      </c>
      <c r="B179" s="76">
        <v>2022</v>
      </c>
      <c r="C179" s="77">
        <v>332181</v>
      </c>
      <c r="D179" s="77" t="s">
        <v>83</v>
      </c>
      <c r="E179" s="77" t="s">
        <v>472</v>
      </c>
      <c r="F179" s="77" t="s">
        <v>421</v>
      </c>
      <c r="G179" s="78" t="s">
        <v>534</v>
      </c>
      <c r="H179" s="77" t="s">
        <v>9</v>
      </c>
      <c r="I179" s="77" t="s">
        <v>3</v>
      </c>
      <c r="J179" s="79">
        <v>38</v>
      </c>
      <c r="K179" s="79">
        <v>100</v>
      </c>
      <c r="L179" s="79">
        <v>430</v>
      </c>
      <c r="M179" s="80">
        <v>20854.856</v>
      </c>
      <c r="N179" s="80">
        <v>548.81200000000001</v>
      </c>
      <c r="O179" s="81">
        <v>2.6315789473684199</v>
      </c>
      <c r="P179" s="81">
        <v>4.3</v>
      </c>
      <c r="Q179" s="80">
        <v>8522.2559999999994</v>
      </c>
      <c r="R179" s="82">
        <v>0.40864612059656502</v>
      </c>
      <c r="S179" s="80">
        <v>7359.7560000000003</v>
      </c>
      <c r="T179" s="82">
        <v>0.352903707414714</v>
      </c>
      <c r="U179" s="83">
        <v>178</v>
      </c>
      <c r="V179" s="84">
        <v>41</v>
      </c>
    </row>
    <row r="180" spans="1:22" x14ac:dyDescent="0.25">
      <c r="A180" s="18" t="str">
        <f t="shared" si="2"/>
        <v>202205-North East19</v>
      </c>
      <c r="B180" s="76">
        <v>2022</v>
      </c>
      <c r="C180" s="77">
        <v>688564</v>
      </c>
      <c r="D180" s="77" t="s">
        <v>176</v>
      </c>
      <c r="E180" s="77" t="s">
        <v>473</v>
      </c>
      <c r="F180" s="77" t="s">
        <v>425</v>
      </c>
      <c r="G180" s="78" t="s">
        <v>534</v>
      </c>
      <c r="H180" s="77" t="s">
        <v>2</v>
      </c>
      <c r="I180" s="77" t="s">
        <v>3</v>
      </c>
      <c r="J180" s="79">
        <v>158</v>
      </c>
      <c r="K180" s="79">
        <v>221</v>
      </c>
      <c r="L180" s="79">
        <v>558</v>
      </c>
      <c r="M180" s="80">
        <v>20614.506000000001</v>
      </c>
      <c r="N180" s="80">
        <v>130.47155696202501</v>
      </c>
      <c r="O180" s="81">
        <v>1.39873417721519</v>
      </c>
      <c r="P180" s="81">
        <v>2.5248868778280502</v>
      </c>
      <c r="Q180" s="80">
        <v>2531.6060000000002</v>
      </c>
      <c r="R180" s="82">
        <v>0.12280701754386</v>
      </c>
      <c r="S180" s="80">
        <v>-2609.4940000000001</v>
      </c>
      <c r="T180" s="82">
        <v>-0.126585327826919</v>
      </c>
      <c r="U180" s="83">
        <v>179</v>
      </c>
      <c r="V180" s="84">
        <v>19</v>
      </c>
    </row>
    <row r="181" spans="1:22" x14ac:dyDescent="0.25">
      <c r="A181" s="18" t="str">
        <f t="shared" si="2"/>
        <v>202204-South Central42</v>
      </c>
      <c r="B181" s="76">
        <v>2022</v>
      </c>
      <c r="C181" s="77">
        <v>145784</v>
      </c>
      <c r="D181" s="77" t="s">
        <v>27</v>
      </c>
      <c r="E181" s="77" t="s">
        <v>472</v>
      </c>
      <c r="F181" s="77" t="s">
        <v>421</v>
      </c>
      <c r="G181" s="78" t="s">
        <v>534</v>
      </c>
      <c r="H181" s="77" t="s">
        <v>9</v>
      </c>
      <c r="I181" s="77" t="s">
        <v>3</v>
      </c>
      <c r="J181" s="79">
        <v>36</v>
      </c>
      <c r="K181" s="79">
        <v>82</v>
      </c>
      <c r="L181" s="79">
        <v>496</v>
      </c>
      <c r="M181" s="80">
        <v>20593.632000000001</v>
      </c>
      <c r="N181" s="80">
        <v>572.04533333333302</v>
      </c>
      <c r="O181" s="81">
        <v>2.2777777777777799</v>
      </c>
      <c r="P181" s="81">
        <v>6.0487804878048799</v>
      </c>
      <c r="Q181" s="80">
        <v>8230.4320000000007</v>
      </c>
      <c r="R181" s="82">
        <v>0.39965907907842602</v>
      </c>
      <c r="S181" s="80">
        <v>7141.4319999999998</v>
      </c>
      <c r="T181" s="82">
        <v>0.346778654683156</v>
      </c>
      <c r="U181" s="83">
        <v>180</v>
      </c>
      <c r="V181" s="84">
        <v>42</v>
      </c>
    </row>
    <row r="182" spans="1:22" x14ac:dyDescent="0.25">
      <c r="A182" s="18" t="str">
        <f t="shared" si="2"/>
        <v>202204-South Central43</v>
      </c>
      <c r="B182" s="76">
        <v>2022</v>
      </c>
      <c r="C182" s="77">
        <v>734173</v>
      </c>
      <c r="D182" s="77" t="s">
        <v>64</v>
      </c>
      <c r="E182" s="77" t="s">
        <v>472</v>
      </c>
      <c r="F182" s="77" t="s">
        <v>398</v>
      </c>
      <c r="G182" s="78" t="s">
        <v>533</v>
      </c>
      <c r="H182" s="77" t="s">
        <v>2</v>
      </c>
      <c r="I182" s="77" t="s">
        <v>3</v>
      </c>
      <c r="J182" s="79">
        <v>106</v>
      </c>
      <c r="K182" s="79">
        <v>142</v>
      </c>
      <c r="L182" s="79">
        <v>488</v>
      </c>
      <c r="M182" s="80">
        <v>20530.641599999999</v>
      </c>
      <c r="N182" s="80">
        <v>193.68529811320801</v>
      </c>
      <c r="O182" s="81">
        <v>1.3396226415094299</v>
      </c>
      <c r="P182" s="81">
        <v>3.4366197183098599</v>
      </c>
      <c r="Q182" s="80">
        <v>6071.9416000000001</v>
      </c>
      <c r="R182" s="82">
        <v>0.29575021172256</v>
      </c>
      <c r="S182" s="80">
        <v>2961.9416000000001</v>
      </c>
      <c r="T182" s="82">
        <v>0.14426931499305901</v>
      </c>
      <c r="U182" s="83">
        <v>181</v>
      </c>
      <c r="V182" s="84">
        <v>43</v>
      </c>
    </row>
    <row r="183" spans="1:22" x14ac:dyDescent="0.25">
      <c r="A183" s="18" t="str">
        <f t="shared" si="2"/>
        <v>202206-South East16</v>
      </c>
      <c r="B183" s="76">
        <v>2022</v>
      </c>
      <c r="C183" s="77">
        <v>294766</v>
      </c>
      <c r="D183" s="77" t="s">
        <v>73</v>
      </c>
      <c r="E183" s="77" t="s">
        <v>476</v>
      </c>
      <c r="F183" s="77" t="s">
        <v>417</v>
      </c>
      <c r="G183" s="78" t="s">
        <v>536</v>
      </c>
      <c r="H183" s="77" t="s">
        <v>9</v>
      </c>
      <c r="I183" s="77" t="s">
        <v>3</v>
      </c>
      <c r="J183" s="79">
        <v>91</v>
      </c>
      <c r="K183" s="79">
        <v>184</v>
      </c>
      <c r="L183" s="79">
        <v>557</v>
      </c>
      <c r="M183" s="80">
        <v>20313.240000000002</v>
      </c>
      <c r="N183" s="80">
        <v>223.22241758241799</v>
      </c>
      <c r="O183" s="81">
        <v>2.0219780219780201</v>
      </c>
      <c r="P183" s="81">
        <v>3.0271739130434798</v>
      </c>
      <c r="Q183" s="80">
        <v>3385.54</v>
      </c>
      <c r="R183" s="82">
        <v>0.16666666666666699</v>
      </c>
      <c r="S183" s="80">
        <v>-27.6000000000002</v>
      </c>
      <c r="T183" s="82">
        <v>-1.3587197315642499E-3</v>
      </c>
      <c r="U183" s="83">
        <v>182</v>
      </c>
      <c r="V183" s="84">
        <v>16</v>
      </c>
    </row>
    <row r="184" spans="1:22" x14ac:dyDescent="0.25">
      <c r="A184" s="18" t="str">
        <f t="shared" si="2"/>
        <v>202205-North East20</v>
      </c>
      <c r="B184" s="76">
        <v>2022</v>
      </c>
      <c r="C184" s="77">
        <v>652151</v>
      </c>
      <c r="D184" s="77" t="s">
        <v>233</v>
      </c>
      <c r="E184" s="77" t="s">
        <v>473</v>
      </c>
      <c r="F184" s="77" t="s">
        <v>425</v>
      </c>
      <c r="G184" s="78" t="s">
        <v>534</v>
      </c>
      <c r="H184" s="77" t="s">
        <v>2</v>
      </c>
      <c r="I184" s="77" t="s">
        <v>3</v>
      </c>
      <c r="J184" s="79">
        <v>44</v>
      </c>
      <c r="K184" s="79">
        <v>129</v>
      </c>
      <c r="L184" s="79">
        <v>626</v>
      </c>
      <c r="M184" s="80">
        <v>20250.857</v>
      </c>
      <c r="N184" s="80">
        <v>460.24675000000002</v>
      </c>
      <c r="O184" s="81">
        <v>2.9318181818181799</v>
      </c>
      <c r="P184" s="81">
        <v>4.8527131782945698</v>
      </c>
      <c r="Q184" s="80">
        <v>1149.2570000000001</v>
      </c>
      <c r="R184" s="82">
        <v>5.6751030339111101E-2</v>
      </c>
      <c r="S184" s="80">
        <v>-353.34299999999899</v>
      </c>
      <c r="T184" s="82">
        <v>-1.7448298607807E-2</v>
      </c>
      <c r="U184" s="83">
        <v>183</v>
      </c>
      <c r="V184" s="84">
        <v>20</v>
      </c>
    </row>
    <row r="185" spans="1:22" x14ac:dyDescent="0.25">
      <c r="A185" s="18" t="str">
        <f t="shared" si="2"/>
        <v>202204-South Central44</v>
      </c>
      <c r="B185" s="76">
        <v>2022</v>
      </c>
      <c r="C185" s="77">
        <v>302233</v>
      </c>
      <c r="D185" s="77" t="s">
        <v>75</v>
      </c>
      <c r="E185" s="77" t="s">
        <v>472</v>
      </c>
      <c r="F185" s="77" t="s">
        <v>400</v>
      </c>
      <c r="G185" s="78" t="s">
        <v>533</v>
      </c>
      <c r="H185" s="77" t="s">
        <v>2</v>
      </c>
      <c r="I185" s="77" t="s">
        <v>3</v>
      </c>
      <c r="J185" s="79">
        <v>59</v>
      </c>
      <c r="K185" s="79">
        <v>152</v>
      </c>
      <c r="L185" s="79">
        <v>725</v>
      </c>
      <c r="M185" s="80">
        <v>20087.82</v>
      </c>
      <c r="N185" s="80">
        <v>340.47152542372902</v>
      </c>
      <c r="O185" s="81">
        <v>2.57627118644068</v>
      </c>
      <c r="P185" s="81">
        <v>4.7697368421052602</v>
      </c>
      <c r="Q185" s="80">
        <v>3347.97</v>
      </c>
      <c r="R185" s="82">
        <v>0.16666666666666699</v>
      </c>
      <c r="S185" s="80">
        <v>1543.97</v>
      </c>
      <c r="T185" s="82">
        <v>7.6861003334358899E-2</v>
      </c>
      <c r="U185" s="83">
        <v>184</v>
      </c>
      <c r="V185" s="84">
        <v>44</v>
      </c>
    </row>
    <row r="186" spans="1:22" x14ac:dyDescent="0.25">
      <c r="A186" s="18" t="str">
        <f t="shared" si="2"/>
        <v>202206-South East17</v>
      </c>
      <c r="B186" s="76">
        <v>2022</v>
      </c>
      <c r="C186" s="77">
        <v>548541</v>
      </c>
      <c r="D186" s="77" t="s">
        <v>173</v>
      </c>
      <c r="E186" s="77" t="s">
        <v>476</v>
      </c>
      <c r="F186" s="77" t="s">
        <v>417</v>
      </c>
      <c r="G186" s="78" t="s">
        <v>536</v>
      </c>
      <c r="H186" s="77" t="s">
        <v>2</v>
      </c>
      <c r="I186" s="77" t="s">
        <v>3</v>
      </c>
      <c r="J186" s="79">
        <v>62</v>
      </c>
      <c r="K186" s="79">
        <v>140</v>
      </c>
      <c r="L186" s="79">
        <v>607</v>
      </c>
      <c r="M186" s="80">
        <v>20007.635200000001</v>
      </c>
      <c r="N186" s="80">
        <v>322.70379354838701</v>
      </c>
      <c r="O186" s="81">
        <v>2.2580645161290298</v>
      </c>
      <c r="P186" s="81">
        <v>4.3357142857142899</v>
      </c>
      <c r="Q186" s="80">
        <v>4436.1851999999999</v>
      </c>
      <c r="R186" s="82">
        <v>0.221724614411202</v>
      </c>
      <c r="S186" s="80">
        <v>2092.4252000000001</v>
      </c>
      <c r="T186" s="82">
        <v>0.10458133502953899</v>
      </c>
      <c r="U186" s="83">
        <v>185</v>
      </c>
      <c r="V186" s="84">
        <v>17</v>
      </c>
    </row>
    <row r="187" spans="1:22" x14ac:dyDescent="0.25">
      <c r="A187" s="18" t="str">
        <f t="shared" si="2"/>
        <v>202202-South West23</v>
      </c>
      <c r="B187" s="76">
        <v>2022</v>
      </c>
      <c r="C187" s="77">
        <v>466132</v>
      </c>
      <c r="D187" s="77" t="s">
        <v>120</v>
      </c>
      <c r="E187" s="77" t="s">
        <v>474</v>
      </c>
      <c r="F187" s="77" t="s">
        <v>420</v>
      </c>
      <c r="G187" s="78" t="s">
        <v>537</v>
      </c>
      <c r="H187" s="77" t="s">
        <v>9</v>
      </c>
      <c r="I187" s="77" t="s">
        <v>3</v>
      </c>
      <c r="J187" s="79">
        <v>49</v>
      </c>
      <c r="K187" s="79">
        <v>159</v>
      </c>
      <c r="L187" s="79">
        <v>554</v>
      </c>
      <c r="M187" s="80">
        <v>19872.96</v>
      </c>
      <c r="N187" s="80">
        <v>405.57061224489797</v>
      </c>
      <c r="O187" s="81">
        <v>3.2448979591836702</v>
      </c>
      <c r="P187" s="81">
        <v>3.4842767295597499</v>
      </c>
      <c r="Q187" s="80">
        <v>3312.16</v>
      </c>
      <c r="R187" s="82">
        <v>0.16666666666666699</v>
      </c>
      <c r="S187" s="80">
        <v>1573.11</v>
      </c>
      <c r="T187" s="82">
        <v>7.9158313608038197E-2</v>
      </c>
      <c r="U187" s="83">
        <v>186</v>
      </c>
      <c r="V187" s="84">
        <v>23</v>
      </c>
    </row>
    <row r="188" spans="1:22" x14ac:dyDescent="0.25">
      <c r="A188" s="18" t="str">
        <f t="shared" si="2"/>
        <v>202204-South Central45</v>
      </c>
      <c r="B188" s="76">
        <v>2022</v>
      </c>
      <c r="C188" s="77">
        <v>743099</v>
      </c>
      <c r="D188" s="77" t="s">
        <v>203</v>
      </c>
      <c r="E188" s="77" t="s">
        <v>472</v>
      </c>
      <c r="F188" s="77" t="s">
        <v>400</v>
      </c>
      <c r="G188" s="78" t="s">
        <v>534</v>
      </c>
      <c r="H188" s="77" t="s">
        <v>2</v>
      </c>
      <c r="I188" s="77" t="s">
        <v>3</v>
      </c>
      <c r="J188" s="79">
        <v>121</v>
      </c>
      <c r="K188" s="79">
        <v>157</v>
      </c>
      <c r="L188" s="79">
        <v>545</v>
      </c>
      <c r="M188" s="80">
        <v>19633.86</v>
      </c>
      <c r="N188" s="80">
        <v>162.263305785124</v>
      </c>
      <c r="O188" s="81">
        <v>1.29752066115702</v>
      </c>
      <c r="P188" s="81">
        <v>3.4713375796178298</v>
      </c>
      <c r="Q188" s="80">
        <v>3272.31</v>
      </c>
      <c r="R188" s="82">
        <v>0.16666666666666699</v>
      </c>
      <c r="S188" s="80">
        <v>-272.69000000000102</v>
      </c>
      <c r="T188" s="82">
        <v>-1.3888761557839399E-2</v>
      </c>
      <c r="U188" s="83">
        <v>187</v>
      </c>
      <c r="V188" s="84">
        <v>45</v>
      </c>
    </row>
    <row r="189" spans="1:22" x14ac:dyDescent="0.25">
      <c r="A189" s="18" t="str">
        <f t="shared" si="2"/>
        <v>202201-North West34</v>
      </c>
      <c r="B189" s="76">
        <v>2022</v>
      </c>
      <c r="C189" s="77">
        <v>153936</v>
      </c>
      <c r="D189" s="77" t="s">
        <v>28</v>
      </c>
      <c r="E189" s="77" t="s">
        <v>475</v>
      </c>
      <c r="F189" s="77" t="s">
        <v>402</v>
      </c>
      <c r="G189" s="78" t="s">
        <v>538</v>
      </c>
      <c r="H189" s="77" t="s">
        <v>9</v>
      </c>
      <c r="I189" s="77" t="s">
        <v>3</v>
      </c>
      <c r="J189" s="79">
        <v>35</v>
      </c>
      <c r="K189" s="79">
        <v>123</v>
      </c>
      <c r="L189" s="79">
        <v>503</v>
      </c>
      <c r="M189" s="80">
        <v>19475.258399999999</v>
      </c>
      <c r="N189" s="80">
        <v>556.43595428571405</v>
      </c>
      <c r="O189" s="81">
        <v>3.5142857142857098</v>
      </c>
      <c r="P189" s="81">
        <v>4.0894308943089399</v>
      </c>
      <c r="Q189" s="80">
        <v>5699.9584000000004</v>
      </c>
      <c r="R189" s="82">
        <v>0.29267690743451202</v>
      </c>
      <c r="S189" s="80">
        <v>4480.7583999999997</v>
      </c>
      <c r="T189" s="82">
        <v>0.23007440045057401</v>
      </c>
      <c r="U189" s="83">
        <v>188</v>
      </c>
      <c r="V189" s="84">
        <v>34</v>
      </c>
    </row>
    <row r="190" spans="1:22" x14ac:dyDescent="0.25">
      <c r="A190" s="18" t="str">
        <f t="shared" si="2"/>
        <v>202202-South West24</v>
      </c>
      <c r="B190" s="76">
        <v>2022</v>
      </c>
      <c r="C190" s="77">
        <v>558463</v>
      </c>
      <c r="D190" s="77" t="s">
        <v>143</v>
      </c>
      <c r="E190" s="77" t="s">
        <v>474</v>
      </c>
      <c r="F190" s="77" t="s">
        <v>410</v>
      </c>
      <c r="G190" s="78" t="s">
        <v>537</v>
      </c>
      <c r="H190" s="77" t="s">
        <v>9</v>
      </c>
      <c r="I190" s="77" t="s">
        <v>3</v>
      </c>
      <c r="J190" s="79">
        <v>41</v>
      </c>
      <c r="K190" s="79">
        <v>116</v>
      </c>
      <c r="L190" s="79">
        <v>388</v>
      </c>
      <c r="M190" s="80">
        <v>18972.896000000001</v>
      </c>
      <c r="N190" s="80">
        <v>462.75356097561001</v>
      </c>
      <c r="O190" s="81">
        <v>2.8292682926829298</v>
      </c>
      <c r="P190" s="81">
        <v>3.3448275862068999</v>
      </c>
      <c r="Q190" s="80">
        <v>6138.5460000000003</v>
      </c>
      <c r="R190" s="82">
        <v>0.32354291089773601</v>
      </c>
      <c r="S190" s="80">
        <v>4701.1459999999997</v>
      </c>
      <c r="T190" s="82">
        <v>0.24778220467766199</v>
      </c>
      <c r="U190" s="83">
        <v>189</v>
      </c>
      <c r="V190" s="84">
        <v>24</v>
      </c>
    </row>
    <row r="191" spans="1:22" x14ac:dyDescent="0.25">
      <c r="A191" s="18" t="str">
        <f t="shared" si="2"/>
        <v>202205-North East21</v>
      </c>
      <c r="B191" s="76">
        <v>2022</v>
      </c>
      <c r="C191" s="77">
        <v>504855</v>
      </c>
      <c r="D191" s="77" t="s">
        <v>132</v>
      </c>
      <c r="E191" s="77" t="s">
        <v>473</v>
      </c>
      <c r="F191" s="77" t="s">
        <v>406</v>
      </c>
      <c r="G191" s="78" t="s">
        <v>535</v>
      </c>
      <c r="H191" s="77" t="s">
        <v>9</v>
      </c>
      <c r="I191" s="77" t="s">
        <v>3</v>
      </c>
      <c r="J191" s="79">
        <v>49</v>
      </c>
      <c r="K191" s="79">
        <v>129</v>
      </c>
      <c r="L191" s="79">
        <v>413</v>
      </c>
      <c r="M191" s="80">
        <v>17981.508999999998</v>
      </c>
      <c r="N191" s="80">
        <v>366.96957142857099</v>
      </c>
      <c r="O191" s="81">
        <v>2.6326530612244898</v>
      </c>
      <c r="P191" s="81">
        <v>3.2015503875969</v>
      </c>
      <c r="Q191" s="80">
        <v>5170.4089999999997</v>
      </c>
      <c r="R191" s="82">
        <v>0.287540328233854</v>
      </c>
      <c r="S191" s="80">
        <v>3511.7089999999998</v>
      </c>
      <c r="T191" s="82">
        <v>0.19529556724076899</v>
      </c>
      <c r="U191" s="83">
        <v>190</v>
      </c>
      <c r="V191" s="84">
        <v>21</v>
      </c>
    </row>
    <row r="192" spans="1:22" x14ac:dyDescent="0.25">
      <c r="A192" s="18" t="str">
        <f t="shared" si="2"/>
        <v>202202-South West25</v>
      </c>
      <c r="B192" s="76">
        <v>2022</v>
      </c>
      <c r="C192" s="77">
        <v>425978</v>
      </c>
      <c r="D192" s="77" t="s">
        <v>110</v>
      </c>
      <c r="E192" s="77" t="s">
        <v>474</v>
      </c>
      <c r="F192" s="77" t="s">
        <v>420</v>
      </c>
      <c r="G192" s="78" t="s">
        <v>537</v>
      </c>
      <c r="H192" s="77" t="s">
        <v>9</v>
      </c>
      <c r="I192" s="77" t="s">
        <v>3</v>
      </c>
      <c r="J192" s="79">
        <v>30</v>
      </c>
      <c r="K192" s="79">
        <v>114</v>
      </c>
      <c r="L192" s="79">
        <v>436</v>
      </c>
      <c r="M192" s="80">
        <v>16742.82</v>
      </c>
      <c r="N192" s="80">
        <v>558.09400000000005</v>
      </c>
      <c r="O192" s="81">
        <v>3.8</v>
      </c>
      <c r="P192" s="81">
        <v>3.8245614035087701</v>
      </c>
      <c r="Q192" s="80">
        <v>2790.47</v>
      </c>
      <c r="R192" s="82">
        <v>0.16666666666666699</v>
      </c>
      <c r="S192" s="80">
        <v>1707.27</v>
      </c>
      <c r="T192" s="82">
        <v>0.101970277408465</v>
      </c>
      <c r="U192" s="83">
        <v>191</v>
      </c>
      <c r="V192" s="84">
        <v>25</v>
      </c>
    </row>
    <row r="193" spans="1:22" x14ac:dyDescent="0.25">
      <c r="A193" s="18" t="str">
        <f t="shared" si="2"/>
        <v>202203-North Central50</v>
      </c>
      <c r="B193" s="76">
        <v>2022</v>
      </c>
      <c r="C193" s="77">
        <v>314704</v>
      </c>
      <c r="D193" s="77" t="s">
        <v>363</v>
      </c>
      <c r="E193" s="77" t="s">
        <v>471</v>
      </c>
      <c r="F193" s="77" t="s">
        <v>396</v>
      </c>
      <c r="G193" s="78" t="s">
        <v>533</v>
      </c>
      <c r="H193" s="77" t="s">
        <v>9</v>
      </c>
      <c r="I193" s="77" t="s">
        <v>3</v>
      </c>
      <c r="J193" s="79">
        <v>62</v>
      </c>
      <c r="K193" s="79">
        <v>89</v>
      </c>
      <c r="L193" s="79">
        <v>375</v>
      </c>
      <c r="M193" s="80">
        <v>16721.46</v>
      </c>
      <c r="N193" s="80">
        <v>269.70096774193598</v>
      </c>
      <c r="O193" s="81">
        <v>1.43548387096774</v>
      </c>
      <c r="P193" s="81">
        <v>4.2134831460674196</v>
      </c>
      <c r="Q193" s="80">
        <v>5577.61</v>
      </c>
      <c r="R193" s="82">
        <v>0.33355998818284999</v>
      </c>
      <c r="S193" s="80">
        <v>3424.81</v>
      </c>
      <c r="T193" s="82">
        <v>0.204815249386118</v>
      </c>
      <c r="U193" s="83">
        <v>192</v>
      </c>
      <c r="V193" s="84">
        <v>50</v>
      </c>
    </row>
    <row r="194" spans="1:22" x14ac:dyDescent="0.25">
      <c r="A194" s="18" t="str">
        <f t="shared" ref="A194:A257" si="3">B194&amp;E194&amp;V194</f>
        <v>202206-South East18</v>
      </c>
      <c r="B194" s="76">
        <v>2022</v>
      </c>
      <c r="C194" s="77">
        <v>547050</v>
      </c>
      <c r="D194" s="77" t="s">
        <v>137</v>
      </c>
      <c r="E194" s="77" t="s">
        <v>476</v>
      </c>
      <c r="F194" s="77" t="s">
        <v>397</v>
      </c>
      <c r="G194" s="78" t="s">
        <v>536</v>
      </c>
      <c r="H194" s="77" t="s">
        <v>2</v>
      </c>
      <c r="I194" s="77" t="s">
        <v>3</v>
      </c>
      <c r="J194" s="79">
        <v>52</v>
      </c>
      <c r="K194" s="79">
        <v>106</v>
      </c>
      <c r="L194" s="79">
        <v>374</v>
      </c>
      <c r="M194" s="80">
        <v>16560.96</v>
      </c>
      <c r="N194" s="80">
        <v>318.48</v>
      </c>
      <c r="O194" s="81">
        <v>2.0384615384615401</v>
      </c>
      <c r="P194" s="81">
        <v>3.52830188679245</v>
      </c>
      <c r="Q194" s="80">
        <v>2760.16</v>
      </c>
      <c r="R194" s="82">
        <v>0.16666666666666699</v>
      </c>
      <c r="S194" s="80">
        <v>807.65999999999894</v>
      </c>
      <c r="T194" s="82">
        <v>4.8768911947133502E-2</v>
      </c>
      <c r="U194" s="83">
        <v>193</v>
      </c>
      <c r="V194" s="84">
        <v>18</v>
      </c>
    </row>
    <row r="195" spans="1:22" x14ac:dyDescent="0.25">
      <c r="A195" s="18" t="str">
        <f t="shared" si="3"/>
        <v>202203-North Central51</v>
      </c>
      <c r="B195" s="76">
        <v>2022</v>
      </c>
      <c r="C195" s="77">
        <v>113724</v>
      </c>
      <c r="D195" s="77" t="s">
        <v>291</v>
      </c>
      <c r="E195" s="77" t="s">
        <v>471</v>
      </c>
      <c r="F195" s="77" t="s">
        <v>419</v>
      </c>
      <c r="G195" s="78" t="s">
        <v>533</v>
      </c>
      <c r="H195" s="77" t="s">
        <v>9</v>
      </c>
      <c r="I195" s="77" t="s">
        <v>3</v>
      </c>
      <c r="J195" s="79">
        <v>46</v>
      </c>
      <c r="K195" s="79">
        <v>107</v>
      </c>
      <c r="L195" s="79">
        <v>366</v>
      </c>
      <c r="M195" s="80">
        <v>16505.072</v>
      </c>
      <c r="N195" s="80">
        <v>358.80591304347797</v>
      </c>
      <c r="O195" s="81">
        <v>2.3260869565217401</v>
      </c>
      <c r="P195" s="81">
        <v>3.4205607476635498</v>
      </c>
      <c r="Q195" s="80">
        <v>6259.9719999999998</v>
      </c>
      <c r="R195" s="82">
        <v>0.379275655386417</v>
      </c>
      <c r="S195" s="80">
        <v>4614.1719999999996</v>
      </c>
      <c r="T195" s="82">
        <v>0.27956085256701702</v>
      </c>
      <c r="U195" s="83">
        <v>194</v>
      </c>
      <c r="V195" s="84">
        <v>51</v>
      </c>
    </row>
    <row r="196" spans="1:22" x14ac:dyDescent="0.25">
      <c r="A196" s="18" t="str">
        <f t="shared" si="3"/>
        <v>202202-South West26</v>
      </c>
      <c r="B196" s="76">
        <v>2022</v>
      </c>
      <c r="C196" s="77">
        <v>782190</v>
      </c>
      <c r="D196" s="77" t="s">
        <v>53</v>
      </c>
      <c r="E196" s="77" t="s">
        <v>474</v>
      </c>
      <c r="F196" s="77" t="s">
        <v>424</v>
      </c>
      <c r="G196" s="78" t="s">
        <v>537</v>
      </c>
      <c r="H196" s="77" t="s">
        <v>2</v>
      </c>
      <c r="I196" s="77" t="s">
        <v>3</v>
      </c>
      <c r="J196" s="79">
        <v>51</v>
      </c>
      <c r="K196" s="79">
        <v>168</v>
      </c>
      <c r="L196" s="79">
        <v>375</v>
      </c>
      <c r="M196" s="80">
        <v>16148.76</v>
      </c>
      <c r="N196" s="80">
        <v>316.64235294117702</v>
      </c>
      <c r="O196" s="81">
        <v>3.2941176470588198</v>
      </c>
      <c r="P196" s="81">
        <v>2.2321428571428599</v>
      </c>
      <c r="Q196" s="80">
        <v>2691.46</v>
      </c>
      <c r="R196" s="82">
        <v>0.16666666666666699</v>
      </c>
      <c r="S196" s="80">
        <v>877.40999999999894</v>
      </c>
      <c r="T196" s="82">
        <v>5.4332964264748401E-2</v>
      </c>
      <c r="U196" s="83">
        <v>195</v>
      </c>
      <c r="V196" s="84">
        <v>26</v>
      </c>
    </row>
    <row r="197" spans="1:22" x14ac:dyDescent="0.25">
      <c r="A197" s="18" t="str">
        <f t="shared" si="3"/>
        <v>202204-South Central46</v>
      </c>
      <c r="B197" s="76">
        <v>2022</v>
      </c>
      <c r="C197" s="77">
        <v>868970</v>
      </c>
      <c r="D197" s="77" t="s">
        <v>377</v>
      </c>
      <c r="E197" s="77" t="s">
        <v>472</v>
      </c>
      <c r="F197" s="77" t="s">
        <v>421</v>
      </c>
      <c r="G197" s="78" t="s">
        <v>534</v>
      </c>
      <c r="H197" s="77" t="s">
        <v>9</v>
      </c>
      <c r="I197" s="77" t="s">
        <v>3</v>
      </c>
      <c r="J197" s="79">
        <v>39</v>
      </c>
      <c r="K197" s="79">
        <v>110</v>
      </c>
      <c r="L197" s="79">
        <v>366</v>
      </c>
      <c r="M197" s="80">
        <v>15702.004800000001</v>
      </c>
      <c r="N197" s="80">
        <v>402.61550769230797</v>
      </c>
      <c r="O197" s="81">
        <v>2.8205128205128198</v>
      </c>
      <c r="P197" s="81">
        <v>3.3272727272727298</v>
      </c>
      <c r="Q197" s="80">
        <v>4602.9048000000003</v>
      </c>
      <c r="R197" s="82">
        <v>0.29314121722851599</v>
      </c>
      <c r="S197" s="80">
        <v>3402.9047999999998</v>
      </c>
      <c r="T197" s="82">
        <v>0.21671785503466401</v>
      </c>
      <c r="U197" s="83">
        <v>196</v>
      </c>
      <c r="V197" s="84">
        <v>46</v>
      </c>
    </row>
    <row r="198" spans="1:22" x14ac:dyDescent="0.25">
      <c r="A198" s="18" t="str">
        <f t="shared" si="3"/>
        <v>202203-North Central52</v>
      </c>
      <c r="B198" s="76">
        <v>2022</v>
      </c>
      <c r="C198" s="77">
        <v>263517</v>
      </c>
      <c r="D198" s="77" t="s">
        <v>24</v>
      </c>
      <c r="E198" s="77" t="s">
        <v>471</v>
      </c>
      <c r="F198" s="77" t="s">
        <v>413</v>
      </c>
      <c r="G198" s="78" t="s">
        <v>538</v>
      </c>
      <c r="H198" s="77" t="s">
        <v>2</v>
      </c>
      <c r="I198" s="77" t="s">
        <v>3</v>
      </c>
      <c r="J198" s="79">
        <v>41</v>
      </c>
      <c r="K198" s="79">
        <v>102</v>
      </c>
      <c r="L198" s="79">
        <v>378</v>
      </c>
      <c r="M198" s="80">
        <v>15593.88</v>
      </c>
      <c r="N198" s="80">
        <v>380.338536585366</v>
      </c>
      <c r="O198" s="81">
        <v>2.48780487804878</v>
      </c>
      <c r="P198" s="81">
        <v>3.7058823529411802</v>
      </c>
      <c r="Q198" s="80">
        <v>2598.98</v>
      </c>
      <c r="R198" s="82">
        <v>0.16666666666666699</v>
      </c>
      <c r="S198" s="80">
        <v>1125.3800000000001</v>
      </c>
      <c r="T198" s="82">
        <v>7.2168055673122997E-2</v>
      </c>
      <c r="U198" s="83">
        <v>197</v>
      </c>
      <c r="V198" s="84">
        <v>52</v>
      </c>
    </row>
    <row r="199" spans="1:22" x14ac:dyDescent="0.25">
      <c r="A199" s="18" t="str">
        <f t="shared" si="3"/>
        <v>202201-North West35</v>
      </c>
      <c r="B199" s="76">
        <v>2022</v>
      </c>
      <c r="C199" s="77">
        <v>892687</v>
      </c>
      <c r="D199" s="77" t="s">
        <v>248</v>
      </c>
      <c r="E199" s="77" t="s">
        <v>475</v>
      </c>
      <c r="F199" s="77" t="s">
        <v>409</v>
      </c>
      <c r="G199" s="78" t="s">
        <v>538</v>
      </c>
      <c r="H199" s="77" t="s">
        <v>9</v>
      </c>
      <c r="I199" s="77" t="s">
        <v>3</v>
      </c>
      <c r="J199" s="79">
        <v>47</v>
      </c>
      <c r="K199" s="79">
        <v>105</v>
      </c>
      <c r="L199" s="79">
        <v>285</v>
      </c>
      <c r="M199" s="80">
        <v>15457.72</v>
      </c>
      <c r="N199" s="80">
        <v>328.88765957446799</v>
      </c>
      <c r="O199" s="81">
        <v>2.23404255319149</v>
      </c>
      <c r="P199" s="81">
        <v>2.71428571428571</v>
      </c>
      <c r="Q199" s="80">
        <v>5280.62</v>
      </c>
      <c r="R199" s="82">
        <v>0.34161700431887798</v>
      </c>
      <c r="S199" s="80">
        <v>3709.22</v>
      </c>
      <c r="T199" s="82">
        <v>0.239959062526686</v>
      </c>
      <c r="U199" s="83">
        <v>198</v>
      </c>
      <c r="V199" s="84">
        <v>35</v>
      </c>
    </row>
    <row r="200" spans="1:22" x14ac:dyDescent="0.25">
      <c r="A200" s="18" t="str">
        <f t="shared" si="3"/>
        <v>202201-North West36</v>
      </c>
      <c r="B200" s="76">
        <v>2022</v>
      </c>
      <c r="C200" s="77">
        <v>874423</v>
      </c>
      <c r="D200" s="77" t="s">
        <v>242</v>
      </c>
      <c r="E200" s="77" t="s">
        <v>475</v>
      </c>
      <c r="F200" s="77" t="s">
        <v>416</v>
      </c>
      <c r="G200" s="78" t="s">
        <v>538</v>
      </c>
      <c r="H200" s="77" t="s">
        <v>9</v>
      </c>
      <c r="I200" s="77" t="s">
        <v>3</v>
      </c>
      <c r="J200" s="79">
        <v>45</v>
      </c>
      <c r="K200" s="79">
        <v>107</v>
      </c>
      <c r="L200" s="79">
        <v>324</v>
      </c>
      <c r="M200" s="80">
        <v>15320.608</v>
      </c>
      <c r="N200" s="80">
        <v>340.457955555556</v>
      </c>
      <c r="O200" s="81">
        <v>2.37777777777778</v>
      </c>
      <c r="P200" s="81">
        <v>3.02803738317757</v>
      </c>
      <c r="Q200" s="80">
        <v>5375.0079999999998</v>
      </c>
      <c r="R200" s="82">
        <v>0.350835162677617</v>
      </c>
      <c r="S200" s="80">
        <v>3863.9580000000001</v>
      </c>
      <c r="T200" s="82">
        <v>0.25220657039198402</v>
      </c>
      <c r="U200" s="83">
        <v>199</v>
      </c>
      <c r="V200" s="84">
        <v>36</v>
      </c>
    </row>
    <row r="201" spans="1:22" x14ac:dyDescent="0.25">
      <c r="A201" s="18" t="str">
        <f t="shared" si="3"/>
        <v>202204-South Central47</v>
      </c>
      <c r="B201" s="76">
        <v>2022</v>
      </c>
      <c r="C201" s="77">
        <v>650314</v>
      </c>
      <c r="D201" s="77" t="s">
        <v>178</v>
      </c>
      <c r="E201" s="77" t="s">
        <v>472</v>
      </c>
      <c r="F201" s="77" t="s">
        <v>421</v>
      </c>
      <c r="G201" s="78" t="s">
        <v>534</v>
      </c>
      <c r="H201" s="77" t="s">
        <v>9</v>
      </c>
      <c r="I201" s="77" t="s">
        <v>3</v>
      </c>
      <c r="J201" s="79">
        <v>46</v>
      </c>
      <c r="K201" s="79">
        <v>88</v>
      </c>
      <c r="L201" s="79">
        <v>359</v>
      </c>
      <c r="M201" s="80">
        <v>15246.727999999999</v>
      </c>
      <c r="N201" s="80">
        <v>331.45060869565202</v>
      </c>
      <c r="O201" s="81">
        <v>1.9130434782608701</v>
      </c>
      <c r="P201" s="81">
        <v>4.0795454545454497</v>
      </c>
      <c r="Q201" s="80">
        <v>5237.8779999999997</v>
      </c>
      <c r="R201" s="82">
        <v>0.34354111911749202</v>
      </c>
      <c r="S201" s="80">
        <v>3862.3780000000002</v>
      </c>
      <c r="T201" s="82">
        <v>0.25332504128098798</v>
      </c>
      <c r="U201" s="83">
        <v>200</v>
      </c>
      <c r="V201" s="84">
        <v>47</v>
      </c>
    </row>
    <row r="202" spans="1:22" x14ac:dyDescent="0.25">
      <c r="A202" s="18" t="str">
        <f t="shared" si="3"/>
        <v>202203-North Central53</v>
      </c>
      <c r="B202" s="76">
        <v>2022</v>
      </c>
      <c r="C202" s="77">
        <v>126747</v>
      </c>
      <c r="D202" s="77" t="s">
        <v>292</v>
      </c>
      <c r="E202" s="77" t="s">
        <v>471</v>
      </c>
      <c r="F202" s="77" t="s">
        <v>419</v>
      </c>
      <c r="G202" s="78" t="s">
        <v>533</v>
      </c>
      <c r="H202" s="77" t="s">
        <v>9</v>
      </c>
      <c r="I202" s="77" t="s">
        <v>3</v>
      </c>
      <c r="J202" s="79">
        <v>41</v>
      </c>
      <c r="K202" s="79">
        <v>90</v>
      </c>
      <c r="L202" s="79">
        <v>292</v>
      </c>
      <c r="M202" s="80">
        <v>15040.064</v>
      </c>
      <c r="N202" s="80">
        <v>366.83082926829297</v>
      </c>
      <c r="O202" s="81">
        <v>2.1951219512195101</v>
      </c>
      <c r="P202" s="81">
        <v>3.24444444444444</v>
      </c>
      <c r="Q202" s="80">
        <v>5336.7139999999999</v>
      </c>
      <c r="R202" s="82">
        <v>0.354833197518308</v>
      </c>
      <c r="S202" s="80">
        <v>3877.5140000000001</v>
      </c>
      <c r="T202" s="82">
        <v>0.257812333777303</v>
      </c>
      <c r="U202" s="83">
        <v>201</v>
      </c>
      <c r="V202" s="84">
        <v>53</v>
      </c>
    </row>
    <row r="203" spans="1:22" x14ac:dyDescent="0.25">
      <c r="A203" s="18" t="str">
        <f t="shared" si="3"/>
        <v>202202-South West27</v>
      </c>
      <c r="B203" s="76">
        <v>2022</v>
      </c>
      <c r="C203" s="77">
        <v>401800</v>
      </c>
      <c r="D203" s="77" t="s">
        <v>103</v>
      </c>
      <c r="E203" s="77" t="s">
        <v>474</v>
      </c>
      <c r="F203" s="77" t="s">
        <v>418</v>
      </c>
      <c r="G203" s="78" t="s">
        <v>537</v>
      </c>
      <c r="H203" s="77" t="s">
        <v>9</v>
      </c>
      <c r="I203" s="77" t="s">
        <v>10</v>
      </c>
      <c r="J203" s="79">
        <v>41</v>
      </c>
      <c r="K203" s="79">
        <v>69</v>
      </c>
      <c r="L203" s="79">
        <v>304</v>
      </c>
      <c r="M203" s="80">
        <v>14988.768</v>
      </c>
      <c r="N203" s="80">
        <v>365.57970731707297</v>
      </c>
      <c r="O203" s="81">
        <v>1.68292682926829</v>
      </c>
      <c r="P203" s="81">
        <v>4.4057971014492798</v>
      </c>
      <c r="Q203" s="80">
        <v>5390.5680000000002</v>
      </c>
      <c r="R203" s="82">
        <v>0.35964049880550603</v>
      </c>
      <c r="S203" s="80">
        <v>4002.6680000000001</v>
      </c>
      <c r="T203" s="82">
        <v>0.26704449625212701</v>
      </c>
      <c r="U203" s="83">
        <v>202</v>
      </c>
      <c r="V203" s="84">
        <v>27</v>
      </c>
    </row>
    <row r="204" spans="1:22" x14ac:dyDescent="0.25">
      <c r="A204" s="18" t="str">
        <f t="shared" si="3"/>
        <v>202203-North Central54</v>
      </c>
      <c r="B204" s="76">
        <v>2022</v>
      </c>
      <c r="C204" s="77">
        <v>284988</v>
      </c>
      <c r="D204" s="77" t="s">
        <v>303</v>
      </c>
      <c r="E204" s="77" t="s">
        <v>471</v>
      </c>
      <c r="F204" s="77" t="s">
        <v>396</v>
      </c>
      <c r="G204" s="78" t="s">
        <v>533</v>
      </c>
      <c r="H204" s="77" t="s">
        <v>9</v>
      </c>
      <c r="I204" s="77" t="s">
        <v>10</v>
      </c>
      <c r="J204" s="79">
        <v>26</v>
      </c>
      <c r="K204" s="79">
        <v>80</v>
      </c>
      <c r="L204" s="79">
        <v>327</v>
      </c>
      <c r="M204" s="80">
        <v>14867.8056</v>
      </c>
      <c r="N204" s="80">
        <v>571.83867692307695</v>
      </c>
      <c r="O204" s="81">
        <v>3.0769230769230802</v>
      </c>
      <c r="P204" s="81">
        <v>4.0875000000000004</v>
      </c>
      <c r="Q204" s="80">
        <v>4015.8555999999999</v>
      </c>
      <c r="R204" s="82">
        <v>0.270104123502933</v>
      </c>
      <c r="S204" s="80">
        <v>3063.0556000000001</v>
      </c>
      <c r="T204" s="82">
        <v>0.20601934693039001</v>
      </c>
      <c r="U204" s="83">
        <v>203</v>
      </c>
      <c r="V204" s="84">
        <v>54</v>
      </c>
    </row>
    <row r="205" spans="1:22" x14ac:dyDescent="0.25">
      <c r="A205" s="18" t="str">
        <f t="shared" si="3"/>
        <v>202206-South East19</v>
      </c>
      <c r="B205" s="76">
        <v>2022</v>
      </c>
      <c r="C205" s="77">
        <v>354709</v>
      </c>
      <c r="D205" s="77" t="s">
        <v>90</v>
      </c>
      <c r="E205" s="77" t="s">
        <v>476</v>
      </c>
      <c r="F205" s="77" t="s">
        <v>397</v>
      </c>
      <c r="G205" s="78" t="s">
        <v>536</v>
      </c>
      <c r="H205" s="77" t="s">
        <v>9</v>
      </c>
      <c r="I205" s="77" t="s">
        <v>10</v>
      </c>
      <c r="J205" s="79">
        <v>21</v>
      </c>
      <c r="K205" s="79">
        <v>84</v>
      </c>
      <c r="L205" s="79">
        <v>344</v>
      </c>
      <c r="M205" s="80">
        <v>14761.140799999999</v>
      </c>
      <c r="N205" s="80">
        <v>702.91146666666702</v>
      </c>
      <c r="O205" s="81">
        <v>4</v>
      </c>
      <c r="P205" s="81">
        <v>4.0952380952380896</v>
      </c>
      <c r="Q205" s="80">
        <v>3581.9407999999999</v>
      </c>
      <c r="R205" s="82">
        <v>0.242660160791908</v>
      </c>
      <c r="S205" s="80">
        <v>2743.1808000000001</v>
      </c>
      <c r="T205" s="82">
        <v>0.18583799431003301</v>
      </c>
      <c r="U205" s="83">
        <v>204</v>
      </c>
      <c r="V205" s="84">
        <v>19</v>
      </c>
    </row>
    <row r="206" spans="1:22" x14ac:dyDescent="0.25">
      <c r="A206" s="18" t="str">
        <f t="shared" si="3"/>
        <v>202205-North East22</v>
      </c>
      <c r="B206" s="76">
        <v>2022</v>
      </c>
      <c r="C206" s="77">
        <v>716851</v>
      </c>
      <c r="D206" s="77" t="s">
        <v>371</v>
      </c>
      <c r="E206" s="77" t="s">
        <v>473</v>
      </c>
      <c r="F206" s="77" t="s">
        <v>406</v>
      </c>
      <c r="G206" s="78" t="s">
        <v>535</v>
      </c>
      <c r="H206" s="77" t="s">
        <v>9</v>
      </c>
      <c r="I206" s="77" t="s">
        <v>10</v>
      </c>
      <c r="J206" s="79">
        <v>69</v>
      </c>
      <c r="K206" s="79">
        <v>136</v>
      </c>
      <c r="L206" s="79">
        <v>327</v>
      </c>
      <c r="M206" s="80">
        <v>14672.34</v>
      </c>
      <c r="N206" s="80">
        <v>212.642608695652</v>
      </c>
      <c r="O206" s="81">
        <v>1.97101449275362</v>
      </c>
      <c r="P206" s="81">
        <v>2.40441176470588</v>
      </c>
      <c r="Q206" s="80">
        <v>2445.39</v>
      </c>
      <c r="R206" s="82">
        <v>0.16666666666666699</v>
      </c>
      <c r="S206" s="80">
        <v>157.33999999999901</v>
      </c>
      <c r="T206" s="82">
        <v>1.07235791973195E-2</v>
      </c>
      <c r="U206" s="83">
        <v>205</v>
      </c>
      <c r="V206" s="84">
        <v>22</v>
      </c>
    </row>
    <row r="207" spans="1:22" x14ac:dyDescent="0.25">
      <c r="A207" s="18" t="str">
        <f t="shared" si="3"/>
        <v>202203-North Central55</v>
      </c>
      <c r="B207" s="76">
        <v>2022</v>
      </c>
      <c r="C207" s="77">
        <v>117127</v>
      </c>
      <c r="D207" s="77" t="s">
        <v>290</v>
      </c>
      <c r="E207" s="77" t="s">
        <v>471</v>
      </c>
      <c r="F207" s="77" t="s">
        <v>419</v>
      </c>
      <c r="G207" s="78" t="s">
        <v>533</v>
      </c>
      <c r="H207" s="77" t="s">
        <v>9</v>
      </c>
      <c r="I207" s="77" t="s">
        <v>10</v>
      </c>
      <c r="J207" s="79">
        <v>41</v>
      </c>
      <c r="K207" s="79">
        <v>90</v>
      </c>
      <c r="L207" s="79">
        <v>413</v>
      </c>
      <c r="M207" s="80">
        <v>14475.096</v>
      </c>
      <c r="N207" s="80">
        <v>353.05112195122001</v>
      </c>
      <c r="O207" s="81">
        <v>2.1951219512195101</v>
      </c>
      <c r="P207" s="81">
        <v>4.5888888888888903</v>
      </c>
      <c r="Q207" s="80">
        <v>5053.4459999999999</v>
      </c>
      <c r="R207" s="82">
        <v>0.34911312505284903</v>
      </c>
      <c r="S207" s="80">
        <v>3594.2460000000001</v>
      </c>
      <c r="T207" s="82">
        <v>0.24830550346609101</v>
      </c>
      <c r="U207" s="83">
        <v>206</v>
      </c>
      <c r="V207" s="84">
        <v>55</v>
      </c>
    </row>
    <row r="208" spans="1:22" x14ac:dyDescent="0.25">
      <c r="A208" s="18" t="str">
        <f t="shared" si="3"/>
        <v>202204-South Central48</v>
      </c>
      <c r="B208" s="76">
        <v>2022</v>
      </c>
      <c r="C208" s="77">
        <v>676623</v>
      </c>
      <c r="D208" s="77" t="s">
        <v>274</v>
      </c>
      <c r="E208" s="77" t="s">
        <v>472</v>
      </c>
      <c r="F208" s="77" t="s">
        <v>421</v>
      </c>
      <c r="G208" s="78" t="s">
        <v>533</v>
      </c>
      <c r="H208" s="77" t="s">
        <v>2</v>
      </c>
      <c r="I208" s="77" t="s">
        <v>10</v>
      </c>
      <c r="J208" s="79">
        <v>63</v>
      </c>
      <c r="K208" s="79">
        <v>105</v>
      </c>
      <c r="L208" s="79">
        <v>399</v>
      </c>
      <c r="M208" s="80">
        <v>14277.189</v>
      </c>
      <c r="N208" s="80">
        <v>226.622047619048</v>
      </c>
      <c r="O208" s="81">
        <v>1.6666666666666701</v>
      </c>
      <c r="P208" s="81">
        <v>3.8</v>
      </c>
      <c r="Q208" s="80">
        <v>1753.3389999999999</v>
      </c>
      <c r="R208" s="82">
        <v>0.12280701754386</v>
      </c>
      <c r="S208" s="80">
        <v>-115.160999999998</v>
      </c>
      <c r="T208" s="82">
        <v>-8.0660835967078792E-3</v>
      </c>
      <c r="U208" s="83">
        <v>207</v>
      </c>
      <c r="V208" s="84">
        <v>48</v>
      </c>
    </row>
    <row r="209" spans="1:22" x14ac:dyDescent="0.25">
      <c r="A209" s="18" t="str">
        <f t="shared" si="3"/>
        <v>202206-South East20</v>
      </c>
      <c r="B209" s="76">
        <v>2022</v>
      </c>
      <c r="C209" s="77">
        <v>940550</v>
      </c>
      <c r="D209" s="77" t="s">
        <v>260</v>
      </c>
      <c r="E209" s="77" t="s">
        <v>476</v>
      </c>
      <c r="F209" s="77" t="s">
        <v>397</v>
      </c>
      <c r="G209" s="78" t="s">
        <v>536</v>
      </c>
      <c r="H209" s="77" t="s">
        <v>9</v>
      </c>
      <c r="I209" s="77" t="s">
        <v>10</v>
      </c>
      <c r="J209" s="79">
        <v>42</v>
      </c>
      <c r="K209" s="79">
        <v>91</v>
      </c>
      <c r="L209" s="79">
        <v>352</v>
      </c>
      <c r="M209" s="80">
        <v>13942.5</v>
      </c>
      <c r="N209" s="80">
        <v>331.96428571428601</v>
      </c>
      <c r="O209" s="81">
        <v>2.1666666666666701</v>
      </c>
      <c r="P209" s="81">
        <v>3.8681318681318699</v>
      </c>
      <c r="Q209" s="80">
        <v>2323.75</v>
      </c>
      <c r="R209" s="82">
        <v>0.16666666666666699</v>
      </c>
      <c r="S209" s="80">
        <v>740.61999999999898</v>
      </c>
      <c r="T209" s="82">
        <v>5.3119598350367503E-2</v>
      </c>
      <c r="U209" s="83">
        <v>208</v>
      </c>
      <c r="V209" s="84">
        <v>20</v>
      </c>
    </row>
    <row r="210" spans="1:22" x14ac:dyDescent="0.25">
      <c r="A210" s="18" t="str">
        <f t="shared" si="3"/>
        <v>202205-North East23</v>
      </c>
      <c r="B210" s="76">
        <v>2022</v>
      </c>
      <c r="C210" s="77">
        <v>335207</v>
      </c>
      <c r="D210" s="77" t="s">
        <v>25</v>
      </c>
      <c r="E210" s="77" t="s">
        <v>473</v>
      </c>
      <c r="F210" s="77" t="s">
        <v>406</v>
      </c>
      <c r="G210" s="78" t="s">
        <v>535</v>
      </c>
      <c r="H210" s="77" t="s">
        <v>2</v>
      </c>
      <c r="I210" s="77" t="s">
        <v>10</v>
      </c>
      <c r="J210" s="79">
        <v>53</v>
      </c>
      <c r="K210" s="79">
        <v>140</v>
      </c>
      <c r="L210" s="79">
        <v>411</v>
      </c>
      <c r="M210" s="80">
        <v>13573.74</v>
      </c>
      <c r="N210" s="80">
        <v>256.10830188679199</v>
      </c>
      <c r="O210" s="81">
        <v>2.64150943396226</v>
      </c>
      <c r="P210" s="81">
        <v>2.9357142857142899</v>
      </c>
      <c r="Q210" s="80">
        <v>2262.29</v>
      </c>
      <c r="R210" s="82">
        <v>0.16666666666666699</v>
      </c>
      <c r="S210" s="80">
        <v>466.38999999999902</v>
      </c>
      <c r="T210" s="82">
        <v>3.43597269433479E-2</v>
      </c>
      <c r="U210" s="83">
        <v>209</v>
      </c>
      <c r="V210" s="84">
        <v>23</v>
      </c>
    </row>
    <row r="211" spans="1:22" x14ac:dyDescent="0.25">
      <c r="A211" s="18" t="str">
        <f t="shared" si="3"/>
        <v>202202-South West28</v>
      </c>
      <c r="B211" s="76">
        <v>2022</v>
      </c>
      <c r="C211" s="77">
        <v>873602</v>
      </c>
      <c r="D211" s="77" t="s">
        <v>241</v>
      </c>
      <c r="E211" s="77" t="s">
        <v>474</v>
      </c>
      <c r="F211" s="77" t="s">
        <v>410</v>
      </c>
      <c r="G211" s="78" t="s">
        <v>537</v>
      </c>
      <c r="H211" s="77" t="s">
        <v>9</v>
      </c>
      <c r="I211" s="77" t="s">
        <v>10</v>
      </c>
      <c r="J211" s="79">
        <v>54</v>
      </c>
      <c r="K211" s="79">
        <v>90</v>
      </c>
      <c r="L211" s="79">
        <v>252</v>
      </c>
      <c r="M211" s="80">
        <v>13561.984</v>
      </c>
      <c r="N211" s="80">
        <v>251.14785185185201</v>
      </c>
      <c r="O211" s="81">
        <v>1.6666666666666701</v>
      </c>
      <c r="P211" s="81">
        <v>2.8</v>
      </c>
      <c r="Q211" s="80">
        <v>4838.2340000000004</v>
      </c>
      <c r="R211" s="82">
        <v>0.356749720394892</v>
      </c>
      <c r="S211" s="80">
        <v>3011.2339999999999</v>
      </c>
      <c r="T211" s="82">
        <v>0.22203491760497601</v>
      </c>
      <c r="U211" s="83">
        <v>210</v>
      </c>
      <c r="V211" s="84">
        <v>28</v>
      </c>
    </row>
    <row r="212" spans="1:22" x14ac:dyDescent="0.25">
      <c r="A212" s="18" t="str">
        <f t="shared" si="3"/>
        <v>202202-South West29</v>
      </c>
      <c r="B212" s="76">
        <v>2022</v>
      </c>
      <c r="C212" s="77">
        <v>583353</v>
      </c>
      <c r="D212" s="77" t="s">
        <v>151</v>
      </c>
      <c r="E212" s="77" t="s">
        <v>474</v>
      </c>
      <c r="F212" s="77" t="s">
        <v>420</v>
      </c>
      <c r="G212" s="78" t="s">
        <v>538</v>
      </c>
      <c r="H212" s="77" t="s">
        <v>2</v>
      </c>
      <c r="I212" s="77" t="s">
        <v>10</v>
      </c>
      <c r="J212" s="79">
        <v>89</v>
      </c>
      <c r="K212" s="79">
        <v>141</v>
      </c>
      <c r="L212" s="79">
        <v>364</v>
      </c>
      <c r="M212" s="80">
        <v>13473.18</v>
      </c>
      <c r="N212" s="80">
        <v>151.38404494381999</v>
      </c>
      <c r="O212" s="81">
        <v>1.58426966292135</v>
      </c>
      <c r="P212" s="81">
        <v>2.5815602836879399</v>
      </c>
      <c r="Q212" s="80">
        <v>2245.5300000000002</v>
      </c>
      <c r="R212" s="82">
        <v>0.16666666666666599</v>
      </c>
      <c r="S212" s="80">
        <v>-757.57000000000096</v>
      </c>
      <c r="T212" s="82">
        <v>-5.6228002594784603E-2</v>
      </c>
      <c r="U212" s="83">
        <v>211</v>
      </c>
      <c r="V212" s="84">
        <v>29</v>
      </c>
    </row>
    <row r="213" spans="1:22" x14ac:dyDescent="0.25">
      <c r="A213" s="18" t="str">
        <f t="shared" si="3"/>
        <v>202203-North Central56</v>
      </c>
      <c r="B213" s="76">
        <v>2022</v>
      </c>
      <c r="C213" s="77">
        <v>713162</v>
      </c>
      <c r="D213" s="77" t="s">
        <v>188</v>
      </c>
      <c r="E213" s="77" t="s">
        <v>471</v>
      </c>
      <c r="F213" s="77" t="s">
        <v>419</v>
      </c>
      <c r="G213" s="78" t="s">
        <v>536</v>
      </c>
      <c r="H213" s="77" t="s">
        <v>2</v>
      </c>
      <c r="I213" s="77" t="s">
        <v>10</v>
      </c>
      <c r="J213" s="79">
        <v>48</v>
      </c>
      <c r="K213" s="79">
        <v>120</v>
      </c>
      <c r="L213" s="79">
        <v>250</v>
      </c>
      <c r="M213" s="80">
        <v>13176.4</v>
      </c>
      <c r="N213" s="80">
        <v>274.50833333333298</v>
      </c>
      <c r="O213" s="81">
        <v>2.5</v>
      </c>
      <c r="P213" s="81">
        <v>2.0833333333333299</v>
      </c>
      <c r="Q213" s="80">
        <v>4845.1000000000004</v>
      </c>
      <c r="R213" s="82">
        <v>0.36771045202027902</v>
      </c>
      <c r="S213" s="80">
        <v>3120.1</v>
      </c>
      <c r="T213" s="82">
        <v>0.23679457211377899</v>
      </c>
      <c r="U213" s="83">
        <v>212</v>
      </c>
      <c r="V213" s="84">
        <v>56</v>
      </c>
    </row>
    <row r="214" spans="1:22" x14ac:dyDescent="0.25">
      <c r="A214" s="18" t="str">
        <f t="shared" si="3"/>
        <v>202203-North Central57</v>
      </c>
      <c r="B214" s="76">
        <v>2022</v>
      </c>
      <c r="C214" s="77">
        <v>589473</v>
      </c>
      <c r="D214" s="77" t="s">
        <v>155</v>
      </c>
      <c r="E214" s="77" t="s">
        <v>471</v>
      </c>
      <c r="F214" s="77" t="s">
        <v>419</v>
      </c>
      <c r="G214" s="78" t="s">
        <v>533</v>
      </c>
      <c r="H214" s="77" t="s">
        <v>9</v>
      </c>
      <c r="I214" s="77" t="s">
        <v>10</v>
      </c>
      <c r="J214" s="79">
        <v>28</v>
      </c>
      <c r="K214" s="79">
        <v>78</v>
      </c>
      <c r="L214" s="79">
        <v>242</v>
      </c>
      <c r="M214" s="80">
        <v>12948.464</v>
      </c>
      <c r="N214" s="80">
        <v>462.44514285714303</v>
      </c>
      <c r="O214" s="81">
        <v>2.78571428571429</v>
      </c>
      <c r="P214" s="81">
        <v>3.1025641025641</v>
      </c>
      <c r="Q214" s="80">
        <v>4729.1639999999998</v>
      </c>
      <c r="R214" s="82">
        <v>0.36522972917868901</v>
      </c>
      <c r="S214" s="80">
        <v>3711.5639999999999</v>
      </c>
      <c r="T214" s="82">
        <v>0.286641257217844</v>
      </c>
      <c r="U214" s="83">
        <v>213</v>
      </c>
      <c r="V214" s="84">
        <v>57</v>
      </c>
    </row>
    <row r="215" spans="1:22" x14ac:dyDescent="0.25">
      <c r="A215" s="18" t="str">
        <f t="shared" si="3"/>
        <v>202201-North West37</v>
      </c>
      <c r="B215" s="76">
        <v>2022</v>
      </c>
      <c r="C215" s="77">
        <v>495647</v>
      </c>
      <c r="D215" s="77" t="s">
        <v>127</v>
      </c>
      <c r="E215" s="77" t="s">
        <v>475</v>
      </c>
      <c r="F215" s="77" t="s">
        <v>414</v>
      </c>
      <c r="G215" s="78" t="s">
        <v>534</v>
      </c>
      <c r="H215" s="77" t="s">
        <v>2</v>
      </c>
      <c r="I215" s="77" t="s">
        <v>10</v>
      </c>
      <c r="J215" s="79">
        <v>28</v>
      </c>
      <c r="K215" s="79">
        <v>95</v>
      </c>
      <c r="L215" s="79">
        <v>314</v>
      </c>
      <c r="M215" s="80">
        <v>12857.3964</v>
      </c>
      <c r="N215" s="80">
        <v>459.19272857142897</v>
      </c>
      <c r="O215" s="81">
        <v>3.3928571428571401</v>
      </c>
      <c r="P215" s="81">
        <v>3.30526315789474</v>
      </c>
      <c r="Q215" s="80">
        <v>3929.1464000000001</v>
      </c>
      <c r="R215" s="82">
        <v>0.30559424923695999</v>
      </c>
      <c r="S215" s="80">
        <v>2959.9463999999998</v>
      </c>
      <c r="T215" s="82">
        <v>0.230213513522847</v>
      </c>
      <c r="U215" s="83">
        <v>214</v>
      </c>
      <c r="V215" s="84">
        <v>37</v>
      </c>
    </row>
    <row r="216" spans="1:22" x14ac:dyDescent="0.25">
      <c r="A216" s="18" t="str">
        <f t="shared" si="3"/>
        <v>202205-North East24</v>
      </c>
      <c r="B216" s="76">
        <v>2022</v>
      </c>
      <c r="C216" s="77">
        <v>167210</v>
      </c>
      <c r="D216" s="77" t="s">
        <v>32</v>
      </c>
      <c r="E216" s="77" t="s">
        <v>473</v>
      </c>
      <c r="F216" s="77" t="s">
        <v>423</v>
      </c>
      <c r="G216" s="78" t="s">
        <v>535</v>
      </c>
      <c r="H216" s="77" t="s">
        <v>9</v>
      </c>
      <c r="I216" s="77" t="s">
        <v>10</v>
      </c>
      <c r="J216" s="79">
        <v>34</v>
      </c>
      <c r="K216" s="79">
        <v>77</v>
      </c>
      <c r="L216" s="79">
        <v>264</v>
      </c>
      <c r="M216" s="80">
        <v>12526.688</v>
      </c>
      <c r="N216" s="80">
        <v>368.43200000000002</v>
      </c>
      <c r="O216" s="81">
        <v>2.2647058823529398</v>
      </c>
      <c r="P216" s="81">
        <v>3.4285714285714302</v>
      </c>
      <c r="Q216" s="80">
        <v>4588.2380000000003</v>
      </c>
      <c r="R216" s="82">
        <v>0.36627702390288602</v>
      </c>
      <c r="S216" s="80">
        <v>3449.538</v>
      </c>
      <c r="T216" s="82">
        <v>0.27537510313979202</v>
      </c>
      <c r="U216" s="83">
        <v>215</v>
      </c>
      <c r="V216" s="84">
        <v>24</v>
      </c>
    </row>
    <row r="217" spans="1:22" x14ac:dyDescent="0.25">
      <c r="A217" s="18" t="str">
        <f t="shared" si="3"/>
        <v>202205-North East25</v>
      </c>
      <c r="B217" s="76">
        <v>2022</v>
      </c>
      <c r="C217" s="77">
        <v>968160</v>
      </c>
      <c r="D217" s="77" t="s">
        <v>266</v>
      </c>
      <c r="E217" s="77" t="s">
        <v>473</v>
      </c>
      <c r="F217" s="77" t="s">
        <v>425</v>
      </c>
      <c r="G217" s="78" t="s">
        <v>535</v>
      </c>
      <c r="H217" s="77" t="s">
        <v>9</v>
      </c>
      <c r="I217" s="77" t="s">
        <v>10</v>
      </c>
      <c r="J217" s="79">
        <v>59</v>
      </c>
      <c r="K217" s="79">
        <v>119</v>
      </c>
      <c r="L217" s="79">
        <v>299</v>
      </c>
      <c r="M217" s="80">
        <v>12498.406800000001</v>
      </c>
      <c r="N217" s="80">
        <v>211.83740338983</v>
      </c>
      <c r="O217" s="81">
        <v>2.0169491525423702</v>
      </c>
      <c r="P217" s="81">
        <v>2.5126050420168098</v>
      </c>
      <c r="Q217" s="80">
        <v>3290.6068</v>
      </c>
      <c r="R217" s="82">
        <v>0.26328210088345</v>
      </c>
      <c r="S217" s="80">
        <v>1331.8068000000001</v>
      </c>
      <c r="T217" s="82">
        <v>0.10655812547243999</v>
      </c>
      <c r="U217" s="83">
        <v>216</v>
      </c>
      <c r="V217" s="84">
        <v>25</v>
      </c>
    </row>
    <row r="218" spans="1:22" x14ac:dyDescent="0.25">
      <c r="A218" s="18" t="str">
        <f t="shared" si="3"/>
        <v>202202-South West30</v>
      </c>
      <c r="B218" s="76">
        <v>2022</v>
      </c>
      <c r="C218" s="77">
        <v>213016</v>
      </c>
      <c r="D218" s="77" t="s">
        <v>55</v>
      </c>
      <c r="E218" s="77" t="s">
        <v>474</v>
      </c>
      <c r="F218" s="77" t="s">
        <v>418</v>
      </c>
      <c r="G218" s="78" t="s">
        <v>537</v>
      </c>
      <c r="H218" s="77" t="s">
        <v>9</v>
      </c>
      <c r="I218" s="77" t="s">
        <v>10</v>
      </c>
      <c r="J218" s="79">
        <v>29</v>
      </c>
      <c r="K218" s="79">
        <v>82</v>
      </c>
      <c r="L218" s="79">
        <v>265</v>
      </c>
      <c r="M218" s="80">
        <v>12404.28</v>
      </c>
      <c r="N218" s="80">
        <v>427.73379310344802</v>
      </c>
      <c r="O218" s="81">
        <v>2.8275862068965498</v>
      </c>
      <c r="P218" s="81">
        <v>3.23170731707317</v>
      </c>
      <c r="Q218" s="80">
        <v>4312.58</v>
      </c>
      <c r="R218" s="82">
        <v>0.34766870789759702</v>
      </c>
      <c r="S218" s="80">
        <v>3294.93</v>
      </c>
      <c r="T218" s="82">
        <v>0.26562847662258499</v>
      </c>
      <c r="U218" s="83">
        <v>217</v>
      </c>
      <c r="V218" s="84">
        <v>30</v>
      </c>
    </row>
    <row r="219" spans="1:22" x14ac:dyDescent="0.25">
      <c r="A219" s="18" t="str">
        <f t="shared" si="3"/>
        <v>202201-North West38</v>
      </c>
      <c r="B219" s="76">
        <v>2022</v>
      </c>
      <c r="C219" s="77">
        <v>359285</v>
      </c>
      <c r="D219" s="77" t="s">
        <v>309</v>
      </c>
      <c r="E219" s="77" t="s">
        <v>475</v>
      </c>
      <c r="F219" s="77" t="s">
        <v>416</v>
      </c>
      <c r="G219" s="78" t="s">
        <v>538</v>
      </c>
      <c r="H219" s="77" t="s">
        <v>9</v>
      </c>
      <c r="I219" s="77" t="s">
        <v>10</v>
      </c>
      <c r="J219" s="79">
        <v>30</v>
      </c>
      <c r="K219" s="79">
        <v>71</v>
      </c>
      <c r="L219" s="79">
        <v>247</v>
      </c>
      <c r="M219" s="80">
        <v>12354.824000000001</v>
      </c>
      <c r="N219" s="80">
        <v>411.82746666666702</v>
      </c>
      <c r="O219" s="81">
        <v>2.3666666666666698</v>
      </c>
      <c r="P219" s="81">
        <v>3.47887323943662</v>
      </c>
      <c r="Q219" s="80">
        <v>4522.0739999999996</v>
      </c>
      <c r="R219" s="82">
        <v>0.36601686920024101</v>
      </c>
      <c r="S219" s="80">
        <v>3515.0740000000001</v>
      </c>
      <c r="T219" s="82">
        <v>0.28451024474326803</v>
      </c>
      <c r="U219" s="83">
        <v>218</v>
      </c>
      <c r="V219" s="84">
        <v>38</v>
      </c>
    </row>
    <row r="220" spans="1:22" x14ac:dyDescent="0.25">
      <c r="A220" s="18" t="str">
        <f t="shared" si="3"/>
        <v>202202-South West31</v>
      </c>
      <c r="B220" s="76">
        <v>2022</v>
      </c>
      <c r="C220" s="77">
        <v>173044</v>
      </c>
      <c r="D220" s="77" t="s">
        <v>36</v>
      </c>
      <c r="E220" s="77" t="s">
        <v>474</v>
      </c>
      <c r="F220" s="77" t="s">
        <v>410</v>
      </c>
      <c r="G220" s="78" t="s">
        <v>537</v>
      </c>
      <c r="H220" s="77" t="s">
        <v>9</v>
      </c>
      <c r="I220" s="77" t="s">
        <v>10</v>
      </c>
      <c r="J220" s="79">
        <v>39</v>
      </c>
      <c r="K220" s="79">
        <v>104</v>
      </c>
      <c r="L220" s="79">
        <v>230</v>
      </c>
      <c r="M220" s="80">
        <v>12349.36</v>
      </c>
      <c r="N220" s="80">
        <v>316.65025641025699</v>
      </c>
      <c r="O220" s="81">
        <v>2.6666666666666701</v>
      </c>
      <c r="P220" s="81">
        <v>2.2115384615384599</v>
      </c>
      <c r="Q220" s="80">
        <v>4415.21</v>
      </c>
      <c r="R220" s="82">
        <v>0.357525410223688</v>
      </c>
      <c r="S220" s="80">
        <v>3053.91</v>
      </c>
      <c r="T220" s="82">
        <v>0.24729297712594001</v>
      </c>
      <c r="U220" s="83">
        <v>219</v>
      </c>
      <c r="V220" s="84">
        <v>31</v>
      </c>
    </row>
    <row r="221" spans="1:22" x14ac:dyDescent="0.25">
      <c r="A221" s="18" t="str">
        <f t="shared" si="3"/>
        <v>202202-South West32</v>
      </c>
      <c r="B221" s="76">
        <v>2022</v>
      </c>
      <c r="C221" s="77">
        <v>969030</v>
      </c>
      <c r="D221" s="77" t="s">
        <v>383</v>
      </c>
      <c r="E221" s="77" t="s">
        <v>474</v>
      </c>
      <c r="F221" s="77" t="s">
        <v>410</v>
      </c>
      <c r="G221" s="78" t="s">
        <v>537</v>
      </c>
      <c r="H221" s="77" t="s">
        <v>9</v>
      </c>
      <c r="I221" s="77" t="s">
        <v>10</v>
      </c>
      <c r="J221" s="79">
        <v>45</v>
      </c>
      <c r="K221" s="79">
        <v>77</v>
      </c>
      <c r="L221" s="79">
        <v>235</v>
      </c>
      <c r="M221" s="80">
        <v>12313.32</v>
      </c>
      <c r="N221" s="80">
        <v>273.62933333333302</v>
      </c>
      <c r="O221" s="81">
        <v>1.7111111111111099</v>
      </c>
      <c r="P221" s="81">
        <v>3.0519480519480502</v>
      </c>
      <c r="Q221" s="80">
        <v>4516.2700000000004</v>
      </c>
      <c r="R221" s="82">
        <v>0.36677922769813498</v>
      </c>
      <c r="S221" s="80">
        <v>2991.57</v>
      </c>
      <c r="T221" s="82">
        <v>0.242953971796396</v>
      </c>
      <c r="U221" s="83">
        <v>220</v>
      </c>
      <c r="V221" s="84">
        <v>32</v>
      </c>
    </row>
    <row r="222" spans="1:22" x14ac:dyDescent="0.25">
      <c r="A222" s="18" t="str">
        <f t="shared" si="3"/>
        <v>202204-South Central49</v>
      </c>
      <c r="B222" s="76">
        <v>2022</v>
      </c>
      <c r="C222" s="77">
        <v>735008</v>
      </c>
      <c r="D222" s="77" t="s">
        <v>367</v>
      </c>
      <c r="E222" s="77" t="s">
        <v>472</v>
      </c>
      <c r="F222" s="77" t="s">
        <v>421</v>
      </c>
      <c r="G222" s="78" t="s">
        <v>534</v>
      </c>
      <c r="H222" s="77" t="s">
        <v>9</v>
      </c>
      <c r="I222" s="77" t="s">
        <v>10</v>
      </c>
      <c r="J222" s="79">
        <v>35</v>
      </c>
      <c r="K222" s="79">
        <v>72</v>
      </c>
      <c r="L222" s="79">
        <v>267</v>
      </c>
      <c r="M222" s="80">
        <v>12306.664000000001</v>
      </c>
      <c r="N222" s="80">
        <v>351.61897142857202</v>
      </c>
      <c r="O222" s="81">
        <v>2.05714285714286</v>
      </c>
      <c r="P222" s="81">
        <v>3.7083333333333299</v>
      </c>
      <c r="Q222" s="80">
        <v>4370.2640000000001</v>
      </c>
      <c r="R222" s="82">
        <v>0.35511361974292999</v>
      </c>
      <c r="S222" s="80">
        <v>3319.2640000000001</v>
      </c>
      <c r="T222" s="82">
        <v>0.26971273449896699</v>
      </c>
      <c r="U222" s="83">
        <v>221</v>
      </c>
      <c r="V222" s="84">
        <v>49</v>
      </c>
    </row>
    <row r="223" spans="1:22" x14ac:dyDescent="0.25">
      <c r="A223" s="18" t="str">
        <f t="shared" si="3"/>
        <v>202206-South East21</v>
      </c>
      <c r="B223" s="76">
        <v>2022</v>
      </c>
      <c r="C223" s="77">
        <v>713162</v>
      </c>
      <c r="D223" s="77" t="s">
        <v>188</v>
      </c>
      <c r="E223" s="77" t="s">
        <v>476</v>
      </c>
      <c r="F223" s="77" t="s">
        <v>417</v>
      </c>
      <c r="G223" s="78" t="s">
        <v>536</v>
      </c>
      <c r="H223" s="77" t="s">
        <v>2</v>
      </c>
      <c r="I223" s="77" t="s">
        <v>10</v>
      </c>
      <c r="J223" s="79">
        <v>48</v>
      </c>
      <c r="K223" s="79">
        <v>89</v>
      </c>
      <c r="L223" s="79">
        <v>249</v>
      </c>
      <c r="M223" s="80">
        <v>12109.208000000001</v>
      </c>
      <c r="N223" s="80">
        <v>252.27516666666699</v>
      </c>
      <c r="O223" s="81">
        <v>1.8541666666666701</v>
      </c>
      <c r="P223" s="81">
        <v>2.79775280898876</v>
      </c>
      <c r="Q223" s="80">
        <v>4337.7079999999996</v>
      </c>
      <c r="R223" s="82">
        <v>0.35821566530197502</v>
      </c>
      <c r="S223" s="80">
        <v>2547.6979999999999</v>
      </c>
      <c r="T223" s="82">
        <v>0.21039344604535601</v>
      </c>
      <c r="U223" s="83">
        <v>222</v>
      </c>
      <c r="V223" s="84">
        <v>21</v>
      </c>
    </row>
    <row r="224" spans="1:22" x14ac:dyDescent="0.25">
      <c r="A224" s="18" t="str">
        <f t="shared" si="3"/>
        <v>202201-North West39</v>
      </c>
      <c r="B224" s="76">
        <v>2022</v>
      </c>
      <c r="C224" s="77">
        <v>185163</v>
      </c>
      <c r="D224" s="77" t="s">
        <v>46</v>
      </c>
      <c r="E224" s="77" t="s">
        <v>475</v>
      </c>
      <c r="F224" s="77" t="s">
        <v>409</v>
      </c>
      <c r="G224" s="78" t="s">
        <v>538</v>
      </c>
      <c r="H224" s="77" t="s">
        <v>9</v>
      </c>
      <c r="I224" s="77" t="s">
        <v>10</v>
      </c>
      <c r="J224" s="79">
        <v>34</v>
      </c>
      <c r="K224" s="79">
        <v>89</v>
      </c>
      <c r="L224" s="79">
        <v>242</v>
      </c>
      <c r="M224" s="80">
        <v>12021.263999999999</v>
      </c>
      <c r="N224" s="80">
        <v>353.56658823529398</v>
      </c>
      <c r="O224" s="81">
        <v>2.6176470588235299</v>
      </c>
      <c r="P224" s="81">
        <v>2.71910112359551</v>
      </c>
      <c r="Q224" s="80">
        <v>4320.2139999999999</v>
      </c>
      <c r="R224" s="82">
        <v>0.359381010183288</v>
      </c>
      <c r="S224" s="80">
        <v>3169.4140000000002</v>
      </c>
      <c r="T224" s="82">
        <v>0.26365064439147101</v>
      </c>
      <c r="U224" s="83">
        <v>223</v>
      </c>
      <c r="V224" s="84">
        <v>39</v>
      </c>
    </row>
    <row r="225" spans="1:22" x14ac:dyDescent="0.25">
      <c r="A225" s="18" t="str">
        <f t="shared" si="3"/>
        <v>202204-South Central50</v>
      </c>
      <c r="B225" s="76">
        <v>2022</v>
      </c>
      <c r="C225" s="77">
        <v>219128</v>
      </c>
      <c r="D225" s="77" t="s">
        <v>56</v>
      </c>
      <c r="E225" s="77" t="s">
        <v>472</v>
      </c>
      <c r="F225" s="77" t="s">
        <v>421</v>
      </c>
      <c r="G225" s="78" t="s">
        <v>534</v>
      </c>
      <c r="H225" s="77" t="s">
        <v>9</v>
      </c>
      <c r="I225" s="77" t="s">
        <v>10</v>
      </c>
      <c r="J225" s="79">
        <v>50</v>
      </c>
      <c r="K225" s="79">
        <v>68</v>
      </c>
      <c r="L225" s="79">
        <v>200</v>
      </c>
      <c r="M225" s="80">
        <v>11873.6</v>
      </c>
      <c r="N225" s="80">
        <v>237.47200000000001</v>
      </c>
      <c r="O225" s="81">
        <v>1.36</v>
      </c>
      <c r="P225" s="81">
        <v>2.9411764705882399</v>
      </c>
      <c r="Q225" s="80">
        <v>3940.6</v>
      </c>
      <c r="R225" s="82">
        <v>0.33187912680231801</v>
      </c>
      <c r="S225" s="80">
        <v>2472.6</v>
      </c>
      <c r="T225" s="82">
        <v>0.20824349818083801</v>
      </c>
      <c r="U225" s="83">
        <v>224</v>
      </c>
      <c r="V225" s="84">
        <v>50</v>
      </c>
    </row>
    <row r="226" spans="1:22" x14ac:dyDescent="0.25">
      <c r="A226" s="18" t="str">
        <f t="shared" si="3"/>
        <v>202203-North Central58</v>
      </c>
      <c r="B226" s="76">
        <v>2022</v>
      </c>
      <c r="C226" s="77">
        <v>469339</v>
      </c>
      <c r="D226" s="77" t="s">
        <v>123</v>
      </c>
      <c r="E226" s="77" t="s">
        <v>471</v>
      </c>
      <c r="F226" s="77" t="s">
        <v>419</v>
      </c>
      <c r="G226" s="78" t="s">
        <v>533</v>
      </c>
      <c r="H226" s="77" t="s">
        <v>2</v>
      </c>
      <c r="I226" s="77" t="s">
        <v>10</v>
      </c>
      <c r="J226" s="79">
        <v>35</v>
      </c>
      <c r="K226" s="79">
        <v>82</v>
      </c>
      <c r="L226" s="79">
        <v>225</v>
      </c>
      <c r="M226" s="80">
        <v>11820.6</v>
      </c>
      <c r="N226" s="80">
        <v>337.73142857142898</v>
      </c>
      <c r="O226" s="81">
        <v>2.3428571428571399</v>
      </c>
      <c r="P226" s="81">
        <v>2.74390243902439</v>
      </c>
      <c r="Q226" s="80">
        <v>4131.3999999999996</v>
      </c>
      <c r="R226" s="82">
        <v>0.34950848518687699</v>
      </c>
      <c r="S226" s="80">
        <v>2879.2</v>
      </c>
      <c r="T226" s="82">
        <v>0.24357477623809301</v>
      </c>
      <c r="U226" s="83">
        <v>225</v>
      </c>
      <c r="V226" s="84">
        <v>58</v>
      </c>
    </row>
    <row r="227" spans="1:22" x14ac:dyDescent="0.25">
      <c r="A227" s="18" t="str">
        <f t="shared" si="3"/>
        <v>202201-North West40</v>
      </c>
      <c r="B227" s="76">
        <v>2022</v>
      </c>
      <c r="C227" s="77">
        <v>867297</v>
      </c>
      <c r="D227" s="77" t="s">
        <v>240</v>
      </c>
      <c r="E227" s="77" t="s">
        <v>475</v>
      </c>
      <c r="F227" s="77" t="s">
        <v>416</v>
      </c>
      <c r="G227" s="78" t="s">
        <v>538</v>
      </c>
      <c r="H227" s="77" t="s">
        <v>9</v>
      </c>
      <c r="I227" s="77" t="s">
        <v>10</v>
      </c>
      <c r="J227" s="79">
        <v>52</v>
      </c>
      <c r="K227" s="79">
        <v>133</v>
      </c>
      <c r="L227" s="79">
        <v>268</v>
      </c>
      <c r="M227" s="80">
        <v>11787.456</v>
      </c>
      <c r="N227" s="80">
        <v>226.68184615384601</v>
      </c>
      <c r="O227" s="81">
        <v>2.5576923076923102</v>
      </c>
      <c r="P227" s="81">
        <v>2.0150375939849599</v>
      </c>
      <c r="Q227" s="80">
        <v>4594.6559999999999</v>
      </c>
      <c r="R227" s="82">
        <v>0.38979199583014301</v>
      </c>
      <c r="S227" s="80">
        <v>2838.0059999999999</v>
      </c>
      <c r="T227" s="82">
        <v>0.24076492841203401</v>
      </c>
      <c r="U227" s="83">
        <v>226</v>
      </c>
      <c r="V227" s="84">
        <v>40</v>
      </c>
    </row>
    <row r="228" spans="1:22" x14ac:dyDescent="0.25">
      <c r="A228" s="18" t="str">
        <f t="shared" si="3"/>
        <v>202204-South Central51</v>
      </c>
      <c r="B228" s="76">
        <v>2022</v>
      </c>
      <c r="C228" s="77">
        <v>317731</v>
      </c>
      <c r="D228" s="77" t="s">
        <v>348</v>
      </c>
      <c r="E228" s="77" t="s">
        <v>472</v>
      </c>
      <c r="F228" s="77" t="s">
        <v>421</v>
      </c>
      <c r="G228" s="78" t="s">
        <v>534</v>
      </c>
      <c r="H228" s="77" t="s">
        <v>9</v>
      </c>
      <c r="I228" s="77" t="s">
        <v>10</v>
      </c>
      <c r="J228" s="79">
        <v>52</v>
      </c>
      <c r="K228" s="79">
        <v>100</v>
      </c>
      <c r="L228" s="79">
        <v>244</v>
      </c>
      <c r="M228" s="80">
        <v>11548.291999999999</v>
      </c>
      <c r="N228" s="80">
        <v>222.082538461539</v>
      </c>
      <c r="O228" s="81">
        <v>1.92307692307692</v>
      </c>
      <c r="P228" s="81">
        <v>2.44</v>
      </c>
      <c r="Q228" s="80">
        <v>3181.442</v>
      </c>
      <c r="R228" s="82">
        <v>0.27549026297568502</v>
      </c>
      <c r="S228" s="80">
        <v>1625.942</v>
      </c>
      <c r="T228" s="82">
        <v>0.14079501973105599</v>
      </c>
      <c r="U228" s="83">
        <v>227</v>
      </c>
      <c r="V228" s="84">
        <v>51</v>
      </c>
    </row>
    <row r="229" spans="1:22" x14ac:dyDescent="0.25">
      <c r="A229" s="18" t="str">
        <f t="shared" si="3"/>
        <v>202204-South Central52</v>
      </c>
      <c r="B229" s="76">
        <v>2022</v>
      </c>
      <c r="C229" s="77">
        <v>833290</v>
      </c>
      <c r="D229" s="77" t="s">
        <v>234</v>
      </c>
      <c r="E229" s="77" t="s">
        <v>472</v>
      </c>
      <c r="F229" s="77" t="s">
        <v>421</v>
      </c>
      <c r="G229" s="78" t="s">
        <v>534</v>
      </c>
      <c r="H229" s="77" t="s">
        <v>9</v>
      </c>
      <c r="I229" s="77" t="s">
        <v>10</v>
      </c>
      <c r="J229" s="79">
        <v>37</v>
      </c>
      <c r="K229" s="79">
        <v>140</v>
      </c>
      <c r="L229" s="79">
        <v>302</v>
      </c>
      <c r="M229" s="80">
        <v>11376.35</v>
      </c>
      <c r="N229" s="80">
        <v>307.46891891891897</v>
      </c>
      <c r="O229" s="81">
        <v>3.7837837837837802</v>
      </c>
      <c r="P229" s="81">
        <v>2.1571428571428601</v>
      </c>
      <c r="Q229" s="80">
        <v>0</v>
      </c>
      <c r="R229" s="82">
        <v>0</v>
      </c>
      <c r="S229" s="80">
        <v>-1175.5</v>
      </c>
      <c r="T229" s="82">
        <v>-0.103328396190342</v>
      </c>
      <c r="U229" s="83">
        <v>228</v>
      </c>
      <c r="V229" s="84">
        <v>52</v>
      </c>
    </row>
    <row r="230" spans="1:22" x14ac:dyDescent="0.25">
      <c r="A230" s="18" t="str">
        <f t="shared" si="3"/>
        <v>202202-South West33</v>
      </c>
      <c r="B230" s="76">
        <v>2022</v>
      </c>
      <c r="C230" s="77">
        <v>273027</v>
      </c>
      <c r="D230" s="77" t="s">
        <v>302</v>
      </c>
      <c r="E230" s="77" t="s">
        <v>474</v>
      </c>
      <c r="F230" s="77" t="s">
        <v>410</v>
      </c>
      <c r="G230" s="78" t="s">
        <v>537</v>
      </c>
      <c r="H230" s="77" t="s">
        <v>9</v>
      </c>
      <c r="I230" s="77" t="s">
        <v>10</v>
      </c>
      <c r="J230" s="79">
        <v>48</v>
      </c>
      <c r="K230" s="79">
        <v>75</v>
      </c>
      <c r="L230" s="79">
        <v>223</v>
      </c>
      <c r="M230" s="80">
        <v>11343.816000000001</v>
      </c>
      <c r="N230" s="80">
        <v>236.3295</v>
      </c>
      <c r="O230" s="81">
        <v>1.5625</v>
      </c>
      <c r="P230" s="81">
        <v>2.9733333333333301</v>
      </c>
      <c r="Q230" s="80">
        <v>4184.3159999999998</v>
      </c>
      <c r="R230" s="82">
        <v>0.36886317620102399</v>
      </c>
      <c r="S230" s="80">
        <v>2565.8159999999998</v>
      </c>
      <c r="T230" s="82">
        <v>0.22618632037049999</v>
      </c>
      <c r="U230" s="83">
        <v>229</v>
      </c>
      <c r="V230" s="84">
        <v>33</v>
      </c>
    </row>
    <row r="231" spans="1:22" x14ac:dyDescent="0.25">
      <c r="A231" s="18" t="str">
        <f t="shared" si="3"/>
        <v>202203-North Central59</v>
      </c>
      <c r="B231" s="76">
        <v>2022</v>
      </c>
      <c r="C231" s="77">
        <v>688564</v>
      </c>
      <c r="D231" s="77" t="s">
        <v>176</v>
      </c>
      <c r="E231" s="77" t="s">
        <v>471</v>
      </c>
      <c r="F231" s="77" t="s">
        <v>413</v>
      </c>
      <c r="G231" s="78" t="s">
        <v>534</v>
      </c>
      <c r="H231" s="77" t="s">
        <v>2</v>
      </c>
      <c r="I231" s="77" t="s">
        <v>10</v>
      </c>
      <c r="J231" s="79">
        <v>57</v>
      </c>
      <c r="K231" s="79">
        <v>111</v>
      </c>
      <c r="L231" s="79">
        <v>315</v>
      </c>
      <c r="M231" s="80">
        <v>11325.102000000001</v>
      </c>
      <c r="N231" s="80">
        <v>198.68600000000001</v>
      </c>
      <c r="O231" s="81">
        <v>1.9473684210526301</v>
      </c>
      <c r="P231" s="81">
        <v>2.8378378378378399</v>
      </c>
      <c r="Q231" s="80">
        <v>1390.8019999999999</v>
      </c>
      <c r="R231" s="82">
        <v>0.12280701754386</v>
      </c>
      <c r="S231" s="80">
        <v>-623.397999999999</v>
      </c>
      <c r="T231" s="82">
        <v>-5.5045685239744298E-2</v>
      </c>
      <c r="U231" s="83">
        <v>230</v>
      </c>
      <c r="V231" s="84">
        <v>59</v>
      </c>
    </row>
    <row r="232" spans="1:22" x14ac:dyDescent="0.25">
      <c r="A232" s="18" t="str">
        <f t="shared" si="3"/>
        <v>202201-North West41</v>
      </c>
      <c r="B232" s="76">
        <v>2022</v>
      </c>
      <c r="C232" s="77">
        <v>753097</v>
      </c>
      <c r="D232" s="77" t="s">
        <v>204</v>
      </c>
      <c r="E232" s="77" t="s">
        <v>475</v>
      </c>
      <c r="F232" s="77" t="s">
        <v>416</v>
      </c>
      <c r="G232" s="78" t="s">
        <v>538</v>
      </c>
      <c r="H232" s="77" t="s">
        <v>9</v>
      </c>
      <c r="I232" s="77" t="s">
        <v>10</v>
      </c>
      <c r="J232" s="79">
        <v>43</v>
      </c>
      <c r="K232" s="79">
        <v>87</v>
      </c>
      <c r="L232" s="79">
        <v>213</v>
      </c>
      <c r="M232" s="80">
        <v>11267.896000000001</v>
      </c>
      <c r="N232" s="80">
        <v>262.04409302325598</v>
      </c>
      <c r="O232" s="81">
        <v>2.0232558139534902</v>
      </c>
      <c r="P232" s="81">
        <v>2.4482758620689702</v>
      </c>
      <c r="Q232" s="80">
        <v>4090.3960000000002</v>
      </c>
      <c r="R232" s="82">
        <v>0.36301329014751299</v>
      </c>
      <c r="S232" s="80">
        <v>2662.7959999999998</v>
      </c>
      <c r="T232" s="82">
        <v>0.23631705510949</v>
      </c>
      <c r="U232" s="83">
        <v>231</v>
      </c>
      <c r="V232" s="84">
        <v>41</v>
      </c>
    </row>
    <row r="233" spans="1:22" x14ac:dyDescent="0.25">
      <c r="A233" s="18" t="str">
        <f t="shared" si="3"/>
        <v>202204-South Central53</v>
      </c>
      <c r="B233" s="76">
        <v>2022</v>
      </c>
      <c r="C233" s="77">
        <v>870139</v>
      </c>
      <c r="D233" s="77" t="s">
        <v>174</v>
      </c>
      <c r="E233" s="77" t="s">
        <v>472</v>
      </c>
      <c r="F233" s="77" t="s">
        <v>421</v>
      </c>
      <c r="G233" s="78" t="s">
        <v>533</v>
      </c>
      <c r="H233" s="77" t="s">
        <v>2</v>
      </c>
      <c r="I233" s="77" t="s">
        <v>10</v>
      </c>
      <c r="J233" s="79">
        <v>40</v>
      </c>
      <c r="K233" s="79">
        <v>102</v>
      </c>
      <c r="L233" s="79">
        <v>340</v>
      </c>
      <c r="M233" s="80">
        <v>11259.304</v>
      </c>
      <c r="N233" s="80">
        <v>281.48259999999999</v>
      </c>
      <c r="O233" s="81">
        <v>2.5499999999999998</v>
      </c>
      <c r="P233" s="81">
        <v>3.3333333333333299</v>
      </c>
      <c r="Q233" s="80">
        <v>1206.354</v>
      </c>
      <c r="R233" s="82">
        <v>0.107142857142857</v>
      </c>
      <c r="S233" s="80">
        <v>-15.6459999999988</v>
      </c>
      <c r="T233" s="82">
        <v>-1.38960632024846E-3</v>
      </c>
      <c r="U233" s="83">
        <v>232</v>
      </c>
      <c r="V233" s="84">
        <v>53</v>
      </c>
    </row>
    <row r="234" spans="1:22" x14ac:dyDescent="0.25">
      <c r="A234" s="18" t="str">
        <f t="shared" si="3"/>
        <v>202201-North West42</v>
      </c>
      <c r="B234" s="76">
        <v>2022</v>
      </c>
      <c r="C234" s="77">
        <v>604851</v>
      </c>
      <c r="D234" s="77" t="s">
        <v>159</v>
      </c>
      <c r="E234" s="77" t="s">
        <v>475</v>
      </c>
      <c r="F234" s="77" t="s">
        <v>412</v>
      </c>
      <c r="G234" s="78" t="s">
        <v>538</v>
      </c>
      <c r="H234" s="77" t="s">
        <v>9</v>
      </c>
      <c r="I234" s="77" t="s">
        <v>10</v>
      </c>
      <c r="J234" s="79">
        <v>28</v>
      </c>
      <c r="K234" s="79">
        <v>91</v>
      </c>
      <c r="L234" s="79">
        <v>287</v>
      </c>
      <c r="M234" s="80">
        <v>11193.5684</v>
      </c>
      <c r="N234" s="80">
        <v>399.77030000000002</v>
      </c>
      <c r="O234" s="81">
        <v>3.25</v>
      </c>
      <c r="P234" s="81">
        <v>3.1538461538461502</v>
      </c>
      <c r="Q234" s="80">
        <v>2975.6684</v>
      </c>
      <c r="R234" s="82">
        <v>0.26583733566143197</v>
      </c>
      <c r="S234" s="80">
        <v>2008.6684</v>
      </c>
      <c r="T234" s="82">
        <v>0.17944844112445901</v>
      </c>
      <c r="U234" s="83">
        <v>233</v>
      </c>
      <c r="V234" s="84">
        <v>42</v>
      </c>
    </row>
    <row r="235" spans="1:22" x14ac:dyDescent="0.25">
      <c r="A235" s="18" t="str">
        <f t="shared" si="3"/>
        <v>202205-North East26</v>
      </c>
      <c r="B235" s="76">
        <v>2022</v>
      </c>
      <c r="C235" s="77">
        <v>470647</v>
      </c>
      <c r="D235" s="77" t="s">
        <v>124</v>
      </c>
      <c r="E235" s="77" t="s">
        <v>473</v>
      </c>
      <c r="F235" s="77" t="s">
        <v>423</v>
      </c>
      <c r="G235" s="78" t="s">
        <v>535</v>
      </c>
      <c r="H235" s="77" t="s">
        <v>9</v>
      </c>
      <c r="I235" s="77" t="s">
        <v>10</v>
      </c>
      <c r="J235" s="79">
        <v>50</v>
      </c>
      <c r="K235" s="79">
        <v>68</v>
      </c>
      <c r="L235" s="79">
        <v>212</v>
      </c>
      <c r="M235" s="80">
        <v>11175.103999999999</v>
      </c>
      <c r="N235" s="80">
        <v>223.50208000000001</v>
      </c>
      <c r="O235" s="81">
        <v>1.36</v>
      </c>
      <c r="P235" s="81">
        <v>3.1176470588235299</v>
      </c>
      <c r="Q235" s="80">
        <v>3967.9540000000002</v>
      </c>
      <c r="R235" s="82">
        <v>0.35507087898242401</v>
      </c>
      <c r="S235" s="80">
        <v>2343.154</v>
      </c>
      <c r="T235" s="82">
        <v>0.20967625894130401</v>
      </c>
      <c r="U235" s="83">
        <v>234</v>
      </c>
      <c r="V235" s="84">
        <v>26</v>
      </c>
    </row>
    <row r="236" spans="1:22" x14ac:dyDescent="0.25">
      <c r="A236" s="18" t="str">
        <f t="shared" si="3"/>
        <v>202201-North West43</v>
      </c>
      <c r="B236" s="76">
        <v>2022</v>
      </c>
      <c r="C236" s="77">
        <v>888162</v>
      </c>
      <c r="D236" s="77" t="s">
        <v>378</v>
      </c>
      <c r="E236" s="77" t="s">
        <v>475</v>
      </c>
      <c r="F236" s="77" t="s">
        <v>414</v>
      </c>
      <c r="G236" s="78" t="s">
        <v>538</v>
      </c>
      <c r="H236" s="77" t="s">
        <v>9</v>
      </c>
      <c r="I236" s="77" t="s">
        <v>10</v>
      </c>
      <c r="J236" s="79">
        <v>26</v>
      </c>
      <c r="K236" s="79">
        <v>85</v>
      </c>
      <c r="L236" s="79">
        <v>250</v>
      </c>
      <c r="M236" s="80">
        <v>11023.41</v>
      </c>
      <c r="N236" s="80">
        <v>423.97730769230799</v>
      </c>
      <c r="O236" s="81">
        <v>3.2692307692307701</v>
      </c>
      <c r="P236" s="81">
        <v>2.9411764705882399</v>
      </c>
      <c r="Q236" s="80">
        <v>3202.76</v>
      </c>
      <c r="R236" s="82">
        <v>0.290541674490924</v>
      </c>
      <c r="S236" s="80">
        <v>2306.0100000000002</v>
      </c>
      <c r="T236" s="82">
        <v>0.209192073958965</v>
      </c>
      <c r="U236" s="83">
        <v>235</v>
      </c>
      <c r="V236" s="84">
        <v>43</v>
      </c>
    </row>
    <row r="237" spans="1:22" x14ac:dyDescent="0.25">
      <c r="A237" s="18" t="str">
        <f t="shared" si="3"/>
        <v>202204-South Central54</v>
      </c>
      <c r="B237" s="76">
        <v>2022</v>
      </c>
      <c r="C237" s="77">
        <v>331231</v>
      </c>
      <c r="D237" s="77" t="s">
        <v>307</v>
      </c>
      <c r="E237" s="77" t="s">
        <v>472</v>
      </c>
      <c r="F237" s="77" t="s">
        <v>421</v>
      </c>
      <c r="G237" s="78" t="s">
        <v>534</v>
      </c>
      <c r="H237" s="77" t="s">
        <v>9</v>
      </c>
      <c r="I237" s="77" t="s">
        <v>10</v>
      </c>
      <c r="J237" s="79">
        <v>29</v>
      </c>
      <c r="K237" s="79">
        <v>73</v>
      </c>
      <c r="L237" s="79">
        <v>223</v>
      </c>
      <c r="M237" s="80">
        <v>10883.3544</v>
      </c>
      <c r="N237" s="80">
        <v>375.28808275862099</v>
      </c>
      <c r="O237" s="81">
        <v>2.5172413793103399</v>
      </c>
      <c r="P237" s="81">
        <v>3.0547945205479499</v>
      </c>
      <c r="Q237" s="80">
        <v>2265.7543999999998</v>
      </c>
      <c r="R237" s="82">
        <v>0.20818529992922</v>
      </c>
      <c r="S237" s="80">
        <v>1381.2544</v>
      </c>
      <c r="T237" s="82">
        <v>0.126914400582232</v>
      </c>
      <c r="U237" s="83">
        <v>236</v>
      </c>
      <c r="V237" s="84">
        <v>54</v>
      </c>
    </row>
    <row r="238" spans="1:22" x14ac:dyDescent="0.25">
      <c r="A238" s="18" t="str">
        <f t="shared" si="3"/>
        <v>202206-South East22</v>
      </c>
      <c r="B238" s="76">
        <v>2022</v>
      </c>
      <c r="C238" s="77">
        <v>727745</v>
      </c>
      <c r="D238" s="77" t="s">
        <v>192</v>
      </c>
      <c r="E238" s="77" t="s">
        <v>476</v>
      </c>
      <c r="F238" s="77" t="s">
        <v>397</v>
      </c>
      <c r="G238" s="78" t="s">
        <v>536</v>
      </c>
      <c r="H238" s="77" t="s">
        <v>9</v>
      </c>
      <c r="I238" s="77" t="s">
        <v>10</v>
      </c>
      <c r="J238" s="79">
        <v>18</v>
      </c>
      <c r="K238" s="79">
        <v>91</v>
      </c>
      <c r="L238" s="79">
        <v>317</v>
      </c>
      <c r="M238" s="80">
        <v>10821.84</v>
      </c>
      <c r="N238" s="80">
        <v>601.21333333333303</v>
      </c>
      <c r="O238" s="81">
        <v>5.0555555555555598</v>
      </c>
      <c r="P238" s="81">
        <v>3.48351648351648</v>
      </c>
      <c r="Q238" s="80">
        <v>1803.64</v>
      </c>
      <c r="R238" s="82">
        <v>0.16666666666666699</v>
      </c>
      <c r="S238" s="80">
        <v>1064.8499999999999</v>
      </c>
      <c r="T238" s="82">
        <v>9.8398239116453401E-2</v>
      </c>
      <c r="U238" s="83">
        <v>237</v>
      </c>
      <c r="V238" s="84">
        <v>22</v>
      </c>
    </row>
    <row r="239" spans="1:22" x14ac:dyDescent="0.25">
      <c r="A239" s="18" t="str">
        <f t="shared" si="3"/>
        <v>202202-South West34</v>
      </c>
      <c r="B239" s="76">
        <v>2022</v>
      </c>
      <c r="C239" s="77">
        <v>309059</v>
      </c>
      <c r="D239" s="77" t="s">
        <v>299</v>
      </c>
      <c r="E239" s="77" t="s">
        <v>474</v>
      </c>
      <c r="F239" s="77" t="s">
        <v>424</v>
      </c>
      <c r="G239" s="78" t="s">
        <v>537</v>
      </c>
      <c r="H239" s="77" t="s">
        <v>9</v>
      </c>
      <c r="I239" s="77" t="s">
        <v>10</v>
      </c>
      <c r="J239" s="79">
        <v>51</v>
      </c>
      <c r="K239" s="79">
        <v>69</v>
      </c>
      <c r="L239" s="79">
        <v>252</v>
      </c>
      <c r="M239" s="80">
        <v>10811.835999999999</v>
      </c>
      <c r="N239" s="80">
        <v>211.99678431372601</v>
      </c>
      <c r="O239" s="81">
        <v>1.3529411764705901</v>
      </c>
      <c r="P239" s="81">
        <v>3.6521739130434798</v>
      </c>
      <c r="Q239" s="80">
        <v>2699.2860000000001</v>
      </c>
      <c r="R239" s="82">
        <v>0.24966027971567401</v>
      </c>
      <c r="S239" s="80">
        <v>991.38599999999894</v>
      </c>
      <c r="T239" s="82">
        <v>9.1694509609653599E-2</v>
      </c>
      <c r="U239" s="83">
        <v>238</v>
      </c>
      <c r="V239" s="84">
        <v>34</v>
      </c>
    </row>
    <row r="240" spans="1:22" x14ac:dyDescent="0.25">
      <c r="A240" s="18" t="str">
        <f t="shared" si="3"/>
        <v>202204-South Central55</v>
      </c>
      <c r="B240" s="76">
        <v>2022</v>
      </c>
      <c r="C240" s="77">
        <v>725619</v>
      </c>
      <c r="D240" s="77" t="s">
        <v>190</v>
      </c>
      <c r="E240" s="77" t="s">
        <v>472</v>
      </c>
      <c r="F240" s="77" t="s">
        <v>421</v>
      </c>
      <c r="G240" s="78" t="s">
        <v>534</v>
      </c>
      <c r="H240" s="77" t="s">
        <v>9</v>
      </c>
      <c r="I240" s="77" t="s">
        <v>10</v>
      </c>
      <c r="J240" s="79">
        <v>29</v>
      </c>
      <c r="K240" s="79">
        <v>99</v>
      </c>
      <c r="L240" s="79">
        <v>281</v>
      </c>
      <c r="M240" s="80">
        <v>10802.3778</v>
      </c>
      <c r="N240" s="80">
        <v>372.49578620689601</v>
      </c>
      <c r="O240" s="81">
        <v>3.4137931034482798</v>
      </c>
      <c r="P240" s="81">
        <v>2.83838383838384</v>
      </c>
      <c r="Q240" s="80">
        <v>1585.1278</v>
      </c>
      <c r="R240" s="82">
        <v>0.14673878560329601</v>
      </c>
      <c r="S240" s="80">
        <v>675.62779999999896</v>
      </c>
      <c r="T240" s="82">
        <v>6.2544359446491393E-2</v>
      </c>
      <c r="U240" s="83">
        <v>239</v>
      </c>
      <c r="V240" s="84">
        <v>55</v>
      </c>
    </row>
    <row r="241" spans="1:22" x14ac:dyDescent="0.25">
      <c r="A241" s="18" t="str">
        <f t="shared" si="3"/>
        <v>202204-South Central56</v>
      </c>
      <c r="B241" s="76">
        <v>2022</v>
      </c>
      <c r="C241" s="77">
        <v>521200</v>
      </c>
      <c r="D241" s="77" t="s">
        <v>356</v>
      </c>
      <c r="E241" s="77" t="s">
        <v>472</v>
      </c>
      <c r="F241" s="77" t="s">
        <v>421</v>
      </c>
      <c r="G241" s="78" t="s">
        <v>534</v>
      </c>
      <c r="H241" s="77" t="s">
        <v>9</v>
      </c>
      <c r="I241" s="77" t="s">
        <v>10</v>
      </c>
      <c r="J241" s="79">
        <v>42</v>
      </c>
      <c r="K241" s="79">
        <v>61</v>
      </c>
      <c r="L241" s="79">
        <v>237</v>
      </c>
      <c r="M241" s="80">
        <v>10763.7336</v>
      </c>
      <c r="N241" s="80">
        <v>256.27937142857098</v>
      </c>
      <c r="O241" s="81">
        <v>1.4523809523809501</v>
      </c>
      <c r="P241" s="81">
        <v>3.8852459016393399</v>
      </c>
      <c r="Q241" s="80">
        <v>3233.9335999999998</v>
      </c>
      <c r="R241" s="82">
        <v>0.30044719798713698</v>
      </c>
      <c r="S241" s="80">
        <v>1996.9336000000001</v>
      </c>
      <c r="T241" s="82">
        <v>0.18552424968971701</v>
      </c>
      <c r="U241" s="83">
        <v>240</v>
      </c>
      <c r="V241" s="84">
        <v>56</v>
      </c>
    </row>
    <row r="242" spans="1:22" x14ac:dyDescent="0.25">
      <c r="A242" s="18" t="str">
        <f t="shared" si="3"/>
        <v>202201-North West44</v>
      </c>
      <c r="B242" s="76">
        <v>2022</v>
      </c>
      <c r="C242" s="77">
        <v>288308</v>
      </c>
      <c r="D242" s="77" t="s">
        <v>71</v>
      </c>
      <c r="E242" s="77" t="s">
        <v>475</v>
      </c>
      <c r="F242" s="77" t="s">
        <v>416</v>
      </c>
      <c r="G242" s="78" t="s">
        <v>538</v>
      </c>
      <c r="H242" s="77" t="s">
        <v>9</v>
      </c>
      <c r="I242" s="77" t="s">
        <v>10</v>
      </c>
      <c r="J242" s="79">
        <v>32</v>
      </c>
      <c r="K242" s="79">
        <v>59</v>
      </c>
      <c r="L242" s="79">
        <v>195</v>
      </c>
      <c r="M242" s="80">
        <v>10616.04</v>
      </c>
      <c r="N242" s="80">
        <v>331.75125000000003</v>
      </c>
      <c r="O242" s="81">
        <v>1.84375</v>
      </c>
      <c r="P242" s="81">
        <v>3.3050847457627102</v>
      </c>
      <c r="Q242" s="80">
        <v>3352.14</v>
      </c>
      <c r="R242" s="82">
        <v>0.31576180948828397</v>
      </c>
      <c r="S242" s="80">
        <v>2295.2399999999998</v>
      </c>
      <c r="T242" s="82">
        <v>0.216204912566267</v>
      </c>
      <c r="U242" s="83">
        <v>241</v>
      </c>
      <c r="V242" s="84">
        <v>44</v>
      </c>
    </row>
    <row r="243" spans="1:22" x14ac:dyDescent="0.25">
      <c r="A243" s="18" t="str">
        <f t="shared" si="3"/>
        <v>202201-North West45</v>
      </c>
      <c r="B243" s="76">
        <v>2022</v>
      </c>
      <c r="C243" s="77">
        <v>459139</v>
      </c>
      <c r="D243" s="77" t="s">
        <v>230</v>
      </c>
      <c r="E243" s="77" t="s">
        <v>475</v>
      </c>
      <c r="F243" s="77" t="s">
        <v>395</v>
      </c>
      <c r="G243" s="78" t="s">
        <v>538</v>
      </c>
      <c r="H243" s="77" t="s">
        <v>2</v>
      </c>
      <c r="I243" s="77" t="s">
        <v>10</v>
      </c>
      <c r="J243" s="79">
        <v>61</v>
      </c>
      <c r="K243" s="79">
        <v>125</v>
      </c>
      <c r="L243" s="79">
        <v>278</v>
      </c>
      <c r="M243" s="80">
        <v>10563.83</v>
      </c>
      <c r="N243" s="80">
        <v>173.177540983607</v>
      </c>
      <c r="O243" s="81">
        <v>2.0491803278688501</v>
      </c>
      <c r="P243" s="81">
        <v>2.2240000000000002</v>
      </c>
      <c r="Q243" s="80">
        <v>1457.08</v>
      </c>
      <c r="R243" s="82">
        <v>0.13793103448275901</v>
      </c>
      <c r="S243" s="80">
        <v>-570.32000000000096</v>
      </c>
      <c r="T243" s="82">
        <v>-5.3987994884431199E-2</v>
      </c>
      <c r="U243" s="83">
        <v>242</v>
      </c>
      <c r="V243" s="84">
        <v>45</v>
      </c>
    </row>
    <row r="244" spans="1:22" x14ac:dyDescent="0.25">
      <c r="A244" s="18" t="str">
        <f t="shared" si="3"/>
        <v>202202-South West35</v>
      </c>
      <c r="B244" s="76">
        <v>2022</v>
      </c>
      <c r="C244" s="77">
        <v>957289</v>
      </c>
      <c r="D244" s="77" t="s">
        <v>351</v>
      </c>
      <c r="E244" s="77" t="s">
        <v>474</v>
      </c>
      <c r="F244" s="77" t="s">
        <v>420</v>
      </c>
      <c r="G244" s="78" t="s">
        <v>537</v>
      </c>
      <c r="H244" s="77" t="s">
        <v>9</v>
      </c>
      <c r="I244" s="77" t="s">
        <v>10</v>
      </c>
      <c r="J244" s="79">
        <v>91</v>
      </c>
      <c r="K244" s="79">
        <v>100</v>
      </c>
      <c r="L244" s="79">
        <v>211</v>
      </c>
      <c r="M244" s="80">
        <v>10408.018599999999</v>
      </c>
      <c r="N244" s="80">
        <v>114.37383076923101</v>
      </c>
      <c r="O244" s="81">
        <v>1.0989010989011001</v>
      </c>
      <c r="P244" s="81">
        <v>2.11</v>
      </c>
      <c r="Q244" s="80">
        <v>2640.3186000000001</v>
      </c>
      <c r="R244" s="82">
        <v>0.25368119538141498</v>
      </c>
      <c r="S244" s="80">
        <v>-381.68140000000102</v>
      </c>
      <c r="T244" s="82">
        <v>-3.6671859906169002E-2</v>
      </c>
      <c r="U244" s="83">
        <v>243</v>
      </c>
      <c r="V244" s="84">
        <v>35</v>
      </c>
    </row>
    <row r="245" spans="1:22" x14ac:dyDescent="0.25">
      <c r="A245" s="18" t="str">
        <f t="shared" si="3"/>
        <v>202203-North Central60</v>
      </c>
      <c r="B245" s="76">
        <v>2022</v>
      </c>
      <c r="C245" s="77">
        <v>529212</v>
      </c>
      <c r="D245" s="77" t="s">
        <v>134</v>
      </c>
      <c r="E245" s="77" t="s">
        <v>471</v>
      </c>
      <c r="F245" s="77" t="s">
        <v>415</v>
      </c>
      <c r="G245" s="78" t="s">
        <v>537</v>
      </c>
      <c r="H245" s="77" t="s">
        <v>2</v>
      </c>
      <c r="I245" s="77" t="s">
        <v>10</v>
      </c>
      <c r="J245" s="79">
        <v>29</v>
      </c>
      <c r="K245" s="79">
        <v>126</v>
      </c>
      <c r="L245" s="79">
        <v>324</v>
      </c>
      <c r="M245" s="80">
        <v>10305.062400000001</v>
      </c>
      <c r="N245" s="80">
        <v>355.34697931034498</v>
      </c>
      <c r="O245" s="81">
        <v>4.3448275862069003</v>
      </c>
      <c r="P245" s="81">
        <v>2.5714285714285698</v>
      </c>
      <c r="Q245" s="80">
        <v>3456.4124000000002</v>
      </c>
      <c r="R245" s="82">
        <v>0.33540916743987897</v>
      </c>
      <c r="S245" s="80">
        <v>2351.2123999999999</v>
      </c>
      <c r="T245" s="82">
        <v>0.228160908564707</v>
      </c>
      <c r="U245" s="83">
        <v>244</v>
      </c>
      <c r="V245" s="84">
        <v>60</v>
      </c>
    </row>
    <row r="246" spans="1:22" x14ac:dyDescent="0.25">
      <c r="A246" s="18" t="str">
        <f t="shared" si="3"/>
        <v>202201-North West46</v>
      </c>
      <c r="B246" s="76">
        <v>2022</v>
      </c>
      <c r="C246" s="77">
        <v>743099</v>
      </c>
      <c r="D246" s="77" t="s">
        <v>203</v>
      </c>
      <c r="E246" s="77" t="s">
        <v>475</v>
      </c>
      <c r="F246" s="77" t="s">
        <v>402</v>
      </c>
      <c r="G246" s="78" t="s">
        <v>534</v>
      </c>
      <c r="H246" s="77" t="s">
        <v>2</v>
      </c>
      <c r="I246" s="77" t="s">
        <v>10</v>
      </c>
      <c r="J246" s="79">
        <v>32</v>
      </c>
      <c r="K246" s="79">
        <v>68</v>
      </c>
      <c r="L246" s="79">
        <v>260</v>
      </c>
      <c r="M246" s="80">
        <v>10291.799999999999</v>
      </c>
      <c r="N246" s="80">
        <v>321.61874999999998</v>
      </c>
      <c r="O246" s="81">
        <v>2.125</v>
      </c>
      <c r="P246" s="81">
        <v>3.8235294117647101</v>
      </c>
      <c r="Q246" s="80">
        <v>1715.3</v>
      </c>
      <c r="R246" s="82">
        <v>0.16666666666666699</v>
      </c>
      <c r="S246" s="80">
        <v>648.5</v>
      </c>
      <c r="T246" s="82">
        <v>6.3011329407878097E-2</v>
      </c>
      <c r="U246" s="83">
        <v>245</v>
      </c>
      <c r="V246" s="84">
        <v>46</v>
      </c>
    </row>
    <row r="247" spans="1:22" x14ac:dyDescent="0.25">
      <c r="A247" s="18" t="str">
        <f t="shared" si="3"/>
        <v>202204-South Central57</v>
      </c>
      <c r="B247" s="76">
        <v>2022</v>
      </c>
      <c r="C247" s="77">
        <v>519375</v>
      </c>
      <c r="D247" s="77" t="s">
        <v>314</v>
      </c>
      <c r="E247" s="77" t="s">
        <v>472</v>
      </c>
      <c r="F247" s="77" t="s">
        <v>421</v>
      </c>
      <c r="G247" s="78" t="s">
        <v>534</v>
      </c>
      <c r="H247" s="77" t="s">
        <v>9</v>
      </c>
      <c r="I247" s="77" t="s">
        <v>10</v>
      </c>
      <c r="J247" s="79">
        <v>46</v>
      </c>
      <c r="K247" s="79">
        <v>89</v>
      </c>
      <c r="L247" s="79">
        <v>224</v>
      </c>
      <c r="M247" s="80">
        <v>10194.8024</v>
      </c>
      <c r="N247" s="80">
        <v>221.62613913043501</v>
      </c>
      <c r="O247" s="81">
        <v>1.9347826086956501</v>
      </c>
      <c r="P247" s="81">
        <v>2.51685393258427</v>
      </c>
      <c r="Q247" s="80">
        <v>3032.1024000000002</v>
      </c>
      <c r="R247" s="82">
        <v>0.29741649529175801</v>
      </c>
      <c r="S247" s="80">
        <v>1656.1024</v>
      </c>
      <c r="T247" s="82">
        <v>0.16244575765392</v>
      </c>
      <c r="U247" s="83">
        <v>246</v>
      </c>
      <c r="V247" s="84">
        <v>57</v>
      </c>
    </row>
    <row r="248" spans="1:22" x14ac:dyDescent="0.25">
      <c r="A248" s="18" t="str">
        <f t="shared" si="3"/>
        <v>202204-South Central58</v>
      </c>
      <c r="B248" s="76">
        <v>2022</v>
      </c>
      <c r="C248" s="77">
        <v>250641</v>
      </c>
      <c r="D248" s="77" t="s">
        <v>297</v>
      </c>
      <c r="E248" s="77" t="s">
        <v>472</v>
      </c>
      <c r="F248" s="77" t="s">
        <v>421</v>
      </c>
      <c r="G248" s="78" t="s">
        <v>534</v>
      </c>
      <c r="H248" s="77" t="s">
        <v>9</v>
      </c>
      <c r="I248" s="77" t="s">
        <v>10</v>
      </c>
      <c r="J248" s="79">
        <v>31</v>
      </c>
      <c r="K248" s="79">
        <v>73</v>
      </c>
      <c r="L248" s="79">
        <v>215</v>
      </c>
      <c r="M248" s="80">
        <v>10165.572</v>
      </c>
      <c r="N248" s="80">
        <v>327.92167741935498</v>
      </c>
      <c r="O248" s="81">
        <v>2.3548387096774199</v>
      </c>
      <c r="P248" s="81">
        <v>2.9452054794520501</v>
      </c>
      <c r="Q248" s="80">
        <v>2806.5219999999999</v>
      </c>
      <c r="R248" s="82">
        <v>0.27608107049952502</v>
      </c>
      <c r="S248" s="80">
        <v>1866.0219999999999</v>
      </c>
      <c r="T248" s="82">
        <v>0.18356291215093401</v>
      </c>
      <c r="U248" s="83">
        <v>247</v>
      </c>
      <c r="V248" s="84">
        <v>58</v>
      </c>
    </row>
    <row r="249" spans="1:22" x14ac:dyDescent="0.25">
      <c r="A249" s="18" t="str">
        <f t="shared" si="3"/>
        <v>202203-North Central61</v>
      </c>
      <c r="B249" s="76">
        <v>2022</v>
      </c>
      <c r="C249" s="77">
        <v>892554</v>
      </c>
      <c r="D249" s="77" t="s">
        <v>247</v>
      </c>
      <c r="E249" s="77" t="s">
        <v>471</v>
      </c>
      <c r="F249" s="77" t="s">
        <v>419</v>
      </c>
      <c r="G249" s="78" t="s">
        <v>533</v>
      </c>
      <c r="H249" s="77" t="s">
        <v>9</v>
      </c>
      <c r="I249" s="77" t="s">
        <v>10</v>
      </c>
      <c r="J249" s="79">
        <v>28</v>
      </c>
      <c r="K249" s="79">
        <v>63</v>
      </c>
      <c r="L249" s="79">
        <v>205</v>
      </c>
      <c r="M249" s="80">
        <v>10097.56</v>
      </c>
      <c r="N249" s="80">
        <v>360.62714285714299</v>
      </c>
      <c r="O249" s="81">
        <v>2.25</v>
      </c>
      <c r="P249" s="81">
        <v>3.25396825396825</v>
      </c>
      <c r="Q249" s="80">
        <v>3765.61</v>
      </c>
      <c r="R249" s="82">
        <v>0.37292276549978398</v>
      </c>
      <c r="S249" s="80">
        <v>2766.01</v>
      </c>
      <c r="T249" s="82">
        <v>0.27392855303657498</v>
      </c>
      <c r="U249" s="83">
        <v>248</v>
      </c>
      <c r="V249" s="84">
        <v>61</v>
      </c>
    </row>
    <row r="250" spans="1:22" x14ac:dyDescent="0.25">
      <c r="A250" s="18" t="str">
        <f t="shared" si="3"/>
        <v>202205-North East27</v>
      </c>
      <c r="B250" s="76">
        <v>2022</v>
      </c>
      <c r="C250" s="77">
        <v>209666</v>
      </c>
      <c r="D250" s="77" t="s">
        <v>54</v>
      </c>
      <c r="E250" s="77" t="s">
        <v>473</v>
      </c>
      <c r="F250" s="77" t="s">
        <v>423</v>
      </c>
      <c r="G250" s="78" t="s">
        <v>535</v>
      </c>
      <c r="H250" s="77" t="s">
        <v>9</v>
      </c>
      <c r="I250" s="77" t="s">
        <v>10</v>
      </c>
      <c r="J250" s="79">
        <v>37</v>
      </c>
      <c r="K250" s="79">
        <v>86</v>
      </c>
      <c r="L250" s="79">
        <v>194</v>
      </c>
      <c r="M250" s="80">
        <v>9981.6479999999992</v>
      </c>
      <c r="N250" s="80">
        <v>269.77427027026999</v>
      </c>
      <c r="O250" s="81">
        <v>2.3243243243243201</v>
      </c>
      <c r="P250" s="81">
        <v>2.2558139534883699</v>
      </c>
      <c r="Q250" s="80">
        <v>3859.2979999999998</v>
      </c>
      <c r="R250" s="82">
        <v>0.38663936055449</v>
      </c>
      <c r="S250" s="80">
        <v>2618.7979999999998</v>
      </c>
      <c r="T250" s="82">
        <v>0.26236128543102299</v>
      </c>
      <c r="U250" s="83">
        <v>249</v>
      </c>
      <c r="V250" s="84">
        <v>27</v>
      </c>
    </row>
    <row r="251" spans="1:22" x14ac:dyDescent="0.25">
      <c r="A251" s="18" t="str">
        <f t="shared" si="3"/>
        <v>202202-South West36</v>
      </c>
      <c r="B251" s="76">
        <v>2022</v>
      </c>
      <c r="C251" s="77">
        <v>613934</v>
      </c>
      <c r="D251" s="77" t="s">
        <v>162</v>
      </c>
      <c r="E251" s="77" t="s">
        <v>474</v>
      </c>
      <c r="F251" s="77" t="s">
        <v>424</v>
      </c>
      <c r="G251" s="78" t="s">
        <v>537</v>
      </c>
      <c r="H251" s="77" t="s">
        <v>9</v>
      </c>
      <c r="I251" s="77" t="s">
        <v>10</v>
      </c>
      <c r="J251" s="79">
        <v>31</v>
      </c>
      <c r="K251" s="79">
        <v>120</v>
      </c>
      <c r="L251" s="79">
        <v>323</v>
      </c>
      <c r="M251" s="80">
        <v>9910.6200000000008</v>
      </c>
      <c r="N251" s="80">
        <v>319.69741935483898</v>
      </c>
      <c r="O251" s="81">
        <v>3.87096774193548</v>
      </c>
      <c r="P251" s="81">
        <v>2.69166666666667</v>
      </c>
      <c r="Q251" s="80">
        <v>1651.77</v>
      </c>
      <c r="R251" s="82">
        <v>0.16666666666666699</v>
      </c>
      <c r="S251" s="80">
        <v>531.06999999999903</v>
      </c>
      <c r="T251" s="82">
        <v>5.35859512321126E-2</v>
      </c>
      <c r="U251" s="83">
        <v>250</v>
      </c>
      <c r="V251" s="84">
        <v>36</v>
      </c>
    </row>
    <row r="252" spans="1:22" x14ac:dyDescent="0.25">
      <c r="A252" s="18" t="str">
        <f t="shared" si="3"/>
        <v>202201-North West47</v>
      </c>
      <c r="B252" s="76">
        <v>2022</v>
      </c>
      <c r="C252" s="77">
        <v>497086</v>
      </c>
      <c r="D252" s="77" t="s">
        <v>128</v>
      </c>
      <c r="E252" s="77" t="s">
        <v>475</v>
      </c>
      <c r="F252" s="77" t="s">
        <v>416</v>
      </c>
      <c r="G252" s="78" t="s">
        <v>538</v>
      </c>
      <c r="H252" s="77" t="s">
        <v>9</v>
      </c>
      <c r="I252" s="77" t="s">
        <v>10</v>
      </c>
      <c r="J252" s="79">
        <v>39</v>
      </c>
      <c r="K252" s="79">
        <v>84</v>
      </c>
      <c r="L252" s="79">
        <v>201</v>
      </c>
      <c r="M252" s="80">
        <v>9807.9920000000002</v>
      </c>
      <c r="N252" s="80">
        <v>251.48697435897401</v>
      </c>
      <c r="O252" s="81">
        <v>2.1538461538461502</v>
      </c>
      <c r="P252" s="81">
        <v>2.3928571428571401</v>
      </c>
      <c r="Q252" s="80">
        <v>3709.3420000000001</v>
      </c>
      <c r="R252" s="82">
        <v>0.37819586312876302</v>
      </c>
      <c r="S252" s="80">
        <v>2407.942</v>
      </c>
      <c r="T252" s="82">
        <v>0.245508152943029</v>
      </c>
      <c r="U252" s="83">
        <v>251</v>
      </c>
      <c r="V252" s="84">
        <v>47</v>
      </c>
    </row>
    <row r="253" spans="1:22" x14ac:dyDescent="0.25">
      <c r="A253" s="18" t="str">
        <f t="shared" si="3"/>
        <v>202206-South East23</v>
      </c>
      <c r="B253" s="76">
        <v>2022</v>
      </c>
      <c r="C253" s="77">
        <v>635306</v>
      </c>
      <c r="D253" s="77" t="s">
        <v>170</v>
      </c>
      <c r="E253" s="77" t="s">
        <v>476</v>
      </c>
      <c r="F253" s="77" t="s">
        <v>411</v>
      </c>
      <c r="G253" s="78" t="s">
        <v>536</v>
      </c>
      <c r="H253" s="77" t="s">
        <v>9</v>
      </c>
      <c r="I253" s="77" t="s">
        <v>10</v>
      </c>
      <c r="J253" s="79">
        <v>26</v>
      </c>
      <c r="K253" s="79">
        <v>68</v>
      </c>
      <c r="L253" s="79">
        <v>167</v>
      </c>
      <c r="M253" s="80">
        <v>9761.0640000000003</v>
      </c>
      <c r="N253" s="80">
        <v>375.425538461538</v>
      </c>
      <c r="O253" s="81">
        <v>2.6153846153846199</v>
      </c>
      <c r="P253" s="81">
        <v>2.4558823529411802</v>
      </c>
      <c r="Q253" s="80">
        <v>3247.614</v>
      </c>
      <c r="R253" s="82">
        <v>0.33271106510519799</v>
      </c>
      <c r="S253" s="80">
        <v>2253.8539999999998</v>
      </c>
      <c r="T253" s="82">
        <v>0.230902491777536</v>
      </c>
      <c r="U253" s="83">
        <v>252</v>
      </c>
      <c r="V253" s="84">
        <v>23</v>
      </c>
    </row>
    <row r="254" spans="1:22" x14ac:dyDescent="0.25">
      <c r="A254" s="18" t="str">
        <f t="shared" si="3"/>
        <v>202201-North West48</v>
      </c>
      <c r="B254" s="76">
        <v>2022</v>
      </c>
      <c r="C254" s="77">
        <v>798176</v>
      </c>
      <c r="D254" s="77" t="s">
        <v>224</v>
      </c>
      <c r="E254" s="77" t="s">
        <v>475</v>
      </c>
      <c r="F254" s="77" t="s">
        <v>414</v>
      </c>
      <c r="G254" s="78" t="s">
        <v>538</v>
      </c>
      <c r="H254" s="77" t="s">
        <v>9</v>
      </c>
      <c r="I254" s="77" t="s">
        <v>10</v>
      </c>
      <c r="J254" s="79">
        <v>18</v>
      </c>
      <c r="K254" s="79">
        <v>57</v>
      </c>
      <c r="L254" s="79">
        <v>250</v>
      </c>
      <c r="M254" s="80">
        <v>9658.7999999999993</v>
      </c>
      <c r="N254" s="80">
        <v>536.6</v>
      </c>
      <c r="O254" s="81">
        <v>3.1666666666666701</v>
      </c>
      <c r="P254" s="81">
        <v>4.3859649122807003</v>
      </c>
      <c r="Q254" s="80">
        <v>1609.8</v>
      </c>
      <c r="R254" s="82">
        <v>0.16666666666666699</v>
      </c>
      <c r="S254" s="80">
        <v>989.1</v>
      </c>
      <c r="T254" s="82">
        <v>0.10240402534476301</v>
      </c>
      <c r="U254" s="83">
        <v>253</v>
      </c>
      <c r="V254" s="84">
        <v>48</v>
      </c>
    </row>
    <row r="255" spans="1:22" x14ac:dyDescent="0.25">
      <c r="A255" s="18" t="str">
        <f t="shared" si="3"/>
        <v>202204-South Central59</v>
      </c>
      <c r="B255" s="76">
        <v>2022</v>
      </c>
      <c r="C255" s="77">
        <v>688075</v>
      </c>
      <c r="D255" s="77" t="s">
        <v>184</v>
      </c>
      <c r="E255" s="77" t="s">
        <v>472</v>
      </c>
      <c r="F255" s="77" t="s">
        <v>398</v>
      </c>
      <c r="G255" s="78" t="s">
        <v>534</v>
      </c>
      <c r="H255" s="77" t="s">
        <v>9</v>
      </c>
      <c r="I255" s="77" t="s">
        <v>10</v>
      </c>
      <c r="J255" s="79">
        <v>39</v>
      </c>
      <c r="K255" s="79">
        <v>48</v>
      </c>
      <c r="L255" s="79">
        <v>175</v>
      </c>
      <c r="M255" s="80">
        <v>9645.1149999999998</v>
      </c>
      <c r="N255" s="80">
        <v>247.31064102564099</v>
      </c>
      <c r="O255" s="81">
        <v>1.2307692307692299</v>
      </c>
      <c r="P255" s="81">
        <v>3.6458333333333299</v>
      </c>
      <c r="Q255" s="80">
        <v>3943.3150000000001</v>
      </c>
      <c r="R255" s="82">
        <v>0.40884064109137103</v>
      </c>
      <c r="S255" s="80">
        <v>2803.3150000000001</v>
      </c>
      <c r="T255" s="82">
        <v>0.290646093903494</v>
      </c>
      <c r="U255" s="83">
        <v>254</v>
      </c>
      <c r="V255" s="84">
        <v>59</v>
      </c>
    </row>
    <row r="256" spans="1:22" x14ac:dyDescent="0.25">
      <c r="A256" s="18" t="str">
        <f t="shared" si="3"/>
        <v>202201-North West49</v>
      </c>
      <c r="B256" s="76">
        <v>2022</v>
      </c>
      <c r="C256" s="77">
        <v>350201</v>
      </c>
      <c r="D256" s="77" t="s">
        <v>85</v>
      </c>
      <c r="E256" s="77" t="s">
        <v>475</v>
      </c>
      <c r="F256" s="77" t="s">
        <v>395</v>
      </c>
      <c r="G256" s="78" t="s">
        <v>538</v>
      </c>
      <c r="H256" s="77" t="s">
        <v>9</v>
      </c>
      <c r="I256" s="77" t="s">
        <v>10</v>
      </c>
      <c r="J256" s="79">
        <v>44</v>
      </c>
      <c r="K256" s="79">
        <v>62</v>
      </c>
      <c r="L256" s="79">
        <v>218</v>
      </c>
      <c r="M256" s="80">
        <v>9606.8304000000007</v>
      </c>
      <c r="N256" s="80">
        <v>218.337054545455</v>
      </c>
      <c r="O256" s="81">
        <v>1.4090909090909101</v>
      </c>
      <c r="P256" s="81">
        <v>3.5161290322580601</v>
      </c>
      <c r="Q256" s="80">
        <v>2877.4803999999999</v>
      </c>
      <c r="R256" s="82">
        <v>0.29952443003469698</v>
      </c>
      <c r="S256" s="80">
        <v>1445.2804000000001</v>
      </c>
      <c r="T256" s="82">
        <v>0.15044300147112</v>
      </c>
      <c r="U256" s="83">
        <v>255</v>
      </c>
      <c r="V256" s="84">
        <v>49</v>
      </c>
    </row>
    <row r="257" spans="1:22" x14ac:dyDescent="0.25">
      <c r="A257" s="18" t="str">
        <f t="shared" si="3"/>
        <v>202203-North Central62</v>
      </c>
      <c r="B257" s="76">
        <v>2022</v>
      </c>
      <c r="C257" s="77">
        <v>791348</v>
      </c>
      <c r="D257" s="77" t="s">
        <v>220</v>
      </c>
      <c r="E257" s="77" t="s">
        <v>471</v>
      </c>
      <c r="F257" s="77" t="s">
        <v>413</v>
      </c>
      <c r="G257" s="78" t="s">
        <v>533</v>
      </c>
      <c r="H257" s="77" t="s">
        <v>9</v>
      </c>
      <c r="I257" s="77" t="s">
        <v>10</v>
      </c>
      <c r="J257" s="79">
        <v>31</v>
      </c>
      <c r="K257" s="79">
        <v>120</v>
      </c>
      <c r="L257" s="79">
        <v>282</v>
      </c>
      <c r="M257" s="80">
        <v>9588.3696</v>
      </c>
      <c r="N257" s="80">
        <v>309.30224516128999</v>
      </c>
      <c r="O257" s="81">
        <v>3.87096774193548</v>
      </c>
      <c r="P257" s="81">
        <v>2.35</v>
      </c>
      <c r="Q257" s="80">
        <v>2495.4196000000002</v>
      </c>
      <c r="R257" s="82">
        <v>0.26025484040581798</v>
      </c>
      <c r="S257" s="80">
        <v>1330.2195999999999</v>
      </c>
      <c r="T257" s="82">
        <v>0.13873261623123101</v>
      </c>
      <c r="U257" s="83">
        <v>256</v>
      </c>
      <c r="V257" s="84">
        <v>62</v>
      </c>
    </row>
    <row r="258" spans="1:22" x14ac:dyDescent="0.25">
      <c r="A258" s="18" t="str">
        <f t="shared" ref="A258:A321" si="4">B258&amp;E258&amp;V258</f>
        <v>202203-North Central63</v>
      </c>
      <c r="B258" s="76">
        <v>2022</v>
      </c>
      <c r="C258" s="77">
        <v>826226</v>
      </c>
      <c r="D258" s="77" t="s">
        <v>229</v>
      </c>
      <c r="E258" s="77" t="s">
        <v>471</v>
      </c>
      <c r="F258" s="77" t="s">
        <v>396</v>
      </c>
      <c r="G258" s="78" t="s">
        <v>533</v>
      </c>
      <c r="H258" s="77" t="s">
        <v>2</v>
      </c>
      <c r="I258" s="77" t="s">
        <v>10</v>
      </c>
      <c r="J258" s="79">
        <v>25</v>
      </c>
      <c r="K258" s="79">
        <v>98</v>
      </c>
      <c r="L258" s="79">
        <v>248</v>
      </c>
      <c r="M258" s="80">
        <v>9495.8736000000008</v>
      </c>
      <c r="N258" s="80">
        <v>379.83494400000001</v>
      </c>
      <c r="O258" s="81">
        <v>3.92</v>
      </c>
      <c r="P258" s="81">
        <v>2.5306122448979602</v>
      </c>
      <c r="Q258" s="80">
        <v>2386.8236000000002</v>
      </c>
      <c r="R258" s="82">
        <v>0.251353766966738</v>
      </c>
      <c r="S258" s="80">
        <v>1447.8235999999999</v>
      </c>
      <c r="T258" s="82">
        <v>0.152468710198501</v>
      </c>
      <c r="U258" s="83">
        <v>257</v>
      </c>
      <c r="V258" s="84">
        <v>63</v>
      </c>
    </row>
    <row r="259" spans="1:22" x14ac:dyDescent="0.25">
      <c r="A259" s="18" t="str">
        <f t="shared" si="4"/>
        <v>202201-North West50</v>
      </c>
      <c r="B259" s="76">
        <v>2022</v>
      </c>
      <c r="C259" s="77">
        <v>182104</v>
      </c>
      <c r="D259" s="77" t="s">
        <v>45</v>
      </c>
      <c r="E259" s="77" t="s">
        <v>475</v>
      </c>
      <c r="F259" s="77" t="s">
        <v>404</v>
      </c>
      <c r="G259" s="78" t="s">
        <v>538</v>
      </c>
      <c r="H259" s="77" t="s">
        <v>9</v>
      </c>
      <c r="I259" s="77" t="s">
        <v>10</v>
      </c>
      <c r="J259" s="79">
        <v>13</v>
      </c>
      <c r="K259" s="79">
        <v>124</v>
      </c>
      <c r="L259" s="79">
        <v>241</v>
      </c>
      <c r="M259" s="80">
        <v>9494.5759999999991</v>
      </c>
      <c r="N259" s="80">
        <v>730.35199999999998</v>
      </c>
      <c r="O259" s="81">
        <v>9.5384615384615401</v>
      </c>
      <c r="P259" s="81">
        <v>1.94354838709677</v>
      </c>
      <c r="Q259" s="80">
        <v>1017.276</v>
      </c>
      <c r="R259" s="82">
        <v>0.107142857142857</v>
      </c>
      <c r="S259" s="80">
        <v>495.47600000000102</v>
      </c>
      <c r="T259" s="82">
        <v>5.21851634027682E-2</v>
      </c>
      <c r="U259" s="83">
        <v>258</v>
      </c>
      <c r="V259" s="84">
        <v>50</v>
      </c>
    </row>
    <row r="260" spans="1:22" x14ac:dyDescent="0.25">
      <c r="A260" s="18" t="str">
        <f t="shared" si="4"/>
        <v>202204-South Central60</v>
      </c>
      <c r="B260" s="76">
        <v>2022</v>
      </c>
      <c r="C260" s="77">
        <v>469339</v>
      </c>
      <c r="D260" s="77" t="s">
        <v>123</v>
      </c>
      <c r="E260" s="77" t="s">
        <v>472</v>
      </c>
      <c r="F260" s="77" t="s">
        <v>421</v>
      </c>
      <c r="G260" s="78" t="s">
        <v>533</v>
      </c>
      <c r="H260" s="77" t="s">
        <v>2</v>
      </c>
      <c r="I260" s="77" t="s">
        <v>10</v>
      </c>
      <c r="J260" s="79">
        <v>29</v>
      </c>
      <c r="K260" s="79">
        <v>72</v>
      </c>
      <c r="L260" s="79">
        <v>217</v>
      </c>
      <c r="M260" s="80">
        <v>9410.2639999999992</v>
      </c>
      <c r="N260" s="80">
        <v>324.49186206896502</v>
      </c>
      <c r="O260" s="81">
        <v>2.4827586206896601</v>
      </c>
      <c r="P260" s="81">
        <v>3.0138888888888902</v>
      </c>
      <c r="Q260" s="80">
        <v>3263.5140000000001</v>
      </c>
      <c r="R260" s="82">
        <v>0.34680366034364202</v>
      </c>
      <c r="S260" s="80">
        <v>2381.0140000000001</v>
      </c>
      <c r="T260" s="82">
        <v>0.25302308203043</v>
      </c>
      <c r="U260" s="83">
        <v>259</v>
      </c>
      <c r="V260" s="84">
        <v>60</v>
      </c>
    </row>
    <row r="261" spans="1:22" x14ac:dyDescent="0.25">
      <c r="A261" s="18" t="str">
        <f t="shared" si="4"/>
        <v>202206-South East24</v>
      </c>
      <c r="B261" s="76">
        <v>2022</v>
      </c>
      <c r="C261" s="77">
        <v>911084</v>
      </c>
      <c r="D261" s="77" t="s">
        <v>253</v>
      </c>
      <c r="E261" s="77" t="s">
        <v>476</v>
      </c>
      <c r="F261" s="77" t="s">
        <v>417</v>
      </c>
      <c r="G261" s="78" t="s">
        <v>536</v>
      </c>
      <c r="H261" s="77" t="s">
        <v>9</v>
      </c>
      <c r="I261" s="77" t="s">
        <v>10</v>
      </c>
      <c r="J261" s="79">
        <v>24</v>
      </c>
      <c r="K261" s="79">
        <v>76</v>
      </c>
      <c r="L261" s="79">
        <v>217</v>
      </c>
      <c r="M261" s="80">
        <v>9259.0776000000005</v>
      </c>
      <c r="N261" s="80">
        <v>385.79489999999998</v>
      </c>
      <c r="O261" s="81">
        <v>3.1666666666666701</v>
      </c>
      <c r="P261" s="81">
        <v>2.8552631578947398</v>
      </c>
      <c r="Q261" s="80">
        <v>2512.9276</v>
      </c>
      <c r="R261" s="82">
        <v>0.27140150548041603</v>
      </c>
      <c r="S261" s="80">
        <v>1578.5476000000001</v>
      </c>
      <c r="T261" s="82">
        <v>0.170486485608458</v>
      </c>
      <c r="U261" s="83">
        <v>260</v>
      </c>
      <c r="V261" s="84">
        <v>24</v>
      </c>
    </row>
    <row r="262" spans="1:22" x14ac:dyDescent="0.25">
      <c r="A262" s="18" t="str">
        <f t="shared" si="4"/>
        <v>202203-North Central64</v>
      </c>
      <c r="B262" s="76">
        <v>2022</v>
      </c>
      <c r="C262" s="77">
        <v>251781</v>
      </c>
      <c r="D262" s="77" t="s">
        <v>357</v>
      </c>
      <c r="E262" s="77" t="s">
        <v>471</v>
      </c>
      <c r="F262" s="77" t="s">
        <v>419</v>
      </c>
      <c r="G262" s="78" t="s">
        <v>533</v>
      </c>
      <c r="H262" s="77" t="s">
        <v>9</v>
      </c>
      <c r="I262" s="77" t="s">
        <v>10</v>
      </c>
      <c r="J262" s="79">
        <v>43</v>
      </c>
      <c r="K262" s="79">
        <v>70</v>
      </c>
      <c r="L262" s="79">
        <v>196</v>
      </c>
      <c r="M262" s="80">
        <v>9040.0319999999992</v>
      </c>
      <c r="N262" s="80">
        <v>210.23330232558101</v>
      </c>
      <c r="O262" s="81">
        <v>1.62790697674419</v>
      </c>
      <c r="P262" s="81">
        <v>2.8</v>
      </c>
      <c r="Q262" s="80">
        <v>3212.5320000000002</v>
      </c>
      <c r="R262" s="82">
        <v>0.35536732613335897</v>
      </c>
      <c r="S262" s="80">
        <v>1709.5319999999999</v>
      </c>
      <c r="T262" s="82">
        <v>0.18910685271910499</v>
      </c>
      <c r="U262" s="83">
        <v>261</v>
      </c>
      <c r="V262" s="84">
        <v>64</v>
      </c>
    </row>
    <row r="263" spans="1:22" x14ac:dyDescent="0.25">
      <c r="A263" s="18" t="str">
        <f t="shared" si="4"/>
        <v>202205-North East28</v>
      </c>
      <c r="B263" s="76">
        <v>2022</v>
      </c>
      <c r="C263" s="77">
        <v>169318</v>
      </c>
      <c r="D263" s="77" t="s">
        <v>35</v>
      </c>
      <c r="E263" s="77" t="s">
        <v>473</v>
      </c>
      <c r="F263" s="77" t="s">
        <v>407</v>
      </c>
      <c r="G263" s="78" t="s">
        <v>535</v>
      </c>
      <c r="H263" s="77" t="s">
        <v>9</v>
      </c>
      <c r="I263" s="77" t="s">
        <v>10</v>
      </c>
      <c r="J263" s="79">
        <v>24</v>
      </c>
      <c r="K263" s="79">
        <v>69</v>
      </c>
      <c r="L263" s="79">
        <v>168</v>
      </c>
      <c r="M263" s="80">
        <v>8985.8559999999998</v>
      </c>
      <c r="N263" s="80">
        <v>374.410666666667</v>
      </c>
      <c r="O263" s="81">
        <v>2.875</v>
      </c>
      <c r="P263" s="81">
        <v>2.4347826086956501</v>
      </c>
      <c r="Q263" s="80">
        <v>3363.8560000000002</v>
      </c>
      <c r="R263" s="82">
        <v>0.37435008974103301</v>
      </c>
      <c r="S263" s="80">
        <v>2543.9560000000001</v>
      </c>
      <c r="T263" s="82">
        <v>0.28310669567818603</v>
      </c>
      <c r="U263" s="83">
        <v>262</v>
      </c>
      <c r="V263" s="84">
        <v>28</v>
      </c>
    </row>
    <row r="264" spans="1:22" x14ac:dyDescent="0.25">
      <c r="A264" s="18" t="str">
        <f t="shared" si="4"/>
        <v>202203-North Central65</v>
      </c>
      <c r="B264" s="76">
        <v>2022</v>
      </c>
      <c r="C264" s="77">
        <v>652151</v>
      </c>
      <c r="D264" s="77" t="s">
        <v>233</v>
      </c>
      <c r="E264" s="77" t="s">
        <v>471</v>
      </c>
      <c r="F264" s="77" t="s">
        <v>419</v>
      </c>
      <c r="G264" s="78" t="s">
        <v>534</v>
      </c>
      <c r="H264" s="77" t="s">
        <v>2</v>
      </c>
      <c r="I264" s="77" t="s">
        <v>10</v>
      </c>
      <c r="J264" s="79">
        <v>46</v>
      </c>
      <c r="K264" s="79">
        <v>94</v>
      </c>
      <c r="L264" s="79">
        <v>291</v>
      </c>
      <c r="M264" s="80">
        <v>8936.9994999999999</v>
      </c>
      <c r="N264" s="80">
        <v>194.282597826087</v>
      </c>
      <c r="O264" s="81">
        <v>2.0434782608695699</v>
      </c>
      <c r="P264" s="81">
        <v>3.0957446808510598</v>
      </c>
      <c r="Q264" s="80">
        <v>987.44950000000097</v>
      </c>
      <c r="R264" s="82">
        <v>0.11049004758252499</v>
      </c>
      <c r="S264" s="80">
        <v>-643.35049999999899</v>
      </c>
      <c r="T264" s="82">
        <v>-7.1987304016297604E-2</v>
      </c>
      <c r="U264" s="83">
        <v>263</v>
      </c>
      <c r="V264" s="84">
        <v>65</v>
      </c>
    </row>
    <row r="265" spans="1:22" x14ac:dyDescent="0.25">
      <c r="A265" s="18" t="str">
        <f t="shared" si="4"/>
        <v>202204-South Central61</v>
      </c>
      <c r="B265" s="76">
        <v>2022</v>
      </c>
      <c r="C265" s="77">
        <v>316008</v>
      </c>
      <c r="D265" s="77" t="s">
        <v>104</v>
      </c>
      <c r="E265" s="77" t="s">
        <v>472</v>
      </c>
      <c r="F265" s="77" t="s">
        <v>421</v>
      </c>
      <c r="G265" s="78" t="s">
        <v>538</v>
      </c>
      <c r="H265" s="77" t="s">
        <v>2</v>
      </c>
      <c r="I265" s="77" t="s">
        <v>10</v>
      </c>
      <c r="J265" s="79">
        <v>50</v>
      </c>
      <c r="K265" s="79">
        <v>104</v>
      </c>
      <c r="L265" s="79">
        <v>266</v>
      </c>
      <c r="M265" s="80">
        <v>8929.2780000000002</v>
      </c>
      <c r="N265" s="80">
        <v>178.58555999999999</v>
      </c>
      <c r="O265" s="81">
        <v>2.08</v>
      </c>
      <c r="P265" s="81">
        <v>2.5576923076923102</v>
      </c>
      <c r="Q265" s="80">
        <v>1096.578</v>
      </c>
      <c r="R265" s="82">
        <v>0.12280701754386</v>
      </c>
      <c r="S265" s="80">
        <v>-406.421999999999</v>
      </c>
      <c r="T265" s="82">
        <v>-4.5515662072566097E-2</v>
      </c>
      <c r="U265" s="83">
        <v>264</v>
      </c>
      <c r="V265" s="84">
        <v>61</v>
      </c>
    </row>
    <row r="266" spans="1:22" x14ac:dyDescent="0.25">
      <c r="A266" s="18" t="str">
        <f t="shared" si="4"/>
        <v>202206-South East25</v>
      </c>
      <c r="B266" s="76">
        <v>2022</v>
      </c>
      <c r="C266" s="77">
        <v>507312</v>
      </c>
      <c r="D266" s="77" t="s">
        <v>315</v>
      </c>
      <c r="E266" s="77" t="s">
        <v>476</v>
      </c>
      <c r="F266" s="77" t="s">
        <v>411</v>
      </c>
      <c r="G266" s="78" t="s">
        <v>536</v>
      </c>
      <c r="H266" s="77" t="s">
        <v>9</v>
      </c>
      <c r="I266" s="77" t="s">
        <v>10</v>
      </c>
      <c r="J266" s="79">
        <v>39</v>
      </c>
      <c r="K266" s="79">
        <v>77</v>
      </c>
      <c r="L266" s="79">
        <v>212</v>
      </c>
      <c r="M266" s="80">
        <v>8927.1039999999994</v>
      </c>
      <c r="N266" s="80">
        <v>228.90010256410301</v>
      </c>
      <c r="O266" s="81">
        <v>1.97435897435897</v>
      </c>
      <c r="P266" s="81">
        <v>2.7532467532467502</v>
      </c>
      <c r="Q266" s="80">
        <v>3396.5039999999999</v>
      </c>
      <c r="R266" s="82">
        <v>0.38047097916636802</v>
      </c>
      <c r="S266" s="80">
        <v>1935.874</v>
      </c>
      <c r="T266" s="82">
        <v>0.21685352831108501</v>
      </c>
      <c r="U266" s="83">
        <v>265</v>
      </c>
      <c r="V266" s="84">
        <v>25</v>
      </c>
    </row>
    <row r="267" spans="1:22" x14ac:dyDescent="0.25">
      <c r="A267" s="18" t="str">
        <f t="shared" si="4"/>
        <v>202206-South East26</v>
      </c>
      <c r="B267" s="76">
        <v>2022</v>
      </c>
      <c r="C267" s="77">
        <v>160544</v>
      </c>
      <c r="D267" s="77" t="s">
        <v>30</v>
      </c>
      <c r="E267" s="77" t="s">
        <v>476</v>
      </c>
      <c r="F267" s="77" t="s">
        <v>411</v>
      </c>
      <c r="G267" s="78" t="s">
        <v>536</v>
      </c>
      <c r="H267" s="77" t="s">
        <v>9</v>
      </c>
      <c r="I267" s="77" t="s">
        <v>10</v>
      </c>
      <c r="J267" s="79">
        <v>30</v>
      </c>
      <c r="K267" s="79">
        <v>65</v>
      </c>
      <c r="L267" s="79">
        <v>192</v>
      </c>
      <c r="M267" s="80">
        <v>8897.6640000000007</v>
      </c>
      <c r="N267" s="80">
        <v>296.58879999999999</v>
      </c>
      <c r="O267" s="81">
        <v>2.1666666666666701</v>
      </c>
      <c r="P267" s="81">
        <v>2.95384615384615</v>
      </c>
      <c r="Q267" s="80">
        <v>3120.5140000000001</v>
      </c>
      <c r="R267" s="82">
        <v>0.35071160250600603</v>
      </c>
      <c r="S267" s="80">
        <v>1989.2639999999999</v>
      </c>
      <c r="T267" s="82">
        <v>0.22357149022485001</v>
      </c>
      <c r="U267" s="83">
        <v>266</v>
      </c>
      <c r="V267" s="84">
        <v>26</v>
      </c>
    </row>
    <row r="268" spans="1:22" x14ac:dyDescent="0.25">
      <c r="A268" s="18" t="str">
        <f t="shared" si="4"/>
        <v>202203-North Central66</v>
      </c>
      <c r="B268" s="76">
        <v>2022</v>
      </c>
      <c r="C268" s="77">
        <v>136833</v>
      </c>
      <c r="D268" s="77" t="s">
        <v>21</v>
      </c>
      <c r="E268" s="77" t="s">
        <v>471</v>
      </c>
      <c r="F268" s="77" t="s">
        <v>419</v>
      </c>
      <c r="G268" s="78" t="s">
        <v>533</v>
      </c>
      <c r="H268" s="77" t="s">
        <v>9</v>
      </c>
      <c r="I268" s="77" t="s">
        <v>10</v>
      </c>
      <c r="J268" s="79">
        <v>40</v>
      </c>
      <c r="K268" s="79">
        <v>73</v>
      </c>
      <c r="L268" s="79">
        <v>197</v>
      </c>
      <c r="M268" s="80">
        <v>8874.4240000000009</v>
      </c>
      <c r="N268" s="80">
        <v>221.86060000000001</v>
      </c>
      <c r="O268" s="81">
        <v>1.825</v>
      </c>
      <c r="P268" s="81">
        <v>2.6986301369863002</v>
      </c>
      <c r="Q268" s="80">
        <v>3200.3240000000001</v>
      </c>
      <c r="R268" s="82">
        <v>0.36062329228353301</v>
      </c>
      <c r="S268" s="80">
        <v>1792.7239999999999</v>
      </c>
      <c r="T268" s="82">
        <v>0.202010181167814</v>
      </c>
      <c r="U268" s="83">
        <v>267</v>
      </c>
      <c r="V268" s="84">
        <v>66</v>
      </c>
    </row>
    <row r="269" spans="1:22" x14ac:dyDescent="0.25">
      <c r="A269" s="18" t="str">
        <f t="shared" si="4"/>
        <v>202206-South East27</v>
      </c>
      <c r="B269" s="76">
        <v>2022</v>
      </c>
      <c r="C269" s="77">
        <v>765294</v>
      </c>
      <c r="D269" s="77" t="s">
        <v>386</v>
      </c>
      <c r="E269" s="77" t="s">
        <v>476</v>
      </c>
      <c r="F269" s="77" t="s">
        <v>411</v>
      </c>
      <c r="G269" s="78" t="s">
        <v>536</v>
      </c>
      <c r="H269" s="77" t="s">
        <v>9</v>
      </c>
      <c r="I269" s="77" t="s">
        <v>10</v>
      </c>
      <c r="J269" s="79">
        <v>27</v>
      </c>
      <c r="K269" s="79">
        <v>72</v>
      </c>
      <c r="L269" s="79">
        <v>162</v>
      </c>
      <c r="M269" s="80">
        <v>8862.7039999999997</v>
      </c>
      <c r="N269" s="80">
        <v>328.24829629629602</v>
      </c>
      <c r="O269" s="81">
        <v>2.6666666666666701</v>
      </c>
      <c r="P269" s="81">
        <v>2.25</v>
      </c>
      <c r="Q269" s="80">
        <v>3067.5039999999999</v>
      </c>
      <c r="R269" s="82">
        <v>0.34611378197895398</v>
      </c>
      <c r="S269" s="80">
        <v>2034.364</v>
      </c>
      <c r="T269" s="82">
        <v>0.229542135221937</v>
      </c>
      <c r="U269" s="83">
        <v>268</v>
      </c>
      <c r="V269" s="84">
        <v>27</v>
      </c>
    </row>
    <row r="270" spans="1:22" x14ac:dyDescent="0.25">
      <c r="A270" s="18" t="str">
        <f t="shared" si="4"/>
        <v>202201-North West51</v>
      </c>
      <c r="B270" s="76">
        <v>2022</v>
      </c>
      <c r="C270" s="77">
        <v>984729</v>
      </c>
      <c r="D270" s="77" t="s">
        <v>368</v>
      </c>
      <c r="E270" s="77" t="s">
        <v>475</v>
      </c>
      <c r="F270" s="77" t="s">
        <v>409</v>
      </c>
      <c r="G270" s="78" t="s">
        <v>538</v>
      </c>
      <c r="H270" s="77" t="s">
        <v>9</v>
      </c>
      <c r="I270" s="77" t="s">
        <v>10</v>
      </c>
      <c r="J270" s="79">
        <v>43</v>
      </c>
      <c r="K270" s="79">
        <v>81</v>
      </c>
      <c r="L270" s="79">
        <v>180</v>
      </c>
      <c r="M270" s="80">
        <v>8854.56</v>
      </c>
      <c r="N270" s="80">
        <v>205.92</v>
      </c>
      <c r="O270" s="81">
        <v>1.8837209302325599</v>
      </c>
      <c r="P270" s="81">
        <v>2.2222222222222201</v>
      </c>
      <c r="Q270" s="80">
        <v>3493.86</v>
      </c>
      <c r="R270" s="82">
        <v>0.39458313004824602</v>
      </c>
      <c r="S270" s="80">
        <v>2072.31</v>
      </c>
      <c r="T270" s="82">
        <v>0.23403873258524399</v>
      </c>
      <c r="U270" s="83">
        <v>269</v>
      </c>
      <c r="V270" s="84">
        <v>51</v>
      </c>
    </row>
    <row r="271" spans="1:22" x14ac:dyDescent="0.25">
      <c r="A271" s="18" t="str">
        <f t="shared" si="4"/>
        <v>202205-North East29</v>
      </c>
      <c r="B271" s="76">
        <v>2022</v>
      </c>
      <c r="C271" s="77">
        <v>728140</v>
      </c>
      <c r="D271" s="77" t="s">
        <v>193</v>
      </c>
      <c r="E271" s="77" t="s">
        <v>473</v>
      </c>
      <c r="F271" s="77" t="s">
        <v>407</v>
      </c>
      <c r="G271" s="78" t="s">
        <v>535</v>
      </c>
      <c r="H271" s="77" t="s">
        <v>9</v>
      </c>
      <c r="I271" s="77" t="s">
        <v>10</v>
      </c>
      <c r="J271" s="79">
        <v>19</v>
      </c>
      <c r="K271" s="79">
        <v>52</v>
      </c>
      <c r="L271" s="79">
        <v>184</v>
      </c>
      <c r="M271" s="80">
        <v>8848.9279999999999</v>
      </c>
      <c r="N271" s="80">
        <v>465.73305263157903</v>
      </c>
      <c r="O271" s="81">
        <v>2.7368421052631602</v>
      </c>
      <c r="P271" s="81">
        <v>3.5384615384615401</v>
      </c>
      <c r="Q271" s="80">
        <v>3132.4279999999999</v>
      </c>
      <c r="R271" s="82">
        <v>0.35398954540030197</v>
      </c>
      <c r="S271" s="80">
        <v>2487.328</v>
      </c>
      <c r="T271" s="82">
        <v>0.28108805948019899</v>
      </c>
      <c r="U271" s="83">
        <v>270</v>
      </c>
      <c r="V271" s="84">
        <v>29</v>
      </c>
    </row>
    <row r="272" spans="1:22" x14ac:dyDescent="0.25">
      <c r="A272" s="18" t="str">
        <f t="shared" si="4"/>
        <v>202205-North East30</v>
      </c>
      <c r="B272" s="76">
        <v>2022</v>
      </c>
      <c r="C272" s="77">
        <v>427511</v>
      </c>
      <c r="D272" s="77" t="s">
        <v>112</v>
      </c>
      <c r="E272" s="77" t="s">
        <v>473</v>
      </c>
      <c r="F272" s="77" t="s">
        <v>425</v>
      </c>
      <c r="G272" s="78" t="s">
        <v>535</v>
      </c>
      <c r="H272" s="77" t="s">
        <v>9</v>
      </c>
      <c r="I272" s="77" t="s">
        <v>10</v>
      </c>
      <c r="J272" s="79">
        <v>64</v>
      </c>
      <c r="K272" s="79">
        <v>73</v>
      </c>
      <c r="L272" s="79">
        <v>336</v>
      </c>
      <c r="M272" s="80">
        <v>8846.8799999999992</v>
      </c>
      <c r="N272" s="80">
        <v>138.23249999999999</v>
      </c>
      <c r="O272" s="81">
        <v>1.140625</v>
      </c>
      <c r="P272" s="81">
        <v>4.6027397260273997</v>
      </c>
      <c r="Q272" s="80">
        <v>1474.48</v>
      </c>
      <c r="R272" s="82">
        <v>0.16666666666666699</v>
      </c>
      <c r="S272" s="80">
        <v>-589.82000000000005</v>
      </c>
      <c r="T272" s="82">
        <v>-6.6669831624256298E-2</v>
      </c>
      <c r="U272" s="83">
        <v>271</v>
      </c>
      <c r="V272" s="84">
        <v>30</v>
      </c>
    </row>
    <row r="273" spans="1:22" x14ac:dyDescent="0.25">
      <c r="A273" s="18" t="str">
        <f t="shared" si="4"/>
        <v>202205-North East31</v>
      </c>
      <c r="B273" s="76">
        <v>2022</v>
      </c>
      <c r="C273" s="77">
        <v>742625</v>
      </c>
      <c r="D273" s="77" t="s">
        <v>202</v>
      </c>
      <c r="E273" s="77" t="s">
        <v>473</v>
      </c>
      <c r="F273" s="77" t="s">
        <v>406</v>
      </c>
      <c r="G273" s="78" t="s">
        <v>535</v>
      </c>
      <c r="H273" s="77" t="s">
        <v>9</v>
      </c>
      <c r="I273" s="77" t="s">
        <v>10</v>
      </c>
      <c r="J273" s="79">
        <v>53</v>
      </c>
      <c r="K273" s="79">
        <v>80</v>
      </c>
      <c r="L273" s="79">
        <v>222</v>
      </c>
      <c r="M273" s="80">
        <v>8683.3459999999995</v>
      </c>
      <c r="N273" s="80">
        <v>163.83671698113201</v>
      </c>
      <c r="O273" s="81">
        <v>1.5094339622641499</v>
      </c>
      <c r="P273" s="81">
        <v>2.7749999999999999</v>
      </c>
      <c r="Q273" s="80">
        <v>2735.0459999999998</v>
      </c>
      <c r="R273" s="82">
        <v>0.31497604725183098</v>
      </c>
      <c r="S273" s="80">
        <v>1004.046</v>
      </c>
      <c r="T273" s="82">
        <v>0.115628929216917</v>
      </c>
      <c r="U273" s="83">
        <v>272</v>
      </c>
      <c r="V273" s="84">
        <v>31</v>
      </c>
    </row>
    <row r="274" spans="1:22" x14ac:dyDescent="0.25">
      <c r="A274" s="18" t="str">
        <f t="shared" si="4"/>
        <v>202202-South West37</v>
      </c>
      <c r="B274" s="76">
        <v>2022</v>
      </c>
      <c r="C274" s="77">
        <v>308218</v>
      </c>
      <c r="D274" s="77" t="s">
        <v>76</v>
      </c>
      <c r="E274" s="77" t="s">
        <v>474</v>
      </c>
      <c r="F274" s="77" t="s">
        <v>410</v>
      </c>
      <c r="G274" s="78" t="s">
        <v>537</v>
      </c>
      <c r="H274" s="77" t="s">
        <v>9</v>
      </c>
      <c r="I274" s="77" t="s">
        <v>10</v>
      </c>
      <c r="J274" s="79">
        <v>52</v>
      </c>
      <c r="K274" s="79">
        <v>52</v>
      </c>
      <c r="L274" s="79">
        <v>165</v>
      </c>
      <c r="M274" s="80">
        <v>8583.4800000000105</v>
      </c>
      <c r="N274" s="80">
        <v>165.06692307692299</v>
      </c>
      <c r="O274" s="81">
        <v>1</v>
      </c>
      <c r="P274" s="81">
        <v>3.1730769230769198</v>
      </c>
      <c r="Q274" s="80">
        <v>3091.28</v>
      </c>
      <c r="R274" s="82">
        <v>0.36014297231425901</v>
      </c>
      <c r="S274" s="80">
        <v>1370.08</v>
      </c>
      <c r="T274" s="82">
        <v>0.159618243416423</v>
      </c>
      <c r="U274" s="83">
        <v>273</v>
      </c>
      <c r="V274" s="84">
        <v>37</v>
      </c>
    </row>
    <row r="275" spans="1:22" x14ac:dyDescent="0.25">
      <c r="A275" s="18" t="str">
        <f t="shared" si="4"/>
        <v>202203-North Central67</v>
      </c>
      <c r="B275" s="76">
        <v>2022</v>
      </c>
      <c r="C275" s="77">
        <v>335207</v>
      </c>
      <c r="D275" s="77" t="s">
        <v>25</v>
      </c>
      <c r="E275" s="77" t="s">
        <v>471</v>
      </c>
      <c r="F275" s="77" t="s">
        <v>413</v>
      </c>
      <c r="G275" s="78" t="s">
        <v>535</v>
      </c>
      <c r="H275" s="77" t="s">
        <v>2</v>
      </c>
      <c r="I275" s="77" t="s">
        <v>10</v>
      </c>
      <c r="J275" s="79">
        <v>26</v>
      </c>
      <c r="K275" s="79">
        <v>65</v>
      </c>
      <c r="L275" s="79">
        <v>193</v>
      </c>
      <c r="M275" s="80">
        <v>8570.64</v>
      </c>
      <c r="N275" s="80">
        <v>329.64</v>
      </c>
      <c r="O275" s="81">
        <v>2.5</v>
      </c>
      <c r="P275" s="81">
        <v>2.9692307692307698</v>
      </c>
      <c r="Q275" s="80">
        <v>1428.44</v>
      </c>
      <c r="R275" s="82">
        <v>0.16666666666666699</v>
      </c>
      <c r="S275" s="80">
        <v>493.04</v>
      </c>
      <c r="T275" s="82">
        <v>5.7526625782905301E-2</v>
      </c>
      <c r="U275" s="83">
        <v>274</v>
      </c>
      <c r="V275" s="84">
        <v>67</v>
      </c>
    </row>
    <row r="276" spans="1:22" x14ac:dyDescent="0.25">
      <c r="A276" s="18" t="str">
        <f t="shared" si="4"/>
        <v>202202-South West38</v>
      </c>
      <c r="B276" s="76">
        <v>2022</v>
      </c>
      <c r="C276" s="77">
        <v>369346</v>
      </c>
      <c r="D276" s="77" t="s">
        <v>93</v>
      </c>
      <c r="E276" s="77" t="s">
        <v>474</v>
      </c>
      <c r="F276" s="77" t="s">
        <v>410</v>
      </c>
      <c r="G276" s="78" t="s">
        <v>537</v>
      </c>
      <c r="H276" s="77" t="s">
        <v>9</v>
      </c>
      <c r="I276" s="77" t="s">
        <v>10</v>
      </c>
      <c r="J276" s="79">
        <v>42</v>
      </c>
      <c r="K276" s="79">
        <v>78</v>
      </c>
      <c r="L276" s="79">
        <v>177</v>
      </c>
      <c r="M276" s="80">
        <v>8436.1839999999993</v>
      </c>
      <c r="N276" s="80">
        <v>200.86152380952399</v>
      </c>
      <c r="O276" s="81">
        <v>1.8571428571428601</v>
      </c>
      <c r="P276" s="81">
        <v>2.2692307692307701</v>
      </c>
      <c r="Q276" s="80">
        <v>3072.1840000000002</v>
      </c>
      <c r="R276" s="82">
        <v>0.36416749563546702</v>
      </c>
      <c r="S276" s="80">
        <v>1642.384</v>
      </c>
      <c r="T276" s="82">
        <v>0.19468328334232601</v>
      </c>
      <c r="U276" s="83">
        <v>275</v>
      </c>
      <c r="V276" s="84">
        <v>38</v>
      </c>
    </row>
    <row r="277" spans="1:22" x14ac:dyDescent="0.25">
      <c r="A277" s="18" t="str">
        <f t="shared" si="4"/>
        <v>202203-North Central68</v>
      </c>
      <c r="B277" s="76">
        <v>2022</v>
      </c>
      <c r="C277" s="77">
        <v>235971</v>
      </c>
      <c r="D277" s="77" t="s">
        <v>65</v>
      </c>
      <c r="E277" s="77" t="s">
        <v>471</v>
      </c>
      <c r="F277" s="77" t="s">
        <v>419</v>
      </c>
      <c r="G277" s="78" t="s">
        <v>533</v>
      </c>
      <c r="H277" s="77" t="s">
        <v>9</v>
      </c>
      <c r="I277" s="77" t="s">
        <v>10</v>
      </c>
      <c r="J277" s="79">
        <v>34</v>
      </c>
      <c r="K277" s="79">
        <v>70</v>
      </c>
      <c r="L277" s="79">
        <v>160</v>
      </c>
      <c r="M277" s="80">
        <v>8409.1200000000008</v>
      </c>
      <c r="N277" s="80">
        <v>247.327058823529</v>
      </c>
      <c r="O277" s="81">
        <v>2.0588235294117601</v>
      </c>
      <c r="P277" s="81">
        <v>2.28571428571429</v>
      </c>
      <c r="Q277" s="80">
        <v>3044.27</v>
      </c>
      <c r="R277" s="82">
        <v>0.36202004490362799</v>
      </c>
      <c r="S277" s="80">
        <v>1838.27</v>
      </c>
      <c r="T277" s="82">
        <v>0.21860432482828199</v>
      </c>
      <c r="U277" s="83">
        <v>276</v>
      </c>
      <c r="V277" s="84">
        <v>68</v>
      </c>
    </row>
    <row r="278" spans="1:22" x14ac:dyDescent="0.25">
      <c r="A278" s="18" t="str">
        <f t="shared" si="4"/>
        <v>202204-South Central62</v>
      </c>
      <c r="B278" s="76">
        <v>2022</v>
      </c>
      <c r="C278" s="77">
        <v>733583</v>
      </c>
      <c r="D278" s="77" t="s">
        <v>197</v>
      </c>
      <c r="E278" s="77" t="s">
        <v>472</v>
      </c>
      <c r="F278" s="77" t="s">
        <v>421</v>
      </c>
      <c r="G278" s="78" t="s">
        <v>534</v>
      </c>
      <c r="H278" s="77" t="s">
        <v>9</v>
      </c>
      <c r="I278" s="77" t="s">
        <v>10</v>
      </c>
      <c r="J278" s="79">
        <v>48</v>
      </c>
      <c r="K278" s="79">
        <v>84</v>
      </c>
      <c r="L278" s="79">
        <v>192</v>
      </c>
      <c r="M278" s="80">
        <v>8329.6640000000007</v>
      </c>
      <c r="N278" s="80">
        <v>173.53466666666699</v>
      </c>
      <c r="O278" s="81">
        <v>1.75</v>
      </c>
      <c r="P278" s="81">
        <v>2.28571428571429</v>
      </c>
      <c r="Q278" s="80">
        <v>2976.2139999999999</v>
      </c>
      <c r="R278" s="82">
        <v>0.35730300766033302</v>
      </c>
      <c r="S278" s="80">
        <v>1548.2139999999999</v>
      </c>
      <c r="T278" s="82">
        <v>0.18586752118692901</v>
      </c>
      <c r="U278" s="83">
        <v>277</v>
      </c>
      <c r="V278" s="84">
        <v>62</v>
      </c>
    </row>
    <row r="279" spans="1:22" x14ac:dyDescent="0.25">
      <c r="A279" s="18" t="str">
        <f t="shared" si="4"/>
        <v>202204-South Central63</v>
      </c>
      <c r="B279" s="76">
        <v>2022</v>
      </c>
      <c r="C279" s="77">
        <v>104983</v>
      </c>
      <c r="D279" s="77" t="s">
        <v>8</v>
      </c>
      <c r="E279" s="77" t="s">
        <v>472</v>
      </c>
      <c r="F279" s="77" t="s">
        <v>421</v>
      </c>
      <c r="G279" s="78" t="s">
        <v>534</v>
      </c>
      <c r="H279" s="77" t="s">
        <v>9</v>
      </c>
      <c r="I279" s="77" t="s">
        <v>10</v>
      </c>
      <c r="J279" s="79">
        <v>39</v>
      </c>
      <c r="K279" s="79">
        <v>94</v>
      </c>
      <c r="L279" s="79">
        <v>175</v>
      </c>
      <c r="M279" s="80">
        <v>8273.7999999999993</v>
      </c>
      <c r="N279" s="80">
        <v>212.148717948718</v>
      </c>
      <c r="O279" s="81">
        <v>2.4102564102564101</v>
      </c>
      <c r="P279" s="81">
        <v>1.86170212765957</v>
      </c>
      <c r="Q279" s="80">
        <v>3044.4</v>
      </c>
      <c r="R279" s="82">
        <v>0.36795668254006603</v>
      </c>
      <c r="S279" s="80">
        <v>1859.4</v>
      </c>
      <c r="T279" s="82">
        <v>0.22473349609611101</v>
      </c>
      <c r="U279" s="83">
        <v>278</v>
      </c>
      <c r="V279" s="84">
        <v>63</v>
      </c>
    </row>
    <row r="280" spans="1:22" x14ac:dyDescent="0.25">
      <c r="A280" s="18" t="str">
        <f t="shared" si="4"/>
        <v>202205-North East32</v>
      </c>
      <c r="B280" s="76">
        <v>2022</v>
      </c>
      <c r="C280" s="77">
        <v>865220</v>
      </c>
      <c r="D280" s="77" t="s">
        <v>239</v>
      </c>
      <c r="E280" s="77" t="s">
        <v>473</v>
      </c>
      <c r="F280" s="77" t="s">
        <v>423</v>
      </c>
      <c r="G280" s="78" t="s">
        <v>535</v>
      </c>
      <c r="H280" s="77" t="s">
        <v>9</v>
      </c>
      <c r="I280" s="77" t="s">
        <v>10</v>
      </c>
      <c r="J280" s="79">
        <v>44</v>
      </c>
      <c r="K280" s="79">
        <v>82</v>
      </c>
      <c r="L280" s="79">
        <v>181</v>
      </c>
      <c r="M280" s="80">
        <v>8212.1520000000091</v>
      </c>
      <c r="N280" s="80">
        <v>186.63981818181799</v>
      </c>
      <c r="O280" s="81">
        <v>1.86363636363636</v>
      </c>
      <c r="P280" s="81">
        <v>2.2073170731707301</v>
      </c>
      <c r="Q280" s="80">
        <v>2916.002</v>
      </c>
      <c r="R280" s="82">
        <v>0.35508378315452499</v>
      </c>
      <c r="S280" s="80">
        <v>1462.3520000000001</v>
      </c>
      <c r="T280" s="82">
        <v>0.178071716159175</v>
      </c>
      <c r="U280" s="83">
        <v>279</v>
      </c>
      <c r="V280" s="84">
        <v>32</v>
      </c>
    </row>
    <row r="281" spans="1:22" x14ac:dyDescent="0.25">
      <c r="A281" s="18" t="str">
        <f t="shared" si="4"/>
        <v>202201-North West52</v>
      </c>
      <c r="B281" s="76">
        <v>2022</v>
      </c>
      <c r="C281" s="77">
        <v>539714</v>
      </c>
      <c r="D281" s="77" t="s">
        <v>136</v>
      </c>
      <c r="E281" s="77" t="s">
        <v>475</v>
      </c>
      <c r="F281" s="77" t="s">
        <v>416</v>
      </c>
      <c r="G281" s="78" t="s">
        <v>538</v>
      </c>
      <c r="H281" s="77" t="s">
        <v>9</v>
      </c>
      <c r="I281" s="77" t="s">
        <v>10</v>
      </c>
      <c r="J281" s="79">
        <v>34</v>
      </c>
      <c r="K281" s="79">
        <v>34</v>
      </c>
      <c r="L281" s="79">
        <v>136</v>
      </c>
      <c r="M281" s="80">
        <v>8186.1120000000001</v>
      </c>
      <c r="N281" s="80">
        <v>240.768</v>
      </c>
      <c r="O281" s="81">
        <v>1</v>
      </c>
      <c r="P281" s="81">
        <v>4</v>
      </c>
      <c r="Q281" s="80">
        <v>2893.7620000000002</v>
      </c>
      <c r="R281" s="82">
        <v>0.35349650725521398</v>
      </c>
      <c r="S281" s="80">
        <v>1802.3620000000001</v>
      </c>
      <c r="T281" s="82">
        <v>0.22017314202395499</v>
      </c>
      <c r="U281" s="83">
        <v>280</v>
      </c>
      <c r="V281" s="84">
        <v>52</v>
      </c>
    </row>
    <row r="282" spans="1:22" x14ac:dyDescent="0.25">
      <c r="A282" s="18" t="str">
        <f t="shared" si="4"/>
        <v>202205-North East33</v>
      </c>
      <c r="B282" s="76">
        <v>2022</v>
      </c>
      <c r="C282" s="77">
        <v>972717</v>
      </c>
      <c r="D282" s="77" t="s">
        <v>384</v>
      </c>
      <c r="E282" s="77" t="s">
        <v>473</v>
      </c>
      <c r="F282" s="77" t="s">
        <v>407</v>
      </c>
      <c r="G282" s="78" t="s">
        <v>535</v>
      </c>
      <c r="H282" s="77" t="s">
        <v>9</v>
      </c>
      <c r="I282" s="77" t="s">
        <v>10</v>
      </c>
      <c r="J282" s="79">
        <v>48</v>
      </c>
      <c r="K282" s="79">
        <v>48</v>
      </c>
      <c r="L282" s="79">
        <v>153</v>
      </c>
      <c r="M282" s="80">
        <v>8157.9760000000097</v>
      </c>
      <c r="N282" s="80">
        <v>169.95783333333301</v>
      </c>
      <c r="O282" s="81">
        <v>1</v>
      </c>
      <c r="P282" s="81">
        <v>3.1875</v>
      </c>
      <c r="Q282" s="80">
        <v>3055.5259999999998</v>
      </c>
      <c r="R282" s="82">
        <v>0.37454461743942402</v>
      </c>
      <c r="S282" s="80">
        <v>1514.7260000000001</v>
      </c>
      <c r="T282" s="82">
        <v>0.185674240767563</v>
      </c>
      <c r="U282" s="83">
        <v>281</v>
      </c>
      <c r="V282" s="84">
        <v>33</v>
      </c>
    </row>
    <row r="283" spans="1:22" x14ac:dyDescent="0.25">
      <c r="A283" s="18" t="str">
        <f t="shared" si="4"/>
        <v>202203-North Central69</v>
      </c>
      <c r="B283" s="76">
        <v>2022</v>
      </c>
      <c r="C283" s="77">
        <v>812659</v>
      </c>
      <c r="D283" s="77" t="s">
        <v>228</v>
      </c>
      <c r="E283" s="77" t="s">
        <v>471</v>
      </c>
      <c r="F283" s="77" t="s">
        <v>419</v>
      </c>
      <c r="G283" s="78" t="s">
        <v>533</v>
      </c>
      <c r="H283" s="77" t="s">
        <v>9</v>
      </c>
      <c r="I283" s="77" t="s">
        <v>10</v>
      </c>
      <c r="J283" s="79">
        <v>44</v>
      </c>
      <c r="K283" s="79">
        <v>62</v>
      </c>
      <c r="L283" s="79">
        <v>173</v>
      </c>
      <c r="M283" s="80">
        <v>8155.4160000000102</v>
      </c>
      <c r="N283" s="80">
        <v>185.35036363636399</v>
      </c>
      <c r="O283" s="81">
        <v>1.4090909090909101</v>
      </c>
      <c r="P283" s="81">
        <v>2.7903225806451601</v>
      </c>
      <c r="Q283" s="80">
        <v>2969.616</v>
      </c>
      <c r="R283" s="82">
        <v>0.36412808371761801</v>
      </c>
      <c r="S283" s="80">
        <v>1443.2159999999999</v>
      </c>
      <c r="T283" s="82">
        <v>0.176964118078097</v>
      </c>
      <c r="U283" s="83">
        <v>282</v>
      </c>
      <c r="V283" s="84">
        <v>69</v>
      </c>
    </row>
    <row r="284" spans="1:22" x14ac:dyDescent="0.25">
      <c r="A284" s="18" t="str">
        <f t="shared" si="4"/>
        <v>202204-South Central64</v>
      </c>
      <c r="B284" s="76">
        <v>2022</v>
      </c>
      <c r="C284" s="77">
        <v>767999</v>
      </c>
      <c r="D284" s="77" t="s">
        <v>327</v>
      </c>
      <c r="E284" s="77" t="s">
        <v>472</v>
      </c>
      <c r="F284" s="77" t="s">
        <v>398</v>
      </c>
      <c r="G284" s="78" t="s">
        <v>534</v>
      </c>
      <c r="H284" s="77" t="s">
        <v>9</v>
      </c>
      <c r="I284" s="77" t="s">
        <v>10</v>
      </c>
      <c r="J284" s="79">
        <v>42</v>
      </c>
      <c r="K284" s="79">
        <v>51</v>
      </c>
      <c r="L284" s="79">
        <v>216</v>
      </c>
      <c r="M284" s="80">
        <v>8127.9459999999999</v>
      </c>
      <c r="N284" s="80">
        <v>193.52252380952399</v>
      </c>
      <c r="O284" s="81">
        <v>1.21428571428571</v>
      </c>
      <c r="P284" s="81">
        <v>4.2352941176470598</v>
      </c>
      <c r="Q284" s="80">
        <v>1121.096</v>
      </c>
      <c r="R284" s="82">
        <v>0.13793103448275901</v>
      </c>
      <c r="S284" s="80">
        <v>-105.90400000000101</v>
      </c>
      <c r="T284" s="82">
        <v>-1.30296141239128E-2</v>
      </c>
      <c r="U284" s="83">
        <v>283</v>
      </c>
      <c r="V284" s="84">
        <v>64</v>
      </c>
    </row>
    <row r="285" spans="1:22" x14ac:dyDescent="0.25">
      <c r="A285" s="18" t="str">
        <f t="shared" si="4"/>
        <v>202201-North West53</v>
      </c>
      <c r="B285" s="76">
        <v>2022</v>
      </c>
      <c r="C285" s="77">
        <v>384965</v>
      </c>
      <c r="D285" s="77" t="s">
        <v>98</v>
      </c>
      <c r="E285" s="77" t="s">
        <v>475</v>
      </c>
      <c r="F285" s="77" t="s">
        <v>416</v>
      </c>
      <c r="G285" s="78" t="s">
        <v>538</v>
      </c>
      <c r="H285" s="77" t="s">
        <v>9</v>
      </c>
      <c r="I285" s="77" t="s">
        <v>10</v>
      </c>
      <c r="J285" s="79">
        <v>22</v>
      </c>
      <c r="K285" s="79">
        <v>40</v>
      </c>
      <c r="L285" s="79">
        <v>153</v>
      </c>
      <c r="M285" s="80">
        <v>8072.3760000000002</v>
      </c>
      <c r="N285" s="80">
        <v>366.92618181818199</v>
      </c>
      <c r="O285" s="81">
        <v>1.8181818181818199</v>
      </c>
      <c r="P285" s="81">
        <v>3.8250000000000002</v>
      </c>
      <c r="Q285" s="80">
        <v>2891.7260000000001</v>
      </c>
      <c r="R285" s="82">
        <v>0.35822488942536901</v>
      </c>
      <c r="S285" s="80">
        <v>2165.7260000000001</v>
      </c>
      <c r="T285" s="82">
        <v>0.26828854354653497</v>
      </c>
      <c r="U285" s="83">
        <v>284</v>
      </c>
      <c r="V285" s="84">
        <v>53</v>
      </c>
    </row>
    <row r="286" spans="1:22" x14ac:dyDescent="0.25">
      <c r="A286" s="18" t="str">
        <f t="shared" si="4"/>
        <v>202206-South East28</v>
      </c>
      <c r="B286" s="76">
        <v>2022</v>
      </c>
      <c r="C286" s="77">
        <v>772869</v>
      </c>
      <c r="D286" s="77" t="s">
        <v>216</v>
      </c>
      <c r="E286" s="77" t="s">
        <v>476</v>
      </c>
      <c r="F286" s="77" t="s">
        <v>411</v>
      </c>
      <c r="G286" s="78" t="s">
        <v>536</v>
      </c>
      <c r="H286" s="77" t="s">
        <v>9</v>
      </c>
      <c r="I286" s="77" t="s">
        <v>10</v>
      </c>
      <c r="J286" s="79">
        <v>27</v>
      </c>
      <c r="K286" s="79">
        <v>59</v>
      </c>
      <c r="L286" s="79">
        <v>140</v>
      </c>
      <c r="M286" s="80">
        <v>8057.28</v>
      </c>
      <c r="N286" s="80">
        <v>298.41777777777799</v>
      </c>
      <c r="O286" s="81">
        <v>2.18518518518519</v>
      </c>
      <c r="P286" s="81">
        <v>2.3728813559322002</v>
      </c>
      <c r="Q286" s="80">
        <v>3065.68</v>
      </c>
      <c r="R286" s="82">
        <v>0.38048572222884097</v>
      </c>
      <c r="S286" s="80">
        <v>2046.93</v>
      </c>
      <c r="T286" s="82">
        <v>0.25404727153580398</v>
      </c>
      <c r="U286" s="83">
        <v>285</v>
      </c>
      <c r="V286" s="84">
        <v>28</v>
      </c>
    </row>
    <row r="287" spans="1:22" x14ac:dyDescent="0.25">
      <c r="A287" s="18" t="str">
        <f t="shared" si="4"/>
        <v>202204-South Central65</v>
      </c>
      <c r="B287" s="76">
        <v>2022</v>
      </c>
      <c r="C287" s="77">
        <v>772168</v>
      </c>
      <c r="D287" s="77" t="s">
        <v>213</v>
      </c>
      <c r="E287" s="77" t="s">
        <v>472</v>
      </c>
      <c r="F287" s="77" t="s">
        <v>400</v>
      </c>
      <c r="G287" s="78" t="s">
        <v>534</v>
      </c>
      <c r="H287" s="77" t="s">
        <v>2</v>
      </c>
      <c r="I287" s="77" t="s">
        <v>10</v>
      </c>
      <c r="J287" s="79">
        <v>26</v>
      </c>
      <c r="K287" s="79">
        <v>58</v>
      </c>
      <c r="L287" s="79">
        <v>209</v>
      </c>
      <c r="M287" s="80">
        <v>7902.9930000000004</v>
      </c>
      <c r="N287" s="80">
        <v>303.96126923076901</v>
      </c>
      <c r="O287" s="81">
        <v>2.2307692307692299</v>
      </c>
      <c r="P287" s="81">
        <v>3.6034482758620698</v>
      </c>
      <c r="Q287" s="80">
        <v>970.54300000000103</v>
      </c>
      <c r="R287" s="82">
        <v>0.12280701754386</v>
      </c>
      <c r="S287" s="80">
        <v>185.543000000001</v>
      </c>
      <c r="T287" s="82">
        <v>2.3477560969622599E-2</v>
      </c>
      <c r="U287" s="83">
        <v>286</v>
      </c>
      <c r="V287" s="84">
        <v>65</v>
      </c>
    </row>
    <row r="288" spans="1:22" x14ac:dyDescent="0.25">
      <c r="A288" s="18" t="str">
        <f t="shared" si="4"/>
        <v>202205-North East34</v>
      </c>
      <c r="B288" s="76">
        <v>2022</v>
      </c>
      <c r="C288" s="77">
        <v>426484</v>
      </c>
      <c r="D288" s="77" t="s">
        <v>111</v>
      </c>
      <c r="E288" s="77" t="s">
        <v>473</v>
      </c>
      <c r="F288" s="77" t="s">
        <v>407</v>
      </c>
      <c r="G288" s="78" t="s">
        <v>535</v>
      </c>
      <c r="H288" s="77" t="s">
        <v>9</v>
      </c>
      <c r="I288" s="77" t="s">
        <v>10</v>
      </c>
      <c r="J288" s="79">
        <v>45</v>
      </c>
      <c r="K288" s="79">
        <v>71</v>
      </c>
      <c r="L288" s="79">
        <v>188</v>
      </c>
      <c r="M288" s="80">
        <v>7858.4960000000101</v>
      </c>
      <c r="N288" s="80">
        <v>174.63324444444501</v>
      </c>
      <c r="O288" s="81">
        <v>1.5777777777777799</v>
      </c>
      <c r="P288" s="81">
        <v>2.6478873239436602</v>
      </c>
      <c r="Q288" s="80">
        <v>2932.596</v>
      </c>
      <c r="R288" s="82">
        <v>0.37317522335062597</v>
      </c>
      <c r="S288" s="80">
        <v>1459.4960000000001</v>
      </c>
      <c r="T288" s="82">
        <v>0.185722051649578</v>
      </c>
      <c r="U288" s="83">
        <v>287</v>
      </c>
      <c r="V288" s="84">
        <v>34</v>
      </c>
    </row>
    <row r="289" spans="1:22" x14ac:dyDescent="0.25">
      <c r="A289" s="18" t="str">
        <f t="shared" si="4"/>
        <v>202205-North East35</v>
      </c>
      <c r="B289" s="76">
        <v>2022</v>
      </c>
      <c r="C289" s="77">
        <v>923218</v>
      </c>
      <c r="D289" s="77" t="s">
        <v>256</v>
      </c>
      <c r="E289" s="77" t="s">
        <v>473</v>
      </c>
      <c r="F289" s="77" t="s">
        <v>407</v>
      </c>
      <c r="G289" s="78" t="s">
        <v>535</v>
      </c>
      <c r="H289" s="77" t="s">
        <v>9</v>
      </c>
      <c r="I289" s="77" t="s">
        <v>10</v>
      </c>
      <c r="J289" s="79">
        <v>33</v>
      </c>
      <c r="K289" s="79">
        <v>80</v>
      </c>
      <c r="L289" s="79">
        <v>170</v>
      </c>
      <c r="M289" s="80">
        <v>7845.84</v>
      </c>
      <c r="N289" s="80">
        <v>237.75272727272699</v>
      </c>
      <c r="O289" s="81">
        <v>2.4242424242424199</v>
      </c>
      <c r="P289" s="81">
        <v>2.125</v>
      </c>
      <c r="Q289" s="80">
        <v>3148.89</v>
      </c>
      <c r="R289" s="82">
        <v>0.40134517145391702</v>
      </c>
      <c r="S289" s="80">
        <v>2038.44</v>
      </c>
      <c r="T289" s="82">
        <v>0.259811568933346</v>
      </c>
      <c r="U289" s="83">
        <v>288</v>
      </c>
      <c r="V289" s="84">
        <v>35</v>
      </c>
    </row>
    <row r="290" spans="1:22" x14ac:dyDescent="0.25">
      <c r="A290" s="18" t="str">
        <f t="shared" si="4"/>
        <v>202204-South Central66</v>
      </c>
      <c r="B290" s="76">
        <v>2022</v>
      </c>
      <c r="C290" s="77">
        <v>444980</v>
      </c>
      <c r="D290" s="77" t="s">
        <v>313</v>
      </c>
      <c r="E290" s="77" t="s">
        <v>472</v>
      </c>
      <c r="F290" s="77" t="s">
        <v>421</v>
      </c>
      <c r="G290" s="78" t="s">
        <v>534</v>
      </c>
      <c r="H290" s="77" t="s">
        <v>9</v>
      </c>
      <c r="I290" s="77" t="s">
        <v>10</v>
      </c>
      <c r="J290" s="79">
        <v>35</v>
      </c>
      <c r="K290" s="79">
        <v>62</v>
      </c>
      <c r="L290" s="79">
        <v>170</v>
      </c>
      <c r="M290" s="80">
        <v>7758.31</v>
      </c>
      <c r="N290" s="80">
        <v>221.666</v>
      </c>
      <c r="O290" s="81">
        <v>1.77142857142857</v>
      </c>
      <c r="P290" s="81">
        <v>2.7419354838709702</v>
      </c>
      <c r="Q290" s="80">
        <v>1852.16</v>
      </c>
      <c r="R290" s="82">
        <v>0.238732404350947</v>
      </c>
      <c r="S290" s="80">
        <v>810.15999999999894</v>
      </c>
      <c r="T290" s="82">
        <v>0.104424803855479</v>
      </c>
      <c r="U290" s="83">
        <v>289</v>
      </c>
      <c r="V290" s="84">
        <v>66</v>
      </c>
    </row>
    <row r="291" spans="1:22" x14ac:dyDescent="0.25">
      <c r="A291" s="18" t="str">
        <f t="shared" si="4"/>
        <v>202205-North East36</v>
      </c>
      <c r="B291" s="76">
        <v>2022</v>
      </c>
      <c r="C291" s="77">
        <v>167602</v>
      </c>
      <c r="D291" s="77" t="s">
        <v>5</v>
      </c>
      <c r="E291" s="77" t="s">
        <v>473</v>
      </c>
      <c r="F291" s="77" t="s">
        <v>406</v>
      </c>
      <c r="G291" s="78" t="s">
        <v>534</v>
      </c>
      <c r="H291" s="77" t="s">
        <v>2</v>
      </c>
      <c r="I291" s="77" t="s">
        <v>10</v>
      </c>
      <c r="J291" s="79">
        <v>32</v>
      </c>
      <c r="K291" s="79">
        <v>56</v>
      </c>
      <c r="L291" s="79">
        <v>194</v>
      </c>
      <c r="M291" s="80">
        <v>7728.2407999999996</v>
      </c>
      <c r="N291" s="80">
        <v>241.50752499999999</v>
      </c>
      <c r="O291" s="81">
        <v>1.75</v>
      </c>
      <c r="P291" s="81">
        <v>3.46428571428571</v>
      </c>
      <c r="Q291" s="80">
        <v>1725.8407999999999</v>
      </c>
      <c r="R291" s="82">
        <v>0.223316126485086</v>
      </c>
      <c r="S291" s="80">
        <v>672.24079999999799</v>
      </c>
      <c r="T291" s="82">
        <v>8.6984970758157296E-2</v>
      </c>
      <c r="U291" s="83">
        <v>290</v>
      </c>
      <c r="V291" s="84">
        <v>36</v>
      </c>
    </row>
    <row r="292" spans="1:22" x14ac:dyDescent="0.25">
      <c r="A292" s="18" t="str">
        <f t="shared" si="4"/>
        <v>202206-South East29</v>
      </c>
      <c r="B292" s="76">
        <v>2022</v>
      </c>
      <c r="C292" s="77">
        <v>364956</v>
      </c>
      <c r="D292" s="77" t="s">
        <v>92</v>
      </c>
      <c r="E292" s="77" t="s">
        <v>476</v>
      </c>
      <c r="F292" s="77" t="s">
        <v>411</v>
      </c>
      <c r="G292" s="78" t="s">
        <v>536</v>
      </c>
      <c r="H292" s="77" t="s">
        <v>9</v>
      </c>
      <c r="I292" s="77" t="s">
        <v>10</v>
      </c>
      <c r="J292" s="79">
        <v>39</v>
      </c>
      <c r="K292" s="79">
        <v>57</v>
      </c>
      <c r="L292" s="79">
        <v>156</v>
      </c>
      <c r="M292" s="80">
        <v>7723.5519999999997</v>
      </c>
      <c r="N292" s="80">
        <v>198.03979487179501</v>
      </c>
      <c r="O292" s="81">
        <v>1.4615384615384599</v>
      </c>
      <c r="P292" s="81">
        <v>2.7368421052631602</v>
      </c>
      <c r="Q292" s="80">
        <v>2867.3020000000001</v>
      </c>
      <c r="R292" s="82">
        <v>0.37124136666652902</v>
      </c>
      <c r="S292" s="80">
        <v>1431.0519999999999</v>
      </c>
      <c r="T292" s="82">
        <v>0.18528418012852099</v>
      </c>
      <c r="U292" s="83">
        <v>291</v>
      </c>
      <c r="V292" s="84">
        <v>29</v>
      </c>
    </row>
    <row r="293" spans="1:22" x14ac:dyDescent="0.25">
      <c r="A293" s="18" t="str">
        <f t="shared" si="4"/>
        <v>202205-North East37</v>
      </c>
      <c r="B293" s="76">
        <v>2022</v>
      </c>
      <c r="C293" s="77">
        <v>562725</v>
      </c>
      <c r="D293" s="77" t="s">
        <v>146</v>
      </c>
      <c r="E293" s="77" t="s">
        <v>473</v>
      </c>
      <c r="F293" s="77" t="s">
        <v>425</v>
      </c>
      <c r="G293" s="78" t="s">
        <v>535</v>
      </c>
      <c r="H293" s="77" t="s">
        <v>9</v>
      </c>
      <c r="I293" s="77" t="s">
        <v>10</v>
      </c>
      <c r="J293" s="79">
        <v>7</v>
      </c>
      <c r="K293" s="79">
        <v>79</v>
      </c>
      <c r="L293" s="79">
        <v>248</v>
      </c>
      <c r="M293" s="80">
        <v>7637.19</v>
      </c>
      <c r="N293" s="80">
        <v>1091.02714285714</v>
      </c>
      <c r="O293" s="81">
        <v>11.285714285714301</v>
      </c>
      <c r="P293" s="81">
        <v>3.1392405063291098</v>
      </c>
      <c r="Q293" s="80">
        <v>694.29</v>
      </c>
      <c r="R293" s="82">
        <v>9.0909090909090898E-2</v>
      </c>
      <c r="S293" s="80">
        <v>408.12</v>
      </c>
      <c r="T293" s="82">
        <v>5.3438502904864203E-2</v>
      </c>
      <c r="U293" s="83">
        <v>292</v>
      </c>
      <c r="V293" s="84">
        <v>37</v>
      </c>
    </row>
    <row r="294" spans="1:22" x14ac:dyDescent="0.25">
      <c r="A294" s="18" t="str">
        <f t="shared" si="4"/>
        <v>202206-South East30</v>
      </c>
      <c r="B294" s="76">
        <v>2022</v>
      </c>
      <c r="C294" s="77">
        <v>852968</v>
      </c>
      <c r="D294" s="77" t="s">
        <v>237</v>
      </c>
      <c r="E294" s="77" t="s">
        <v>476</v>
      </c>
      <c r="F294" s="77" t="s">
        <v>411</v>
      </c>
      <c r="G294" s="78" t="s">
        <v>536</v>
      </c>
      <c r="H294" s="77" t="s">
        <v>9</v>
      </c>
      <c r="I294" s="77" t="s">
        <v>10</v>
      </c>
      <c r="J294" s="79">
        <v>20</v>
      </c>
      <c r="K294" s="79">
        <v>43</v>
      </c>
      <c r="L294" s="79">
        <v>124</v>
      </c>
      <c r="M294" s="80">
        <v>7496.6080000000002</v>
      </c>
      <c r="N294" s="80">
        <v>374.8304</v>
      </c>
      <c r="O294" s="81">
        <v>2.15</v>
      </c>
      <c r="P294" s="81">
        <v>2.8837209302325602</v>
      </c>
      <c r="Q294" s="80">
        <v>2859.6579999999999</v>
      </c>
      <c r="R294" s="82">
        <v>0.38146025509136899</v>
      </c>
      <c r="S294" s="80">
        <v>2105.9079999999999</v>
      </c>
      <c r="T294" s="82">
        <v>0.280914781725282</v>
      </c>
      <c r="U294" s="83">
        <v>293</v>
      </c>
      <c r="V294" s="84">
        <v>30</v>
      </c>
    </row>
    <row r="295" spans="1:22" x14ac:dyDescent="0.25">
      <c r="A295" s="18" t="str">
        <f t="shared" si="4"/>
        <v>202206-South East31</v>
      </c>
      <c r="B295" s="76">
        <v>2022</v>
      </c>
      <c r="C295" s="77">
        <v>766167</v>
      </c>
      <c r="D295" s="77" t="s">
        <v>211</v>
      </c>
      <c r="E295" s="77" t="s">
        <v>476</v>
      </c>
      <c r="F295" s="77" t="s">
        <v>411</v>
      </c>
      <c r="G295" s="78" t="s">
        <v>536</v>
      </c>
      <c r="H295" s="77" t="s">
        <v>9</v>
      </c>
      <c r="I295" s="77" t="s">
        <v>10</v>
      </c>
      <c r="J295" s="79">
        <v>34</v>
      </c>
      <c r="K295" s="79">
        <v>62</v>
      </c>
      <c r="L295" s="79">
        <v>152</v>
      </c>
      <c r="M295" s="80">
        <v>7492.384</v>
      </c>
      <c r="N295" s="80">
        <v>220.364235294118</v>
      </c>
      <c r="O295" s="81">
        <v>1.8235294117647101</v>
      </c>
      <c r="P295" s="81">
        <v>2.45161290322581</v>
      </c>
      <c r="Q295" s="80">
        <v>2891.8339999999998</v>
      </c>
      <c r="R295" s="82">
        <v>0.385969806139141</v>
      </c>
      <c r="S295" s="80">
        <v>1624.3340000000001</v>
      </c>
      <c r="T295" s="82">
        <v>0.21679801782716901</v>
      </c>
      <c r="U295" s="83">
        <v>294</v>
      </c>
      <c r="V295" s="84">
        <v>31</v>
      </c>
    </row>
    <row r="296" spans="1:22" x14ac:dyDescent="0.25">
      <c r="A296" s="18" t="str">
        <f t="shared" si="4"/>
        <v>202204-South Central67</v>
      </c>
      <c r="B296" s="76">
        <v>2022</v>
      </c>
      <c r="C296" s="77">
        <v>128453</v>
      </c>
      <c r="D296" s="77" t="s">
        <v>130</v>
      </c>
      <c r="E296" s="77" t="s">
        <v>472</v>
      </c>
      <c r="F296" s="77" t="s">
        <v>400</v>
      </c>
      <c r="G296" s="78" t="s">
        <v>538</v>
      </c>
      <c r="H296" s="77" t="s">
        <v>2</v>
      </c>
      <c r="I296" s="77" t="s">
        <v>10</v>
      </c>
      <c r="J296" s="79">
        <v>73</v>
      </c>
      <c r="K296" s="79">
        <v>100</v>
      </c>
      <c r="L296" s="79">
        <v>215</v>
      </c>
      <c r="M296" s="80">
        <v>7477.94</v>
      </c>
      <c r="N296" s="80">
        <v>102.437534246575</v>
      </c>
      <c r="O296" s="81">
        <v>1.3698630136986301</v>
      </c>
      <c r="P296" s="81">
        <v>2.15</v>
      </c>
      <c r="Q296" s="80">
        <v>1031.44</v>
      </c>
      <c r="R296" s="82">
        <v>0.13793103448275901</v>
      </c>
      <c r="S296" s="80">
        <v>-1112.56</v>
      </c>
      <c r="T296" s="82">
        <v>-0.14877894179413101</v>
      </c>
      <c r="U296" s="83">
        <v>295</v>
      </c>
      <c r="V296" s="84">
        <v>67</v>
      </c>
    </row>
    <row r="297" spans="1:22" x14ac:dyDescent="0.25">
      <c r="A297" s="18" t="str">
        <f t="shared" si="4"/>
        <v>202203-North Central70</v>
      </c>
      <c r="B297" s="76">
        <v>2022</v>
      </c>
      <c r="C297" s="77">
        <v>913384</v>
      </c>
      <c r="D297" s="77" t="s">
        <v>254</v>
      </c>
      <c r="E297" s="77" t="s">
        <v>471</v>
      </c>
      <c r="F297" s="77" t="s">
        <v>419</v>
      </c>
      <c r="G297" s="78" t="s">
        <v>533</v>
      </c>
      <c r="H297" s="77" t="s">
        <v>2</v>
      </c>
      <c r="I297" s="77" t="s">
        <v>10</v>
      </c>
      <c r="J297" s="79">
        <v>26</v>
      </c>
      <c r="K297" s="79">
        <v>67</v>
      </c>
      <c r="L297" s="79">
        <v>166</v>
      </c>
      <c r="M297" s="80">
        <v>7450.6719999999996</v>
      </c>
      <c r="N297" s="80">
        <v>286.56430769230798</v>
      </c>
      <c r="O297" s="81">
        <v>2.5769230769230802</v>
      </c>
      <c r="P297" s="81">
        <v>2.4776119402985102</v>
      </c>
      <c r="Q297" s="80">
        <v>2981.8220000000001</v>
      </c>
      <c r="R297" s="82">
        <v>0.40020846441770602</v>
      </c>
      <c r="S297" s="80">
        <v>2044.0219999999999</v>
      </c>
      <c r="T297" s="82">
        <v>0.27434062323505898</v>
      </c>
      <c r="U297" s="83">
        <v>296</v>
      </c>
      <c r="V297" s="84">
        <v>70</v>
      </c>
    </row>
    <row r="298" spans="1:22" x14ac:dyDescent="0.25">
      <c r="A298" s="18" t="str">
        <f t="shared" si="4"/>
        <v>202205-North East38</v>
      </c>
      <c r="B298" s="76">
        <v>2022</v>
      </c>
      <c r="C298" s="77">
        <v>405328</v>
      </c>
      <c r="D298" s="77" t="s">
        <v>105</v>
      </c>
      <c r="E298" s="77" t="s">
        <v>473</v>
      </c>
      <c r="F298" s="77" t="s">
        <v>425</v>
      </c>
      <c r="G298" s="78" t="s">
        <v>535</v>
      </c>
      <c r="H298" s="77" t="s">
        <v>2</v>
      </c>
      <c r="I298" s="77" t="s">
        <v>10</v>
      </c>
      <c r="J298" s="79">
        <v>5</v>
      </c>
      <c r="K298" s="79">
        <v>75</v>
      </c>
      <c r="L298" s="79">
        <v>231</v>
      </c>
      <c r="M298" s="80">
        <v>7443.402</v>
      </c>
      <c r="N298" s="80">
        <v>1488.6804</v>
      </c>
      <c r="O298" s="81">
        <v>15</v>
      </c>
      <c r="P298" s="81">
        <v>3.08</v>
      </c>
      <c r="Q298" s="80">
        <v>914.10200000000202</v>
      </c>
      <c r="R298" s="82">
        <v>0.12280701754386</v>
      </c>
      <c r="S298" s="80">
        <v>690.90200000000198</v>
      </c>
      <c r="T298" s="82">
        <v>9.2820729016114101E-2</v>
      </c>
      <c r="U298" s="83">
        <v>297</v>
      </c>
      <c r="V298" s="84">
        <v>38</v>
      </c>
    </row>
    <row r="299" spans="1:22" x14ac:dyDescent="0.25">
      <c r="A299" s="18" t="str">
        <f t="shared" si="4"/>
        <v>202204-South Central68</v>
      </c>
      <c r="B299" s="76">
        <v>2022</v>
      </c>
      <c r="C299" s="77">
        <v>116138</v>
      </c>
      <c r="D299" s="77" t="s">
        <v>39</v>
      </c>
      <c r="E299" s="77" t="s">
        <v>472</v>
      </c>
      <c r="F299" s="77" t="s">
        <v>421</v>
      </c>
      <c r="G299" s="78" t="s">
        <v>535</v>
      </c>
      <c r="H299" s="77" t="s">
        <v>2</v>
      </c>
      <c r="I299" s="77" t="s">
        <v>10</v>
      </c>
      <c r="J299" s="79">
        <v>32</v>
      </c>
      <c r="K299" s="79">
        <v>93</v>
      </c>
      <c r="L299" s="79">
        <v>258</v>
      </c>
      <c r="M299" s="80">
        <v>7344.5069999999996</v>
      </c>
      <c r="N299" s="80">
        <v>229.51584374999999</v>
      </c>
      <c r="O299" s="81">
        <v>2.90625</v>
      </c>
      <c r="P299" s="81">
        <v>2.7741935483871001</v>
      </c>
      <c r="Q299" s="80">
        <v>901.95700000000102</v>
      </c>
      <c r="R299" s="82">
        <v>0.12280701754386</v>
      </c>
      <c r="S299" s="80">
        <v>-85.042999999999395</v>
      </c>
      <c r="T299" s="82">
        <v>-1.1579129817698999E-2</v>
      </c>
      <c r="U299" s="83">
        <v>298</v>
      </c>
      <c r="V299" s="84">
        <v>68</v>
      </c>
    </row>
    <row r="300" spans="1:22" x14ac:dyDescent="0.25">
      <c r="A300" s="18" t="str">
        <f t="shared" si="4"/>
        <v>202202-South West39</v>
      </c>
      <c r="B300" s="76">
        <v>2022</v>
      </c>
      <c r="C300" s="77">
        <v>178150</v>
      </c>
      <c r="D300" s="77" t="s">
        <v>37</v>
      </c>
      <c r="E300" s="77" t="s">
        <v>474</v>
      </c>
      <c r="F300" s="77" t="s">
        <v>410</v>
      </c>
      <c r="G300" s="78" t="s">
        <v>537</v>
      </c>
      <c r="H300" s="77" t="s">
        <v>9</v>
      </c>
      <c r="I300" s="77" t="s">
        <v>10</v>
      </c>
      <c r="J300" s="79">
        <v>36</v>
      </c>
      <c r="K300" s="79">
        <v>63</v>
      </c>
      <c r="L300" s="79">
        <v>171</v>
      </c>
      <c r="M300" s="80">
        <v>7293.0320000000002</v>
      </c>
      <c r="N300" s="80">
        <v>202.584222222222</v>
      </c>
      <c r="O300" s="81">
        <v>1.75</v>
      </c>
      <c r="P300" s="81">
        <v>2.71428571428571</v>
      </c>
      <c r="Q300" s="80">
        <v>2714.5320000000002</v>
      </c>
      <c r="R300" s="82">
        <v>0.37220897974943701</v>
      </c>
      <c r="S300" s="80">
        <v>1493.232</v>
      </c>
      <c r="T300" s="82">
        <v>0.20474776471569001</v>
      </c>
      <c r="U300" s="83">
        <v>299</v>
      </c>
      <c r="V300" s="84">
        <v>39</v>
      </c>
    </row>
    <row r="301" spans="1:22" x14ac:dyDescent="0.25">
      <c r="A301" s="18" t="str">
        <f t="shared" si="4"/>
        <v>202202-South West40</v>
      </c>
      <c r="B301" s="76">
        <v>2022</v>
      </c>
      <c r="C301" s="77">
        <v>755085</v>
      </c>
      <c r="D301" s="77" t="s">
        <v>205</v>
      </c>
      <c r="E301" s="77" t="s">
        <v>474</v>
      </c>
      <c r="F301" s="77" t="s">
        <v>418</v>
      </c>
      <c r="G301" s="78" t="s">
        <v>537</v>
      </c>
      <c r="H301" s="77" t="s">
        <v>9</v>
      </c>
      <c r="I301" s="77" t="s">
        <v>10</v>
      </c>
      <c r="J301" s="79">
        <v>41</v>
      </c>
      <c r="K301" s="79">
        <v>59</v>
      </c>
      <c r="L301" s="79">
        <v>158</v>
      </c>
      <c r="M301" s="80">
        <v>7279.5360000000001</v>
      </c>
      <c r="N301" s="80">
        <v>177.54965853658501</v>
      </c>
      <c r="O301" s="81">
        <v>1.4390243902438999</v>
      </c>
      <c r="P301" s="81">
        <v>2.6779661016949201</v>
      </c>
      <c r="Q301" s="80">
        <v>2393.2860000000001</v>
      </c>
      <c r="R301" s="82">
        <v>0.32876903143277297</v>
      </c>
      <c r="S301" s="80">
        <v>1016.386</v>
      </c>
      <c r="T301" s="82">
        <v>0.13962236054605701</v>
      </c>
      <c r="U301" s="83">
        <v>300</v>
      </c>
      <c r="V301" s="84">
        <v>40</v>
      </c>
    </row>
    <row r="302" spans="1:22" x14ac:dyDescent="0.25">
      <c r="A302" s="18" t="str">
        <f t="shared" si="4"/>
        <v>202205-North East39</v>
      </c>
      <c r="B302" s="76">
        <v>2022</v>
      </c>
      <c r="C302" s="77">
        <v>772168</v>
      </c>
      <c r="D302" s="77" t="s">
        <v>213</v>
      </c>
      <c r="E302" s="77" t="s">
        <v>473</v>
      </c>
      <c r="F302" s="77" t="s">
        <v>406</v>
      </c>
      <c r="G302" s="78" t="s">
        <v>534</v>
      </c>
      <c r="H302" s="77" t="s">
        <v>2</v>
      </c>
      <c r="I302" s="77" t="s">
        <v>10</v>
      </c>
      <c r="J302" s="79">
        <v>21</v>
      </c>
      <c r="K302" s="79">
        <v>53</v>
      </c>
      <c r="L302" s="79">
        <v>172</v>
      </c>
      <c r="M302" s="80">
        <v>7084.9290000000001</v>
      </c>
      <c r="N302" s="80">
        <v>337.377571428571</v>
      </c>
      <c r="O302" s="81">
        <v>2.5238095238095202</v>
      </c>
      <c r="P302" s="81">
        <v>3.2452830188679198</v>
      </c>
      <c r="Q302" s="80">
        <v>870.07900000000097</v>
      </c>
      <c r="R302" s="82">
        <v>0.12280701754386</v>
      </c>
      <c r="S302" s="80">
        <v>162.429000000001</v>
      </c>
      <c r="T302" s="82">
        <v>2.2925988390285999E-2</v>
      </c>
      <c r="U302" s="83">
        <v>301</v>
      </c>
      <c r="V302" s="84">
        <v>39</v>
      </c>
    </row>
    <row r="303" spans="1:22" x14ac:dyDescent="0.25">
      <c r="A303" s="18" t="str">
        <f t="shared" si="4"/>
        <v>202204-South Central69</v>
      </c>
      <c r="B303" s="76">
        <v>2022</v>
      </c>
      <c r="C303" s="77">
        <v>282916</v>
      </c>
      <c r="D303" s="77" t="s">
        <v>391</v>
      </c>
      <c r="E303" s="77" t="s">
        <v>472</v>
      </c>
      <c r="F303" s="77" t="s">
        <v>400</v>
      </c>
      <c r="G303" s="78" t="s">
        <v>534</v>
      </c>
      <c r="H303" s="77" t="s">
        <v>9</v>
      </c>
      <c r="I303" s="77" t="s">
        <v>10</v>
      </c>
      <c r="J303" s="79">
        <v>17</v>
      </c>
      <c r="K303" s="79">
        <v>35</v>
      </c>
      <c r="L303" s="79">
        <v>149</v>
      </c>
      <c r="M303" s="80">
        <v>7078.6949999999997</v>
      </c>
      <c r="N303" s="80">
        <v>416.39382352941197</v>
      </c>
      <c r="O303" s="81">
        <v>2.0588235294117601</v>
      </c>
      <c r="P303" s="81">
        <v>4.2571428571428598</v>
      </c>
      <c r="Q303" s="80">
        <v>1633.5450000000001</v>
      </c>
      <c r="R303" s="82">
        <v>0.230769230769231</v>
      </c>
      <c r="S303" s="80">
        <v>1122.5450000000001</v>
      </c>
      <c r="T303" s="82">
        <v>0.158580783604888</v>
      </c>
      <c r="U303" s="83">
        <v>302</v>
      </c>
      <c r="V303" s="84">
        <v>69</v>
      </c>
    </row>
    <row r="304" spans="1:22" x14ac:dyDescent="0.25">
      <c r="A304" s="18" t="str">
        <f t="shared" si="4"/>
        <v>202206-South East32</v>
      </c>
      <c r="B304" s="76">
        <v>2022</v>
      </c>
      <c r="C304" s="77">
        <v>833196</v>
      </c>
      <c r="D304" s="77" t="s">
        <v>329</v>
      </c>
      <c r="E304" s="77" t="s">
        <v>476</v>
      </c>
      <c r="F304" s="77" t="s">
        <v>411</v>
      </c>
      <c r="G304" s="78" t="s">
        <v>536</v>
      </c>
      <c r="H304" s="77" t="s">
        <v>9</v>
      </c>
      <c r="I304" s="77" t="s">
        <v>10</v>
      </c>
      <c r="J304" s="79">
        <v>19</v>
      </c>
      <c r="K304" s="79">
        <v>45</v>
      </c>
      <c r="L304" s="79">
        <v>108</v>
      </c>
      <c r="M304" s="80">
        <v>7073.5360000000001</v>
      </c>
      <c r="N304" s="80">
        <v>372.29136842105299</v>
      </c>
      <c r="O304" s="81">
        <v>2.3684210526315801</v>
      </c>
      <c r="P304" s="81">
        <v>2.4</v>
      </c>
      <c r="Q304" s="80">
        <v>2113.136</v>
      </c>
      <c r="R304" s="82">
        <v>0.29873828308783601</v>
      </c>
      <c r="S304" s="80">
        <v>1393.126</v>
      </c>
      <c r="T304" s="82">
        <v>0.196949022384278</v>
      </c>
      <c r="U304" s="83">
        <v>303</v>
      </c>
      <c r="V304" s="84">
        <v>32</v>
      </c>
    </row>
    <row r="305" spans="1:22" x14ac:dyDescent="0.25">
      <c r="A305" s="18" t="str">
        <f t="shared" si="4"/>
        <v>202206-South East33</v>
      </c>
      <c r="B305" s="76">
        <v>2022</v>
      </c>
      <c r="C305" s="77">
        <v>619986</v>
      </c>
      <c r="D305" s="77" t="s">
        <v>165</v>
      </c>
      <c r="E305" s="77" t="s">
        <v>476</v>
      </c>
      <c r="F305" s="77" t="s">
        <v>411</v>
      </c>
      <c r="G305" s="78" t="s">
        <v>536</v>
      </c>
      <c r="H305" s="77" t="s">
        <v>9</v>
      </c>
      <c r="I305" s="77" t="s">
        <v>10</v>
      </c>
      <c r="J305" s="79">
        <v>28</v>
      </c>
      <c r="K305" s="79">
        <v>53</v>
      </c>
      <c r="L305" s="79">
        <v>139</v>
      </c>
      <c r="M305" s="80">
        <v>7068.4880000000003</v>
      </c>
      <c r="N305" s="80">
        <v>252.446</v>
      </c>
      <c r="O305" s="81">
        <v>1.8928571428571399</v>
      </c>
      <c r="P305" s="81">
        <v>2.6226415094339601</v>
      </c>
      <c r="Q305" s="80">
        <v>2317.4380000000001</v>
      </c>
      <c r="R305" s="82">
        <v>0.32785483967717</v>
      </c>
      <c r="S305" s="80">
        <v>1271.808</v>
      </c>
      <c r="T305" s="82">
        <v>0.17992645669059601</v>
      </c>
      <c r="U305" s="83">
        <v>304</v>
      </c>
      <c r="V305" s="84">
        <v>33</v>
      </c>
    </row>
    <row r="306" spans="1:22" x14ac:dyDescent="0.25">
      <c r="A306" s="18" t="str">
        <f t="shared" si="4"/>
        <v>202204-South Central70</v>
      </c>
      <c r="B306" s="76">
        <v>2022</v>
      </c>
      <c r="C306" s="77">
        <v>736536</v>
      </c>
      <c r="D306" s="77" t="s">
        <v>198</v>
      </c>
      <c r="E306" s="77" t="s">
        <v>472</v>
      </c>
      <c r="F306" s="77" t="s">
        <v>421</v>
      </c>
      <c r="G306" s="78" t="s">
        <v>534</v>
      </c>
      <c r="H306" s="77" t="s">
        <v>9</v>
      </c>
      <c r="I306" s="77" t="s">
        <v>10</v>
      </c>
      <c r="J306" s="79">
        <v>12</v>
      </c>
      <c r="K306" s="79">
        <v>63</v>
      </c>
      <c r="L306" s="79">
        <v>187</v>
      </c>
      <c r="M306" s="80">
        <v>6970.55</v>
      </c>
      <c r="N306" s="80">
        <v>580.87916666666695</v>
      </c>
      <c r="O306" s="81">
        <v>5.25</v>
      </c>
      <c r="P306" s="81">
        <v>2.9682539682539701</v>
      </c>
      <c r="Q306" s="80">
        <v>0</v>
      </c>
      <c r="R306" s="82">
        <v>0</v>
      </c>
      <c r="S306" s="80">
        <v>-396.5</v>
      </c>
      <c r="T306" s="82">
        <v>-5.6882168551979397E-2</v>
      </c>
      <c r="U306" s="83">
        <v>305</v>
      </c>
      <c r="V306" s="84">
        <v>70</v>
      </c>
    </row>
    <row r="307" spans="1:22" x14ac:dyDescent="0.25">
      <c r="A307" s="18" t="str">
        <f t="shared" si="4"/>
        <v>202206-South East34</v>
      </c>
      <c r="B307" s="76">
        <v>2022</v>
      </c>
      <c r="C307" s="77">
        <v>789083</v>
      </c>
      <c r="D307" s="77" t="s">
        <v>349</v>
      </c>
      <c r="E307" s="77" t="s">
        <v>476</v>
      </c>
      <c r="F307" s="77" t="s">
        <v>417</v>
      </c>
      <c r="G307" s="78" t="s">
        <v>536</v>
      </c>
      <c r="H307" s="77" t="s">
        <v>9</v>
      </c>
      <c r="I307" s="77" t="s">
        <v>10</v>
      </c>
      <c r="J307" s="79">
        <v>48</v>
      </c>
      <c r="K307" s="79">
        <v>66</v>
      </c>
      <c r="L307" s="79">
        <v>197</v>
      </c>
      <c r="M307" s="80">
        <v>6905.4204</v>
      </c>
      <c r="N307" s="80">
        <v>143.86292499999999</v>
      </c>
      <c r="O307" s="81">
        <v>1.375</v>
      </c>
      <c r="P307" s="81">
        <v>2.98484848484848</v>
      </c>
      <c r="Q307" s="80">
        <v>1527.1704</v>
      </c>
      <c r="R307" s="82">
        <v>0.22115531155786</v>
      </c>
      <c r="S307" s="80">
        <v>-235.32960000000099</v>
      </c>
      <c r="T307" s="82">
        <v>-3.4078967878624897E-2</v>
      </c>
      <c r="U307" s="83">
        <v>306</v>
      </c>
      <c r="V307" s="84">
        <v>34</v>
      </c>
    </row>
    <row r="308" spans="1:22" x14ac:dyDescent="0.25">
      <c r="A308" s="18" t="str">
        <f t="shared" si="4"/>
        <v>202202-South West41</v>
      </c>
      <c r="B308" s="76">
        <v>2022</v>
      </c>
      <c r="C308" s="77">
        <v>852031</v>
      </c>
      <c r="D308" s="77" t="s">
        <v>236</v>
      </c>
      <c r="E308" s="77" t="s">
        <v>474</v>
      </c>
      <c r="F308" s="77" t="s">
        <v>420</v>
      </c>
      <c r="G308" s="78" t="s">
        <v>537</v>
      </c>
      <c r="H308" s="77" t="s">
        <v>9</v>
      </c>
      <c r="I308" s="77" t="s">
        <v>10</v>
      </c>
      <c r="J308" s="79">
        <v>23</v>
      </c>
      <c r="K308" s="79">
        <v>55</v>
      </c>
      <c r="L308" s="79">
        <v>164</v>
      </c>
      <c r="M308" s="80">
        <v>6835.9391999999998</v>
      </c>
      <c r="N308" s="80">
        <v>297.21474782608698</v>
      </c>
      <c r="O308" s="81">
        <v>2.39130434782609</v>
      </c>
      <c r="P308" s="81">
        <v>2.9818181818181801</v>
      </c>
      <c r="Q308" s="80">
        <v>1932.1892</v>
      </c>
      <c r="R308" s="82">
        <v>0.282651606965726</v>
      </c>
      <c r="S308" s="80">
        <v>1135.6892</v>
      </c>
      <c r="T308" s="82">
        <v>0.16613506451315399</v>
      </c>
      <c r="U308" s="83">
        <v>307</v>
      </c>
      <c r="V308" s="84">
        <v>41</v>
      </c>
    </row>
    <row r="309" spans="1:22" x14ac:dyDescent="0.25">
      <c r="A309" s="18" t="str">
        <f t="shared" si="4"/>
        <v>202204-South Central71</v>
      </c>
      <c r="B309" s="76">
        <v>2022</v>
      </c>
      <c r="C309" s="77">
        <v>596579</v>
      </c>
      <c r="D309" s="77" t="s">
        <v>158</v>
      </c>
      <c r="E309" s="77" t="s">
        <v>472</v>
      </c>
      <c r="F309" s="77" t="s">
        <v>400</v>
      </c>
      <c r="G309" s="78" t="s">
        <v>534</v>
      </c>
      <c r="H309" s="77" t="s">
        <v>9</v>
      </c>
      <c r="I309" s="77" t="s">
        <v>10</v>
      </c>
      <c r="J309" s="79">
        <v>11</v>
      </c>
      <c r="K309" s="79">
        <v>44</v>
      </c>
      <c r="L309" s="79">
        <v>186</v>
      </c>
      <c r="M309" s="80">
        <v>6818.625</v>
      </c>
      <c r="N309" s="80">
        <v>619.875</v>
      </c>
      <c r="O309" s="81">
        <v>4</v>
      </c>
      <c r="P309" s="81">
        <v>4.2272727272727302</v>
      </c>
      <c r="Q309" s="80">
        <v>837.37500000000102</v>
      </c>
      <c r="R309" s="82">
        <v>0.12280701754386</v>
      </c>
      <c r="S309" s="80">
        <v>485.37500000000102</v>
      </c>
      <c r="T309" s="82">
        <v>7.1183706392417903E-2</v>
      </c>
      <c r="U309" s="83">
        <v>308</v>
      </c>
      <c r="V309" s="84">
        <v>71</v>
      </c>
    </row>
    <row r="310" spans="1:22" x14ac:dyDescent="0.25">
      <c r="A310" s="18" t="str">
        <f t="shared" si="4"/>
        <v>202205-North East40</v>
      </c>
      <c r="B310" s="76">
        <v>2022</v>
      </c>
      <c r="C310" s="77">
        <v>811025</v>
      </c>
      <c r="D310" s="77" t="s">
        <v>280</v>
      </c>
      <c r="E310" s="77" t="s">
        <v>473</v>
      </c>
      <c r="F310" s="77" t="s">
        <v>423</v>
      </c>
      <c r="G310" s="78" t="s">
        <v>534</v>
      </c>
      <c r="H310" s="77" t="s">
        <v>2</v>
      </c>
      <c r="I310" s="77" t="s">
        <v>10</v>
      </c>
      <c r="J310" s="79">
        <v>29</v>
      </c>
      <c r="K310" s="79">
        <v>59</v>
      </c>
      <c r="L310" s="79">
        <v>187</v>
      </c>
      <c r="M310" s="80">
        <v>6758.94</v>
      </c>
      <c r="N310" s="80">
        <v>233.066896551724</v>
      </c>
      <c r="O310" s="81">
        <v>2.0344827586206899</v>
      </c>
      <c r="P310" s="81">
        <v>3.1694915254237301</v>
      </c>
      <c r="Q310" s="80">
        <v>1126.49</v>
      </c>
      <c r="R310" s="82">
        <v>0.16666666666666699</v>
      </c>
      <c r="S310" s="80">
        <v>163.13999999999999</v>
      </c>
      <c r="T310" s="82">
        <v>2.4136920878125901E-2</v>
      </c>
      <c r="U310" s="83">
        <v>309</v>
      </c>
      <c r="V310" s="84">
        <v>40</v>
      </c>
    </row>
    <row r="311" spans="1:22" x14ac:dyDescent="0.25">
      <c r="A311" s="18" t="str">
        <f t="shared" si="4"/>
        <v>202205-North East41</v>
      </c>
      <c r="B311" s="76">
        <v>2022</v>
      </c>
      <c r="C311" s="77">
        <v>910039</v>
      </c>
      <c r="D311" s="77" t="s">
        <v>252</v>
      </c>
      <c r="E311" s="77" t="s">
        <v>473</v>
      </c>
      <c r="F311" s="77" t="s">
        <v>407</v>
      </c>
      <c r="G311" s="78" t="s">
        <v>535</v>
      </c>
      <c r="H311" s="77" t="s">
        <v>9</v>
      </c>
      <c r="I311" s="77" t="s">
        <v>10</v>
      </c>
      <c r="J311" s="79">
        <v>36</v>
      </c>
      <c r="K311" s="79">
        <v>61</v>
      </c>
      <c r="L311" s="79">
        <v>146</v>
      </c>
      <c r="M311" s="80">
        <v>6694.0320000000002</v>
      </c>
      <c r="N311" s="80">
        <v>185.945333333333</v>
      </c>
      <c r="O311" s="81">
        <v>1.69444444444444</v>
      </c>
      <c r="P311" s="81">
        <v>2.3934426229508201</v>
      </c>
      <c r="Q311" s="80">
        <v>2709.2820000000002</v>
      </c>
      <c r="R311" s="82">
        <v>0.40473096035393902</v>
      </c>
      <c r="S311" s="80">
        <v>1526.732</v>
      </c>
      <c r="T311" s="82">
        <v>0.228073603472466</v>
      </c>
      <c r="U311" s="83">
        <v>310</v>
      </c>
      <c r="V311" s="84">
        <v>41</v>
      </c>
    </row>
    <row r="312" spans="1:22" x14ac:dyDescent="0.25">
      <c r="A312" s="18" t="str">
        <f t="shared" si="4"/>
        <v>202202-South West42</v>
      </c>
      <c r="B312" s="76">
        <v>2022</v>
      </c>
      <c r="C312" s="77">
        <v>155535</v>
      </c>
      <c r="D312" s="77" t="s">
        <v>29</v>
      </c>
      <c r="E312" s="77" t="s">
        <v>474</v>
      </c>
      <c r="F312" s="77" t="s">
        <v>418</v>
      </c>
      <c r="G312" s="78" t="s">
        <v>537</v>
      </c>
      <c r="H312" s="77" t="s">
        <v>9</v>
      </c>
      <c r="I312" s="77" t="s">
        <v>10</v>
      </c>
      <c r="J312" s="79">
        <v>44</v>
      </c>
      <c r="K312" s="79">
        <v>71</v>
      </c>
      <c r="L312" s="79">
        <v>188</v>
      </c>
      <c r="M312" s="80">
        <v>6681.6959999999999</v>
      </c>
      <c r="N312" s="80">
        <v>151.856727272727</v>
      </c>
      <c r="O312" s="81">
        <v>1.61363636363636</v>
      </c>
      <c r="P312" s="81">
        <v>2.6478873239436602</v>
      </c>
      <c r="Q312" s="80">
        <v>2330.2959999999998</v>
      </c>
      <c r="R312" s="82">
        <v>0.34875815960498602</v>
      </c>
      <c r="S312" s="80">
        <v>844.19600000000105</v>
      </c>
      <c r="T312" s="82">
        <v>0.12634456880408801</v>
      </c>
      <c r="U312" s="83">
        <v>311</v>
      </c>
      <c r="V312" s="84">
        <v>42</v>
      </c>
    </row>
    <row r="313" spans="1:22" x14ac:dyDescent="0.25">
      <c r="A313" s="18" t="str">
        <f t="shared" si="4"/>
        <v>202203-North Central71</v>
      </c>
      <c r="B313" s="76">
        <v>2022</v>
      </c>
      <c r="C313" s="77">
        <v>952514</v>
      </c>
      <c r="D313" s="77" t="s">
        <v>263</v>
      </c>
      <c r="E313" s="77" t="s">
        <v>471</v>
      </c>
      <c r="F313" s="77" t="s">
        <v>419</v>
      </c>
      <c r="G313" s="78" t="s">
        <v>533</v>
      </c>
      <c r="H313" s="77" t="s">
        <v>9</v>
      </c>
      <c r="I313" s="77" t="s">
        <v>10</v>
      </c>
      <c r="J313" s="79">
        <v>36</v>
      </c>
      <c r="K313" s="79">
        <v>45</v>
      </c>
      <c r="L313" s="79">
        <v>133</v>
      </c>
      <c r="M313" s="80">
        <v>6642.1360000000004</v>
      </c>
      <c r="N313" s="80">
        <v>184.503777777778</v>
      </c>
      <c r="O313" s="81">
        <v>1.25</v>
      </c>
      <c r="P313" s="81">
        <v>2.9555555555555602</v>
      </c>
      <c r="Q313" s="80">
        <v>2309.0859999999998</v>
      </c>
      <c r="R313" s="82">
        <v>0.34764208381159301</v>
      </c>
      <c r="S313" s="80">
        <v>1067.086</v>
      </c>
      <c r="T313" s="82">
        <v>0.16065404261520699</v>
      </c>
      <c r="U313" s="83">
        <v>312</v>
      </c>
      <c r="V313" s="84">
        <v>71</v>
      </c>
    </row>
    <row r="314" spans="1:22" x14ac:dyDescent="0.25">
      <c r="A314" s="18" t="str">
        <f t="shared" si="4"/>
        <v>202203-North Central72</v>
      </c>
      <c r="B314" s="76">
        <v>2022</v>
      </c>
      <c r="C314" s="77">
        <v>665540</v>
      </c>
      <c r="D314" s="77" t="s">
        <v>183</v>
      </c>
      <c r="E314" s="77" t="s">
        <v>471</v>
      </c>
      <c r="F314" s="77" t="s">
        <v>419</v>
      </c>
      <c r="G314" s="78" t="s">
        <v>533</v>
      </c>
      <c r="H314" s="77" t="s">
        <v>9</v>
      </c>
      <c r="I314" s="77" t="s">
        <v>10</v>
      </c>
      <c r="J314" s="79">
        <v>36</v>
      </c>
      <c r="K314" s="79">
        <v>45</v>
      </c>
      <c r="L314" s="79">
        <v>135</v>
      </c>
      <c r="M314" s="80">
        <v>6574.12</v>
      </c>
      <c r="N314" s="80">
        <v>182.61444444444501</v>
      </c>
      <c r="O314" s="81">
        <v>1.25</v>
      </c>
      <c r="P314" s="81">
        <v>3</v>
      </c>
      <c r="Q314" s="80">
        <v>2436.27</v>
      </c>
      <c r="R314" s="82">
        <v>0.370584960420558</v>
      </c>
      <c r="S314" s="80">
        <v>1194.27</v>
      </c>
      <c r="T314" s="82">
        <v>0.181662336556071</v>
      </c>
      <c r="U314" s="83">
        <v>313</v>
      </c>
      <c r="V314" s="84">
        <v>72</v>
      </c>
    </row>
    <row r="315" spans="1:22" x14ac:dyDescent="0.25">
      <c r="A315" s="18" t="str">
        <f t="shared" si="4"/>
        <v>202203-North Central73</v>
      </c>
      <c r="B315" s="76">
        <v>2022</v>
      </c>
      <c r="C315" s="77">
        <v>661754</v>
      </c>
      <c r="D315" s="77" t="s">
        <v>182</v>
      </c>
      <c r="E315" s="77" t="s">
        <v>471</v>
      </c>
      <c r="F315" s="77" t="s">
        <v>419</v>
      </c>
      <c r="G315" s="78" t="s">
        <v>533</v>
      </c>
      <c r="H315" s="77" t="s">
        <v>9</v>
      </c>
      <c r="I315" s="77" t="s">
        <v>10</v>
      </c>
      <c r="J315" s="79">
        <v>28</v>
      </c>
      <c r="K315" s="79">
        <v>50</v>
      </c>
      <c r="L315" s="79">
        <v>131</v>
      </c>
      <c r="M315" s="80">
        <v>6559.7520000000004</v>
      </c>
      <c r="N315" s="80">
        <v>234.27685714285701</v>
      </c>
      <c r="O315" s="81">
        <v>1.78571428571429</v>
      </c>
      <c r="P315" s="81">
        <v>2.62</v>
      </c>
      <c r="Q315" s="80">
        <v>2315.402</v>
      </c>
      <c r="R315" s="82">
        <v>0.35297096597554301</v>
      </c>
      <c r="S315" s="80">
        <v>1332.002</v>
      </c>
      <c r="T315" s="82">
        <v>0.203056761901974</v>
      </c>
      <c r="U315" s="83">
        <v>314</v>
      </c>
      <c r="V315" s="84">
        <v>73</v>
      </c>
    </row>
    <row r="316" spans="1:22" x14ac:dyDescent="0.25">
      <c r="A316" s="18" t="str">
        <f t="shared" si="4"/>
        <v>202203-North Central74</v>
      </c>
      <c r="B316" s="76">
        <v>2022</v>
      </c>
      <c r="C316" s="77">
        <v>419039</v>
      </c>
      <c r="D316" s="77" t="s">
        <v>106</v>
      </c>
      <c r="E316" s="77" t="s">
        <v>471</v>
      </c>
      <c r="F316" s="77" t="s">
        <v>419</v>
      </c>
      <c r="G316" s="78" t="s">
        <v>533</v>
      </c>
      <c r="H316" s="77" t="s">
        <v>9</v>
      </c>
      <c r="I316" s="77" t="s">
        <v>10</v>
      </c>
      <c r="J316" s="79">
        <v>31</v>
      </c>
      <c r="K316" s="79">
        <v>49</v>
      </c>
      <c r="L316" s="79">
        <v>121</v>
      </c>
      <c r="M316" s="80">
        <v>6531.8320000000003</v>
      </c>
      <c r="N316" s="80">
        <v>210.70425806451601</v>
      </c>
      <c r="O316" s="81">
        <v>1.5806451612903201</v>
      </c>
      <c r="P316" s="81">
        <v>2.4693877551020398</v>
      </c>
      <c r="Q316" s="80">
        <v>2024.7819999999999</v>
      </c>
      <c r="R316" s="82">
        <v>0.309986845956846</v>
      </c>
      <c r="S316" s="80">
        <v>942.98200000000099</v>
      </c>
      <c r="T316" s="82">
        <v>0.144367154574704</v>
      </c>
      <c r="U316" s="83">
        <v>315</v>
      </c>
      <c r="V316" s="84">
        <v>74</v>
      </c>
    </row>
    <row r="317" spans="1:22" x14ac:dyDescent="0.25">
      <c r="A317" s="18" t="str">
        <f t="shared" si="4"/>
        <v>202202-South West43</v>
      </c>
      <c r="B317" s="76">
        <v>2022</v>
      </c>
      <c r="C317" s="77">
        <v>656457</v>
      </c>
      <c r="D317" s="77" t="s">
        <v>180</v>
      </c>
      <c r="E317" s="77" t="s">
        <v>474</v>
      </c>
      <c r="F317" s="77" t="s">
        <v>420</v>
      </c>
      <c r="G317" s="78" t="s">
        <v>537</v>
      </c>
      <c r="H317" s="77" t="s">
        <v>9</v>
      </c>
      <c r="I317" s="77" t="s">
        <v>10</v>
      </c>
      <c r="J317" s="79">
        <v>19</v>
      </c>
      <c r="K317" s="79">
        <v>47</v>
      </c>
      <c r="L317" s="79">
        <v>164</v>
      </c>
      <c r="M317" s="80">
        <v>6500.58</v>
      </c>
      <c r="N317" s="80">
        <v>342.13578947368399</v>
      </c>
      <c r="O317" s="81">
        <v>2.4736842105263199</v>
      </c>
      <c r="P317" s="81">
        <v>3.4893617021276602</v>
      </c>
      <c r="Q317" s="80">
        <v>1083.43</v>
      </c>
      <c r="R317" s="82">
        <v>0.16666666666666699</v>
      </c>
      <c r="S317" s="80">
        <v>424.83</v>
      </c>
      <c r="T317" s="82">
        <v>6.5352630073008802E-2</v>
      </c>
      <c r="U317" s="83">
        <v>316</v>
      </c>
      <c r="V317" s="84">
        <v>43</v>
      </c>
    </row>
    <row r="318" spans="1:22" x14ac:dyDescent="0.25">
      <c r="A318" s="18" t="str">
        <f t="shared" si="4"/>
        <v>202204-South Central72</v>
      </c>
      <c r="B318" s="76">
        <v>2022</v>
      </c>
      <c r="C318" s="77">
        <v>270575</v>
      </c>
      <c r="D318" s="77" t="s">
        <v>68</v>
      </c>
      <c r="E318" s="77" t="s">
        <v>472</v>
      </c>
      <c r="F318" s="77" t="s">
        <v>421</v>
      </c>
      <c r="G318" s="78" t="s">
        <v>534</v>
      </c>
      <c r="H318" s="77" t="s">
        <v>9</v>
      </c>
      <c r="I318" s="77" t="s">
        <v>10</v>
      </c>
      <c r="J318" s="79">
        <v>46</v>
      </c>
      <c r="K318" s="79">
        <v>64</v>
      </c>
      <c r="L318" s="79">
        <v>163</v>
      </c>
      <c r="M318" s="80">
        <v>6426.259</v>
      </c>
      <c r="N318" s="80">
        <v>139.701282608696</v>
      </c>
      <c r="O318" s="81">
        <v>1.39130434782609</v>
      </c>
      <c r="P318" s="81">
        <v>2.546875</v>
      </c>
      <c r="Q318" s="80">
        <v>1731.259</v>
      </c>
      <c r="R318" s="82">
        <v>0.26940386311849501</v>
      </c>
      <c r="S318" s="80">
        <v>379.25900000000001</v>
      </c>
      <c r="T318" s="82">
        <v>5.9017073541542502E-2</v>
      </c>
      <c r="U318" s="83">
        <v>317</v>
      </c>
      <c r="V318" s="84">
        <v>72</v>
      </c>
    </row>
    <row r="319" spans="1:22" x14ac:dyDescent="0.25">
      <c r="A319" s="18" t="str">
        <f t="shared" si="4"/>
        <v>202203-North Central75</v>
      </c>
      <c r="B319" s="76">
        <v>2022</v>
      </c>
      <c r="C319" s="77">
        <v>484340</v>
      </c>
      <c r="D319" s="77" t="s">
        <v>126</v>
      </c>
      <c r="E319" s="77" t="s">
        <v>471</v>
      </c>
      <c r="F319" s="77" t="s">
        <v>419</v>
      </c>
      <c r="G319" s="78" t="s">
        <v>533</v>
      </c>
      <c r="H319" s="77" t="s">
        <v>9</v>
      </c>
      <c r="I319" s="77" t="s">
        <v>10</v>
      </c>
      <c r="J319" s="79">
        <v>28</v>
      </c>
      <c r="K319" s="79">
        <v>63</v>
      </c>
      <c r="L319" s="79">
        <v>143</v>
      </c>
      <c r="M319" s="80">
        <v>6373.2560000000003</v>
      </c>
      <c r="N319" s="80">
        <v>227.61628571428599</v>
      </c>
      <c r="O319" s="81">
        <v>2.25</v>
      </c>
      <c r="P319" s="81">
        <v>2.2698412698412702</v>
      </c>
      <c r="Q319" s="80">
        <v>2396.6060000000002</v>
      </c>
      <c r="R319" s="82">
        <v>0.37604106911757501</v>
      </c>
      <c r="S319" s="80">
        <v>1397.0060000000001</v>
      </c>
      <c r="T319" s="82">
        <v>0.2191981618187</v>
      </c>
      <c r="U319" s="83">
        <v>318</v>
      </c>
      <c r="V319" s="84">
        <v>75</v>
      </c>
    </row>
    <row r="320" spans="1:22" x14ac:dyDescent="0.25">
      <c r="A320" s="18" t="str">
        <f t="shared" si="4"/>
        <v>202201-North West54</v>
      </c>
      <c r="B320" s="76">
        <v>2022</v>
      </c>
      <c r="C320" s="77">
        <v>469339</v>
      </c>
      <c r="D320" s="77" t="s">
        <v>123</v>
      </c>
      <c r="E320" s="77" t="s">
        <v>475</v>
      </c>
      <c r="F320" s="77" t="s">
        <v>416</v>
      </c>
      <c r="G320" s="78" t="s">
        <v>533</v>
      </c>
      <c r="H320" s="77" t="s">
        <v>2</v>
      </c>
      <c r="I320" s="77" t="s">
        <v>10</v>
      </c>
      <c r="J320" s="79">
        <v>23</v>
      </c>
      <c r="K320" s="79">
        <v>43</v>
      </c>
      <c r="L320" s="79">
        <v>118</v>
      </c>
      <c r="M320" s="80">
        <v>6352.6559999999999</v>
      </c>
      <c r="N320" s="80">
        <v>276.20243478260898</v>
      </c>
      <c r="O320" s="81">
        <v>1.8695652173913</v>
      </c>
      <c r="P320" s="81">
        <v>2.7441860465116301</v>
      </c>
      <c r="Q320" s="80">
        <v>2251.9059999999999</v>
      </c>
      <c r="R320" s="82">
        <v>0.35448259751511801</v>
      </c>
      <c r="S320" s="80">
        <v>1491.606</v>
      </c>
      <c r="T320" s="82">
        <v>0.23480037326120001</v>
      </c>
      <c r="U320" s="83">
        <v>319</v>
      </c>
      <c r="V320" s="84">
        <v>54</v>
      </c>
    </row>
    <row r="321" spans="1:22" x14ac:dyDescent="0.25">
      <c r="A321" s="18" t="str">
        <f t="shared" si="4"/>
        <v>202204-South Central73</v>
      </c>
      <c r="B321" s="76">
        <v>2022</v>
      </c>
      <c r="C321" s="77">
        <v>427110</v>
      </c>
      <c r="D321" s="77" t="s">
        <v>353</v>
      </c>
      <c r="E321" s="77" t="s">
        <v>472</v>
      </c>
      <c r="F321" s="77" t="s">
        <v>421</v>
      </c>
      <c r="G321" s="78" t="s">
        <v>534</v>
      </c>
      <c r="H321" s="77" t="s">
        <v>9</v>
      </c>
      <c r="I321" s="77" t="s">
        <v>10</v>
      </c>
      <c r="J321" s="79">
        <v>36</v>
      </c>
      <c r="K321" s="79">
        <v>54</v>
      </c>
      <c r="L321" s="79">
        <v>169</v>
      </c>
      <c r="M321" s="80">
        <v>6259.9031999999997</v>
      </c>
      <c r="N321" s="80">
        <v>173.8862</v>
      </c>
      <c r="O321" s="81">
        <v>1.5</v>
      </c>
      <c r="P321" s="81">
        <v>3.1296296296296302</v>
      </c>
      <c r="Q321" s="80">
        <v>2038.4531999999999</v>
      </c>
      <c r="R321" s="82">
        <v>0.32563653699948603</v>
      </c>
      <c r="S321" s="80">
        <v>976.45320000000004</v>
      </c>
      <c r="T321" s="82">
        <v>0.15598535133897901</v>
      </c>
      <c r="U321" s="83">
        <v>320</v>
      </c>
      <c r="V321" s="84">
        <v>73</v>
      </c>
    </row>
    <row r="322" spans="1:22" x14ac:dyDescent="0.25">
      <c r="A322" s="18" t="str">
        <f t="shared" ref="A322:A385" si="5">B322&amp;E322&amp;V322</f>
        <v>202201-North West55</v>
      </c>
      <c r="B322" s="76">
        <v>2022</v>
      </c>
      <c r="C322" s="77">
        <v>970419</v>
      </c>
      <c r="D322" s="77" t="s">
        <v>269</v>
      </c>
      <c r="E322" s="77" t="s">
        <v>475</v>
      </c>
      <c r="F322" s="77" t="s">
        <v>409</v>
      </c>
      <c r="G322" s="78" t="s">
        <v>538</v>
      </c>
      <c r="H322" s="77" t="s">
        <v>9</v>
      </c>
      <c r="I322" s="77" t="s">
        <v>10</v>
      </c>
      <c r="J322" s="79">
        <v>43</v>
      </c>
      <c r="K322" s="79">
        <v>43</v>
      </c>
      <c r="L322" s="79">
        <v>128</v>
      </c>
      <c r="M322" s="80">
        <v>6147.7759999999998</v>
      </c>
      <c r="N322" s="80">
        <v>142.97153488372101</v>
      </c>
      <c r="O322" s="81">
        <v>1</v>
      </c>
      <c r="P322" s="81">
        <v>2.9767441860465098</v>
      </c>
      <c r="Q322" s="80">
        <v>2431.826</v>
      </c>
      <c r="R322" s="82">
        <v>0.39556190726532597</v>
      </c>
      <c r="S322" s="80">
        <v>1051.5260000000001</v>
      </c>
      <c r="T322" s="82">
        <v>0.17104169052353199</v>
      </c>
      <c r="U322" s="83">
        <v>321</v>
      </c>
      <c r="V322" s="84">
        <v>55</v>
      </c>
    </row>
    <row r="323" spans="1:22" x14ac:dyDescent="0.25">
      <c r="A323" s="18" t="str">
        <f t="shared" si="5"/>
        <v>202205-North East42</v>
      </c>
      <c r="B323" s="76">
        <v>2022</v>
      </c>
      <c r="C323" s="77">
        <v>127511</v>
      </c>
      <c r="D323" s="77" t="s">
        <v>18</v>
      </c>
      <c r="E323" s="77" t="s">
        <v>473</v>
      </c>
      <c r="F323" s="77" t="s">
        <v>423</v>
      </c>
      <c r="G323" s="78" t="s">
        <v>535</v>
      </c>
      <c r="H323" s="77" t="s">
        <v>9</v>
      </c>
      <c r="I323" s="77" t="s">
        <v>10</v>
      </c>
      <c r="J323" s="79">
        <v>25</v>
      </c>
      <c r="K323" s="79">
        <v>43</v>
      </c>
      <c r="L323" s="79">
        <v>124</v>
      </c>
      <c r="M323" s="80">
        <v>6082.2079999999996</v>
      </c>
      <c r="N323" s="80">
        <v>243.28832</v>
      </c>
      <c r="O323" s="81">
        <v>1.72</v>
      </c>
      <c r="P323" s="81">
        <v>2.8837209302325602</v>
      </c>
      <c r="Q323" s="80">
        <v>2200.2579999999998</v>
      </c>
      <c r="R323" s="82">
        <v>0.36175316595552198</v>
      </c>
      <c r="S323" s="80">
        <v>1377.9580000000001</v>
      </c>
      <c r="T323" s="82">
        <v>0.22655555350951501</v>
      </c>
      <c r="U323" s="83">
        <v>322</v>
      </c>
      <c r="V323" s="84">
        <v>42</v>
      </c>
    </row>
    <row r="324" spans="1:22" x14ac:dyDescent="0.25">
      <c r="A324" s="18" t="str">
        <f t="shared" si="5"/>
        <v>202202-South West44</v>
      </c>
      <c r="B324" s="76">
        <v>2022</v>
      </c>
      <c r="C324" s="77">
        <v>253723</v>
      </c>
      <c r="D324" s="77" t="s">
        <v>67</v>
      </c>
      <c r="E324" s="77" t="s">
        <v>474</v>
      </c>
      <c r="F324" s="77" t="s">
        <v>410</v>
      </c>
      <c r="G324" s="78" t="s">
        <v>537</v>
      </c>
      <c r="H324" s="77" t="s">
        <v>9</v>
      </c>
      <c r="I324" s="77" t="s">
        <v>10</v>
      </c>
      <c r="J324" s="79">
        <v>27</v>
      </c>
      <c r="K324" s="79">
        <v>46</v>
      </c>
      <c r="L324" s="79">
        <v>127</v>
      </c>
      <c r="M324" s="80">
        <v>6045.384</v>
      </c>
      <c r="N324" s="80">
        <v>223.903111111111</v>
      </c>
      <c r="O324" s="81">
        <v>1.7037037037036999</v>
      </c>
      <c r="P324" s="81">
        <v>2.7608695652173898</v>
      </c>
      <c r="Q324" s="80">
        <v>2277.2339999999999</v>
      </c>
      <c r="R324" s="82">
        <v>0.37668971896574299</v>
      </c>
      <c r="S324" s="80">
        <v>1362.634</v>
      </c>
      <c r="T324" s="82">
        <v>0.22540073550331999</v>
      </c>
      <c r="U324" s="83">
        <v>323</v>
      </c>
      <c r="V324" s="84">
        <v>44</v>
      </c>
    </row>
    <row r="325" spans="1:22" x14ac:dyDescent="0.25">
      <c r="A325" s="18" t="str">
        <f t="shared" si="5"/>
        <v>202204-South Central74</v>
      </c>
      <c r="B325" s="76">
        <v>2022</v>
      </c>
      <c r="C325" s="77">
        <v>352289</v>
      </c>
      <c r="D325" s="77" t="s">
        <v>387</v>
      </c>
      <c r="E325" s="77" t="s">
        <v>472</v>
      </c>
      <c r="F325" s="77" t="s">
        <v>421</v>
      </c>
      <c r="G325" s="78" t="s">
        <v>534</v>
      </c>
      <c r="H325" s="77" t="s">
        <v>9</v>
      </c>
      <c r="I325" s="77" t="s">
        <v>10</v>
      </c>
      <c r="J325" s="79">
        <v>12</v>
      </c>
      <c r="K325" s="79">
        <v>32</v>
      </c>
      <c r="L325" s="79">
        <v>119</v>
      </c>
      <c r="M325" s="80">
        <v>6036.6480000000001</v>
      </c>
      <c r="N325" s="80">
        <v>503.05399999999997</v>
      </c>
      <c r="O325" s="81">
        <v>2.6666666666666701</v>
      </c>
      <c r="P325" s="81">
        <v>3.71875</v>
      </c>
      <c r="Q325" s="80">
        <v>1858.848</v>
      </c>
      <c r="R325" s="82">
        <v>0.30792718077979703</v>
      </c>
      <c r="S325" s="80">
        <v>1490.848</v>
      </c>
      <c r="T325" s="82">
        <v>0.24696619713456899</v>
      </c>
      <c r="U325" s="83">
        <v>324</v>
      </c>
      <c r="V325" s="84">
        <v>74</v>
      </c>
    </row>
    <row r="326" spans="1:22" x14ac:dyDescent="0.25">
      <c r="A326" s="18" t="str">
        <f t="shared" si="5"/>
        <v>202202-South West45</v>
      </c>
      <c r="B326" s="76">
        <v>2022</v>
      </c>
      <c r="C326" s="77">
        <v>731519</v>
      </c>
      <c r="D326" s="77" t="s">
        <v>196</v>
      </c>
      <c r="E326" s="77" t="s">
        <v>474</v>
      </c>
      <c r="F326" s="77" t="s">
        <v>410</v>
      </c>
      <c r="G326" s="78" t="s">
        <v>537</v>
      </c>
      <c r="H326" s="77" t="s">
        <v>9</v>
      </c>
      <c r="I326" s="77" t="s">
        <v>10</v>
      </c>
      <c r="J326" s="79">
        <v>32</v>
      </c>
      <c r="K326" s="79">
        <v>50</v>
      </c>
      <c r="L326" s="79">
        <v>122</v>
      </c>
      <c r="M326" s="80">
        <v>6019.0240000000003</v>
      </c>
      <c r="N326" s="80">
        <v>188.09450000000001</v>
      </c>
      <c r="O326" s="81">
        <v>1.5625</v>
      </c>
      <c r="P326" s="81">
        <v>2.44</v>
      </c>
      <c r="Q326" s="80">
        <v>2108.424</v>
      </c>
      <c r="R326" s="82">
        <v>0.350293336594105</v>
      </c>
      <c r="S326" s="80">
        <v>1029.424</v>
      </c>
      <c r="T326" s="82">
        <v>0.17102839264306</v>
      </c>
      <c r="U326" s="83">
        <v>325</v>
      </c>
      <c r="V326" s="84">
        <v>45</v>
      </c>
    </row>
    <row r="327" spans="1:22" x14ac:dyDescent="0.25">
      <c r="A327" s="18" t="str">
        <f t="shared" si="5"/>
        <v>202203-North Central76</v>
      </c>
      <c r="B327" s="76">
        <v>2022</v>
      </c>
      <c r="C327" s="77">
        <v>609954</v>
      </c>
      <c r="D327" s="77" t="s">
        <v>161</v>
      </c>
      <c r="E327" s="77" t="s">
        <v>471</v>
      </c>
      <c r="F327" s="77" t="s">
        <v>426</v>
      </c>
      <c r="G327" s="78" t="s">
        <v>537</v>
      </c>
      <c r="H327" s="77" t="s">
        <v>2</v>
      </c>
      <c r="I327" s="77" t="s">
        <v>10</v>
      </c>
      <c r="J327" s="79">
        <v>26</v>
      </c>
      <c r="K327" s="79">
        <v>66</v>
      </c>
      <c r="L327" s="79">
        <v>165</v>
      </c>
      <c r="M327" s="80">
        <v>5986.6450000000004</v>
      </c>
      <c r="N327" s="80">
        <v>230.255576923077</v>
      </c>
      <c r="O327" s="81">
        <v>2.5384615384615401</v>
      </c>
      <c r="P327" s="81">
        <v>2.5</v>
      </c>
      <c r="Q327" s="80">
        <v>1683.895</v>
      </c>
      <c r="R327" s="82">
        <v>0.281275238468291</v>
      </c>
      <c r="S327" s="80">
        <v>746.69500000000005</v>
      </c>
      <c r="T327" s="82">
        <v>0.124726787708307</v>
      </c>
      <c r="U327" s="83">
        <v>326</v>
      </c>
      <c r="V327" s="84">
        <v>76</v>
      </c>
    </row>
    <row r="328" spans="1:22" x14ac:dyDescent="0.25">
      <c r="A328" s="18" t="str">
        <f t="shared" si="5"/>
        <v>202203-North Central77</v>
      </c>
      <c r="B328" s="76">
        <v>2022</v>
      </c>
      <c r="C328" s="77">
        <v>560409</v>
      </c>
      <c r="D328" s="77" t="s">
        <v>145</v>
      </c>
      <c r="E328" s="77" t="s">
        <v>471</v>
      </c>
      <c r="F328" s="77" t="s">
        <v>426</v>
      </c>
      <c r="G328" s="78" t="s">
        <v>533</v>
      </c>
      <c r="H328" s="77" t="s">
        <v>9</v>
      </c>
      <c r="I328" s="77" t="s">
        <v>10</v>
      </c>
      <c r="J328" s="79">
        <v>17</v>
      </c>
      <c r="K328" s="79">
        <v>37</v>
      </c>
      <c r="L328" s="79">
        <v>138</v>
      </c>
      <c r="M328" s="80">
        <v>5942.4</v>
      </c>
      <c r="N328" s="80">
        <v>349.55294117647099</v>
      </c>
      <c r="O328" s="81">
        <v>2.1764705882352899</v>
      </c>
      <c r="P328" s="81">
        <v>3.7297297297297298</v>
      </c>
      <c r="Q328" s="80">
        <v>990.4</v>
      </c>
      <c r="R328" s="82">
        <v>0.16666666666666699</v>
      </c>
      <c r="S328" s="80">
        <v>385</v>
      </c>
      <c r="T328" s="82">
        <v>6.4788637587506706E-2</v>
      </c>
      <c r="U328" s="83">
        <v>327</v>
      </c>
      <c r="V328" s="84">
        <v>77</v>
      </c>
    </row>
    <row r="329" spans="1:22" x14ac:dyDescent="0.25">
      <c r="A329" s="18" t="str">
        <f t="shared" si="5"/>
        <v>202202-South West46</v>
      </c>
      <c r="B329" s="76">
        <v>2022</v>
      </c>
      <c r="C329" s="77">
        <v>976942</v>
      </c>
      <c r="D329" s="77" t="s">
        <v>270</v>
      </c>
      <c r="E329" s="77" t="s">
        <v>474</v>
      </c>
      <c r="F329" s="77" t="s">
        <v>418</v>
      </c>
      <c r="G329" s="78" t="s">
        <v>537</v>
      </c>
      <c r="H329" s="77" t="s">
        <v>9</v>
      </c>
      <c r="I329" s="77" t="s">
        <v>10</v>
      </c>
      <c r="J329" s="79">
        <v>40</v>
      </c>
      <c r="K329" s="79">
        <v>64</v>
      </c>
      <c r="L329" s="79">
        <v>106</v>
      </c>
      <c r="M329" s="80">
        <v>5874.3519999999999</v>
      </c>
      <c r="N329" s="80">
        <v>146.8588</v>
      </c>
      <c r="O329" s="81">
        <v>1.6</v>
      </c>
      <c r="P329" s="81">
        <v>1.65625</v>
      </c>
      <c r="Q329" s="80">
        <v>2189.6019999999999</v>
      </c>
      <c r="R329" s="82">
        <v>0.37273932512045599</v>
      </c>
      <c r="S329" s="80">
        <v>839.202</v>
      </c>
      <c r="T329" s="82">
        <v>0.14285865062222999</v>
      </c>
      <c r="U329" s="83">
        <v>328</v>
      </c>
      <c r="V329" s="84">
        <v>46</v>
      </c>
    </row>
    <row r="330" spans="1:22" x14ac:dyDescent="0.25">
      <c r="A330" s="18" t="str">
        <f t="shared" si="5"/>
        <v>202206-South East35</v>
      </c>
      <c r="B330" s="76">
        <v>2022</v>
      </c>
      <c r="C330" s="77">
        <v>437005</v>
      </c>
      <c r="D330" s="77" t="s">
        <v>116</v>
      </c>
      <c r="E330" s="77" t="s">
        <v>476</v>
      </c>
      <c r="F330" s="77" t="s">
        <v>397</v>
      </c>
      <c r="G330" s="78" t="s">
        <v>536</v>
      </c>
      <c r="H330" s="77" t="s">
        <v>9</v>
      </c>
      <c r="I330" s="77" t="s">
        <v>10</v>
      </c>
      <c r="J330" s="79">
        <v>19</v>
      </c>
      <c r="K330" s="79">
        <v>38</v>
      </c>
      <c r="L330" s="79">
        <v>149</v>
      </c>
      <c r="M330" s="80">
        <v>5707.8072000000002</v>
      </c>
      <c r="N330" s="80">
        <v>300.41090526315799</v>
      </c>
      <c r="O330" s="81">
        <v>2</v>
      </c>
      <c r="P330" s="81">
        <v>3.92105263157895</v>
      </c>
      <c r="Q330" s="80">
        <v>1582.9072000000001</v>
      </c>
      <c r="R330" s="82">
        <v>0.277323172373447</v>
      </c>
      <c r="S330" s="80">
        <v>870.40719999999999</v>
      </c>
      <c r="T330" s="82">
        <v>0.15249414871616501</v>
      </c>
      <c r="U330" s="83">
        <v>329</v>
      </c>
      <c r="V330" s="84">
        <v>35</v>
      </c>
    </row>
    <row r="331" spans="1:22" x14ac:dyDescent="0.25">
      <c r="A331" s="18" t="str">
        <f t="shared" si="5"/>
        <v>202205-North East43</v>
      </c>
      <c r="B331" s="76">
        <v>2022</v>
      </c>
      <c r="C331" s="77">
        <v>944227</v>
      </c>
      <c r="D331" s="77" t="s">
        <v>381</v>
      </c>
      <c r="E331" s="77" t="s">
        <v>473</v>
      </c>
      <c r="F331" s="77" t="s">
        <v>423</v>
      </c>
      <c r="G331" s="78" t="s">
        <v>535</v>
      </c>
      <c r="H331" s="77" t="s">
        <v>9</v>
      </c>
      <c r="I331" s="77" t="s">
        <v>10</v>
      </c>
      <c r="J331" s="79">
        <v>41</v>
      </c>
      <c r="K331" s="79">
        <v>59</v>
      </c>
      <c r="L331" s="79">
        <v>145</v>
      </c>
      <c r="M331" s="80">
        <v>5699.64</v>
      </c>
      <c r="N331" s="80">
        <v>139.015609756098</v>
      </c>
      <c r="O331" s="81">
        <v>1.4390243902438999</v>
      </c>
      <c r="P331" s="81">
        <v>2.4576271186440701</v>
      </c>
      <c r="Q331" s="80">
        <v>2157.19</v>
      </c>
      <c r="R331" s="82">
        <v>0.37847828985690302</v>
      </c>
      <c r="S331" s="80">
        <v>821.29</v>
      </c>
      <c r="T331" s="82">
        <v>0.14409506565326899</v>
      </c>
      <c r="U331" s="83">
        <v>330</v>
      </c>
      <c r="V331" s="84">
        <v>43</v>
      </c>
    </row>
    <row r="332" spans="1:22" x14ac:dyDescent="0.25">
      <c r="A332" s="18" t="str">
        <f t="shared" si="5"/>
        <v>202206-South East36</v>
      </c>
      <c r="B332" s="76">
        <v>2022</v>
      </c>
      <c r="C332" s="77">
        <v>800587</v>
      </c>
      <c r="D332" s="77" t="s">
        <v>375</v>
      </c>
      <c r="E332" s="77" t="s">
        <v>476</v>
      </c>
      <c r="F332" s="77" t="s">
        <v>411</v>
      </c>
      <c r="G332" s="78" t="s">
        <v>536</v>
      </c>
      <c r="H332" s="77" t="s">
        <v>9</v>
      </c>
      <c r="I332" s="77" t="s">
        <v>10</v>
      </c>
      <c r="J332" s="79">
        <v>23</v>
      </c>
      <c r="K332" s="79">
        <v>41</v>
      </c>
      <c r="L332" s="79">
        <v>95</v>
      </c>
      <c r="M332" s="80">
        <v>5656.04</v>
      </c>
      <c r="N332" s="80">
        <v>245.91478260869599</v>
      </c>
      <c r="O332" s="81">
        <v>1.7826086956521701</v>
      </c>
      <c r="P332" s="81">
        <v>2.3170731707317098</v>
      </c>
      <c r="Q332" s="80">
        <v>1947.69</v>
      </c>
      <c r="R332" s="82">
        <v>0.34435576834675802</v>
      </c>
      <c r="S332" s="80">
        <v>1091.44</v>
      </c>
      <c r="T332" s="82">
        <v>0.19296893232721099</v>
      </c>
      <c r="U332" s="83">
        <v>331</v>
      </c>
      <c r="V332" s="84">
        <v>36</v>
      </c>
    </row>
    <row r="333" spans="1:22" x14ac:dyDescent="0.25">
      <c r="A333" s="18" t="str">
        <f t="shared" si="5"/>
        <v>202205-North East44</v>
      </c>
      <c r="B333" s="76">
        <v>2022</v>
      </c>
      <c r="C333" s="77">
        <v>826226</v>
      </c>
      <c r="D333" s="77" t="s">
        <v>229</v>
      </c>
      <c r="E333" s="77" t="s">
        <v>473</v>
      </c>
      <c r="F333" s="77" t="s">
        <v>407</v>
      </c>
      <c r="G333" s="78" t="s">
        <v>533</v>
      </c>
      <c r="H333" s="77" t="s">
        <v>2</v>
      </c>
      <c r="I333" s="77" t="s">
        <v>10</v>
      </c>
      <c r="J333" s="79">
        <v>22</v>
      </c>
      <c r="K333" s="79">
        <v>44</v>
      </c>
      <c r="L333" s="79">
        <v>142</v>
      </c>
      <c r="M333" s="80">
        <v>5524.0343999999996</v>
      </c>
      <c r="N333" s="80">
        <v>251.09247272727299</v>
      </c>
      <c r="O333" s="81">
        <v>2</v>
      </c>
      <c r="P333" s="81">
        <v>3.2272727272727302</v>
      </c>
      <c r="Q333" s="80">
        <v>1448.5844</v>
      </c>
      <c r="R333" s="82">
        <v>0.26223305198823499</v>
      </c>
      <c r="S333" s="80">
        <v>718.73439999999903</v>
      </c>
      <c r="T333" s="82">
        <v>0.130110413505028</v>
      </c>
      <c r="U333" s="83">
        <v>332</v>
      </c>
      <c r="V333" s="84">
        <v>44</v>
      </c>
    </row>
    <row r="334" spans="1:22" x14ac:dyDescent="0.25">
      <c r="A334" s="18" t="str">
        <f t="shared" si="5"/>
        <v>202204-South Central75</v>
      </c>
      <c r="B334" s="76">
        <v>2022</v>
      </c>
      <c r="C334" s="77">
        <v>758545</v>
      </c>
      <c r="D334" s="77" t="s">
        <v>207</v>
      </c>
      <c r="E334" s="77" t="s">
        <v>472</v>
      </c>
      <c r="F334" s="77" t="s">
        <v>421</v>
      </c>
      <c r="G334" s="78" t="s">
        <v>534</v>
      </c>
      <c r="H334" s="77" t="s">
        <v>9</v>
      </c>
      <c r="I334" s="77" t="s">
        <v>10</v>
      </c>
      <c r="J334" s="79">
        <v>23</v>
      </c>
      <c r="K334" s="79">
        <v>35</v>
      </c>
      <c r="L334" s="79">
        <v>125</v>
      </c>
      <c r="M334" s="80">
        <v>5512.86</v>
      </c>
      <c r="N334" s="80">
        <v>239.68956521739099</v>
      </c>
      <c r="O334" s="81">
        <v>1.52173913043478</v>
      </c>
      <c r="P334" s="81">
        <v>3.5714285714285698</v>
      </c>
      <c r="Q334" s="80">
        <v>1478.21</v>
      </c>
      <c r="R334" s="82">
        <v>0.26813849798471201</v>
      </c>
      <c r="S334" s="80">
        <v>799.21</v>
      </c>
      <c r="T334" s="82">
        <v>0.14497193834053501</v>
      </c>
      <c r="U334" s="83">
        <v>333</v>
      </c>
      <c r="V334" s="84">
        <v>75</v>
      </c>
    </row>
    <row r="335" spans="1:22" x14ac:dyDescent="0.25">
      <c r="A335" s="18" t="str">
        <f t="shared" si="5"/>
        <v>202206-South East37</v>
      </c>
      <c r="B335" s="76">
        <v>2022</v>
      </c>
      <c r="C335" s="77">
        <v>187782</v>
      </c>
      <c r="D335" s="77" t="s">
        <v>361</v>
      </c>
      <c r="E335" s="77" t="s">
        <v>476</v>
      </c>
      <c r="F335" s="77" t="s">
        <v>397</v>
      </c>
      <c r="G335" s="78" t="s">
        <v>536</v>
      </c>
      <c r="H335" s="77" t="s">
        <v>9</v>
      </c>
      <c r="I335" s="77" t="s">
        <v>10</v>
      </c>
      <c r="J335" s="79">
        <v>17</v>
      </c>
      <c r="K335" s="79">
        <v>44</v>
      </c>
      <c r="L335" s="79">
        <v>128</v>
      </c>
      <c r="M335" s="80">
        <v>5444.4040000000005</v>
      </c>
      <c r="N335" s="80">
        <v>320.25905882352902</v>
      </c>
      <c r="O335" s="81">
        <v>2.5882352941176499</v>
      </c>
      <c r="P335" s="81">
        <v>2.9090909090909101</v>
      </c>
      <c r="Q335" s="80">
        <v>1566.604</v>
      </c>
      <c r="R335" s="82">
        <v>0.287745729376439</v>
      </c>
      <c r="S335" s="80">
        <v>916.60400000000004</v>
      </c>
      <c r="T335" s="82">
        <v>0.16835708738734301</v>
      </c>
      <c r="U335" s="83">
        <v>334</v>
      </c>
      <c r="V335" s="84">
        <v>37</v>
      </c>
    </row>
    <row r="336" spans="1:22" x14ac:dyDescent="0.25">
      <c r="A336" s="18" t="str">
        <f t="shared" si="5"/>
        <v>202206-South East38</v>
      </c>
      <c r="B336" s="76">
        <v>2022</v>
      </c>
      <c r="C336" s="77">
        <v>776236</v>
      </c>
      <c r="D336" s="77" t="s">
        <v>217</v>
      </c>
      <c r="E336" s="77" t="s">
        <v>476</v>
      </c>
      <c r="F336" s="77" t="s">
        <v>411</v>
      </c>
      <c r="G336" s="78" t="s">
        <v>536</v>
      </c>
      <c r="H336" s="77" t="s">
        <v>9</v>
      </c>
      <c r="I336" s="77" t="s">
        <v>10</v>
      </c>
      <c r="J336" s="79">
        <v>23</v>
      </c>
      <c r="K336" s="79">
        <v>41</v>
      </c>
      <c r="L336" s="79">
        <v>83</v>
      </c>
      <c r="M336" s="80">
        <v>5353.7359999999999</v>
      </c>
      <c r="N336" s="80">
        <v>232.771130434783</v>
      </c>
      <c r="O336" s="81">
        <v>1.7826086956521701</v>
      </c>
      <c r="P336" s="81">
        <v>2.0243902439024399</v>
      </c>
      <c r="Q336" s="80">
        <v>1843.2360000000001</v>
      </c>
      <c r="R336" s="82">
        <v>0.34428966986791998</v>
      </c>
      <c r="S336" s="80">
        <v>986.98599999999999</v>
      </c>
      <c r="T336" s="82">
        <v>0.18435462637679501</v>
      </c>
      <c r="U336" s="83">
        <v>335</v>
      </c>
      <c r="V336" s="84">
        <v>38</v>
      </c>
    </row>
    <row r="337" spans="1:22" x14ac:dyDescent="0.25">
      <c r="A337" s="18" t="str">
        <f t="shared" si="5"/>
        <v>202202-South West47</v>
      </c>
      <c r="B337" s="76">
        <v>2022</v>
      </c>
      <c r="C337" s="77">
        <v>784350</v>
      </c>
      <c r="D337" s="77" t="s">
        <v>376</v>
      </c>
      <c r="E337" s="77" t="s">
        <v>474</v>
      </c>
      <c r="F337" s="77" t="s">
        <v>424</v>
      </c>
      <c r="G337" s="78" t="s">
        <v>537</v>
      </c>
      <c r="H337" s="77" t="s">
        <v>9</v>
      </c>
      <c r="I337" s="77" t="s">
        <v>10</v>
      </c>
      <c r="J337" s="79">
        <v>27</v>
      </c>
      <c r="K337" s="79">
        <v>43</v>
      </c>
      <c r="L337" s="79">
        <v>124</v>
      </c>
      <c r="M337" s="80">
        <v>5331.3</v>
      </c>
      <c r="N337" s="80">
        <v>197.455555555556</v>
      </c>
      <c r="O337" s="81">
        <v>1.5925925925925899</v>
      </c>
      <c r="P337" s="81">
        <v>2.8837209302325602</v>
      </c>
      <c r="Q337" s="80">
        <v>888.55</v>
      </c>
      <c r="R337" s="82">
        <v>0.16666666666666699</v>
      </c>
      <c r="S337" s="80">
        <v>-22.750000000000199</v>
      </c>
      <c r="T337" s="82">
        <v>-4.26725188978301E-3</v>
      </c>
      <c r="U337" s="83">
        <v>336</v>
      </c>
      <c r="V337" s="84">
        <v>47</v>
      </c>
    </row>
    <row r="338" spans="1:22" x14ac:dyDescent="0.25">
      <c r="A338" s="18" t="str">
        <f t="shared" si="5"/>
        <v>202206-South East39</v>
      </c>
      <c r="B338" s="76">
        <v>2022</v>
      </c>
      <c r="C338" s="77">
        <v>687380</v>
      </c>
      <c r="D338" s="77" t="s">
        <v>457</v>
      </c>
      <c r="E338" s="77" t="s">
        <v>476</v>
      </c>
      <c r="F338" s="77" t="s">
        <v>411</v>
      </c>
      <c r="G338" s="78" t="s">
        <v>536</v>
      </c>
      <c r="H338" s="77" t="s">
        <v>9</v>
      </c>
      <c r="I338" s="77" t="s">
        <v>10</v>
      </c>
      <c r="J338" s="79">
        <v>8</v>
      </c>
      <c r="K338" s="79">
        <v>10</v>
      </c>
      <c r="L338" s="79">
        <v>92</v>
      </c>
      <c r="M338" s="80">
        <v>5294.4639999999999</v>
      </c>
      <c r="N338" s="80">
        <v>661.80799999999999</v>
      </c>
      <c r="O338" s="81">
        <v>1.25</v>
      </c>
      <c r="P338" s="81">
        <v>9.1999999999999993</v>
      </c>
      <c r="Q338" s="80">
        <v>2253.364</v>
      </c>
      <c r="R338" s="82">
        <v>0.42560757802867299</v>
      </c>
      <c r="S338" s="80">
        <v>1960.864</v>
      </c>
      <c r="T338" s="82">
        <v>0.37036119236999199</v>
      </c>
      <c r="U338" s="83">
        <v>337</v>
      </c>
      <c r="V338" s="84">
        <v>39</v>
      </c>
    </row>
    <row r="339" spans="1:22" x14ac:dyDescent="0.25">
      <c r="A339" s="18" t="str">
        <f t="shared" si="5"/>
        <v>202202-South West48</v>
      </c>
      <c r="B339" s="76">
        <v>2022</v>
      </c>
      <c r="C339" s="77">
        <v>448696</v>
      </c>
      <c r="D339" s="77" t="s">
        <v>355</v>
      </c>
      <c r="E339" s="77" t="s">
        <v>474</v>
      </c>
      <c r="F339" s="77" t="s">
        <v>410</v>
      </c>
      <c r="G339" s="78" t="s">
        <v>537</v>
      </c>
      <c r="H339" s="77" t="s">
        <v>9</v>
      </c>
      <c r="I339" s="77" t="s">
        <v>10</v>
      </c>
      <c r="J339" s="79">
        <v>44</v>
      </c>
      <c r="K339" s="79">
        <v>44</v>
      </c>
      <c r="L339" s="79">
        <v>113</v>
      </c>
      <c r="M339" s="80">
        <v>5287.0959999999995</v>
      </c>
      <c r="N339" s="80">
        <v>120.161272727273</v>
      </c>
      <c r="O339" s="81">
        <v>1</v>
      </c>
      <c r="P339" s="81">
        <v>2.5681818181818201</v>
      </c>
      <c r="Q339" s="80">
        <v>1950.2460000000001</v>
      </c>
      <c r="R339" s="82">
        <v>0.36886903509979702</v>
      </c>
      <c r="S339" s="80">
        <v>493.846</v>
      </c>
      <c r="T339" s="82">
        <v>9.3405907515203002E-2</v>
      </c>
      <c r="U339" s="83">
        <v>338</v>
      </c>
      <c r="V339" s="84">
        <v>48</v>
      </c>
    </row>
    <row r="340" spans="1:22" x14ac:dyDescent="0.25">
      <c r="A340" s="18" t="str">
        <f t="shared" si="5"/>
        <v>202204-South Central76</v>
      </c>
      <c r="B340" s="76">
        <v>2022</v>
      </c>
      <c r="C340" s="77">
        <v>601052</v>
      </c>
      <c r="D340" s="77" t="s">
        <v>319</v>
      </c>
      <c r="E340" s="77" t="s">
        <v>472</v>
      </c>
      <c r="F340" s="77" t="s">
        <v>421</v>
      </c>
      <c r="G340" s="78" t="s">
        <v>534</v>
      </c>
      <c r="H340" s="77" t="s">
        <v>9</v>
      </c>
      <c r="I340" s="77" t="s">
        <v>10</v>
      </c>
      <c r="J340" s="79">
        <v>16</v>
      </c>
      <c r="K340" s="79">
        <v>38</v>
      </c>
      <c r="L340" s="79">
        <v>101</v>
      </c>
      <c r="M340" s="80">
        <v>5265.5919999999996</v>
      </c>
      <c r="N340" s="80">
        <v>329.09949999999998</v>
      </c>
      <c r="O340" s="81">
        <v>2.375</v>
      </c>
      <c r="P340" s="81">
        <v>2.6578947368421102</v>
      </c>
      <c r="Q340" s="80">
        <v>2021.492</v>
      </c>
      <c r="R340" s="82">
        <v>0.38390593118494598</v>
      </c>
      <c r="S340" s="80">
        <v>1535.492</v>
      </c>
      <c r="T340" s="82">
        <v>0.291608616846881</v>
      </c>
      <c r="U340" s="83">
        <v>339</v>
      </c>
      <c r="V340" s="84">
        <v>76</v>
      </c>
    </row>
    <row r="341" spans="1:22" x14ac:dyDescent="0.25">
      <c r="A341" s="18" t="str">
        <f t="shared" si="5"/>
        <v>202206-South East40</v>
      </c>
      <c r="B341" s="76">
        <v>2022</v>
      </c>
      <c r="C341" s="77">
        <v>618134</v>
      </c>
      <c r="D341" s="77" t="s">
        <v>164</v>
      </c>
      <c r="E341" s="77" t="s">
        <v>476</v>
      </c>
      <c r="F341" s="77" t="s">
        <v>397</v>
      </c>
      <c r="G341" s="78" t="s">
        <v>536</v>
      </c>
      <c r="H341" s="77" t="s">
        <v>9</v>
      </c>
      <c r="I341" s="77" t="s">
        <v>10</v>
      </c>
      <c r="J341" s="79">
        <v>17</v>
      </c>
      <c r="K341" s="79">
        <v>54</v>
      </c>
      <c r="L341" s="79">
        <v>146</v>
      </c>
      <c r="M341" s="80">
        <v>5188.0780000000004</v>
      </c>
      <c r="N341" s="80">
        <v>305.18105882352899</v>
      </c>
      <c r="O341" s="81">
        <v>3.1764705882352899</v>
      </c>
      <c r="P341" s="81">
        <v>2.7037037037037002</v>
      </c>
      <c r="Q341" s="80">
        <v>1519.328</v>
      </c>
      <c r="R341" s="82">
        <v>0.29284987619692698</v>
      </c>
      <c r="S341" s="80">
        <v>858.06799999999896</v>
      </c>
      <c r="T341" s="82">
        <v>0.16539227050942601</v>
      </c>
      <c r="U341" s="83">
        <v>340</v>
      </c>
      <c r="V341" s="84">
        <v>40</v>
      </c>
    </row>
    <row r="342" spans="1:22" x14ac:dyDescent="0.25">
      <c r="A342" s="18" t="str">
        <f t="shared" si="5"/>
        <v>202201-North West56</v>
      </c>
      <c r="B342" s="76">
        <v>2022</v>
      </c>
      <c r="C342" s="77">
        <v>188132</v>
      </c>
      <c r="D342" s="77" t="s">
        <v>48</v>
      </c>
      <c r="E342" s="77" t="s">
        <v>475</v>
      </c>
      <c r="F342" s="77" t="s">
        <v>412</v>
      </c>
      <c r="G342" s="78" t="s">
        <v>538</v>
      </c>
      <c r="H342" s="77" t="s">
        <v>2</v>
      </c>
      <c r="I342" s="77" t="s">
        <v>10</v>
      </c>
      <c r="J342" s="79">
        <v>6</v>
      </c>
      <c r="K342" s="79">
        <v>40</v>
      </c>
      <c r="L342" s="79">
        <v>117</v>
      </c>
      <c r="M342" s="80">
        <v>5181.84</v>
      </c>
      <c r="N342" s="80">
        <v>863.64</v>
      </c>
      <c r="O342" s="81">
        <v>6.6666666666666696</v>
      </c>
      <c r="P342" s="81">
        <v>2.9249999999999998</v>
      </c>
      <c r="Q342" s="80">
        <v>863.64</v>
      </c>
      <c r="R342" s="82">
        <v>0.16666666666666699</v>
      </c>
      <c r="S342" s="80">
        <v>635.84</v>
      </c>
      <c r="T342" s="82">
        <v>0.122705448257762</v>
      </c>
      <c r="U342" s="83">
        <v>341</v>
      </c>
      <c r="V342" s="84">
        <v>56</v>
      </c>
    </row>
    <row r="343" spans="1:22" x14ac:dyDescent="0.25">
      <c r="A343" s="18" t="str">
        <f t="shared" si="5"/>
        <v>202201-North West57</v>
      </c>
      <c r="B343" s="76">
        <v>2022</v>
      </c>
      <c r="C343" s="77">
        <v>948416</v>
      </c>
      <c r="D343" s="77" t="s">
        <v>262</v>
      </c>
      <c r="E343" s="77" t="s">
        <v>475</v>
      </c>
      <c r="F343" s="77" t="s">
        <v>409</v>
      </c>
      <c r="G343" s="78" t="s">
        <v>538</v>
      </c>
      <c r="H343" s="77" t="s">
        <v>9</v>
      </c>
      <c r="I343" s="77" t="s">
        <v>10</v>
      </c>
      <c r="J343" s="79">
        <v>26</v>
      </c>
      <c r="K343" s="79">
        <v>43</v>
      </c>
      <c r="L343" s="79">
        <v>114</v>
      </c>
      <c r="M343" s="80">
        <v>5118.2879999999996</v>
      </c>
      <c r="N343" s="80">
        <v>196.85723076923099</v>
      </c>
      <c r="O343" s="81">
        <v>1.65384615384615</v>
      </c>
      <c r="P343" s="81">
        <v>2.6511627906976698</v>
      </c>
      <c r="Q343" s="80">
        <v>1734.088</v>
      </c>
      <c r="R343" s="82">
        <v>0.33880234953562599</v>
      </c>
      <c r="S343" s="80">
        <v>880.78800000000001</v>
      </c>
      <c r="T343" s="82">
        <v>0.172086447655935</v>
      </c>
      <c r="U343" s="83">
        <v>342</v>
      </c>
      <c r="V343" s="84">
        <v>57</v>
      </c>
    </row>
    <row r="344" spans="1:22" x14ac:dyDescent="0.25">
      <c r="A344" s="18" t="str">
        <f t="shared" si="5"/>
        <v>202202-South West49</v>
      </c>
      <c r="B344" s="76">
        <v>2022</v>
      </c>
      <c r="C344" s="77">
        <v>886262</v>
      </c>
      <c r="D344" s="77" t="s">
        <v>245</v>
      </c>
      <c r="E344" s="77" t="s">
        <v>474</v>
      </c>
      <c r="F344" s="77" t="s">
        <v>410</v>
      </c>
      <c r="G344" s="78" t="s">
        <v>537</v>
      </c>
      <c r="H344" s="77" t="s">
        <v>9</v>
      </c>
      <c r="I344" s="77" t="s">
        <v>10</v>
      </c>
      <c r="J344" s="79">
        <v>27</v>
      </c>
      <c r="K344" s="79">
        <v>49</v>
      </c>
      <c r="L344" s="79">
        <v>94</v>
      </c>
      <c r="M344" s="80">
        <v>5086.4480000000003</v>
      </c>
      <c r="N344" s="80">
        <v>188.386962962963</v>
      </c>
      <c r="O344" s="81">
        <v>1.81481481481481</v>
      </c>
      <c r="P344" s="81">
        <v>1.9183673469387801</v>
      </c>
      <c r="Q344" s="80">
        <v>1877.098</v>
      </c>
      <c r="R344" s="82">
        <v>0.36903906222967398</v>
      </c>
      <c r="S344" s="80">
        <v>959.19799999999998</v>
      </c>
      <c r="T344" s="82">
        <v>0.18857914206534701</v>
      </c>
      <c r="U344" s="83">
        <v>343</v>
      </c>
      <c r="V344" s="84">
        <v>49</v>
      </c>
    </row>
    <row r="345" spans="1:22" x14ac:dyDescent="0.25">
      <c r="A345" s="18" t="str">
        <f t="shared" si="5"/>
        <v>202202-South West50</v>
      </c>
      <c r="B345" s="76">
        <v>2022</v>
      </c>
      <c r="C345" s="77">
        <v>650722</v>
      </c>
      <c r="D345" s="77" t="s">
        <v>179</v>
      </c>
      <c r="E345" s="77" t="s">
        <v>474</v>
      </c>
      <c r="F345" s="77" t="s">
        <v>424</v>
      </c>
      <c r="G345" s="78" t="s">
        <v>537</v>
      </c>
      <c r="H345" s="77" t="s">
        <v>9</v>
      </c>
      <c r="I345" s="77" t="s">
        <v>10</v>
      </c>
      <c r="J345" s="79">
        <v>13</v>
      </c>
      <c r="K345" s="79">
        <v>55</v>
      </c>
      <c r="L345" s="79">
        <v>91</v>
      </c>
      <c r="M345" s="80">
        <v>5085.4247999999998</v>
      </c>
      <c r="N345" s="80">
        <v>391.18652307692298</v>
      </c>
      <c r="O345" s="81">
        <v>4.2307692307692299</v>
      </c>
      <c r="P345" s="81">
        <v>1.6545454545454501</v>
      </c>
      <c r="Q345" s="80">
        <v>1327.9248</v>
      </c>
      <c r="R345" s="82">
        <v>0.26112367250028001</v>
      </c>
      <c r="S345" s="80">
        <v>853.07479999999998</v>
      </c>
      <c r="T345" s="82">
        <v>0.16774897546415399</v>
      </c>
      <c r="U345" s="83">
        <v>344</v>
      </c>
      <c r="V345" s="84">
        <v>50</v>
      </c>
    </row>
    <row r="346" spans="1:22" x14ac:dyDescent="0.25">
      <c r="A346" s="18" t="str">
        <f t="shared" si="5"/>
        <v>202201-North West58</v>
      </c>
      <c r="B346" s="76">
        <v>2022</v>
      </c>
      <c r="C346" s="77">
        <v>392244</v>
      </c>
      <c r="D346" s="77" t="s">
        <v>99</v>
      </c>
      <c r="E346" s="77" t="s">
        <v>475</v>
      </c>
      <c r="F346" s="77" t="s">
        <v>416</v>
      </c>
      <c r="G346" s="78" t="s">
        <v>538</v>
      </c>
      <c r="H346" s="77" t="s">
        <v>9</v>
      </c>
      <c r="I346" s="77" t="s">
        <v>10</v>
      </c>
      <c r="J346" s="79">
        <v>32</v>
      </c>
      <c r="K346" s="79">
        <v>41</v>
      </c>
      <c r="L346" s="79">
        <v>90</v>
      </c>
      <c r="M346" s="80">
        <v>5069.68</v>
      </c>
      <c r="N346" s="80">
        <v>158.42750000000001</v>
      </c>
      <c r="O346" s="81">
        <v>1.28125</v>
      </c>
      <c r="P346" s="81">
        <v>2.1951219512195101</v>
      </c>
      <c r="Q346" s="80">
        <v>1782.98</v>
      </c>
      <c r="R346" s="82">
        <v>0.35169478152467198</v>
      </c>
      <c r="S346" s="80">
        <v>745.88</v>
      </c>
      <c r="T346" s="82">
        <v>0.147125656846191</v>
      </c>
      <c r="U346" s="83">
        <v>345</v>
      </c>
      <c r="V346" s="84">
        <v>58</v>
      </c>
    </row>
    <row r="347" spans="1:22" x14ac:dyDescent="0.25">
      <c r="A347" s="18" t="str">
        <f t="shared" si="5"/>
        <v>202203-North Central78</v>
      </c>
      <c r="B347" s="76">
        <v>2022</v>
      </c>
      <c r="C347" s="77">
        <v>343812</v>
      </c>
      <c r="D347" s="77" t="s">
        <v>84</v>
      </c>
      <c r="E347" s="77" t="s">
        <v>471</v>
      </c>
      <c r="F347" s="77" t="s">
        <v>419</v>
      </c>
      <c r="G347" s="78" t="s">
        <v>533</v>
      </c>
      <c r="H347" s="77" t="s">
        <v>9</v>
      </c>
      <c r="I347" s="77" t="s">
        <v>10</v>
      </c>
      <c r="J347" s="79">
        <v>22</v>
      </c>
      <c r="K347" s="79">
        <v>42</v>
      </c>
      <c r="L347" s="79">
        <v>87</v>
      </c>
      <c r="M347" s="80">
        <v>5047.3040000000001</v>
      </c>
      <c r="N347" s="80">
        <v>229.422909090909</v>
      </c>
      <c r="O347" s="81">
        <v>1.9090909090909101</v>
      </c>
      <c r="P347" s="81">
        <v>2.0714285714285698</v>
      </c>
      <c r="Q347" s="80">
        <v>1861.904</v>
      </c>
      <c r="R347" s="82">
        <v>0.36889079793885998</v>
      </c>
      <c r="S347" s="80">
        <v>1085.5039999999999</v>
      </c>
      <c r="T347" s="82">
        <v>0.21506610261636699</v>
      </c>
      <c r="U347" s="83">
        <v>346</v>
      </c>
      <c r="V347" s="84">
        <v>78</v>
      </c>
    </row>
    <row r="348" spans="1:22" x14ac:dyDescent="0.25">
      <c r="A348" s="18" t="str">
        <f t="shared" si="5"/>
        <v>202204-South Central77</v>
      </c>
      <c r="B348" s="76">
        <v>2022</v>
      </c>
      <c r="C348" s="77">
        <v>315225</v>
      </c>
      <c r="D348" s="77" t="s">
        <v>306</v>
      </c>
      <c r="E348" s="77" t="s">
        <v>472</v>
      </c>
      <c r="F348" s="77" t="s">
        <v>421</v>
      </c>
      <c r="G348" s="78" t="s">
        <v>534</v>
      </c>
      <c r="H348" s="77" t="s">
        <v>9</v>
      </c>
      <c r="I348" s="77" t="s">
        <v>10</v>
      </c>
      <c r="J348" s="79">
        <v>18</v>
      </c>
      <c r="K348" s="79">
        <v>45</v>
      </c>
      <c r="L348" s="79">
        <v>99</v>
      </c>
      <c r="M348" s="80">
        <v>5021.8069999999998</v>
      </c>
      <c r="N348" s="80">
        <v>278.989277777778</v>
      </c>
      <c r="O348" s="81">
        <v>2.5</v>
      </c>
      <c r="P348" s="81">
        <v>2.2000000000000002</v>
      </c>
      <c r="Q348" s="80">
        <v>1136.2070000000001</v>
      </c>
      <c r="R348" s="82">
        <v>0.22625461313029299</v>
      </c>
      <c r="S348" s="80">
        <v>587.70699999999999</v>
      </c>
      <c r="T348" s="82">
        <v>0.11703098107912099</v>
      </c>
      <c r="U348" s="83">
        <v>347</v>
      </c>
      <c r="V348" s="84">
        <v>77</v>
      </c>
    </row>
    <row r="349" spans="1:22" x14ac:dyDescent="0.25">
      <c r="A349" s="18" t="str">
        <f t="shared" si="5"/>
        <v>202203-North Central79</v>
      </c>
      <c r="B349" s="76">
        <v>2022</v>
      </c>
      <c r="C349" s="77">
        <v>864241</v>
      </c>
      <c r="D349" s="77" t="s">
        <v>129</v>
      </c>
      <c r="E349" s="77" t="s">
        <v>471</v>
      </c>
      <c r="F349" s="77" t="s">
        <v>415</v>
      </c>
      <c r="G349" s="78" t="s">
        <v>537</v>
      </c>
      <c r="H349" s="77" t="s">
        <v>2</v>
      </c>
      <c r="I349" s="77" t="s">
        <v>10</v>
      </c>
      <c r="J349" s="79">
        <v>17</v>
      </c>
      <c r="K349" s="79">
        <v>26</v>
      </c>
      <c r="L349" s="79">
        <v>136</v>
      </c>
      <c r="M349" s="80">
        <v>4950.55</v>
      </c>
      <c r="N349" s="80">
        <v>291.20882352941197</v>
      </c>
      <c r="O349" s="81">
        <v>1.52941176470588</v>
      </c>
      <c r="P349" s="81">
        <v>5.2307692307692299</v>
      </c>
      <c r="Q349" s="80">
        <v>450.05</v>
      </c>
      <c r="R349" s="82">
        <v>9.0909090909090995E-2</v>
      </c>
      <c r="S349" s="80">
        <v>-142.15</v>
      </c>
      <c r="T349" s="82">
        <v>-2.8713981274807801E-2</v>
      </c>
      <c r="U349" s="83">
        <v>348</v>
      </c>
      <c r="V349" s="84">
        <v>79</v>
      </c>
    </row>
    <row r="350" spans="1:22" x14ac:dyDescent="0.25">
      <c r="A350" s="18" t="str">
        <f t="shared" si="5"/>
        <v>202205-North East45</v>
      </c>
      <c r="B350" s="76">
        <v>2022</v>
      </c>
      <c r="C350" s="77">
        <v>116138</v>
      </c>
      <c r="D350" s="77" t="s">
        <v>39</v>
      </c>
      <c r="E350" s="77" t="s">
        <v>473</v>
      </c>
      <c r="F350" s="77" t="s">
        <v>407</v>
      </c>
      <c r="G350" s="78" t="s">
        <v>535</v>
      </c>
      <c r="H350" s="77" t="s">
        <v>2</v>
      </c>
      <c r="I350" s="77" t="s">
        <v>10</v>
      </c>
      <c r="J350" s="79">
        <v>17</v>
      </c>
      <c r="K350" s="79">
        <v>43</v>
      </c>
      <c r="L350" s="79">
        <v>112</v>
      </c>
      <c r="M350" s="80">
        <v>4936.8270000000002</v>
      </c>
      <c r="N350" s="80">
        <v>290.40158823529401</v>
      </c>
      <c r="O350" s="81">
        <v>2.52941176470588</v>
      </c>
      <c r="P350" s="81">
        <v>2.6046511627907001</v>
      </c>
      <c r="Q350" s="80">
        <v>606.27700000000004</v>
      </c>
      <c r="R350" s="82">
        <v>0.12280701754386</v>
      </c>
      <c r="S350" s="80">
        <v>32.527000000000498</v>
      </c>
      <c r="T350" s="82">
        <v>6.5886448927622004E-3</v>
      </c>
      <c r="U350" s="83">
        <v>349</v>
      </c>
      <c r="V350" s="84">
        <v>45</v>
      </c>
    </row>
    <row r="351" spans="1:22" x14ac:dyDescent="0.25">
      <c r="A351" s="18" t="str">
        <f t="shared" si="5"/>
        <v>202206-South East41</v>
      </c>
      <c r="B351" s="76">
        <v>2022</v>
      </c>
      <c r="C351" s="77">
        <v>673382</v>
      </c>
      <c r="D351" s="77" t="s">
        <v>322</v>
      </c>
      <c r="E351" s="77" t="s">
        <v>476</v>
      </c>
      <c r="F351" s="77" t="s">
        <v>417</v>
      </c>
      <c r="G351" s="78" t="s">
        <v>536</v>
      </c>
      <c r="H351" s="77" t="s">
        <v>9</v>
      </c>
      <c r="I351" s="77" t="s">
        <v>10</v>
      </c>
      <c r="J351" s="79">
        <v>16</v>
      </c>
      <c r="K351" s="79">
        <v>52</v>
      </c>
      <c r="L351" s="79">
        <v>138</v>
      </c>
      <c r="M351" s="80">
        <v>4923.3</v>
      </c>
      <c r="N351" s="80">
        <v>307.70625000000001</v>
      </c>
      <c r="O351" s="81">
        <v>3.25</v>
      </c>
      <c r="P351" s="81">
        <v>2.6538461538461502</v>
      </c>
      <c r="Q351" s="80">
        <v>820.55</v>
      </c>
      <c r="R351" s="82">
        <v>0.16666666666666699</v>
      </c>
      <c r="S351" s="80">
        <v>195.55</v>
      </c>
      <c r="T351" s="82">
        <v>3.9719293969492003E-2</v>
      </c>
      <c r="U351" s="83">
        <v>350</v>
      </c>
      <c r="V351" s="84">
        <v>41</v>
      </c>
    </row>
    <row r="352" spans="1:22" x14ac:dyDescent="0.25">
      <c r="A352" s="18" t="str">
        <f t="shared" si="5"/>
        <v>202206-South East42</v>
      </c>
      <c r="B352" s="76">
        <v>2022</v>
      </c>
      <c r="C352" s="77">
        <v>692982</v>
      </c>
      <c r="D352" s="77" t="s">
        <v>323</v>
      </c>
      <c r="E352" s="77" t="s">
        <v>476</v>
      </c>
      <c r="F352" s="77" t="s">
        <v>411</v>
      </c>
      <c r="G352" s="78" t="s">
        <v>536</v>
      </c>
      <c r="H352" s="77" t="s">
        <v>9</v>
      </c>
      <c r="I352" s="77" t="s">
        <v>10</v>
      </c>
      <c r="J352" s="79">
        <v>10</v>
      </c>
      <c r="K352" s="79">
        <v>33</v>
      </c>
      <c r="L352" s="79">
        <v>87</v>
      </c>
      <c r="M352" s="80">
        <v>4900.9040000000005</v>
      </c>
      <c r="N352" s="80">
        <v>490.09039999999999</v>
      </c>
      <c r="O352" s="81">
        <v>3.3</v>
      </c>
      <c r="P352" s="81">
        <v>2.6363636363636398</v>
      </c>
      <c r="Q352" s="80">
        <v>1566.104</v>
      </c>
      <c r="R352" s="82">
        <v>0.31955410675255003</v>
      </c>
      <c r="S352" s="80">
        <v>1176.0940000000001</v>
      </c>
      <c r="T352" s="82">
        <v>0.23997491075115901</v>
      </c>
      <c r="U352" s="83">
        <v>351</v>
      </c>
      <c r="V352" s="84">
        <v>42</v>
      </c>
    </row>
    <row r="353" spans="1:22" x14ac:dyDescent="0.25">
      <c r="A353" s="18" t="str">
        <f t="shared" si="5"/>
        <v>202206-South East43</v>
      </c>
      <c r="B353" s="76">
        <v>2022</v>
      </c>
      <c r="C353" s="77">
        <v>263517</v>
      </c>
      <c r="D353" s="77" t="s">
        <v>24</v>
      </c>
      <c r="E353" s="77" t="s">
        <v>476</v>
      </c>
      <c r="F353" s="77" t="s">
        <v>411</v>
      </c>
      <c r="G353" s="78" t="s">
        <v>538</v>
      </c>
      <c r="H353" s="77" t="s">
        <v>2</v>
      </c>
      <c r="I353" s="77" t="s">
        <v>10</v>
      </c>
      <c r="J353" s="79">
        <v>21</v>
      </c>
      <c r="K353" s="79">
        <v>52</v>
      </c>
      <c r="L353" s="79">
        <v>106</v>
      </c>
      <c r="M353" s="80">
        <v>4695.66</v>
      </c>
      <c r="N353" s="80">
        <v>223.602857142857</v>
      </c>
      <c r="O353" s="81">
        <v>2.4761904761904798</v>
      </c>
      <c r="P353" s="81">
        <v>2.0384615384615401</v>
      </c>
      <c r="Q353" s="80">
        <v>782.61</v>
      </c>
      <c r="R353" s="82">
        <v>0.16666666666666699</v>
      </c>
      <c r="S353" s="80">
        <v>-17.3900000000001</v>
      </c>
      <c r="T353" s="82">
        <v>-3.7034197535597002E-3</v>
      </c>
      <c r="U353" s="83">
        <v>352</v>
      </c>
      <c r="V353" s="84">
        <v>43</v>
      </c>
    </row>
    <row r="354" spans="1:22" x14ac:dyDescent="0.25">
      <c r="A354" s="18" t="str">
        <f t="shared" si="5"/>
        <v>202202-South West51</v>
      </c>
      <c r="B354" s="76">
        <v>2022</v>
      </c>
      <c r="C354" s="77">
        <v>309319</v>
      </c>
      <c r="D354" s="77" t="s">
        <v>340</v>
      </c>
      <c r="E354" s="77" t="s">
        <v>474</v>
      </c>
      <c r="F354" s="77" t="s">
        <v>410</v>
      </c>
      <c r="G354" s="78" t="s">
        <v>537</v>
      </c>
      <c r="H354" s="77" t="s">
        <v>9</v>
      </c>
      <c r="I354" s="77" t="s">
        <v>10</v>
      </c>
      <c r="J354" s="79">
        <v>45</v>
      </c>
      <c r="K354" s="79">
        <v>54</v>
      </c>
      <c r="L354" s="79">
        <v>108</v>
      </c>
      <c r="M354" s="80">
        <v>4684.7359999999999</v>
      </c>
      <c r="N354" s="80">
        <v>104.10524444444501</v>
      </c>
      <c r="O354" s="81">
        <v>1.2</v>
      </c>
      <c r="P354" s="81">
        <v>2</v>
      </c>
      <c r="Q354" s="80">
        <v>1868.586</v>
      </c>
      <c r="R354" s="82">
        <v>0.39886687318132702</v>
      </c>
      <c r="S354" s="80">
        <v>369.18599999999998</v>
      </c>
      <c r="T354" s="82">
        <v>7.8806148308036894E-2</v>
      </c>
      <c r="U354" s="83">
        <v>353</v>
      </c>
      <c r="V354" s="84">
        <v>51</v>
      </c>
    </row>
    <row r="355" spans="1:22" x14ac:dyDescent="0.25">
      <c r="A355" s="18" t="str">
        <f t="shared" si="5"/>
        <v>202201-North West59</v>
      </c>
      <c r="B355" s="76">
        <v>2022</v>
      </c>
      <c r="C355" s="77">
        <v>626603</v>
      </c>
      <c r="D355" s="77" t="s">
        <v>388</v>
      </c>
      <c r="E355" s="77" t="s">
        <v>475</v>
      </c>
      <c r="F355" s="77" t="s">
        <v>409</v>
      </c>
      <c r="G355" s="78" t="s">
        <v>538</v>
      </c>
      <c r="H355" s="77" t="s">
        <v>9</v>
      </c>
      <c r="I355" s="77" t="s">
        <v>10</v>
      </c>
      <c r="J355" s="79">
        <v>28</v>
      </c>
      <c r="K355" s="79">
        <v>37</v>
      </c>
      <c r="L355" s="79">
        <v>91</v>
      </c>
      <c r="M355" s="80">
        <v>4620.8720000000003</v>
      </c>
      <c r="N355" s="80">
        <v>165.03114285714301</v>
      </c>
      <c r="O355" s="81">
        <v>1.3214285714285701</v>
      </c>
      <c r="P355" s="81">
        <v>2.4594594594594601</v>
      </c>
      <c r="Q355" s="80">
        <v>1842.172</v>
      </c>
      <c r="R355" s="82">
        <v>0.39866328260120598</v>
      </c>
      <c r="S355" s="80">
        <v>933.47199999999998</v>
      </c>
      <c r="T355" s="82">
        <v>0.20201208776179</v>
      </c>
      <c r="U355" s="83">
        <v>354</v>
      </c>
      <c r="V355" s="84">
        <v>59</v>
      </c>
    </row>
    <row r="356" spans="1:22" x14ac:dyDescent="0.25">
      <c r="A356" s="18" t="str">
        <f t="shared" si="5"/>
        <v>202201-North West60</v>
      </c>
      <c r="B356" s="76">
        <v>2022</v>
      </c>
      <c r="C356" s="77">
        <v>658048</v>
      </c>
      <c r="D356" s="77" t="s">
        <v>365</v>
      </c>
      <c r="E356" s="77" t="s">
        <v>475</v>
      </c>
      <c r="F356" s="77" t="s">
        <v>416</v>
      </c>
      <c r="G356" s="78" t="s">
        <v>538</v>
      </c>
      <c r="H356" s="77" t="s">
        <v>9</v>
      </c>
      <c r="I356" s="77" t="s">
        <v>10</v>
      </c>
      <c r="J356" s="79">
        <v>12</v>
      </c>
      <c r="K356" s="79">
        <v>28</v>
      </c>
      <c r="L356" s="79">
        <v>106</v>
      </c>
      <c r="M356" s="80">
        <v>4607.9520000000002</v>
      </c>
      <c r="N356" s="80">
        <v>383.99599999999998</v>
      </c>
      <c r="O356" s="81">
        <v>2.3333333333333299</v>
      </c>
      <c r="P356" s="81">
        <v>3.78571428571429</v>
      </c>
      <c r="Q356" s="80">
        <v>1659.6020000000001</v>
      </c>
      <c r="R356" s="82">
        <v>0.36016043569898298</v>
      </c>
      <c r="S356" s="80">
        <v>1256.8019999999999</v>
      </c>
      <c r="T356" s="82">
        <v>0.272746330690945</v>
      </c>
      <c r="U356" s="83">
        <v>355</v>
      </c>
      <c r="V356" s="84">
        <v>60</v>
      </c>
    </row>
    <row r="357" spans="1:22" x14ac:dyDescent="0.25">
      <c r="A357" s="18" t="str">
        <f t="shared" si="5"/>
        <v>202204-South Central78</v>
      </c>
      <c r="B357" s="76">
        <v>2022</v>
      </c>
      <c r="C357" s="77">
        <v>316478</v>
      </c>
      <c r="D357" s="77" t="s">
        <v>305</v>
      </c>
      <c r="E357" s="77" t="s">
        <v>472</v>
      </c>
      <c r="F357" s="77" t="s">
        <v>400</v>
      </c>
      <c r="G357" s="78" t="s">
        <v>534</v>
      </c>
      <c r="H357" s="77" t="s">
        <v>9</v>
      </c>
      <c r="I357" s="77" t="s">
        <v>10</v>
      </c>
      <c r="J357" s="79">
        <v>6</v>
      </c>
      <c r="K357" s="79">
        <v>35</v>
      </c>
      <c r="L357" s="79">
        <v>116</v>
      </c>
      <c r="M357" s="80">
        <v>4604.3760000000002</v>
      </c>
      <c r="N357" s="80">
        <v>767.39599999999996</v>
      </c>
      <c r="O357" s="81">
        <v>5.8333333333333304</v>
      </c>
      <c r="P357" s="81">
        <v>3.3142857142857101</v>
      </c>
      <c r="Q357" s="80">
        <v>493.32600000000002</v>
      </c>
      <c r="R357" s="82">
        <v>0.107142857142857</v>
      </c>
      <c r="S357" s="80">
        <v>292.32600000000002</v>
      </c>
      <c r="T357" s="82">
        <v>6.3488733326730995E-2</v>
      </c>
      <c r="U357" s="83">
        <v>356</v>
      </c>
      <c r="V357" s="84">
        <v>78</v>
      </c>
    </row>
    <row r="358" spans="1:22" x14ac:dyDescent="0.25">
      <c r="A358" s="18" t="str">
        <f t="shared" si="5"/>
        <v>202204-South Central79</v>
      </c>
      <c r="B358" s="76">
        <v>2022</v>
      </c>
      <c r="C358" s="77">
        <v>775247</v>
      </c>
      <c r="D358" s="77" t="s">
        <v>86</v>
      </c>
      <c r="E358" s="77" t="s">
        <v>472</v>
      </c>
      <c r="F358" s="77" t="s">
        <v>400</v>
      </c>
      <c r="G358" s="78" t="s">
        <v>535</v>
      </c>
      <c r="H358" s="77" t="s">
        <v>2</v>
      </c>
      <c r="I358" s="77" t="s">
        <v>10</v>
      </c>
      <c r="J358" s="79">
        <v>18</v>
      </c>
      <c r="K358" s="79">
        <v>45</v>
      </c>
      <c r="L358" s="79">
        <v>141</v>
      </c>
      <c r="M358" s="80">
        <v>4583.4058000000005</v>
      </c>
      <c r="N358" s="80">
        <v>254.633655555556</v>
      </c>
      <c r="O358" s="81">
        <v>2.5</v>
      </c>
      <c r="P358" s="81">
        <v>3.1333333333333302</v>
      </c>
      <c r="Q358" s="80">
        <v>815.55579999999998</v>
      </c>
      <c r="R358" s="82">
        <v>0.177936633932784</v>
      </c>
      <c r="S358" s="80">
        <v>267.55579999999998</v>
      </c>
      <c r="T358" s="82">
        <v>5.8374887949044302E-2</v>
      </c>
      <c r="U358" s="83">
        <v>357</v>
      </c>
      <c r="V358" s="84">
        <v>79</v>
      </c>
    </row>
    <row r="359" spans="1:22" x14ac:dyDescent="0.25">
      <c r="A359" s="18" t="str">
        <f t="shared" si="5"/>
        <v>202205-North East46</v>
      </c>
      <c r="B359" s="76">
        <v>2022</v>
      </c>
      <c r="C359" s="77">
        <v>281083</v>
      </c>
      <c r="D359" s="77" t="s">
        <v>69</v>
      </c>
      <c r="E359" s="77" t="s">
        <v>473</v>
      </c>
      <c r="F359" s="77" t="s">
        <v>406</v>
      </c>
      <c r="G359" s="78" t="s">
        <v>536</v>
      </c>
      <c r="H359" s="77" t="s">
        <v>2</v>
      </c>
      <c r="I359" s="77" t="s">
        <v>10</v>
      </c>
      <c r="J359" s="79">
        <v>19</v>
      </c>
      <c r="K359" s="79">
        <v>48</v>
      </c>
      <c r="L359" s="79">
        <v>113</v>
      </c>
      <c r="M359" s="80">
        <v>4582.08</v>
      </c>
      <c r="N359" s="80">
        <v>241.162105263158</v>
      </c>
      <c r="O359" s="81">
        <v>2.5263157894736801</v>
      </c>
      <c r="P359" s="81">
        <v>2.3541666666666701</v>
      </c>
      <c r="Q359" s="80">
        <v>763.68</v>
      </c>
      <c r="R359" s="82">
        <v>0.16666666666666699</v>
      </c>
      <c r="S359" s="80">
        <v>121.88</v>
      </c>
      <c r="T359" s="82">
        <v>2.65992736922969E-2</v>
      </c>
      <c r="U359" s="83">
        <v>358</v>
      </c>
      <c r="V359" s="84">
        <v>46</v>
      </c>
    </row>
    <row r="360" spans="1:22" x14ac:dyDescent="0.25">
      <c r="A360" s="18" t="str">
        <f t="shared" si="5"/>
        <v>202202-South West52</v>
      </c>
      <c r="B360" s="76">
        <v>2022</v>
      </c>
      <c r="C360" s="77">
        <v>988636</v>
      </c>
      <c r="D360" s="77" t="s">
        <v>272</v>
      </c>
      <c r="E360" s="77" t="s">
        <v>474</v>
      </c>
      <c r="F360" s="77" t="s">
        <v>418</v>
      </c>
      <c r="G360" s="78" t="s">
        <v>537</v>
      </c>
      <c r="H360" s="77" t="s">
        <v>9</v>
      </c>
      <c r="I360" s="77" t="s">
        <v>10</v>
      </c>
      <c r="J360" s="79">
        <v>16</v>
      </c>
      <c r="K360" s="79">
        <v>31</v>
      </c>
      <c r="L360" s="79">
        <v>75</v>
      </c>
      <c r="M360" s="80">
        <v>4555.3999999999996</v>
      </c>
      <c r="N360" s="80">
        <v>284.71249999999998</v>
      </c>
      <c r="O360" s="81">
        <v>1.9375</v>
      </c>
      <c r="P360" s="81">
        <v>2.4193548387096802</v>
      </c>
      <c r="Q360" s="80">
        <v>1592.6</v>
      </c>
      <c r="R360" s="82">
        <v>0.34960705975326001</v>
      </c>
      <c r="S360" s="80">
        <v>1046.5</v>
      </c>
      <c r="T360" s="82">
        <v>0.22972735654388199</v>
      </c>
      <c r="U360" s="83">
        <v>359</v>
      </c>
      <c r="V360" s="84">
        <v>52</v>
      </c>
    </row>
    <row r="361" spans="1:22" x14ac:dyDescent="0.25">
      <c r="A361" s="18" t="str">
        <f t="shared" si="5"/>
        <v>202201-North West61</v>
      </c>
      <c r="B361" s="76">
        <v>2022</v>
      </c>
      <c r="C361" s="77">
        <v>861673</v>
      </c>
      <c r="D361" s="77" t="s">
        <v>238</v>
      </c>
      <c r="E361" s="77" t="s">
        <v>475</v>
      </c>
      <c r="F361" s="77" t="s">
        <v>399</v>
      </c>
      <c r="G361" s="78" t="s">
        <v>538</v>
      </c>
      <c r="H361" s="77" t="s">
        <v>9</v>
      </c>
      <c r="I361" s="77" t="s">
        <v>10</v>
      </c>
      <c r="J361" s="79">
        <v>23</v>
      </c>
      <c r="K361" s="79">
        <v>47</v>
      </c>
      <c r="L361" s="79">
        <v>128</v>
      </c>
      <c r="M361" s="80">
        <v>4505.7039999999997</v>
      </c>
      <c r="N361" s="80">
        <v>195.90017391304301</v>
      </c>
      <c r="O361" s="81">
        <v>2.0434782608695699</v>
      </c>
      <c r="P361" s="81">
        <v>2.7234042553191502</v>
      </c>
      <c r="Q361" s="80">
        <v>1396.2539999999999</v>
      </c>
      <c r="R361" s="82">
        <v>0.30988586911168597</v>
      </c>
      <c r="S361" s="80">
        <v>632.10400000000004</v>
      </c>
      <c r="T361" s="82">
        <v>0.14028973052823701</v>
      </c>
      <c r="U361" s="83">
        <v>360</v>
      </c>
      <c r="V361" s="84">
        <v>61</v>
      </c>
    </row>
    <row r="362" spans="1:22" x14ac:dyDescent="0.25">
      <c r="A362" s="18" t="str">
        <f t="shared" si="5"/>
        <v>202205-North East47</v>
      </c>
      <c r="B362" s="76">
        <v>2022</v>
      </c>
      <c r="C362" s="77">
        <v>998890</v>
      </c>
      <c r="D362" s="77" t="s">
        <v>273</v>
      </c>
      <c r="E362" s="77" t="s">
        <v>473</v>
      </c>
      <c r="F362" s="77" t="s">
        <v>423</v>
      </c>
      <c r="G362" s="78" t="s">
        <v>535</v>
      </c>
      <c r="H362" s="77" t="s">
        <v>9</v>
      </c>
      <c r="I362" s="77" t="s">
        <v>10</v>
      </c>
      <c r="J362" s="79">
        <v>10</v>
      </c>
      <c r="K362" s="79">
        <v>28</v>
      </c>
      <c r="L362" s="79">
        <v>109</v>
      </c>
      <c r="M362" s="80">
        <v>4484.7280000000001</v>
      </c>
      <c r="N362" s="80">
        <v>448.47280000000001</v>
      </c>
      <c r="O362" s="81">
        <v>2.8</v>
      </c>
      <c r="P362" s="81">
        <v>3.8928571428571401</v>
      </c>
      <c r="Q362" s="80">
        <v>1813.578</v>
      </c>
      <c r="R362" s="82">
        <v>0.40438974225415703</v>
      </c>
      <c r="S362" s="80">
        <v>1473.8779999999999</v>
      </c>
      <c r="T362" s="82">
        <v>0.32864378843042402</v>
      </c>
      <c r="U362" s="83">
        <v>361</v>
      </c>
      <c r="V362" s="84">
        <v>47</v>
      </c>
    </row>
    <row r="363" spans="1:22" x14ac:dyDescent="0.25">
      <c r="A363" s="18" t="str">
        <f t="shared" si="5"/>
        <v>202203-North Central80</v>
      </c>
      <c r="B363" s="76">
        <v>2022</v>
      </c>
      <c r="C363" s="77">
        <v>356398</v>
      </c>
      <c r="D363" s="77" t="s">
        <v>91</v>
      </c>
      <c r="E363" s="77" t="s">
        <v>471</v>
      </c>
      <c r="F363" s="77" t="s">
        <v>419</v>
      </c>
      <c r="G363" s="78" t="s">
        <v>533</v>
      </c>
      <c r="H363" s="77" t="s">
        <v>9</v>
      </c>
      <c r="I363" s="77" t="s">
        <v>10</v>
      </c>
      <c r="J363" s="79">
        <v>15</v>
      </c>
      <c r="K363" s="79">
        <v>49</v>
      </c>
      <c r="L363" s="79">
        <v>103</v>
      </c>
      <c r="M363" s="80">
        <v>4470.3760000000002</v>
      </c>
      <c r="N363" s="80">
        <v>298.02506666666699</v>
      </c>
      <c r="O363" s="81">
        <v>3.2666666666666702</v>
      </c>
      <c r="P363" s="81">
        <v>2.1020408163265301</v>
      </c>
      <c r="Q363" s="80">
        <v>1466.7760000000001</v>
      </c>
      <c r="R363" s="82">
        <v>0.32811020817935699</v>
      </c>
      <c r="S363" s="80">
        <v>912.976</v>
      </c>
      <c r="T363" s="82">
        <v>0.20422801124558701</v>
      </c>
      <c r="U363" s="83">
        <v>362</v>
      </c>
      <c r="V363" s="84">
        <v>80</v>
      </c>
    </row>
    <row r="364" spans="1:22" x14ac:dyDescent="0.25">
      <c r="A364" s="18" t="str">
        <f t="shared" si="5"/>
        <v>202204-South Central80</v>
      </c>
      <c r="B364" s="76">
        <v>2022</v>
      </c>
      <c r="C364" s="77">
        <v>726602</v>
      </c>
      <c r="D364" s="77" t="s">
        <v>191</v>
      </c>
      <c r="E364" s="77" t="s">
        <v>472</v>
      </c>
      <c r="F364" s="77" t="s">
        <v>421</v>
      </c>
      <c r="G364" s="78" t="s">
        <v>534</v>
      </c>
      <c r="H364" s="77" t="s">
        <v>9</v>
      </c>
      <c r="I364" s="77" t="s">
        <v>10</v>
      </c>
      <c r="J364" s="79">
        <v>29</v>
      </c>
      <c r="K364" s="79">
        <v>43</v>
      </c>
      <c r="L364" s="79">
        <v>124</v>
      </c>
      <c r="M364" s="80">
        <v>4433.9023999999999</v>
      </c>
      <c r="N364" s="80">
        <v>152.89318620689599</v>
      </c>
      <c r="O364" s="81">
        <v>1.4827586206896599</v>
      </c>
      <c r="P364" s="81">
        <v>2.8837209302325602</v>
      </c>
      <c r="Q364" s="80">
        <v>1586.1024</v>
      </c>
      <c r="R364" s="82">
        <v>0.35772154118683402</v>
      </c>
      <c r="S364" s="80">
        <v>731.10239999999999</v>
      </c>
      <c r="T364" s="82">
        <v>0.16488915046934699</v>
      </c>
      <c r="U364" s="83">
        <v>363</v>
      </c>
      <c r="V364" s="84">
        <v>80</v>
      </c>
    </row>
    <row r="365" spans="1:22" x14ac:dyDescent="0.25">
      <c r="A365" s="18" t="str">
        <f t="shared" si="5"/>
        <v>202202-South West53</v>
      </c>
      <c r="B365" s="76">
        <v>2022</v>
      </c>
      <c r="C365" s="77">
        <v>162866</v>
      </c>
      <c r="D365" s="77" t="s">
        <v>341</v>
      </c>
      <c r="E365" s="77" t="s">
        <v>474</v>
      </c>
      <c r="F365" s="77" t="s">
        <v>410</v>
      </c>
      <c r="G365" s="78" t="s">
        <v>537</v>
      </c>
      <c r="H365" s="77" t="s">
        <v>9</v>
      </c>
      <c r="I365" s="77" t="s">
        <v>10</v>
      </c>
      <c r="J365" s="79">
        <v>47</v>
      </c>
      <c r="K365" s="79">
        <v>56</v>
      </c>
      <c r="L365" s="79">
        <v>119</v>
      </c>
      <c r="M365" s="80">
        <v>4397.4480000000003</v>
      </c>
      <c r="N365" s="80">
        <v>93.562723404255394</v>
      </c>
      <c r="O365" s="81">
        <v>1.19148936170213</v>
      </c>
      <c r="P365" s="81">
        <v>2.125</v>
      </c>
      <c r="Q365" s="80">
        <v>1690.348</v>
      </c>
      <c r="R365" s="82">
        <v>0.38439294790978701</v>
      </c>
      <c r="S365" s="80">
        <v>124.748</v>
      </c>
      <c r="T365" s="82">
        <v>2.8368271779450199E-2</v>
      </c>
      <c r="U365" s="83">
        <v>364</v>
      </c>
      <c r="V365" s="84">
        <v>53</v>
      </c>
    </row>
    <row r="366" spans="1:22" x14ac:dyDescent="0.25">
      <c r="A366" s="18" t="str">
        <f t="shared" si="5"/>
        <v>202201-North West62</v>
      </c>
      <c r="B366" s="76">
        <v>2022</v>
      </c>
      <c r="C366" s="77">
        <v>316008</v>
      </c>
      <c r="D366" s="77" t="s">
        <v>104</v>
      </c>
      <c r="E366" s="77" t="s">
        <v>475</v>
      </c>
      <c r="F366" s="77" t="s">
        <v>409</v>
      </c>
      <c r="G366" s="78" t="s">
        <v>538</v>
      </c>
      <c r="H366" s="77" t="s">
        <v>2</v>
      </c>
      <c r="I366" s="77" t="s">
        <v>10</v>
      </c>
      <c r="J366" s="79">
        <v>19</v>
      </c>
      <c r="K366" s="79">
        <v>48</v>
      </c>
      <c r="L366" s="79">
        <v>108</v>
      </c>
      <c r="M366" s="80">
        <v>4358.1629999999996</v>
      </c>
      <c r="N366" s="80">
        <v>229.37700000000001</v>
      </c>
      <c r="O366" s="81">
        <v>2.5263157894736801</v>
      </c>
      <c r="P366" s="81">
        <v>2.25</v>
      </c>
      <c r="Q366" s="80">
        <v>535.21300000000099</v>
      </c>
      <c r="R366" s="82">
        <v>0.12280701754386</v>
      </c>
      <c r="S366" s="80">
        <v>-106.58699999999899</v>
      </c>
      <c r="T366" s="82">
        <v>-2.44568640502889E-2</v>
      </c>
      <c r="U366" s="83">
        <v>365</v>
      </c>
      <c r="V366" s="84">
        <v>62</v>
      </c>
    </row>
    <row r="367" spans="1:22" x14ac:dyDescent="0.25">
      <c r="A367" s="18" t="str">
        <f t="shared" si="5"/>
        <v>202204-South Central81</v>
      </c>
      <c r="B367" s="76">
        <v>2022</v>
      </c>
      <c r="C367" s="77">
        <v>790239</v>
      </c>
      <c r="D367" s="77" t="s">
        <v>219</v>
      </c>
      <c r="E367" s="77" t="s">
        <v>472</v>
      </c>
      <c r="F367" s="77" t="s">
        <v>400</v>
      </c>
      <c r="G367" s="78" t="s">
        <v>534</v>
      </c>
      <c r="H367" s="77" t="s">
        <v>9</v>
      </c>
      <c r="I367" s="77" t="s">
        <v>10</v>
      </c>
      <c r="J367" s="79">
        <v>22</v>
      </c>
      <c r="K367" s="79">
        <v>22</v>
      </c>
      <c r="L367" s="79">
        <v>77</v>
      </c>
      <c r="M367" s="80">
        <v>4242.1049999999996</v>
      </c>
      <c r="N367" s="80">
        <v>192.82295454545499</v>
      </c>
      <c r="O367" s="81">
        <v>1</v>
      </c>
      <c r="P367" s="81">
        <v>3.5</v>
      </c>
      <c r="Q367" s="80">
        <v>1099.8050000000001</v>
      </c>
      <c r="R367" s="82">
        <v>0.25925925925925902</v>
      </c>
      <c r="S367" s="80">
        <v>461.80500000000001</v>
      </c>
      <c r="T367" s="82">
        <v>0.108862227596912</v>
      </c>
      <c r="U367" s="83">
        <v>366</v>
      </c>
      <c r="V367" s="84">
        <v>81</v>
      </c>
    </row>
    <row r="368" spans="1:22" x14ac:dyDescent="0.25">
      <c r="A368" s="18" t="str">
        <f t="shared" si="5"/>
        <v>202204-South Central82</v>
      </c>
      <c r="B368" s="76">
        <v>2022</v>
      </c>
      <c r="C368" s="77">
        <v>916061</v>
      </c>
      <c r="D368" s="77" t="s">
        <v>255</v>
      </c>
      <c r="E368" s="77" t="s">
        <v>472</v>
      </c>
      <c r="F368" s="77" t="s">
        <v>421</v>
      </c>
      <c r="G368" s="78" t="s">
        <v>534</v>
      </c>
      <c r="H368" s="77" t="s">
        <v>9</v>
      </c>
      <c r="I368" s="77" t="s">
        <v>10</v>
      </c>
      <c r="J368" s="79">
        <v>25</v>
      </c>
      <c r="K368" s="79">
        <v>43</v>
      </c>
      <c r="L368" s="79">
        <v>86</v>
      </c>
      <c r="M368" s="80">
        <v>4231.5407999999998</v>
      </c>
      <c r="N368" s="80">
        <v>169.26163199999999</v>
      </c>
      <c r="O368" s="81">
        <v>1.72</v>
      </c>
      <c r="P368" s="81">
        <v>2</v>
      </c>
      <c r="Q368" s="80">
        <v>1242.1908000000001</v>
      </c>
      <c r="R368" s="82">
        <v>0.29355519861701401</v>
      </c>
      <c r="S368" s="80">
        <v>499.19080000000002</v>
      </c>
      <c r="T368" s="82">
        <v>0.11796903860645699</v>
      </c>
      <c r="U368" s="83">
        <v>367</v>
      </c>
      <c r="V368" s="84">
        <v>82</v>
      </c>
    </row>
    <row r="369" spans="1:22" x14ac:dyDescent="0.25">
      <c r="A369" s="18" t="str">
        <f t="shared" si="5"/>
        <v>202204-South Central83</v>
      </c>
      <c r="B369" s="76">
        <v>2022</v>
      </c>
      <c r="C369" s="77">
        <v>668464</v>
      </c>
      <c r="D369" s="77" t="s">
        <v>370</v>
      </c>
      <c r="E369" s="77" t="s">
        <v>472</v>
      </c>
      <c r="F369" s="77" t="s">
        <v>421</v>
      </c>
      <c r="G369" s="78" t="s">
        <v>534</v>
      </c>
      <c r="H369" s="77" t="s">
        <v>9</v>
      </c>
      <c r="I369" s="77" t="s">
        <v>10</v>
      </c>
      <c r="J369" s="79">
        <v>27</v>
      </c>
      <c r="K369" s="79">
        <v>36</v>
      </c>
      <c r="L369" s="79">
        <v>93</v>
      </c>
      <c r="M369" s="80">
        <v>4150.4560000000001</v>
      </c>
      <c r="N369" s="80">
        <v>153.72059259259299</v>
      </c>
      <c r="O369" s="81">
        <v>1.3333333333333299</v>
      </c>
      <c r="P369" s="81">
        <v>2.5833333333333299</v>
      </c>
      <c r="Q369" s="80">
        <v>1455.2560000000001</v>
      </c>
      <c r="R369" s="82">
        <v>0.35062556981690701</v>
      </c>
      <c r="S369" s="80">
        <v>663.25599999999997</v>
      </c>
      <c r="T369" s="82">
        <v>0.15980316379694201</v>
      </c>
      <c r="U369" s="83">
        <v>368</v>
      </c>
      <c r="V369" s="84">
        <v>83</v>
      </c>
    </row>
    <row r="370" spans="1:22" x14ac:dyDescent="0.25">
      <c r="A370" s="18" t="str">
        <f t="shared" si="5"/>
        <v>202206-South East44</v>
      </c>
      <c r="B370" s="76">
        <v>2022</v>
      </c>
      <c r="C370" s="77">
        <v>937176</v>
      </c>
      <c r="D370" s="77" t="s">
        <v>259</v>
      </c>
      <c r="E370" s="77" t="s">
        <v>476</v>
      </c>
      <c r="F370" s="77" t="s">
        <v>411</v>
      </c>
      <c r="G370" s="78" t="s">
        <v>536</v>
      </c>
      <c r="H370" s="77" t="s">
        <v>9</v>
      </c>
      <c r="I370" s="77" t="s">
        <v>10</v>
      </c>
      <c r="J370" s="79">
        <v>4</v>
      </c>
      <c r="K370" s="79">
        <v>17</v>
      </c>
      <c r="L370" s="79">
        <v>70</v>
      </c>
      <c r="M370" s="80">
        <v>4077.84</v>
      </c>
      <c r="N370" s="80">
        <v>1019.46</v>
      </c>
      <c r="O370" s="81">
        <v>4.25</v>
      </c>
      <c r="P370" s="81">
        <v>4.1176470588235299</v>
      </c>
      <c r="Q370" s="80">
        <v>1313.74</v>
      </c>
      <c r="R370" s="82">
        <v>0.32216565632785998</v>
      </c>
      <c r="S370" s="80">
        <v>1153.1099999999999</v>
      </c>
      <c r="T370" s="82">
        <v>0.28277470425519402</v>
      </c>
      <c r="U370" s="83">
        <v>369</v>
      </c>
      <c r="V370" s="84">
        <v>44</v>
      </c>
    </row>
    <row r="371" spans="1:22" x14ac:dyDescent="0.25">
      <c r="A371" s="18" t="str">
        <f t="shared" si="5"/>
        <v>202205-North East48</v>
      </c>
      <c r="B371" s="76">
        <v>2022</v>
      </c>
      <c r="C371" s="77">
        <v>962009</v>
      </c>
      <c r="D371" s="77" t="s">
        <v>382</v>
      </c>
      <c r="E371" s="77" t="s">
        <v>473</v>
      </c>
      <c r="F371" s="77" t="s">
        <v>406</v>
      </c>
      <c r="G371" s="78" t="s">
        <v>535</v>
      </c>
      <c r="H371" s="77" t="s">
        <v>9</v>
      </c>
      <c r="I371" s="77" t="s">
        <v>10</v>
      </c>
      <c r="J371" s="79">
        <v>25</v>
      </c>
      <c r="K371" s="79">
        <v>39</v>
      </c>
      <c r="L371" s="79">
        <v>85</v>
      </c>
      <c r="M371" s="80">
        <v>4067.94</v>
      </c>
      <c r="N371" s="80">
        <v>162.7176</v>
      </c>
      <c r="O371" s="81">
        <v>1.56</v>
      </c>
      <c r="P371" s="81">
        <v>2.1794871794871802</v>
      </c>
      <c r="Q371" s="80">
        <v>677.99</v>
      </c>
      <c r="R371" s="82">
        <v>0.16666666666666699</v>
      </c>
      <c r="S371" s="80">
        <v>-139.91</v>
      </c>
      <c r="T371" s="82">
        <v>-3.4393329301808898E-2</v>
      </c>
      <c r="U371" s="83">
        <v>370</v>
      </c>
      <c r="V371" s="84">
        <v>48</v>
      </c>
    </row>
    <row r="372" spans="1:22" x14ac:dyDescent="0.25">
      <c r="A372" s="18" t="str">
        <f t="shared" si="5"/>
        <v>202205-North East49</v>
      </c>
      <c r="B372" s="76">
        <v>2022</v>
      </c>
      <c r="C372" s="77">
        <v>714082</v>
      </c>
      <c r="D372" s="77" t="s">
        <v>189</v>
      </c>
      <c r="E372" s="77" t="s">
        <v>473</v>
      </c>
      <c r="F372" s="77" t="s">
        <v>423</v>
      </c>
      <c r="G372" s="78" t="s">
        <v>535</v>
      </c>
      <c r="H372" s="77" t="s">
        <v>9</v>
      </c>
      <c r="I372" s="77" t="s">
        <v>10</v>
      </c>
      <c r="J372" s="79">
        <v>9</v>
      </c>
      <c r="K372" s="79">
        <v>20</v>
      </c>
      <c r="L372" s="79">
        <v>77</v>
      </c>
      <c r="M372" s="80">
        <v>4056.9839999999999</v>
      </c>
      <c r="N372" s="80">
        <v>450.77600000000001</v>
      </c>
      <c r="O372" s="81">
        <v>2.2222222222222201</v>
      </c>
      <c r="P372" s="81">
        <v>3.85</v>
      </c>
      <c r="Q372" s="80">
        <v>1352.9839999999999</v>
      </c>
      <c r="R372" s="82">
        <v>0.33349502980539197</v>
      </c>
      <c r="S372" s="80">
        <v>1051.9839999999999</v>
      </c>
      <c r="T372" s="82">
        <v>0.25930198393683601</v>
      </c>
      <c r="U372" s="83">
        <v>371</v>
      </c>
      <c r="V372" s="84">
        <v>49</v>
      </c>
    </row>
    <row r="373" spans="1:22" x14ac:dyDescent="0.25">
      <c r="A373" s="18" t="str">
        <f t="shared" si="5"/>
        <v>202201-North West63</v>
      </c>
      <c r="B373" s="76">
        <v>2022</v>
      </c>
      <c r="C373" s="77">
        <v>133279</v>
      </c>
      <c r="D373" s="77" t="s">
        <v>20</v>
      </c>
      <c r="E373" s="77" t="s">
        <v>475</v>
      </c>
      <c r="F373" s="77" t="s">
        <v>409</v>
      </c>
      <c r="G373" s="78" t="s">
        <v>538</v>
      </c>
      <c r="H373" s="77" t="s">
        <v>9</v>
      </c>
      <c r="I373" s="77" t="s">
        <v>10</v>
      </c>
      <c r="J373" s="79">
        <v>19</v>
      </c>
      <c r="K373" s="79">
        <v>28</v>
      </c>
      <c r="L373" s="79">
        <v>91</v>
      </c>
      <c r="M373" s="80">
        <v>4037.672</v>
      </c>
      <c r="N373" s="80">
        <v>212.50905263157901</v>
      </c>
      <c r="O373" s="81">
        <v>1.4736842105263199</v>
      </c>
      <c r="P373" s="81">
        <v>3.25</v>
      </c>
      <c r="Q373" s="80">
        <v>1575.972</v>
      </c>
      <c r="R373" s="82">
        <v>0.390316994545372</v>
      </c>
      <c r="S373" s="80">
        <v>956.17200000000003</v>
      </c>
      <c r="T373" s="82">
        <v>0.23681269801013999</v>
      </c>
      <c r="U373" s="83">
        <v>372</v>
      </c>
      <c r="V373" s="84">
        <v>63</v>
      </c>
    </row>
    <row r="374" spans="1:22" x14ac:dyDescent="0.25">
      <c r="A374" s="18" t="str">
        <f t="shared" si="5"/>
        <v>202204-South Central84</v>
      </c>
      <c r="B374" s="76">
        <v>2022</v>
      </c>
      <c r="C374" s="77">
        <v>143836</v>
      </c>
      <c r="D374" s="77" t="s">
        <v>87</v>
      </c>
      <c r="E374" s="77" t="s">
        <v>472</v>
      </c>
      <c r="F374" s="77" t="s">
        <v>421</v>
      </c>
      <c r="G374" s="78" t="s">
        <v>537</v>
      </c>
      <c r="H374" s="77" t="s">
        <v>2</v>
      </c>
      <c r="I374" s="77" t="s">
        <v>10</v>
      </c>
      <c r="J374" s="79">
        <v>40</v>
      </c>
      <c r="K374" s="79">
        <v>49</v>
      </c>
      <c r="L374" s="79">
        <v>94</v>
      </c>
      <c r="M374" s="80">
        <v>4032.84</v>
      </c>
      <c r="N374" s="80">
        <v>100.821</v>
      </c>
      <c r="O374" s="81">
        <v>1.2250000000000001</v>
      </c>
      <c r="P374" s="81">
        <v>1.9183673469387801</v>
      </c>
      <c r="Q374" s="80">
        <v>672.14</v>
      </c>
      <c r="R374" s="82">
        <v>0.16666666666666699</v>
      </c>
      <c r="S374" s="80">
        <v>-496.86</v>
      </c>
      <c r="T374" s="82">
        <v>-0.12320349927098501</v>
      </c>
      <c r="U374" s="83">
        <v>373</v>
      </c>
      <c r="V374" s="84">
        <v>84</v>
      </c>
    </row>
    <row r="375" spans="1:22" x14ac:dyDescent="0.25">
      <c r="A375" s="18" t="str">
        <f t="shared" si="5"/>
        <v>202201-North West64</v>
      </c>
      <c r="B375" s="76">
        <v>2022</v>
      </c>
      <c r="C375" s="77">
        <v>453953</v>
      </c>
      <c r="D375" s="77" t="s">
        <v>354</v>
      </c>
      <c r="E375" s="77" t="s">
        <v>475</v>
      </c>
      <c r="F375" s="77" t="s">
        <v>409</v>
      </c>
      <c r="G375" s="78" t="s">
        <v>538</v>
      </c>
      <c r="H375" s="77" t="s">
        <v>9</v>
      </c>
      <c r="I375" s="77" t="s">
        <v>10</v>
      </c>
      <c r="J375" s="79">
        <v>16</v>
      </c>
      <c r="K375" s="79">
        <v>27</v>
      </c>
      <c r="L375" s="79">
        <v>73</v>
      </c>
      <c r="M375" s="80">
        <v>3975.4160000000002</v>
      </c>
      <c r="N375" s="80">
        <v>248.46350000000001</v>
      </c>
      <c r="O375" s="81">
        <v>1.6875</v>
      </c>
      <c r="P375" s="81">
        <v>2.7037037037037002</v>
      </c>
      <c r="Q375" s="80">
        <v>1304.866</v>
      </c>
      <c r="R375" s="82">
        <v>0.32823382508899701</v>
      </c>
      <c r="S375" s="80">
        <v>779.16600000000005</v>
      </c>
      <c r="T375" s="82">
        <v>0.19599609198131701</v>
      </c>
      <c r="U375" s="83">
        <v>374</v>
      </c>
      <c r="V375" s="84">
        <v>64</v>
      </c>
    </row>
    <row r="376" spans="1:22" x14ac:dyDescent="0.25">
      <c r="A376" s="18" t="str">
        <f t="shared" si="5"/>
        <v>202204-South Central85</v>
      </c>
      <c r="B376" s="76">
        <v>2022</v>
      </c>
      <c r="C376" s="77">
        <v>310640</v>
      </c>
      <c r="D376" s="77" t="s">
        <v>77</v>
      </c>
      <c r="E376" s="77" t="s">
        <v>472</v>
      </c>
      <c r="F376" s="77" t="s">
        <v>421</v>
      </c>
      <c r="G376" s="78" t="s">
        <v>534</v>
      </c>
      <c r="H376" s="77" t="s">
        <v>9</v>
      </c>
      <c r="I376" s="77" t="s">
        <v>10</v>
      </c>
      <c r="J376" s="79">
        <v>21</v>
      </c>
      <c r="K376" s="79">
        <v>30</v>
      </c>
      <c r="L376" s="79">
        <v>79</v>
      </c>
      <c r="M376" s="80">
        <v>3907.3679999999999</v>
      </c>
      <c r="N376" s="80">
        <v>186.065142857143</v>
      </c>
      <c r="O376" s="81">
        <v>1.4285714285714299</v>
      </c>
      <c r="P376" s="81">
        <v>2.6333333333333302</v>
      </c>
      <c r="Q376" s="80">
        <v>1590.6179999999999</v>
      </c>
      <c r="R376" s="82">
        <v>0.40708169796138999</v>
      </c>
      <c r="S376" s="80">
        <v>972.61800000000005</v>
      </c>
      <c r="T376" s="82">
        <v>0.24891896540075101</v>
      </c>
      <c r="U376" s="83">
        <v>375</v>
      </c>
      <c r="V376" s="84">
        <v>85</v>
      </c>
    </row>
    <row r="377" spans="1:22" x14ac:dyDescent="0.25">
      <c r="A377" s="18" t="str">
        <f t="shared" si="5"/>
        <v>202202-South West54</v>
      </c>
      <c r="B377" s="76">
        <v>2022</v>
      </c>
      <c r="C377" s="77">
        <v>615144</v>
      </c>
      <c r="D377" s="77" t="s">
        <v>163</v>
      </c>
      <c r="E377" s="77" t="s">
        <v>474</v>
      </c>
      <c r="F377" s="77" t="s">
        <v>410</v>
      </c>
      <c r="G377" s="78" t="s">
        <v>537</v>
      </c>
      <c r="H377" s="77" t="s">
        <v>9</v>
      </c>
      <c r="I377" s="77" t="s">
        <v>10</v>
      </c>
      <c r="J377" s="79">
        <v>28</v>
      </c>
      <c r="K377" s="79">
        <v>50</v>
      </c>
      <c r="L377" s="79">
        <v>86</v>
      </c>
      <c r="M377" s="80">
        <v>3828.9119999999998</v>
      </c>
      <c r="N377" s="80">
        <v>136.74685714285701</v>
      </c>
      <c r="O377" s="81">
        <v>1.78571428571429</v>
      </c>
      <c r="P377" s="81">
        <v>1.72</v>
      </c>
      <c r="Q377" s="80">
        <v>1303.0619999999999</v>
      </c>
      <c r="R377" s="82">
        <v>0.34032174152866401</v>
      </c>
      <c r="S377" s="80">
        <v>352.61200000000002</v>
      </c>
      <c r="T377" s="82">
        <v>9.2091957193061597E-2</v>
      </c>
      <c r="U377" s="83">
        <v>376</v>
      </c>
      <c r="V377" s="84">
        <v>54</v>
      </c>
    </row>
    <row r="378" spans="1:22" x14ac:dyDescent="0.25">
      <c r="A378" s="18" t="str">
        <f t="shared" si="5"/>
        <v>202206-South East45</v>
      </c>
      <c r="B378" s="76">
        <v>2022</v>
      </c>
      <c r="C378" s="77">
        <v>809850</v>
      </c>
      <c r="D378" s="77" t="s">
        <v>225</v>
      </c>
      <c r="E378" s="77" t="s">
        <v>476</v>
      </c>
      <c r="F378" s="77" t="s">
        <v>411</v>
      </c>
      <c r="G378" s="78" t="s">
        <v>536</v>
      </c>
      <c r="H378" s="77" t="s">
        <v>9</v>
      </c>
      <c r="I378" s="77" t="s">
        <v>10</v>
      </c>
      <c r="J378" s="79">
        <v>9</v>
      </c>
      <c r="K378" s="79">
        <v>28</v>
      </c>
      <c r="L378" s="79">
        <v>82</v>
      </c>
      <c r="M378" s="80">
        <v>3821.7440000000001</v>
      </c>
      <c r="N378" s="80">
        <v>424.638222222222</v>
      </c>
      <c r="O378" s="81">
        <v>3.1111111111111098</v>
      </c>
      <c r="P378" s="81">
        <v>2.9285714285714302</v>
      </c>
      <c r="Q378" s="80">
        <v>1511.9939999999999</v>
      </c>
      <c r="R378" s="82">
        <v>0.39562932525046202</v>
      </c>
      <c r="S378" s="80">
        <v>1163.2339999999999</v>
      </c>
      <c r="T378" s="82">
        <v>0.30437255870618202</v>
      </c>
      <c r="U378" s="83">
        <v>377</v>
      </c>
      <c r="V378" s="84">
        <v>45</v>
      </c>
    </row>
    <row r="379" spans="1:22" x14ac:dyDescent="0.25">
      <c r="A379" s="18" t="str">
        <f t="shared" si="5"/>
        <v>202203-North Central81</v>
      </c>
      <c r="B379" s="76">
        <v>2022</v>
      </c>
      <c r="C379" s="77">
        <v>586197</v>
      </c>
      <c r="D379" s="77" t="s">
        <v>154</v>
      </c>
      <c r="E379" s="77" t="s">
        <v>471</v>
      </c>
      <c r="F379" s="77" t="s">
        <v>419</v>
      </c>
      <c r="G379" s="78" t="s">
        <v>533</v>
      </c>
      <c r="H379" s="77" t="s">
        <v>9</v>
      </c>
      <c r="I379" s="77" t="s">
        <v>10</v>
      </c>
      <c r="J379" s="79">
        <v>34</v>
      </c>
      <c r="K379" s="79">
        <v>52</v>
      </c>
      <c r="L379" s="79">
        <v>88</v>
      </c>
      <c r="M379" s="80">
        <v>3796.096</v>
      </c>
      <c r="N379" s="80">
        <v>111.64988235294101</v>
      </c>
      <c r="O379" s="81">
        <v>1.52941176470588</v>
      </c>
      <c r="P379" s="81">
        <v>1.6923076923076901</v>
      </c>
      <c r="Q379" s="80">
        <v>1350.396</v>
      </c>
      <c r="R379" s="82">
        <v>0.35573283710422499</v>
      </c>
      <c r="S379" s="80">
        <v>165.99600000000001</v>
      </c>
      <c r="T379" s="82">
        <v>4.3728082746063303E-2</v>
      </c>
      <c r="U379" s="83">
        <v>378</v>
      </c>
      <c r="V379" s="84">
        <v>81</v>
      </c>
    </row>
    <row r="380" spans="1:22" x14ac:dyDescent="0.25">
      <c r="A380" s="18" t="str">
        <f t="shared" si="5"/>
        <v>202206-South East46</v>
      </c>
      <c r="B380" s="76">
        <v>2022</v>
      </c>
      <c r="C380" s="77">
        <v>884431</v>
      </c>
      <c r="D380" s="77" t="s">
        <v>172</v>
      </c>
      <c r="E380" s="77" t="s">
        <v>476</v>
      </c>
      <c r="F380" s="77" t="s">
        <v>397</v>
      </c>
      <c r="G380" s="78" t="s">
        <v>534</v>
      </c>
      <c r="H380" s="77" t="s">
        <v>2</v>
      </c>
      <c r="I380" s="77" t="s">
        <v>10</v>
      </c>
      <c r="J380" s="79">
        <v>18</v>
      </c>
      <c r="K380" s="79">
        <v>37</v>
      </c>
      <c r="L380" s="79">
        <v>80</v>
      </c>
      <c r="M380" s="80">
        <v>3764.152</v>
      </c>
      <c r="N380" s="80">
        <v>209.11955555555599</v>
      </c>
      <c r="O380" s="81">
        <v>2.0555555555555598</v>
      </c>
      <c r="P380" s="81">
        <v>2.1621621621621601</v>
      </c>
      <c r="Q380" s="80">
        <v>403.30200000000002</v>
      </c>
      <c r="R380" s="82">
        <v>0.107142857142857</v>
      </c>
      <c r="S380" s="80">
        <v>-272.94799999999998</v>
      </c>
      <c r="T380" s="82">
        <v>-7.2512480898752105E-2</v>
      </c>
      <c r="U380" s="83">
        <v>379</v>
      </c>
      <c r="V380" s="84">
        <v>46</v>
      </c>
    </row>
    <row r="381" spans="1:22" x14ac:dyDescent="0.25">
      <c r="A381" s="18" t="str">
        <f t="shared" si="5"/>
        <v>202202-South West55</v>
      </c>
      <c r="B381" s="76">
        <v>2022</v>
      </c>
      <c r="C381" s="77">
        <v>105397</v>
      </c>
      <c r="D381" s="77" t="s">
        <v>293</v>
      </c>
      <c r="E381" s="77" t="s">
        <v>474</v>
      </c>
      <c r="F381" s="77" t="s">
        <v>418</v>
      </c>
      <c r="G381" s="78" t="s">
        <v>537</v>
      </c>
      <c r="H381" s="77" t="s">
        <v>9</v>
      </c>
      <c r="I381" s="77" t="s">
        <v>10</v>
      </c>
      <c r="J381" s="79">
        <v>27</v>
      </c>
      <c r="K381" s="79">
        <v>36</v>
      </c>
      <c r="L381" s="79">
        <v>98</v>
      </c>
      <c r="M381" s="80">
        <v>3671.2159999999999</v>
      </c>
      <c r="N381" s="80">
        <v>135.970962962963</v>
      </c>
      <c r="O381" s="81">
        <v>1.3333333333333299</v>
      </c>
      <c r="P381" s="81">
        <v>2.7222222222222201</v>
      </c>
      <c r="Q381" s="80">
        <v>1357.5160000000001</v>
      </c>
      <c r="R381" s="82">
        <v>0.36977284910503799</v>
      </c>
      <c r="S381" s="80">
        <v>453.916</v>
      </c>
      <c r="T381" s="82">
        <v>0.12364186689097</v>
      </c>
      <c r="U381" s="83">
        <v>380</v>
      </c>
      <c r="V381" s="84">
        <v>55</v>
      </c>
    </row>
    <row r="382" spans="1:22" x14ac:dyDescent="0.25">
      <c r="A382" s="18" t="str">
        <f t="shared" si="5"/>
        <v>202204-South Central86</v>
      </c>
      <c r="B382" s="76">
        <v>2022</v>
      </c>
      <c r="C382" s="77">
        <v>623397</v>
      </c>
      <c r="D382" s="77" t="s">
        <v>160</v>
      </c>
      <c r="E382" s="77" t="s">
        <v>472</v>
      </c>
      <c r="F382" s="77" t="s">
        <v>421</v>
      </c>
      <c r="G382" s="78" t="s">
        <v>535</v>
      </c>
      <c r="H382" s="77" t="s">
        <v>2</v>
      </c>
      <c r="I382" s="77" t="s">
        <v>10</v>
      </c>
      <c r="J382" s="79">
        <v>15</v>
      </c>
      <c r="K382" s="79">
        <v>40</v>
      </c>
      <c r="L382" s="79">
        <v>77</v>
      </c>
      <c r="M382" s="80">
        <v>3658.9994999999999</v>
      </c>
      <c r="N382" s="80">
        <v>243.9333</v>
      </c>
      <c r="O382" s="81">
        <v>2.6666666666666701</v>
      </c>
      <c r="P382" s="81">
        <v>1.925</v>
      </c>
      <c r="Q382" s="80">
        <v>630.99950000000001</v>
      </c>
      <c r="R382" s="82">
        <v>0.17245137639401101</v>
      </c>
      <c r="S382" s="80">
        <v>171.49950000000001</v>
      </c>
      <c r="T382" s="82">
        <v>4.6870599463049903E-2</v>
      </c>
      <c r="U382" s="83">
        <v>381</v>
      </c>
      <c r="V382" s="84">
        <v>86</v>
      </c>
    </row>
    <row r="383" spans="1:22" x14ac:dyDescent="0.25">
      <c r="A383" s="18" t="str">
        <f t="shared" si="5"/>
        <v>202204-South Central87</v>
      </c>
      <c r="B383" s="76">
        <v>2022</v>
      </c>
      <c r="C383" s="77">
        <v>129543</v>
      </c>
      <c r="D383" s="77" t="s">
        <v>19</v>
      </c>
      <c r="E383" s="77" t="s">
        <v>472</v>
      </c>
      <c r="F383" s="77" t="s">
        <v>421</v>
      </c>
      <c r="G383" s="78" t="s">
        <v>534</v>
      </c>
      <c r="H383" s="77" t="s">
        <v>9</v>
      </c>
      <c r="I383" s="77" t="s">
        <v>10</v>
      </c>
      <c r="J383" s="79">
        <v>10</v>
      </c>
      <c r="K383" s="79">
        <v>30</v>
      </c>
      <c r="L383" s="79">
        <v>80</v>
      </c>
      <c r="M383" s="80">
        <v>3636.96</v>
      </c>
      <c r="N383" s="80">
        <v>363.69600000000003</v>
      </c>
      <c r="O383" s="81">
        <v>3</v>
      </c>
      <c r="P383" s="81">
        <v>2.6666666666666701</v>
      </c>
      <c r="Q383" s="80">
        <v>1506.51</v>
      </c>
      <c r="R383" s="82">
        <v>0.414222317539923</v>
      </c>
      <c r="S383" s="80">
        <v>1197.01</v>
      </c>
      <c r="T383" s="82">
        <v>0.32912377370111301</v>
      </c>
      <c r="U383" s="83">
        <v>382</v>
      </c>
      <c r="V383" s="84">
        <v>87</v>
      </c>
    </row>
    <row r="384" spans="1:22" x14ac:dyDescent="0.25">
      <c r="A384" s="18" t="str">
        <f t="shared" si="5"/>
        <v>202204-South Central88</v>
      </c>
      <c r="B384" s="76">
        <v>2022</v>
      </c>
      <c r="C384" s="77">
        <v>478552</v>
      </c>
      <c r="D384" s="77" t="s">
        <v>379</v>
      </c>
      <c r="E384" s="77" t="s">
        <v>472</v>
      </c>
      <c r="F384" s="77" t="s">
        <v>421</v>
      </c>
      <c r="G384" s="78" t="s">
        <v>534</v>
      </c>
      <c r="H384" s="77" t="s">
        <v>9</v>
      </c>
      <c r="I384" s="77" t="s">
        <v>10</v>
      </c>
      <c r="J384" s="79">
        <v>18</v>
      </c>
      <c r="K384" s="79">
        <v>36</v>
      </c>
      <c r="L384" s="79">
        <v>90</v>
      </c>
      <c r="M384" s="80">
        <v>3625.9920000000002</v>
      </c>
      <c r="N384" s="80">
        <v>201.44399999999999</v>
      </c>
      <c r="O384" s="81">
        <v>2</v>
      </c>
      <c r="P384" s="81">
        <v>2.5</v>
      </c>
      <c r="Q384" s="80">
        <v>914.04200000000003</v>
      </c>
      <c r="R384" s="82">
        <v>0.25208053409935799</v>
      </c>
      <c r="S384" s="80">
        <v>374.04199999999997</v>
      </c>
      <c r="T384" s="82">
        <v>0.103155770889732</v>
      </c>
      <c r="U384" s="83">
        <v>383</v>
      </c>
      <c r="V384" s="84">
        <v>88</v>
      </c>
    </row>
    <row r="385" spans="1:22" x14ac:dyDescent="0.25">
      <c r="A385" s="18" t="str">
        <f t="shared" si="5"/>
        <v>202202-South West56</v>
      </c>
      <c r="B385" s="76">
        <v>2022</v>
      </c>
      <c r="C385" s="77">
        <v>563414</v>
      </c>
      <c r="D385" s="77" t="s">
        <v>147</v>
      </c>
      <c r="E385" s="77" t="s">
        <v>474</v>
      </c>
      <c r="F385" s="77" t="s">
        <v>410</v>
      </c>
      <c r="G385" s="78" t="s">
        <v>537</v>
      </c>
      <c r="H385" s="77" t="s">
        <v>9</v>
      </c>
      <c r="I385" s="77" t="s">
        <v>10</v>
      </c>
      <c r="J385" s="79">
        <v>15</v>
      </c>
      <c r="K385" s="79">
        <v>30</v>
      </c>
      <c r="L385" s="79">
        <v>72</v>
      </c>
      <c r="M385" s="80">
        <v>3594.6239999999998</v>
      </c>
      <c r="N385" s="80">
        <v>239.64160000000001</v>
      </c>
      <c r="O385" s="81">
        <v>2</v>
      </c>
      <c r="P385" s="81">
        <v>2.4</v>
      </c>
      <c r="Q385" s="80">
        <v>1137.4739999999999</v>
      </c>
      <c r="R385" s="82">
        <v>0.31643754673646002</v>
      </c>
      <c r="S385" s="80">
        <v>625.024</v>
      </c>
      <c r="T385" s="82">
        <v>0.17387743474699999</v>
      </c>
      <c r="U385" s="83">
        <v>384</v>
      </c>
      <c r="V385" s="84">
        <v>56</v>
      </c>
    </row>
    <row r="386" spans="1:22" x14ac:dyDescent="0.25">
      <c r="A386" s="18" t="str">
        <f t="shared" ref="A386:A449" si="6">B386&amp;E386&amp;V386</f>
        <v>202205-North East50</v>
      </c>
      <c r="B386" s="76">
        <v>2022</v>
      </c>
      <c r="C386" s="77">
        <v>599426</v>
      </c>
      <c r="D386" s="77" t="s">
        <v>339</v>
      </c>
      <c r="E386" s="77" t="s">
        <v>473</v>
      </c>
      <c r="F386" s="77" t="s">
        <v>407</v>
      </c>
      <c r="G386" s="78" t="s">
        <v>535</v>
      </c>
      <c r="H386" s="77" t="s">
        <v>9</v>
      </c>
      <c r="I386" s="77" t="s">
        <v>10</v>
      </c>
      <c r="J386" s="79">
        <v>14</v>
      </c>
      <c r="K386" s="79">
        <v>23</v>
      </c>
      <c r="L386" s="79">
        <v>58</v>
      </c>
      <c r="M386" s="80">
        <v>3548.3359999999998</v>
      </c>
      <c r="N386" s="80">
        <v>253.45257142857099</v>
      </c>
      <c r="O386" s="81">
        <v>1.6428571428571399</v>
      </c>
      <c r="P386" s="81">
        <v>2.52173913043478</v>
      </c>
      <c r="Q386" s="80">
        <v>1368.2860000000001</v>
      </c>
      <c r="R386" s="82">
        <v>0.38561342556060102</v>
      </c>
      <c r="S386" s="80">
        <v>908.98599999999999</v>
      </c>
      <c r="T386" s="82">
        <v>0.25617247070176002</v>
      </c>
      <c r="U386" s="83">
        <v>385</v>
      </c>
      <c r="V386" s="84">
        <v>50</v>
      </c>
    </row>
    <row r="387" spans="1:22" x14ac:dyDescent="0.25">
      <c r="A387" s="18" t="str">
        <f t="shared" si="6"/>
        <v>202203-North Central82</v>
      </c>
      <c r="B387" s="76">
        <v>2022</v>
      </c>
      <c r="C387" s="77">
        <v>377121</v>
      </c>
      <c r="D387" s="77" t="s">
        <v>311</v>
      </c>
      <c r="E387" s="77" t="s">
        <v>471</v>
      </c>
      <c r="F387" s="77" t="s">
        <v>419</v>
      </c>
      <c r="G387" s="78" t="s">
        <v>533</v>
      </c>
      <c r="H387" s="77" t="s">
        <v>9</v>
      </c>
      <c r="I387" s="77" t="s">
        <v>10</v>
      </c>
      <c r="J387" s="79">
        <v>21</v>
      </c>
      <c r="K387" s="79">
        <v>33</v>
      </c>
      <c r="L387" s="79">
        <v>72</v>
      </c>
      <c r="M387" s="80">
        <v>3528.2240000000002</v>
      </c>
      <c r="N387" s="80">
        <v>168.01066666666699</v>
      </c>
      <c r="O387" s="81">
        <v>1.5714285714285701</v>
      </c>
      <c r="P387" s="81">
        <v>2.1818181818181799</v>
      </c>
      <c r="Q387" s="80">
        <v>1362.624</v>
      </c>
      <c r="R387" s="82">
        <v>0.38620677145215299</v>
      </c>
      <c r="S387" s="80">
        <v>630.024</v>
      </c>
      <c r="T387" s="82">
        <v>0.17856689371196399</v>
      </c>
      <c r="U387" s="83">
        <v>386</v>
      </c>
      <c r="V387" s="84">
        <v>82</v>
      </c>
    </row>
    <row r="388" spans="1:22" x14ac:dyDescent="0.25">
      <c r="A388" s="18" t="str">
        <f t="shared" si="6"/>
        <v>202201-North West65</v>
      </c>
      <c r="B388" s="76">
        <v>2022</v>
      </c>
      <c r="C388" s="77">
        <v>879751</v>
      </c>
      <c r="D388" s="77" t="s">
        <v>244</v>
      </c>
      <c r="E388" s="77" t="s">
        <v>475</v>
      </c>
      <c r="F388" s="77" t="s">
        <v>402</v>
      </c>
      <c r="G388" s="78" t="s">
        <v>538</v>
      </c>
      <c r="H388" s="77" t="s">
        <v>9</v>
      </c>
      <c r="I388" s="77" t="s">
        <v>10</v>
      </c>
      <c r="J388" s="79">
        <v>41</v>
      </c>
      <c r="K388" s="79">
        <v>41</v>
      </c>
      <c r="L388" s="79">
        <v>86</v>
      </c>
      <c r="M388" s="80">
        <v>3525.54</v>
      </c>
      <c r="N388" s="80">
        <v>85.988780487804902</v>
      </c>
      <c r="O388" s="81">
        <v>1</v>
      </c>
      <c r="P388" s="81">
        <v>2.0975609756097602</v>
      </c>
      <c r="Q388" s="80">
        <v>587.59</v>
      </c>
      <c r="R388" s="82">
        <v>0.16666666666666699</v>
      </c>
      <c r="S388" s="80">
        <v>-728.51</v>
      </c>
      <c r="T388" s="82">
        <v>-0.206637848386347</v>
      </c>
      <c r="U388" s="83">
        <v>387</v>
      </c>
      <c r="V388" s="84">
        <v>65</v>
      </c>
    </row>
    <row r="389" spans="1:22" x14ac:dyDescent="0.25">
      <c r="A389" s="18" t="str">
        <f t="shared" si="6"/>
        <v>202201-North West66</v>
      </c>
      <c r="B389" s="76">
        <v>2022</v>
      </c>
      <c r="C389" s="77">
        <v>739560</v>
      </c>
      <c r="D389" s="77" t="s">
        <v>200</v>
      </c>
      <c r="E389" s="77" t="s">
        <v>475</v>
      </c>
      <c r="F389" s="77" t="s">
        <v>414</v>
      </c>
      <c r="G389" s="78" t="s">
        <v>538</v>
      </c>
      <c r="H389" s="77" t="s">
        <v>9</v>
      </c>
      <c r="I389" s="77" t="s">
        <v>10</v>
      </c>
      <c r="J389" s="79">
        <v>14</v>
      </c>
      <c r="K389" s="79">
        <v>23</v>
      </c>
      <c r="L389" s="79">
        <v>108</v>
      </c>
      <c r="M389" s="80">
        <v>3508.14</v>
      </c>
      <c r="N389" s="80">
        <v>250.581428571429</v>
      </c>
      <c r="O389" s="81">
        <v>1.6428571428571399</v>
      </c>
      <c r="P389" s="81">
        <v>4.6956521739130404</v>
      </c>
      <c r="Q389" s="80">
        <v>584.69000000000005</v>
      </c>
      <c r="R389" s="82">
        <v>0.16666666666666699</v>
      </c>
      <c r="S389" s="80">
        <v>125.39</v>
      </c>
      <c r="T389" s="82">
        <v>3.5742587239961897E-2</v>
      </c>
      <c r="U389" s="83">
        <v>388</v>
      </c>
      <c r="V389" s="84">
        <v>66</v>
      </c>
    </row>
    <row r="390" spans="1:22" x14ac:dyDescent="0.25">
      <c r="A390" s="18" t="str">
        <f t="shared" si="6"/>
        <v>202201-North West67</v>
      </c>
      <c r="B390" s="76">
        <v>2022</v>
      </c>
      <c r="C390" s="77">
        <v>934743</v>
      </c>
      <c r="D390" s="77" t="s">
        <v>258</v>
      </c>
      <c r="E390" s="77" t="s">
        <v>475</v>
      </c>
      <c r="F390" s="77" t="s">
        <v>409</v>
      </c>
      <c r="G390" s="78" t="s">
        <v>538</v>
      </c>
      <c r="H390" s="77" t="s">
        <v>9</v>
      </c>
      <c r="I390" s="77" t="s">
        <v>10</v>
      </c>
      <c r="J390" s="79">
        <v>16</v>
      </c>
      <c r="K390" s="79">
        <v>25</v>
      </c>
      <c r="L390" s="79">
        <v>65</v>
      </c>
      <c r="M390" s="80">
        <v>3452.28</v>
      </c>
      <c r="N390" s="80">
        <v>215.76750000000001</v>
      </c>
      <c r="O390" s="81">
        <v>1.5625</v>
      </c>
      <c r="P390" s="81">
        <v>2.6</v>
      </c>
      <c r="Q390" s="80">
        <v>975.93</v>
      </c>
      <c r="R390" s="82">
        <v>0.28269143870138003</v>
      </c>
      <c r="S390" s="80">
        <v>452.43</v>
      </c>
      <c r="T390" s="82">
        <v>0.13105252181167201</v>
      </c>
      <c r="U390" s="83">
        <v>389</v>
      </c>
      <c r="V390" s="84">
        <v>67</v>
      </c>
    </row>
    <row r="391" spans="1:22" x14ac:dyDescent="0.25">
      <c r="A391" s="18" t="str">
        <f t="shared" si="6"/>
        <v>202205-North East51</v>
      </c>
      <c r="B391" s="76">
        <v>2022</v>
      </c>
      <c r="C391" s="77">
        <v>629125</v>
      </c>
      <c r="D391" s="77" t="s">
        <v>320</v>
      </c>
      <c r="E391" s="77" t="s">
        <v>473</v>
      </c>
      <c r="F391" s="77" t="s">
        <v>406</v>
      </c>
      <c r="G391" s="78" t="s">
        <v>535</v>
      </c>
      <c r="H391" s="77" t="s">
        <v>9</v>
      </c>
      <c r="I391" s="77" t="s">
        <v>10</v>
      </c>
      <c r="J391" s="79">
        <v>11</v>
      </c>
      <c r="K391" s="79">
        <v>26</v>
      </c>
      <c r="L391" s="79">
        <v>75</v>
      </c>
      <c r="M391" s="80">
        <v>3423.66</v>
      </c>
      <c r="N391" s="80">
        <v>311.24181818181802</v>
      </c>
      <c r="O391" s="81">
        <v>2.3636363636363602</v>
      </c>
      <c r="P391" s="81">
        <v>2.8846153846153801</v>
      </c>
      <c r="Q391" s="80">
        <v>570.61</v>
      </c>
      <c r="R391" s="82">
        <v>0.16666666666666699</v>
      </c>
      <c r="S391" s="80">
        <v>201.01</v>
      </c>
      <c r="T391" s="82">
        <v>5.8712021637662599E-2</v>
      </c>
      <c r="U391" s="83">
        <v>390</v>
      </c>
      <c r="V391" s="84">
        <v>51</v>
      </c>
    </row>
    <row r="392" spans="1:22" x14ac:dyDescent="0.25">
      <c r="A392" s="18" t="str">
        <f t="shared" si="6"/>
        <v>202202-South West57</v>
      </c>
      <c r="B392" s="76">
        <v>2022</v>
      </c>
      <c r="C392" s="77">
        <v>690065</v>
      </c>
      <c r="D392" s="77" t="s">
        <v>344</v>
      </c>
      <c r="E392" s="77" t="s">
        <v>474</v>
      </c>
      <c r="F392" s="77" t="s">
        <v>418</v>
      </c>
      <c r="G392" s="78" t="s">
        <v>537</v>
      </c>
      <c r="H392" s="77" t="s">
        <v>9</v>
      </c>
      <c r="I392" s="77" t="s">
        <v>10</v>
      </c>
      <c r="J392" s="79">
        <v>16</v>
      </c>
      <c r="K392" s="79">
        <v>38</v>
      </c>
      <c r="L392" s="79">
        <v>65</v>
      </c>
      <c r="M392" s="80">
        <v>3419.48</v>
      </c>
      <c r="N392" s="80">
        <v>213.7175</v>
      </c>
      <c r="O392" s="81">
        <v>2.375</v>
      </c>
      <c r="P392" s="81">
        <v>1.7105263157894699</v>
      </c>
      <c r="Q392" s="80">
        <v>1145.8800000000001</v>
      </c>
      <c r="R392" s="82">
        <v>0.33510358300092402</v>
      </c>
      <c r="S392" s="80">
        <v>592.08000000000004</v>
      </c>
      <c r="T392" s="82">
        <v>0.17314913378642399</v>
      </c>
      <c r="U392" s="83">
        <v>391</v>
      </c>
      <c r="V392" s="84">
        <v>57</v>
      </c>
    </row>
    <row r="393" spans="1:22" x14ac:dyDescent="0.25">
      <c r="A393" s="18" t="str">
        <f t="shared" si="6"/>
        <v>202205-North East52</v>
      </c>
      <c r="B393" s="76">
        <v>2022</v>
      </c>
      <c r="C393" s="77">
        <v>322666</v>
      </c>
      <c r="D393" s="77" t="s">
        <v>80</v>
      </c>
      <c r="E393" s="77" t="s">
        <v>473</v>
      </c>
      <c r="F393" s="77" t="s">
        <v>425</v>
      </c>
      <c r="G393" s="78" t="s">
        <v>535</v>
      </c>
      <c r="H393" s="77" t="s">
        <v>9</v>
      </c>
      <c r="I393" s="77" t="s">
        <v>10</v>
      </c>
      <c r="J393" s="79">
        <v>21</v>
      </c>
      <c r="K393" s="79">
        <v>38</v>
      </c>
      <c r="L393" s="79">
        <v>82</v>
      </c>
      <c r="M393" s="80">
        <v>3388.14</v>
      </c>
      <c r="N393" s="80">
        <v>161.34</v>
      </c>
      <c r="O393" s="81">
        <v>1.80952380952381</v>
      </c>
      <c r="P393" s="81">
        <v>2.1578947368421102</v>
      </c>
      <c r="Q393" s="80">
        <v>564.69000000000005</v>
      </c>
      <c r="R393" s="82">
        <v>0.16666666666666699</v>
      </c>
      <c r="S393" s="80">
        <v>-128.11000000000001</v>
      </c>
      <c r="T393" s="82">
        <v>-3.7811306498550898E-2</v>
      </c>
      <c r="U393" s="83">
        <v>392</v>
      </c>
      <c r="V393" s="84">
        <v>52</v>
      </c>
    </row>
    <row r="394" spans="1:22" x14ac:dyDescent="0.25">
      <c r="A394" s="18" t="str">
        <f t="shared" si="6"/>
        <v>202204-South Central89</v>
      </c>
      <c r="B394" s="76">
        <v>2022</v>
      </c>
      <c r="C394" s="77">
        <v>188132</v>
      </c>
      <c r="D394" s="77" t="s">
        <v>48</v>
      </c>
      <c r="E394" s="77" t="s">
        <v>472</v>
      </c>
      <c r="F394" s="77" t="s">
        <v>400</v>
      </c>
      <c r="G394" s="78" t="s">
        <v>538</v>
      </c>
      <c r="H394" s="77" t="s">
        <v>2</v>
      </c>
      <c r="I394" s="77" t="s">
        <v>10</v>
      </c>
      <c r="J394" s="79">
        <v>10</v>
      </c>
      <c r="K394" s="79">
        <v>28</v>
      </c>
      <c r="L394" s="79">
        <v>80</v>
      </c>
      <c r="M394" s="80">
        <v>3375.66</v>
      </c>
      <c r="N394" s="80">
        <v>337.56599999999997</v>
      </c>
      <c r="O394" s="81">
        <v>2.8</v>
      </c>
      <c r="P394" s="81">
        <v>2.8571428571428599</v>
      </c>
      <c r="Q394" s="80">
        <v>562.61</v>
      </c>
      <c r="R394" s="82">
        <v>0.16666666666666699</v>
      </c>
      <c r="S394" s="80">
        <v>254.61</v>
      </c>
      <c r="T394" s="82">
        <v>7.5425250173299402E-2</v>
      </c>
      <c r="U394" s="83">
        <v>393</v>
      </c>
      <c r="V394" s="84">
        <v>89</v>
      </c>
    </row>
    <row r="395" spans="1:22" x14ac:dyDescent="0.25">
      <c r="A395" s="18" t="str">
        <f t="shared" si="6"/>
        <v>202205-North East53</v>
      </c>
      <c r="B395" s="76">
        <v>2022</v>
      </c>
      <c r="C395" s="77">
        <v>243906</v>
      </c>
      <c r="D395" s="77" t="s">
        <v>66</v>
      </c>
      <c r="E395" s="77" t="s">
        <v>473</v>
      </c>
      <c r="F395" s="77" t="s">
        <v>406</v>
      </c>
      <c r="G395" s="78" t="s">
        <v>535</v>
      </c>
      <c r="H395" s="77" t="s">
        <v>9</v>
      </c>
      <c r="I395" s="77" t="s">
        <v>10</v>
      </c>
      <c r="J395" s="79">
        <v>15</v>
      </c>
      <c r="K395" s="79">
        <v>30</v>
      </c>
      <c r="L395" s="79">
        <v>100</v>
      </c>
      <c r="M395" s="80">
        <v>3341.8</v>
      </c>
      <c r="N395" s="80">
        <v>222.786666666667</v>
      </c>
      <c r="O395" s="81">
        <v>2</v>
      </c>
      <c r="P395" s="81">
        <v>3.3333333333333299</v>
      </c>
      <c r="Q395" s="80">
        <v>975.7</v>
      </c>
      <c r="R395" s="82">
        <v>0.29196840026333098</v>
      </c>
      <c r="S395" s="80">
        <v>477.7</v>
      </c>
      <c r="T395" s="82">
        <v>0.142946914836316</v>
      </c>
      <c r="U395" s="83">
        <v>394</v>
      </c>
      <c r="V395" s="84">
        <v>53</v>
      </c>
    </row>
    <row r="396" spans="1:22" x14ac:dyDescent="0.25">
      <c r="A396" s="18" t="str">
        <f t="shared" si="6"/>
        <v>202206-South East47</v>
      </c>
      <c r="B396" s="76">
        <v>2022</v>
      </c>
      <c r="C396" s="77">
        <v>553426</v>
      </c>
      <c r="D396" s="77" t="s">
        <v>142</v>
      </c>
      <c r="E396" s="77" t="s">
        <v>476</v>
      </c>
      <c r="F396" s="77" t="s">
        <v>411</v>
      </c>
      <c r="G396" s="78" t="s">
        <v>536</v>
      </c>
      <c r="H396" s="77" t="s">
        <v>9</v>
      </c>
      <c r="I396" s="77" t="s">
        <v>10</v>
      </c>
      <c r="J396" s="79">
        <v>6</v>
      </c>
      <c r="K396" s="79">
        <v>10</v>
      </c>
      <c r="L396" s="79">
        <v>51</v>
      </c>
      <c r="M396" s="80">
        <v>3295.5920000000001</v>
      </c>
      <c r="N396" s="80">
        <v>549.26533333333305</v>
      </c>
      <c r="O396" s="81">
        <v>1.6666666666666701</v>
      </c>
      <c r="P396" s="81">
        <v>5.0999999999999996</v>
      </c>
      <c r="Q396" s="80">
        <v>1275.0920000000001</v>
      </c>
      <c r="R396" s="82">
        <v>0.38690833088561899</v>
      </c>
      <c r="S396" s="80">
        <v>1052.5920000000001</v>
      </c>
      <c r="T396" s="82">
        <v>0.31939390555627001</v>
      </c>
      <c r="U396" s="83">
        <v>395</v>
      </c>
      <c r="V396" s="84">
        <v>47</v>
      </c>
    </row>
    <row r="397" spans="1:22" x14ac:dyDescent="0.25">
      <c r="A397" s="18" t="str">
        <f t="shared" si="6"/>
        <v>202204-South Central90</v>
      </c>
      <c r="B397" s="76">
        <v>2022</v>
      </c>
      <c r="C397" s="77">
        <v>742000</v>
      </c>
      <c r="D397" s="77" t="s">
        <v>201</v>
      </c>
      <c r="E397" s="77" t="s">
        <v>472</v>
      </c>
      <c r="F397" s="77" t="s">
        <v>403</v>
      </c>
      <c r="G397" s="78" t="s">
        <v>534</v>
      </c>
      <c r="H397" s="77" t="s">
        <v>9</v>
      </c>
      <c r="I397" s="77" t="s">
        <v>10</v>
      </c>
      <c r="J397" s="79">
        <v>1</v>
      </c>
      <c r="K397" s="79">
        <v>10</v>
      </c>
      <c r="L397" s="79">
        <v>87</v>
      </c>
      <c r="M397" s="80">
        <v>3258.2339999999999</v>
      </c>
      <c r="N397" s="80">
        <v>3258.2339999999999</v>
      </c>
      <c r="O397" s="81">
        <v>10</v>
      </c>
      <c r="P397" s="81">
        <v>8.6999999999999993</v>
      </c>
      <c r="Q397" s="80">
        <v>400.13400000000001</v>
      </c>
      <c r="R397" s="82">
        <v>0.12280701754386</v>
      </c>
      <c r="S397" s="80">
        <v>362.13400000000001</v>
      </c>
      <c r="T397" s="82">
        <v>0.111144257901673</v>
      </c>
      <c r="U397" s="83">
        <v>396</v>
      </c>
      <c r="V397" s="84">
        <v>90</v>
      </c>
    </row>
    <row r="398" spans="1:22" x14ac:dyDescent="0.25">
      <c r="A398" s="18" t="str">
        <f t="shared" si="6"/>
        <v>202203-North Central83</v>
      </c>
      <c r="B398" s="76">
        <v>2022</v>
      </c>
      <c r="C398" s="77">
        <v>636281</v>
      </c>
      <c r="D398" s="77" t="s">
        <v>171</v>
      </c>
      <c r="E398" s="77" t="s">
        <v>471</v>
      </c>
      <c r="F398" s="77" t="s">
        <v>419</v>
      </c>
      <c r="G398" s="78" t="s">
        <v>538</v>
      </c>
      <c r="H398" s="77" t="s">
        <v>2</v>
      </c>
      <c r="I398" s="77" t="s">
        <v>10</v>
      </c>
      <c r="J398" s="79">
        <v>36</v>
      </c>
      <c r="K398" s="79">
        <v>54</v>
      </c>
      <c r="L398" s="79">
        <v>99</v>
      </c>
      <c r="M398" s="80">
        <v>3180.107</v>
      </c>
      <c r="N398" s="80">
        <v>88.336305555555498</v>
      </c>
      <c r="O398" s="81">
        <v>1.5</v>
      </c>
      <c r="P398" s="81">
        <v>1.8333333333333299</v>
      </c>
      <c r="Q398" s="80">
        <v>983.85699999999895</v>
      </c>
      <c r="R398" s="82">
        <v>0.30937858380236899</v>
      </c>
      <c r="S398" s="80">
        <v>-268.94300000000101</v>
      </c>
      <c r="T398" s="82">
        <v>-8.4570424831617502E-2</v>
      </c>
      <c r="U398" s="83">
        <v>397</v>
      </c>
      <c r="V398" s="84">
        <v>83</v>
      </c>
    </row>
    <row r="399" spans="1:22" x14ac:dyDescent="0.25">
      <c r="A399" s="18" t="str">
        <f t="shared" si="6"/>
        <v>202201-North West68</v>
      </c>
      <c r="B399" s="76">
        <v>2022</v>
      </c>
      <c r="C399" s="77">
        <v>235689</v>
      </c>
      <c r="D399" s="77" t="s">
        <v>63</v>
      </c>
      <c r="E399" s="77" t="s">
        <v>475</v>
      </c>
      <c r="F399" s="77" t="s">
        <v>409</v>
      </c>
      <c r="G399" s="78" t="s">
        <v>538</v>
      </c>
      <c r="H399" s="77" t="s">
        <v>9</v>
      </c>
      <c r="I399" s="77" t="s">
        <v>10</v>
      </c>
      <c r="J399" s="79">
        <v>14</v>
      </c>
      <c r="K399" s="79">
        <v>24</v>
      </c>
      <c r="L399" s="79">
        <v>51</v>
      </c>
      <c r="M399" s="80">
        <v>3140.3919999999998</v>
      </c>
      <c r="N399" s="80">
        <v>224.31371428571401</v>
      </c>
      <c r="O399" s="81">
        <v>1.71428571428571</v>
      </c>
      <c r="P399" s="81">
        <v>2.125</v>
      </c>
      <c r="Q399" s="80">
        <v>1069.742</v>
      </c>
      <c r="R399" s="82">
        <v>0.34063963989209001</v>
      </c>
      <c r="S399" s="80">
        <v>609.34199999999998</v>
      </c>
      <c r="T399" s="82">
        <v>0.194033738463224</v>
      </c>
      <c r="U399" s="83">
        <v>398</v>
      </c>
      <c r="V399" s="84">
        <v>68</v>
      </c>
    </row>
    <row r="400" spans="1:22" x14ac:dyDescent="0.25">
      <c r="A400" s="18" t="str">
        <f t="shared" si="6"/>
        <v>202203-North Central84</v>
      </c>
      <c r="B400" s="76">
        <v>2022</v>
      </c>
      <c r="C400" s="77">
        <v>811025</v>
      </c>
      <c r="D400" s="77" t="s">
        <v>280</v>
      </c>
      <c r="E400" s="77" t="s">
        <v>471</v>
      </c>
      <c r="F400" s="77" t="s">
        <v>426</v>
      </c>
      <c r="G400" s="78" t="s">
        <v>534</v>
      </c>
      <c r="H400" s="77" t="s">
        <v>2</v>
      </c>
      <c r="I400" s="77" t="s">
        <v>10</v>
      </c>
      <c r="J400" s="79">
        <v>8</v>
      </c>
      <c r="K400" s="79">
        <v>30</v>
      </c>
      <c r="L400" s="79">
        <v>75</v>
      </c>
      <c r="M400" s="80">
        <v>3080.76</v>
      </c>
      <c r="N400" s="80">
        <v>385.09500000000003</v>
      </c>
      <c r="O400" s="81">
        <v>3.75</v>
      </c>
      <c r="P400" s="81">
        <v>2.5</v>
      </c>
      <c r="Q400" s="80">
        <v>513.46</v>
      </c>
      <c r="R400" s="82">
        <v>0.16666666666666699</v>
      </c>
      <c r="S400" s="80">
        <v>214.66</v>
      </c>
      <c r="T400" s="82">
        <v>6.9677612017813903E-2</v>
      </c>
      <c r="U400" s="83">
        <v>399</v>
      </c>
      <c r="V400" s="84">
        <v>84</v>
      </c>
    </row>
    <row r="401" spans="1:22" x14ac:dyDescent="0.25">
      <c r="A401" s="18" t="str">
        <f t="shared" si="6"/>
        <v>202201-North West69</v>
      </c>
      <c r="B401" s="76">
        <v>2022</v>
      </c>
      <c r="C401" s="77">
        <v>329101</v>
      </c>
      <c r="D401" s="77" t="s">
        <v>82</v>
      </c>
      <c r="E401" s="77" t="s">
        <v>475</v>
      </c>
      <c r="F401" s="77" t="s">
        <v>416</v>
      </c>
      <c r="G401" s="78" t="s">
        <v>533</v>
      </c>
      <c r="H401" s="77" t="s">
        <v>2</v>
      </c>
      <c r="I401" s="77" t="s">
        <v>10</v>
      </c>
      <c r="J401" s="79">
        <v>19</v>
      </c>
      <c r="K401" s="79">
        <v>28</v>
      </c>
      <c r="L401" s="79">
        <v>55</v>
      </c>
      <c r="M401" s="80">
        <v>3072.36</v>
      </c>
      <c r="N401" s="80">
        <v>161.70315789473699</v>
      </c>
      <c r="O401" s="81">
        <v>1.4736842105263199</v>
      </c>
      <c r="P401" s="81">
        <v>1.96428571428571</v>
      </c>
      <c r="Q401" s="80">
        <v>1215.1600000000001</v>
      </c>
      <c r="R401" s="82">
        <v>0.39551354658959198</v>
      </c>
      <c r="S401" s="80">
        <v>595.36</v>
      </c>
      <c r="T401" s="82">
        <v>0.19377937481284699</v>
      </c>
      <c r="U401" s="83">
        <v>400</v>
      </c>
      <c r="V401" s="84">
        <v>69</v>
      </c>
    </row>
    <row r="402" spans="1:22" x14ac:dyDescent="0.25">
      <c r="A402" s="18" t="str">
        <f t="shared" si="6"/>
        <v>202204-South Central91</v>
      </c>
      <c r="B402" s="76">
        <v>2022</v>
      </c>
      <c r="C402" s="77">
        <v>762662</v>
      </c>
      <c r="D402" s="77" t="s">
        <v>326</v>
      </c>
      <c r="E402" s="77" t="s">
        <v>472</v>
      </c>
      <c r="F402" s="77" t="s">
        <v>421</v>
      </c>
      <c r="G402" s="78" t="s">
        <v>534</v>
      </c>
      <c r="H402" s="77" t="s">
        <v>9</v>
      </c>
      <c r="I402" s="77" t="s">
        <v>10</v>
      </c>
      <c r="J402" s="79">
        <v>8</v>
      </c>
      <c r="K402" s="79">
        <v>12</v>
      </c>
      <c r="L402" s="79">
        <v>48</v>
      </c>
      <c r="M402" s="80">
        <v>2989.2159999999999</v>
      </c>
      <c r="N402" s="80">
        <v>373.65199999999999</v>
      </c>
      <c r="O402" s="81">
        <v>1.5</v>
      </c>
      <c r="P402" s="81">
        <v>4</v>
      </c>
      <c r="Q402" s="80">
        <v>1092.366</v>
      </c>
      <c r="R402" s="82">
        <v>0.36543561923929202</v>
      </c>
      <c r="S402" s="80">
        <v>856.36599999999999</v>
      </c>
      <c r="T402" s="82">
        <v>0.28648515195957702</v>
      </c>
      <c r="U402" s="83">
        <v>401</v>
      </c>
      <c r="V402" s="84">
        <v>91</v>
      </c>
    </row>
    <row r="403" spans="1:22" x14ac:dyDescent="0.25">
      <c r="A403" s="18" t="str">
        <f t="shared" si="6"/>
        <v>202205-North East54</v>
      </c>
      <c r="B403" s="76">
        <v>2022</v>
      </c>
      <c r="C403" s="77">
        <v>946372</v>
      </c>
      <c r="D403" s="77" t="s">
        <v>261</v>
      </c>
      <c r="E403" s="77" t="s">
        <v>473</v>
      </c>
      <c r="F403" s="77" t="s">
        <v>425</v>
      </c>
      <c r="G403" s="78" t="s">
        <v>535</v>
      </c>
      <c r="H403" s="77" t="s">
        <v>9</v>
      </c>
      <c r="I403" s="77" t="s">
        <v>10</v>
      </c>
      <c r="J403" s="79">
        <v>24</v>
      </c>
      <c r="K403" s="79">
        <v>36</v>
      </c>
      <c r="L403" s="79">
        <v>83</v>
      </c>
      <c r="M403" s="80">
        <v>2937.42</v>
      </c>
      <c r="N403" s="80">
        <v>122.3925</v>
      </c>
      <c r="O403" s="81">
        <v>1.5</v>
      </c>
      <c r="P403" s="81">
        <v>2.3055555555555598</v>
      </c>
      <c r="Q403" s="80">
        <v>489.57</v>
      </c>
      <c r="R403" s="82">
        <v>0.16666666666666699</v>
      </c>
      <c r="S403" s="80">
        <v>-294.02999999999997</v>
      </c>
      <c r="T403" s="82">
        <v>-0.10009804522335899</v>
      </c>
      <c r="U403" s="83">
        <v>402</v>
      </c>
      <c r="V403" s="84">
        <v>54</v>
      </c>
    </row>
    <row r="404" spans="1:22" x14ac:dyDescent="0.25">
      <c r="A404" s="18" t="str">
        <f t="shared" si="6"/>
        <v>202202-South West58</v>
      </c>
      <c r="B404" s="76">
        <v>2022</v>
      </c>
      <c r="C404" s="77">
        <v>609954</v>
      </c>
      <c r="D404" s="77" t="s">
        <v>161</v>
      </c>
      <c r="E404" s="77" t="s">
        <v>474</v>
      </c>
      <c r="F404" s="77" t="s">
        <v>418</v>
      </c>
      <c r="G404" s="78" t="s">
        <v>537</v>
      </c>
      <c r="H404" s="77" t="s">
        <v>2</v>
      </c>
      <c r="I404" s="77" t="s">
        <v>10</v>
      </c>
      <c r="J404" s="79">
        <v>6</v>
      </c>
      <c r="K404" s="79">
        <v>22</v>
      </c>
      <c r="L404" s="79">
        <v>58</v>
      </c>
      <c r="M404" s="80">
        <v>2847.8939999999998</v>
      </c>
      <c r="N404" s="80">
        <v>474.649</v>
      </c>
      <c r="O404" s="81">
        <v>3.6666666666666701</v>
      </c>
      <c r="P404" s="81">
        <v>2.6363636363636398</v>
      </c>
      <c r="Q404" s="80">
        <v>865.14400000000001</v>
      </c>
      <c r="R404" s="82">
        <v>0.30378377846928301</v>
      </c>
      <c r="S404" s="80">
        <v>649.49400000000003</v>
      </c>
      <c r="T404" s="82">
        <v>0.228061156770582</v>
      </c>
      <c r="U404" s="83">
        <v>403</v>
      </c>
      <c r="V404" s="84">
        <v>58</v>
      </c>
    </row>
    <row r="405" spans="1:22" x14ac:dyDescent="0.25">
      <c r="A405" s="18" t="str">
        <f t="shared" si="6"/>
        <v>202205-North East55</v>
      </c>
      <c r="B405" s="76">
        <v>2022</v>
      </c>
      <c r="C405" s="77">
        <v>206748</v>
      </c>
      <c r="D405" s="77" t="s">
        <v>52</v>
      </c>
      <c r="E405" s="77" t="s">
        <v>473</v>
      </c>
      <c r="F405" s="77" t="s">
        <v>407</v>
      </c>
      <c r="G405" s="78" t="s">
        <v>535</v>
      </c>
      <c r="H405" s="77" t="s">
        <v>9</v>
      </c>
      <c r="I405" s="77" t="s">
        <v>10</v>
      </c>
      <c r="J405" s="79">
        <v>18</v>
      </c>
      <c r="K405" s="79">
        <v>18</v>
      </c>
      <c r="L405" s="79">
        <v>51</v>
      </c>
      <c r="M405" s="80">
        <v>2835.5920000000001</v>
      </c>
      <c r="N405" s="80">
        <v>157.532888888889</v>
      </c>
      <c r="O405" s="81">
        <v>1</v>
      </c>
      <c r="P405" s="81">
        <v>2.8333333333333299</v>
      </c>
      <c r="Q405" s="80">
        <v>1014.992</v>
      </c>
      <c r="R405" s="82">
        <v>0.35794712356361602</v>
      </c>
      <c r="S405" s="80">
        <v>437.19200000000001</v>
      </c>
      <c r="T405" s="82">
        <v>0.154180150035689</v>
      </c>
      <c r="U405" s="83">
        <v>404</v>
      </c>
      <c r="V405" s="84">
        <v>55</v>
      </c>
    </row>
    <row r="406" spans="1:22" x14ac:dyDescent="0.25">
      <c r="A406" s="18" t="str">
        <f t="shared" si="6"/>
        <v>202201-North West70</v>
      </c>
      <c r="B406" s="76">
        <v>2022</v>
      </c>
      <c r="C406" s="77">
        <v>697252</v>
      </c>
      <c r="D406" s="77" t="s">
        <v>187</v>
      </c>
      <c r="E406" s="77" t="s">
        <v>475</v>
      </c>
      <c r="F406" s="77" t="s">
        <v>409</v>
      </c>
      <c r="G406" s="78" t="s">
        <v>538</v>
      </c>
      <c r="H406" s="77" t="s">
        <v>9</v>
      </c>
      <c r="I406" s="77" t="s">
        <v>10</v>
      </c>
      <c r="J406" s="79">
        <v>19</v>
      </c>
      <c r="K406" s="79">
        <v>19</v>
      </c>
      <c r="L406" s="79">
        <v>64</v>
      </c>
      <c r="M406" s="80">
        <v>2825.0880000000002</v>
      </c>
      <c r="N406" s="80">
        <v>148.68884210526301</v>
      </c>
      <c r="O406" s="81">
        <v>1</v>
      </c>
      <c r="P406" s="81">
        <v>3.3684210526315801</v>
      </c>
      <c r="Q406" s="80">
        <v>1069.2380000000001</v>
      </c>
      <c r="R406" s="82">
        <v>0.37847953762856201</v>
      </c>
      <c r="S406" s="80">
        <v>459.33800000000002</v>
      </c>
      <c r="T406" s="82">
        <v>0.162592457296905</v>
      </c>
      <c r="U406" s="83">
        <v>405</v>
      </c>
      <c r="V406" s="84">
        <v>70</v>
      </c>
    </row>
    <row r="407" spans="1:22" x14ac:dyDescent="0.25">
      <c r="A407" s="18" t="str">
        <f t="shared" si="6"/>
        <v>202205-North East56</v>
      </c>
      <c r="B407" s="76">
        <v>2022</v>
      </c>
      <c r="C407" s="77">
        <v>126102</v>
      </c>
      <c r="D407" s="77" t="s">
        <v>17</v>
      </c>
      <c r="E407" s="77" t="s">
        <v>473</v>
      </c>
      <c r="F407" s="77" t="s">
        <v>423</v>
      </c>
      <c r="G407" s="78" t="s">
        <v>535</v>
      </c>
      <c r="H407" s="77" t="s">
        <v>9</v>
      </c>
      <c r="I407" s="77" t="s">
        <v>10</v>
      </c>
      <c r="J407" s="79">
        <v>14</v>
      </c>
      <c r="K407" s="79">
        <v>34</v>
      </c>
      <c r="L407" s="79">
        <v>52</v>
      </c>
      <c r="M407" s="80">
        <v>2813.1840000000002</v>
      </c>
      <c r="N407" s="80">
        <v>200.941714285714</v>
      </c>
      <c r="O407" s="81">
        <v>2.4285714285714302</v>
      </c>
      <c r="P407" s="81">
        <v>1.52941176470588</v>
      </c>
      <c r="Q407" s="80">
        <v>1100.934</v>
      </c>
      <c r="R407" s="82">
        <v>0.391348024160524</v>
      </c>
      <c r="S407" s="80">
        <v>629.53399999999999</v>
      </c>
      <c r="T407" s="82">
        <v>0.223779887842388</v>
      </c>
      <c r="U407" s="83">
        <v>406</v>
      </c>
      <c r="V407" s="84">
        <v>56</v>
      </c>
    </row>
    <row r="408" spans="1:22" x14ac:dyDescent="0.25">
      <c r="A408" s="18" t="str">
        <f t="shared" si="6"/>
        <v>202201-North West71</v>
      </c>
      <c r="B408" s="76">
        <v>2022</v>
      </c>
      <c r="C408" s="77">
        <v>759445</v>
      </c>
      <c r="D408" s="77" t="s">
        <v>209</v>
      </c>
      <c r="E408" s="77" t="s">
        <v>475</v>
      </c>
      <c r="F408" s="77" t="s">
        <v>409</v>
      </c>
      <c r="G408" s="78" t="s">
        <v>538</v>
      </c>
      <c r="H408" s="77" t="s">
        <v>9</v>
      </c>
      <c r="I408" s="77" t="s">
        <v>10</v>
      </c>
      <c r="J408" s="79">
        <v>13</v>
      </c>
      <c r="K408" s="79">
        <v>31</v>
      </c>
      <c r="L408" s="79">
        <v>85</v>
      </c>
      <c r="M408" s="80">
        <v>2768.92</v>
      </c>
      <c r="N408" s="80">
        <v>212.99384615384599</v>
      </c>
      <c r="O408" s="81">
        <v>2.3846153846153801</v>
      </c>
      <c r="P408" s="81">
        <v>2.7419354838709702</v>
      </c>
      <c r="Q408" s="80">
        <v>993.87</v>
      </c>
      <c r="R408" s="82">
        <v>0.35893778079540001</v>
      </c>
      <c r="S408" s="80">
        <v>556.77</v>
      </c>
      <c r="T408" s="82">
        <v>0.201078398798087</v>
      </c>
      <c r="U408" s="83">
        <v>407</v>
      </c>
      <c r="V408" s="84">
        <v>71</v>
      </c>
    </row>
    <row r="409" spans="1:22" x14ac:dyDescent="0.25">
      <c r="A409" s="18" t="str">
        <f t="shared" si="6"/>
        <v>202201-North West72</v>
      </c>
      <c r="B409" s="76">
        <v>2022</v>
      </c>
      <c r="C409" s="77">
        <v>552357</v>
      </c>
      <c r="D409" s="77" t="s">
        <v>318</v>
      </c>
      <c r="E409" s="77" t="s">
        <v>475</v>
      </c>
      <c r="F409" s="77" t="s">
        <v>416</v>
      </c>
      <c r="G409" s="78" t="s">
        <v>538</v>
      </c>
      <c r="H409" s="77" t="s">
        <v>9</v>
      </c>
      <c r="I409" s="77" t="s">
        <v>10</v>
      </c>
      <c r="J409" s="79">
        <v>19</v>
      </c>
      <c r="K409" s="79">
        <v>19</v>
      </c>
      <c r="L409" s="79">
        <v>55</v>
      </c>
      <c r="M409" s="80">
        <v>2737.16</v>
      </c>
      <c r="N409" s="80">
        <v>144.061052631579</v>
      </c>
      <c r="O409" s="81">
        <v>1</v>
      </c>
      <c r="P409" s="81">
        <v>2.8947368421052602</v>
      </c>
      <c r="Q409" s="80">
        <v>910.16</v>
      </c>
      <c r="R409" s="82">
        <v>0.33251983808034602</v>
      </c>
      <c r="S409" s="80">
        <v>300.26</v>
      </c>
      <c r="T409" s="82">
        <v>0.10969764281225799</v>
      </c>
      <c r="U409" s="83">
        <v>408</v>
      </c>
      <c r="V409" s="84">
        <v>72</v>
      </c>
    </row>
    <row r="410" spans="1:22" x14ac:dyDescent="0.25">
      <c r="A410" s="18" t="str">
        <f t="shared" si="6"/>
        <v>202205-North East57</v>
      </c>
      <c r="B410" s="76">
        <v>2022</v>
      </c>
      <c r="C410" s="77">
        <v>899280</v>
      </c>
      <c r="D410" s="77" t="s">
        <v>249</v>
      </c>
      <c r="E410" s="77" t="s">
        <v>473</v>
      </c>
      <c r="F410" s="77" t="s">
        <v>407</v>
      </c>
      <c r="G410" s="78" t="s">
        <v>535</v>
      </c>
      <c r="H410" s="77" t="s">
        <v>9</v>
      </c>
      <c r="I410" s="77" t="s">
        <v>10</v>
      </c>
      <c r="J410" s="79">
        <v>26</v>
      </c>
      <c r="K410" s="79">
        <v>26</v>
      </c>
      <c r="L410" s="79">
        <v>55</v>
      </c>
      <c r="M410" s="80">
        <v>2696.36</v>
      </c>
      <c r="N410" s="80">
        <v>103.706153846154</v>
      </c>
      <c r="O410" s="81">
        <v>1</v>
      </c>
      <c r="P410" s="81">
        <v>2.1153846153846199</v>
      </c>
      <c r="Q410" s="80">
        <v>1085.51</v>
      </c>
      <c r="R410" s="82">
        <v>0.40258348291771101</v>
      </c>
      <c r="S410" s="80">
        <v>250.91</v>
      </c>
      <c r="T410" s="82">
        <v>9.3055081665652906E-2</v>
      </c>
      <c r="U410" s="83">
        <v>409</v>
      </c>
      <c r="V410" s="84">
        <v>57</v>
      </c>
    </row>
    <row r="411" spans="1:22" x14ac:dyDescent="0.25">
      <c r="A411" s="18" t="str">
        <f t="shared" si="6"/>
        <v>202201-North West73</v>
      </c>
      <c r="B411" s="76">
        <v>2022</v>
      </c>
      <c r="C411" s="77">
        <v>166523</v>
      </c>
      <c r="D411" s="77" t="s">
        <v>31</v>
      </c>
      <c r="E411" s="77" t="s">
        <v>475</v>
      </c>
      <c r="F411" s="77" t="s">
        <v>416</v>
      </c>
      <c r="G411" s="78" t="s">
        <v>538</v>
      </c>
      <c r="H411" s="77" t="s">
        <v>9</v>
      </c>
      <c r="I411" s="77" t="s">
        <v>10</v>
      </c>
      <c r="J411" s="79">
        <v>20</v>
      </c>
      <c r="K411" s="79">
        <v>20</v>
      </c>
      <c r="L411" s="79">
        <v>47</v>
      </c>
      <c r="M411" s="80">
        <v>2654.8240000000001</v>
      </c>
      <c r="N411" s="80">
        <v>132.74119999999999</v>
      </c>
      <c r="O411" s="81">
        <v>1</v>
      </c>
      <c r="P411" s="81">
        <v>2.35</v>
      </c>
      <c r="Q411" s="80">
        <v>1053.374</v>
      </c>
      <c r="R411" s="82">
        <v>0.39677733815876298</v>
      </c>
      <c r="S411" s="80">
        <v>411.37400000000002</v>
      </c>
      <c r="T411" s="82">
        <v>0.15495339804069899</v>
      </c>
      <c r="U411" s="83">
        <v>410</v>
      </c>
      <c r="V411" s="84">
        <v>73</v>
      </c>
    </row>
    <row r="412" spans="1:22" x14ac:dyDescent="0.25">
      <c r="A412" s="18" t="str">
        <f t="shared" si="6"/>
        <v>202203-North Central85</v>
      </c>
      <c r="B412" s="76">
        <v>2022</v>
      </c>
      <c r="C412" s="77">
        <v>917647</v>
      </c>
      <c r="D412" s="77" t="s">
        <v>337</v>
      </c>
      <c r="E412" s="77" t="s">
        <v>471</v>
      </c>
      <c r="F412" s="77" t="s">
        <v>419</v>
      </c>
      <c r="G412" s="78" t="s">
        <v>533</v>
      </c>
      <c r="H412" s="77" t="s">
        <v>9</v>
      </c>
      <c r="I412" s="77" t="s">
        <v>10</v>
      </c>
      <c r="J412" s="79">
        <v>18</v>
      </c>
      <c r="K412" s="79">
        <v>28</v>
      </c>
      <c r="L412" s="79">
        <v>64</v>
      </c>
      <c r="M412" s="80">
        <v>2645.0880000000002</v>
      </c>
      <c r="N412" s="80">
        <v>146.94933333333299</v>
      </c>
      <c r="O412" s="81">
        <v>1.55555555555556</v>
      </c>
      <c r="P412" s="81">
        <v>2.28571428571429</v>
      </c>
      <c r="Q412" s="80">
        <v>983.48800000000006</v>
      </c>
      <c r="R412" s="82">
        <v>0.37181674106872797</v>
      </c>
      <c r="S412" s="80">
        <v>355.88799999999998</v>
      </c>
      <c r="T412" s="82">
        <v>0.13454675231977201</v>
      </c>
      <c r="U412" s="83">
        <v>411</v>
      </c>
      <c r="V412" s="84">
        <v>85</v>
      </c>
    </row>
    <row r="413" spans="1:22" x14ac:dyDescent="0.25">
      <c r="A413" s="18" t="str">
        <f t="shared" si="6"/>
        <v>202205-North East58</v>
      </c>
      <c r="B413" s="76">
        <v>2022</v>
      </c>
      <c r="C413" s="77">
        <v>476374</v>
      </c>
      <c r="D413" s="77" t="s">
        <v>125</v>
      </c>
      <c r="E413" s="77" t="s">
        <v>473</v>
      </c>
      <c r="F413" s="77" t="s">
        <v>423</v>
      </c>
      <c r="G413" s="78" t="s">
        <v>535</v>
      </c>
      <c r="H413" s="77" t="s">
        <v>9</v>
      </c>
      <c r="I413" s="77" t="s">
        <v>10</v>
      </c>
      <c r="J413" s="79">
        <v>10</v>
      </c>
      <c r="K413" s="79">
        <v>23</v>
      </c>
      <c r="L413" s="79">
        <v>50</v>
      </c>
      <c r="M413" s="80">
        <v>2514</v>
      </c>
      <c r="N413" s="80">
        <v>251.4</v>
      </c>
      <c r="O413" s="81">
        <v>2.2999999999999998</v>
      </c>
      <c r="P413" s="81">
        <v>2.1739130434782599</v>
      </c>
      <c r="Q413" s="80">
        <v>971.05</v>
      </c>
      <c r="R413" s="82">
        <v>0.38625696101829798</v>
      </c>
      <c r="S413" s="80">
        <v>636.29999999999995</v>
      </c>
      <c r="T413" s="82">
        <v>0.253102625298329</v>
      </c>
      <c r="U413" s="83">
        <v>412</v>
      </c>
      <c r="V413" s="84">
        <v>58</v>
      </c>
    </row>
    <row r="414" spans="1:22" x14ac:dyDescent="0.25">
      <c r="A414" s="18" t="str">
        <f t="shared" si="6"/>
        <v>202205-North East59</v>
      </c>
      <c r="B414" s="76">
        <v>2022</v>
      </c>
      <c r="C414" s="77">
        <v>707741</v>
      </c>
      <c r="D414" s="77" t="s">
        <v>364</v>
      </c>
      <c r="E414" s="77" t="s">
        <v>473</v>
      </c>
      <c r="F414" s="77" t="s">
        <v>423</v>
      </c>
      <c r="G414" s="78" t="s">
        <v>535</v>
      </c>
      <c r="H414" s="77" t="s">
        <v>9</v>
      </c>
      <c r="I414" s="77" t="s">
        <v>10</v>
      </c>
      <c r="J414" s="79">
        <v>10</v>
      </c>
      <c r="K414" s="79">
        <v>19</v>
      </c>
      <c r="L414" s="79">
        <v>47</v>
      </c>
      <c r="M414" s="80">
        <v>2503.6239999999998</v>
      </c>
      <c r="N414" s="80">
        <v>250.36240000000001</v>
      </c>
      <c r="O414" s="81">
        <v>1.9</v>
      </c>
      <c r="P414" s="81">
        <v>2.4736842105263199</v>
      </c>
      <c r="Q414" s="80">
        <v>899.37400000000002</v>
      </c>
      <c r="R414" s="82">
        <v>0.35922886184187403</v>
      </c>
      <c r="S414" s="80">
        <v>568.47400000000005</v>
      </c>
      <c r="T414" s="82">
        <v>0.227060453167089</v>
      </c>
      <c r="U414" s="83">
        <v>413</v>
      </c>
      <c r="V414" s="84">
        <v>59</v>
      </c>
    </row>
    <row r="415" spans="1:22" x14ac:dyDescent="0.25">
      <c r="A415" s="18" t="str">
        <f t="shared" si="6"/>
        <v>202206-South East48</v>
      </c>
      <c r="B415" s="76">
        <v>2022</v>
      </c>
      <c r="C415" s="77">
        <v>135228</v>
      </c>
      <c r="D415" s="77" t="s">
        <v>296</v>
      </c>
      <c r="E415" s="77" t="s">
        <v>476</v>
      </c>
      <c r="F415" s="77" t="s">
        <v>411</v>
      </c>
      <c r="G415" s="78" t="s">
        <v>536</v>
      </c>
      <c r="H415" s="77" t="s">
        <v>9</v>
      </c>
      <c r="I415" s="77" t="s">
        <v>10</v>
      </c>
      <c r="J415" s="79">
        <v>10</v>
      </c>
      <c r="K415" s="79">
        <v>19</v>
      </c>
      <c r="L415" s="79">
        <v>46</v>
      </c>
      <c r="M415" s="80">
        <v>2498.8319999999999</v>
      </c>
      <c r="N415" s="80">
        <v>249.88319999999999</v>
      </c>
      <c r="O415" s="81">
        <v>1.9</v>
      </c>
      <c r="P415" s="81">
        <v>2.42105263157895</v>
      </c>
      <c r="Q415" s="80">
        <v>966.43200000000002</v>
      </c>
      <c r="R415" s="82">
        <v>0.38675349123110297</v>
      </c>
      <c r="S415" s="80">
        <v>592.68200000000002</v>
      </c>
      <c r="T415" s="82">
        <v>0.237183612183612</v>
      </c>
      <c r="U415" s="83">
        <v>414</v>
      </c>
      <c r="V415" s="84">
        <v>48</v>
      </c>
    </row>
    <row r="416" spans="1:22" x14ac:dyDescent="0.25">
      <c r="A416" s="18" t="str">
        <f t="shared" si="6"/>
        <v>202204-South Central92</v>
      </c>
      <c r="B416" s="76">
        <v>2022</v>
      </c>
      <c r="C416" s="77">
        <v>466846</v>
      </c>
      <c r="D416" s="77" t="s">
        <v>122</v>
      </c>
      <c r="E416" s="77" t="s">
        <v>472</v>
      </c>
      <c r="F416" s="77" t="s">
        <v>421</v>
      </c>
      <c r="G416" s="78" t="s">
        <v>534</v>
      </c>
      <c r="H416" s="77" t="s">
        <v>9</v>
      </c>
      <c r="I416" s="77" t="s">
        <v>10</v>
      </c>
      <c r="J416" s="79">
        <v>7</v>
      </c>
      <c r="K416" s="79">
        <v>11</v>
      </c>
      <c r="L416" s="79">
        <v>38</v>
      </c>
      <c r="M416" s="80">
        <v>2469.8388</v>
      </c>
      <c r="N416" s="80">
        <v>352.83411428571401</v>
      </c>
      <c r="O416" s="81">
        <v>1.5714285714285701</v>
      </c>
      <c r="P416" s="81">
        <v>3.4545454545454501</v>
      </c>
      <c r="Q416" s="80">
        <v>656.78880000000004</v>
      </c>
      <c r="R416" s="82">
        <v>0.26592375178493399</v>
      </c>
      <c r="S416" s="80">
        <v>449.78879999999998</v>
      </c>
      <c r="T416" s="82">
        <v>0.18211261398922099</v>
      </c>
      <c r="U416" s="83">
        <v>415</v>
      </c>
      <c r="V416" s="84">
        <v>92</v>
      </c>
    </row>
    <row r="417" spans="1:22" x14ac:dyDescent="0.25">
      <c r="A417" s="18" t="str">
        <f t="shared" si="6"/>
        <v>202201-North West74</v>
      </c>
      <c r="B417" s="76">
        <v>2022</v>
      </c>
      <c r="C417" s="77">
        <v>755634</v>
      </c>
      <c r="D417" s="77" t="s">
        <v>206</v>
      </c>
      <c r="E417" s="77" t="s">
        <v>475</v>
      </c>
      <c r="F417" s="77" t="s">
        <v>416</v>
      </c>
      <c r="G417" s="78" t="s">
        <v>538</v>
      </c>
      <c r="H417" s="77" t="s">
        <v>9</v>
      </c>
      <c r="I417" s="77" t="s">
        <v>10</v>
      </c>
      <c r="J417" s="79">
        <v>8</v>
      </c>
      <c r="K417" s="79">
        <v>17</v>
      </c>
      <c r="L417" s="79">
        <v>44</v>
      </c>
      <c r="M417" s="80">
        <v>2462.0479999999998</v>
      </c>
      <c r="N417" s="80">
        <v>307.75599999999997</v>
      </c>
      <c r="O417" s="81">
        <v>2.125</v>
      </c>
      <c r="P417" s="81">
        <v>2.5882352941176499</v>
      </c>
      <c r="Q417" s="80">
        <v>949.89800000000002</v>
      </c>
      <c r="R417" s="82">
        <v>0.38581619854690102</v>
      </c>
      <c r="S417" s="80">
        <v>683.19799999999998</v>
      </c>
      <c r="T417" s="82">
        <v>0.27749174670843102</v>
      </c>
      <c r="U417" s="83">
        <v>416</v>
      </c>
      <c r="V417" s="84">
        <v>74</v>
      </c>
    </row>
    <row r="418" spans="1:22" x14ac:dyDescent="0.25">
      <c r="A418" s="18" t="str">
        <f t="shared" si="6"/>
        <v>202205-North East60</v>
      </c>
      <c r="B418" s="76">
        <v>2022</v>
      </c>
      <c r="C418" s="77">
        <v>354104</v>
      </c>
      <c r="D418" s="77" t="s">
        <v>89</v>
      </c>
      <c r="E418" s="77" t="s">
        <v>473</v>
      </c>
      <c r="F418" s="77" t="s">
        <v>406</v>
      </c>
      <c r="G418" s="78" t="s">
        <v>535</v>
      </c>
      <c r="H418" s="77" t="s">
        <v>9</v>
      </c>
      <c r="I418" s="77" t="s">
        <v>10</v>
      </c>
      <c r="J418" s="79">
        <v>8</v>
      </c>
      <c r="K418" s="79">
        <v>24</v>
      </c>
      <c r="L418" s="79">
        <v>70</v>
      </c>
      <c r="M418" s="80">
        <v>2427.11</v>
      </c>
      <c r="N418" s="80">
        <v>303.38875000000002</v>
      </c>
      <c r="O418" s="81">
        <v>3</v>
      </c>
      <c r="P418" s="81">
        <v>2.9166666666666701</v>
      </c>
      <c r="Q418" s="80">
        <v>777.66</v>
      </c>
      <c r="R418" s="82">
        <v>0.32040575004841099</v>
      </c>
      <c r="S418" s="80">
        <v>503.81</v>
      </c>
      <c r="T418" s="82">
        <v>0.20757608843439301</v>
      </c>
      <c r="U418" s="83">
        <v>417</v>
      </c>
      <c r="V418" s="84">
        <v>60</v>
      </c>
    </row>
    <row r="419" spans="1:22" x14ac:dyDescent="0.25">
      <c r="A419" s="18" t="str">
        <f t="shared" si="6"/>
        <v>202203-North Central86</v>
      </c>
      <c r="B419" s="76">
        <v>2022</v>
      </c>
      <c r="C419" s="77">
        <v>329101</v>
      </c>
      <c r="D419" s="77" t="s">
        <v>82</v>
      </c>
      <c r="E419" s="77" t="s">
        <v>471</v>
      </c>
      <c r="F419" s="77" t="s">
        <v>413</v>
      </c>
      <c r="G419" s="78" t="s">
        <v>533</v>
      </c>
      <c r="H419" s="77" t="s">
        <v>2</v>
      </c>
      <c r="I419" s="77" t="s">
        <v>10</v>
      </c>
      <c r="J419" s="79">
        <v>17</v>
      </c>
      <c r="K419" s="79">
        <v>26</v>
      </c>
      <c r="L419" s="79">
        <v>48</v>
      </c>
      <c r="M419" s="80">
        <v>2417.2159999999999</v>
      </c>
      <c r="N419" s="80">
        <v>142.189176470588</v>
      </c>
      <c r="O419" s="81">
        <v>1.52941176470588</v>
      </c>
      <c r="P419" s="81">
        <v>1.84615384615385</v>
      </c>
      <c r="Q419" s="80">
        <v>711.96600000000001</v>
      </c>
      <c r="R419" s="82">
        <v>0.29453966877597998</v>
      </c>
      <c r="S419" s="80">
        <v>119.76600000000001</v>
      </c>
      <c r="T419" s="82">
        <v>4.9547082263231797E-2</v>
      </c>
      <c r="U419" s="83">
        <v>418</v>
      </c>
      <c r="V419" s="84">
        <v>86</v>
      </c>
    </row>
    <row r="420" spans="1:22" x14ac:dyDescent="0.25">
      <c r="A420" s="18" t="str">
        <f t="shared" si="6"/>
        <v>202204-South Central93</v>
      </c>
      <c r="B420" s="76">
        <v>2022</v>
      </c>
      <c r="C420" s="77">
        <v>398755</v>
      </c>
      <c r="D420" s="77" t="s">
        <v>100</v>
      </c>
      <c r="E420" s="77" t="s">
        <v>472</v>
      </c>
      <c r="F420" s="77" t="s">
        <v>421</v>
      </c>
      <c r="G420" s="78" t="s">
        <v>534</v>
      </c>
      <c r="H420" s="77" t="s">
        <v>9</v>
      </c>
      <c r="I420" s="77" t="s">
        <v>10</v>
      </c>
      <c r="J420" s="79">
        <v>18</v>
      </c>
      <c r="K420" s="79">
        <v>18</v>
      </c>
      <c r="L420" s="79">
        <v>53</v>
      </c>
      <c r="M420" s="80">
        <v>2402.2584000000002</v>
      </c>
      <c r="N420" s="80">
        <v>133.4588</v>
      </c>
      <c r="O420" s="81">
        <v>1</v>
      </c>
      <c r="P420" s="81">
        <v>2.9444444444444402</v>
      </c>
      <c r="Q420" s="80">
        <v>755.50840000000005</v>
      </c>
      <c r="R420" s="82">
        <v>0.31449922289791998</v>
      </c>
      <c r="S420" s="80">
        <v>233.50839999999999</v>
      </c>
      <c r="T420" s="82">
        <v>9.7203697986861098E-2</v>
      </c>
      <c r="U420" s="83">
        <v>419</v>
      </c>
      <c r="V420" s="84">
        <v>93</v>
      </c>
    </row>
    <row r="421" spans="1:22" x14ac:dyDescent="0.25">
      <c r="A421" s="18" t="str">
        <f t="shared" si="6"/>
        <v>202204-South Central94</v>
      </c>
      <c r="B421" s="76">
        <v>2022</v>
      </c>
      <c r="C421" s="77">
        <v>458704</v>
      </c>
      <c r="D421" s="77" t="s">
        <v>312</v>
      </c>
      <c r="E421" s="77" t="s">
        <v>472</v>
      </c>
      <c r="F421" s="77" t="s">
        <v>421</v>
      </c>
      <c r="G421" s="78" t="s">
        <v>534</v>
      </c>
      <c r="H421" s="77" t="s">
        <v>9</v>
      </c>
      <c r="I421" s="77" t="s">
        <v>10</v>
      </c>
      <c r="J421" s="79">
        <v>9</v>
      </c>
      <c r="K421" s="79">
        <v>19</v>
      </c>
      <c r="L421" s="79">
        <v>57</v>
      </c>
      <c r="M421" s="80">
        <v>2379.5439999999999</v>
      </c>
      <c r="N421" s="80">
        <v>264.39377777777798</v>
      </c>
      <c r="O421" s="81">
        <v>2.1111111111111098</v>
      </c>
      <c r="P421" s="81">
        <v>3</v>
      </c>
      <c r="Q421" s="80">
        <v>980.84400000000005</v>
      </c>
      <c r="R421" s="82">
        <v>0.41219830354051001</v>
      </c>
      <c r="S421" s="80">
        <v>709.84400000000005</v>
      </c>
      <c r="T421" s="82">
        <v>0.29831093688538601</v>
      </c>
      <c r="U421" s="83">
        <v>420</v>
      </c>
      <c r="V421" s="84">
        <v>94</v>
      </c>
    </row>
    <row r="422" spans="1:22" x14ac:dyDescent="0.25">
      <c r="A422" s="18" t="str">
        <f t="shared" si="6"/>
        <v>202201-North West75</v>
      </c>
      <c r="B422" s="76">
        <v>2022</v>
      </c>
      <c r="C422" s="77">
        <v>144503</v>
      </c>
      <c r="D422" s="77" t="s">
        <v>26</v>
      </c>
      <c r="E422" s="77" t="s">
        <v>475</v>
      </c>
      <c r="F422" s="77" t="s">
        <v>409</v>
      </c>
      <c r="G422" s="78" t="s">
        <v>538</v>
      </c>
      <c r="H422" s="77" t="s">
        <v>9</v>
      </c>
      <c r="I422" s="77" t="s">
        <v>10</v>
      </c>
      <c r="J422" s="79">
        <v>31</v>
      </c>
      <c r="K422" s="79">
        <v>31</v>
      </c>
      <c r="L422" s="79">
        <v>62</v>
      </c>
      <c r="M422" s="80">
        <v>2348.3040000000001</v>
      </c>
      <c r="N422" s="80">
        <v>75.751741935483906</v>
      </c>
      <c r="O422" s="81">
        <v>1</v>
      </c>
      <c r="P422" s="81">
        <v>2</v>
      </c>
      <c r="Q422" s="80">
        <v>944.70399999999995</v>
      </c>
      <c r="R422" s="82">
        <v>0.402292037146809</v>
      </c>
      <c r="S422" s="80">
        <v>-50.3960000000001</v>
      </c>
      <c r="T422" s="82">
        <v>-2.1460594539718901E-2</v>
      </c>
      <c r="U422" s="83">
        <v>421</v>
      </c>
      <c r="V422" s="84">
        <v>75</v>
      </c>
    </row>
    <row r="423" spans="1:22" x14ac:dyDescent="0.25">
      <c r="A423" s="18" t="str">
        <f t="shared" si="6"/>
        <v>202201-North West76</v>
      </c>
      <c r="B423" s="76">
        <v>2022</v>
      </c>
      <c r="C423" s="77">
        <v>572805</v>
      </c>
      <c r="D423" s="77" t="s">
        <v>148</v>
      </c>
      <c r="E423" s="77" t="s">
        <v>475</v>
      </c>
      <c r="F423" s="77" t="s">
        <v>409</v>
      </c>
      <c r="G423" s="78" t="s">
        <v>538</v>
      </c>
      <c r="H423" s="77" t="s">
        <v>9</v>
      </c>
      <c r="I423" s="77" t="s">
        <v>10</v>
      </c>
      <c r="J423" s="79">
        <v>19</v>
      </c>
      <c r="K423" s="79">
        <v>19</v>
      </c>
      <c r="L423" s="79">
        <v>46</v>
      </c>
      <c r="M423" s="80">
        <v>2338.8319999999999</v>
      </c>
      <c r="N423" s="80">
        <v>123.096421052632</v>
      </c>
      <c r="O423" s="81">
        <v>1</v>
      </c>
      <c r="P423" s="81">
        <v>2.42105263157895</v>
      </c>
      <c r="Q423" s="80">
        <v>826.83199999999999</v>
      </c>
      <c r="R423" s="82">
        <v>0.35352346812426</v>
      </c>
      <c r="S423" s="80">
        <v>216.93199999999999</v>
      </c>
      <c r="T423" s="82">
        <v>9.2752279770415294E-2</v>
      </c>
      <c r="U423" s="83">
        <v>422</v>
      </c>
      <c r="V423" s="84">
        <v>76</v>
      </c>
    </row>
    <row r="424" spans="1:22" x14ac:dyDescent="0.25">
      <c r="A424" s="18" t="str">
        <f t="shared" si="6"/>
        <v>202203-North Central87</v>
      </c>
      <c r="B424" s="76">
        <v>2022</v>
      </c>
      <c r="C424" s="77">
        <v>400575</v>
      </c>
      <c r="D424" s="77" t="s">
        <v>102</v>
      </c>
      <c r="E424" s="77" t="s">
        <v>471</v>
      </c>
      <c r="F424" s="77" t="s">
        <v>419</v>
      </c>
      <c r="G424" s="78" t="s">
        <v>533</v>
      </c>
      <c r="H424" s="77" t="s">
        <v>2</v>
      </c>
      <c r="I424" s="77" t="s">
        <v>10</v>
      </c>
      <c r="J424" s="79">
        <v>13</v>
      </c>
      <c r="K424" s="79">
        <v>27</v>
      </c>
      <c r="L424" s="79">
        <v>86</v>
      </c>
      <c r="M424" s="80">
        <v>2300.6999999999998</v>
      </c>
      <c r="N424" s="80">
        <v>176.97692307692299</v>
      </c>
      <c r="O424" s="81">
        <v>2.0769230769230802</v>
      </c>
      <c r="P424" s="81">
        <v>3.18518518518519</v>
      </c>
      <c r="Q424" s="80">
        <v>383.45</v>
      </c>
      <c r="R424" s="82">
        <v>0.16666666666666699</v>
      </c>
      <c r="S424" s="80">
        <v>-77.95</v>
      </c>
      <c r="T424" s="82">
        <v>-3.3880992741339599E-2</v>
      </c>
      <c r="U424" s="83">
        <v>423</v>
      </c>
      <c r="V424" s="84">
        <v>87</v>
      </c>
    </row>
    <row r="425" spans="1:22" x14ac:dyDescent="0.25">
      <c r="A425" s="18" t="str">
        <f t="shared" si="6"/>
        <v>202204-South Central95</v>
      </c>
      <c r="B425" s="76">
        <v>2022</v>
      </c>
      <c r="C425" s="77">
        <v>289007</v>
      </c>
      <c r="D425" s="77" t="s">
        <v>72</v>
      </c>
      <c r="E425" s="77" t="s">
        <v>472</v>
      </c>
      <c r="F425" s="77" t="s">
        <v>400</v>
      </c>
      <c r="G425" s="78" t="s">
        <v>534</v>
      </c>
      <c r="H425" s="77" t="s">
        <v>9</v>
      </c>
      <c r="I425" s="77" t="s">
        <v>10</v>
      </c>
      <c r="J425" s="79">
        <v>17</v>
      </c>
      <c r="K425" s="79">
        <v>26</v>
      </c>
      <c r="L425" s="79">
        <v>72</v>
      </c>
      <c r="M425" s="80">
        <v>2293.8656000000001</v>
      </c>
      <c r="N425" s="80">
        <v>134.93327058823499</v>
      </c>
      <c r="O425" s="81">
        <v>1.52941176470588</v>
      </c>
      <c r="P425" s="81">
        <v>2.7692307692307701</v>
      </c>
      <c r="Q425" s="80">
        <v>-160.18440000000001</v>
      </c>
      <c r="R425" s="82">
        <v>-6.9831641400437697E-2</v>
      </c>
      <c r="S425" s="80">
        <v>-662.18439999999998</v>
      </c>
      <c r="T425" s="82">
        <v>-0.28867619794289601</v>
      </c>
      <c r="U425" s="83">
        <v>424</v>
      </c>
      <c r="V425" s="84">
        <v>95</v>
      </c>
    </row>
    <row r="426" spans="1:22" x14ac:dyDescent="0.25">
      <c r="A426" s="18" t="str">
        <f t="shared" si="6"/>
        <v>202201-North West77</v>
      </c>
      <c r="B426" s="76">
        <v>2022</v>
      </c>
      <c r="C426" s="77">
        <v>178828</v>
      </c>
      <c r="D426" s="77" t="s">
        <v>42</v>
      </c>
      <c r="E426" s="77" t="s">
        <v>475</v>
      </c>
      <c r="F426" s="77" t="s">
        <v>416</v>
      </c>
      <c r="G426" s="78" t="s">
        <v>538</v>
      </c>
      <c r="H426" s="77" t="s">
        <v>9</v>
      </c>
      <c r="I426" s="77" t="s">
        <v>10</v>
      </c>
      <c r="J426" s="79">
        <v>15</v>
      </c>
      <c r="K426" s="79">
        <v>15</v>
      </c>
      <c r="L426" s="79">
        <v>38</v>
      </c>
      <c r="M426" s="80">
        <v>2219.6959999999999</v>
      </c>
      <c r="N426" s="80">
        <v>147.979733333333</v>
      </c>
      <c r="O426" s="81">
        <v>1</v>
      </c>
      <c r="P426" s="81">
        <v>2.5333333333333301</v>
      </c>
      <c r="Q426" s="80">
        <v>655.19600000000003</v>
      </c>
      <c r="R426" s="82">
        <v>0.29517375352300501</v>
      </c>
      <c r="S426" s="80">
        <v>173.696</v>
      </c>
      <c r="T426" s="82">
        <v>7.8252157052136895E-2</v>
      </c>
      <c r="U426" s="83">
        <v>425</v>
      </c>
      <c r="V426" s="84">
        <v>77</v>
      </c>
    </row>
    <row r="427" spans="1:22" x14ac:dyDescent="0.25">
      <c r="A427" s="18" t="str">
        <f t="shared" si="6"/>
        <v>202203-North Central88</v>
      </c>
      <c r="B427" s="76">
        <v>2022</v>
      </c>
      <c r="C427" s="77">
        <v>595666</v>
      </c>
      <c r="D427" s="77" t="s">
        <v>157</v>
      </c>
      <c r="E427" s="77" t="s">
        <v>471</v>
      </c>
      <c r="F427" s="77" t="s">
        <v>426</v>
      </c>
      <c r="G427" s="78" t="s">
        <v>533</v>
      </c>
      <c r="H427" s="77" t="s">
        <v>9</v>
      </c>
      <c r="I427" s="77" t="s">
        <v>10</v>
      </c>
      <c r="J427" s="79">
        <v>5</v>
      </c>
      <c r="K427" s="79">
        <v>14</v>
      </c>
      <c r="L427" s="79">
        <v>60</v>
      </c>
      <c r="M427" s="80">
        <v>2191.2800000000002</v>
      </c>
      <c r="N427" s="80">
        <v>438.25599999999997</v>
      </c>
      <c r="O427" s="81">
        <v>2.8</v>
      </c>
      <c r="P427" s="81">
        <v>4.28571428571429</v>
      </c>
      <c r="Q427" s="80">
        <v>455.63</v>
      </c>
      <c r="R427" s="82">
        <v>0.20792869920776899</v>
      </c>
      <c r="S427" s="80">
        <v>273.83</v>
      </c>
      <c r="T427" s="82">
        <v>0.124963491657844</v>
      </c>
      <c r="U427" s="83">
        <v>426</v>
      </c>
      <c r="V427" s="84">
        <v>88</v>
      </c>
    </row>
    <row r="428" spans="1:22" x14ac:dyDescent="0.25">
      <c r="A428" s="18" t="str">
        <f t="shared" si="6"/>
        <v>202206-South East49</v>
      </c>
      <c r="B428" s="76">
        <v>2022</v>
      </c>
      <c r="C428" s="77">
        <v>230574</v>
      </c>
      <c r="D428" s="77" t="s">
        <v>60</v>
      </c>
      <c r="E428" s="77" t="s">
        <v>476</v>
      </c>
      <c r="F428" s="77" t="s">
        <v>411</v>
      </c>
      <c r="G428" s="78" t="s">
        <v>536</v>
      </c>
      <c r="H428" s="77" t="s">
        <v>9</v>
      </c>
      <c r="I428" s="77" t="s">
        <v>10</v>
      </c>
      <c r="J428" s="79">
        <v>17</v>
      </c>
      <c r="K428" s="79">
        <v>17</v>
      </c>
      <c r="L428" s="79">
        <v>44</v>
      </c>
      <c r="M428" s="80">
        <v>2170.848</v>
      </c>
      <c r="N428" s="80">
        <v>127.696941176471</v>
      </c>
      <c r="O428" s="81">
        <v>1</v>
      </c>
      <c r="P428" s="81">
        <v>2.5882352941176499</v>
      </c>
      <c r="Q428" s="80">
        <v>860.548</v>
      </c>
      <c r="R428" s="82">
        <v>0.39641098777989098</v>
      </c>
      <c r="S428" s="80">
        <v>244.298</v>
      </c>
      <c r="T428" s="82">
        <v>0.112535746399564</v>
      </c>
      <c r="U428" s="83">
        <v>427</v>
      </c>
      <c r="V428" s="84">
        <v>49</v>
      </c>
    </row>
    <row r="429" spans="1:22" x14ac:dyDescent="0.25">
      <c r="A429" s="18" t="str">
        <f t="shared" si="6"/>
        <v>202206-South East50</v>
      </c>
      <c r="B429" s="76">
        <v>2022</v>
      </c>
      <c r="C429" s="77">
        <v>584221</v>
      </c>
      <c r="D429" s="77" t="s">
        <v>153</v>
      </c>
      <c r="E429" s="77" t="s">
        <v>476</v>
      </c>
      <c r="F429" s="77" t="s">
        <v>411</v>
      </c>
      <c r="G429" s="78" t="s">
        <v>536</v>
      </c>
      <c r="H429" s="77" t="s">
        <v>9</v>
      </c>
      <c r="I429" s="77" t="s">
        <v>10</v>
      </c>
      <c r="J429" s="79">
        <v>13</v>
      </c>
      <c r="K429" s="79">
        <v>13</v>
      </c>
      <c r="L429" s="79">
        <v>38</v>
      </c>
      <c r="M429" s="80">
        <v>2138.096</v>
      </c>
      <c r="N429" s="80">
        <v>164.46892307692301</v>
      </c>
      <c r="O429" s="81">
        <v>1</v>
      </c>
      <c r="P429" s="81">
        <v>2.9230769230769198</v>
      </c>
      <c r="Q429" s="80">
        <v>726.89599999999996</v>
      </c>
      <c r="R429" s="82">
        <v>0.33997350914084301</v>
      </c>
      <c r="S429" s="80">
        <v>255.64599999999999</v>
      </c>
      <c r="T429" s="82">
        <v>0.11956712888476501</v>
      </c>
      <c r="U429" s="83">
        <v>428</v>
      </c>
      <c r="V429" s="84">
        <v>50</v>
      </c>
    </row>
    <row r="430" spans="1:22" x14ac:dyDescent="0.25">
      <c r="A430" s="18" t="str">
        <f t="shared" si="6"/>
        <v>202205-North East61</v>
      </c>
      <c r="B430" s="76">
        <v>2022</v>
      </c>
      <c r="C430" s="77">
        <v>223205</v>
      </c>
      <c r="D430" s="77" t="s">
        <v>58</v>
      </c>
      <c r="E430" s="77" t="s">
        <v>473</v>
      </c>
      <c r="F430" s="77" t="s">
        <v>407</v>
      </c>
      <c r="G430" s="78" t="s">
        <v>535</v>
      </c>
      <c r="H430" s="77" t="s">
        <v>9</v>
      </c>
      <c r="I430" s="77" t="s">
        <v>10</v>
      </c>
      <c r="J430" s="79">
        <v>8</v>
      </c>
      <c r="K430" s="79">
        <v>16</v>
      </c>
      <c r="L430" s="79">
        <v>34</v>
      </c>
      <c r="M430" s="80">
        <v>2047.7280000000001</v>
      </c>
      <c r="N430" s="80">
        <v>255.96600000000001</v>
      </c>
      <c r="O430" s="81">
        <v>2</v>
      </c>
      <c r="P430" s="81">
        <v>2.125</v>
      </c>
      <c r="Q430" s="80">
        <v>772.47799999999995</v>
      </c>
      <c r="R430" s="82">
        <v>0.37723662517678103</v>
      </c>
      <c r="S430" s="80">
        <v>506.87799999999999</v>
      </c>
      <c r="T430" s="82">
        <v>0.24753189876780499</v>
      </c>
      <c r="U430" s="83">
        <v>429</v>
      </c>
      <c r="V430" s="84">
        <v>61</v>
      </c>
    </row>
    <row r="431" spans="1:22" x14ac:dyDescent="0.25">
      <c r="A431" s="18" t="str">
        <f t="shared" si="6"/>
        <v>202206-South East51</v>
      </c>
      <c r="B431" s="76">
        <v>2022</v>
      </c>
      <c r="C431" s="77">
        <v>128453</v>
      </c>
      <c r="D431" s="77" t="s">
        <v>130</v>
      </c>
      <c r="E431" s="77" t="s">
        <v>476</v>
      </c>
      <c r="F431" s="77" t="s">
        <v>417</v>
      </c>
      <c r="G431" s="78" t="s">
        <v>538</v>
      </c>
      <c r="H431" s="77" t="s">
        <v>2</v>
      </c>
      <c r="I431" s="77" t="s">
        <v>10</v>
      </c>
      <c r="J431" s="79">
        <v>7</v>
      </c>
      <c r="K431" s="79">
        <v>17</v>
      </c>
      <c r="L431" s="79">
        <v>35</v>
      </c>
      <c r="M431" s="80">
        <v>2043.92</v>
      </c>
      <c r="N431" s="80">
        <v>291.98857142857099</v>
      </c>
      <c r="O431" s="81">
        <v>2.4285714285714302</v>
      </c>
      <c r="P431" s="81">
        <v>2.0588235294117601</v>
      </c>
      <c r="Q431" s="80">
        <v>281.92</v>
      </c>
      <c r="R431" s="82">
        <v>0.13793103448275901</v>
      </c>
      <c r="S431" s="80">
        <v>15.6699999999999</v>
      </c>
      <c r="T431" s="82">
        <v>7.6666405730164899E-3</v>
      </c>
      <c r="U431" s="83">
        <v>430</v>
      </c>
      <c r="V431" s="84">
        <v>51</v>
      </c>
    </row>
    <row r="432" spans="1:22" x14ac:dyDescent="0.25">
      <c r="A432" s="18" t="str">
        <f t="shared" si="6"/>
        <v>202201-North West78</v>
      </c>
      <c r="B432" s="76">
        <v>2022</v>
      </c>
      <c r="C432" s="77">
        <v>888177</v>
      </c>
      <c r="D432" s="77" t="s">
        <v>246</v>
      </c>
      <c r="E432" s="77" t="s">
        <v>475</v>
      </c>
      <c r="F432" s="77" t="s">
        <v>416</v>
      </c>
      <c r="G432" s="78" t="s">
        <v>538</v>
      </c>
      <c r="H432" s="77" t="s">
        <v>9</v>
      </c>
      <c r="I432" s="77" t="s">
        <v>10</v>
      </c>
      <c r="J432" s="79">
        <v>14</v>
      </c>
      <c r="K432" s="79">
        <v>21</v>
      </c>
      <c r="L432" s="79">
        <v>39</v>
      </c>
      <c r="M432" s="80">
        <v>2018.088</v>
      </c>
      <c r="N432" s="80">
        <v>144.149142857143</v>
      </c>
      <c r="O432" s="81">
        <v>1.5</v>
      </c>
      <c r="P432" s="81">
        <v>1.8571428571428601</v>
      </c>
      <c r="Q432" s="80">
        <v>831.08799999999997</v>
      </c>
      <c r="R432" s="82">
        <v>0.41181950440218701</v>
      </c>
      <c r="S432" s="80">
        <v>373.988</v>
      </c>
      <c r="T432" s="82">
        <v>0.18531798415133499</v>
      </c>
      <c r="U432" s="83">
        <v>431</v>
      </c>
      <c r="V432" s="84">
        <v>78</v>
      </c>
    </row>
    <row r="433" spans="1:22" x14ac:dyDescent="0.25">
      <c r="A433" s="18" t="str">
        <f t="shared" si="6"/>
        <v>202203-North Central89</v>
      </c>
      <c r="B433" s="76">
        <v>2022</v>
      </c>
      <c r="C433" s="77">
        <v>960888</v>
      </c>
      <c r="D433" s="77" t="s">
        <v>331</v>
      </c>
      <c r="E433" s="77" t="s">
        <v>471</v>
      </c>
      <c r="F433" s="77" t="s">
        <v>419</v>
      </c>
      <c r="G433" s="78" t="s">
        <v>533</v>
      </c>
      <c r="H433" s="77" t="s">
        <v>9</v>
      </c>
      <c r="I433" s="77" t="s">
        <v>10</v>
      </c>
      <c r="J433" s="79">
        <v>9</v>
      </c>
      <c r="K433" s="79">
        <v>14</v>
      </c>
      <c r="L433" s="79">
        <v>31</v>
      </c>
      <c r="M433" s="80">
        <v>1998.152</v>
      </c>
      <c r="N433" s="80">
        <v>222.01688888888901</v>
      </c>
      <c r="O433" s="81">
        <v>1.55555555555556</v>
      </c>
      <c r="P433" s="81">
        <v>2.21428571428571</v>
      </c>
      <c r="Q433" s="80">
        <v>713.452</v>
      </c>
      <c r="R433" s="82">
        <v>0.35705591966977501</v>
      </c>
      <c r="S433" s="80">
        <v>399.65199999999999</v>
      </c>
      <c r="T433" s="82">
        <v>0.20001080998842899</v>
      </c>
      <c r="U433" s="83">
        <v>432</v>
      </c>
      <c r="V433" s="84">
        <v>89</v>
      </c>
    </row>
    <row r="434" spans="1:22" x14ac:dyDescent="0.25">
      <c r="A434" s="18" t="str">
        <f t="shared" si="6"/>
        <v>202205-North East62</v>
      </c>
      <c r="B434" s="76">
        <v>2022</v>
      </c>
      <c r="C434" s="77">
        <v>522997</v>
      </c>
      <c r="D434" s="77" t="s">
        <v>133</v>
      </c>
      <c r="E434" s="77" t="s">
        <v>473</v>
      </c>
      <c r="F434" s="77" t="s">
        <v>406</v>
      </c>
      <c r="G434" s="78" t="s">
        <v>535</v>
      </c>
      <c r="H434" s="77" t="s">
        <v>9</v>
      </c>
      <c r="I434" s="77" t="s">
        <v>10</v>
      </c>
      <c r="J434" s="79">
        <v>14</v>
      </c>
      <c r="K434" s="79">
        <v>37</v>
      </c>
      <c r="L434" s="79">
        <v>73</v>
      </c>
      <c r="M434" s="80">
        <v>1930.32</v>
      </c>
      <c r="N434" s="80">
        <v>137.88</v>
      </c>
      <c r="O434" s="81">
        <v>2.6428571428571401</v>
      </c>
      <c r="P434" s="81">
        <v>1.9729729729729699</v>
      </c>
      <c r="Q434" s="80">
        <v>321.72000000000003</v>
      </c>
      <c r="R434" s="82">
        <v>0.16666666666666699</v>
      </c>
      <c r="S434" s="80">
        <v>-152.43</v>
      </c>
      <c r="T434" s="82">
        <v>-7.8966181772970295E-2</v>
      </c>
      <c r="U434" s="83">
        <v>433</v>
      </c>
      <c r="V434" s="84">
        <v>62</v>
      </c>
    </row>
    <row r="435" spans="1:22" x14ac:dyDescent="0.25">
      <c r="A435" s="18" t="str">
        <f t="shared" si="6"/>
        <v>202202-South West59</v>
      </c>
      <c r="B435" s="76">
        <v>2022</v>
      </c>
      <c r="C435" s="77">
        <v>810749</v>
      </c>
      <c r="D435" s="77" t="s">
        <v>227</v>
      </c>
      <c r="E435" s="77" t="s">
        <v>474</v>
      </c>
      <c r="F435" s="77" t="s">
        <v>420</v>
      </c>
      <c r="G435" s="78" t="s">
        <v>537</v>
      </c>
      <c r="H435" s="77" t="s">
        <v>9</v>
      </c>
      <c r="I435" s="77" t="s">
        <v>10</v>
      </c>
      <c r="J435" s="79">
        <v>11</v>
      </c>
      <c r="K435" s="79">
        <v>29</v>
      </c>
      <c r="L435" s="79">
        <v>56</v>
      </c>
      <c r="M435" s="80">
        <v>1921.08</v>
      </c>
      <c r="N435" s="80">
        <v>174.64363636363601</v>
      </c>
      <c r="O435" s="81">
        <v>2.6363636363636398</v>
      </c>
      <c r="P435" s="81">
        <v>1.9310344827586201</v>
      </c>
      <c r="Q435" s="80">
        <v>320.18</v>
      </c>
      <c r="R435" s="82">
        <v>0.16666666666666699</v>
      </c>
      <c r="S435" s="80">
        <v>-63.169999999999902</v>
      </c>
      <c r="T435" s="82">
        <v>-3.2882545234971902E-2</v>
      </c>
      <c r="U435" s="83">
        <v>434</v>
      </c>
      <c r="V435" s="84">
        <v>59</v>
      </c>
    </row>
    <row r="436" spans="1:22" x14ac:dyDescent="0.25">
      <c r="A436" s="18" t="str">
        <f t="shared" si="6"/>
        <v>202204-South Central96</v>
      </c>
      <c r="B436" s="76">
        <v>2022</v>
      </c>
      <c r="C436" s="77">
        <v>873279</v>
      </c>
      <c r="D436" s="77" t="s">
        <v>330</v>
      </c>
      <c r="E436" s="77" t="s">
        <v>472</v>
      </c>
      <c r="F436" s="77" t="s">
        <v>398</v>
      </c>
      <c r="G436" s="78" t="s">
        <v>534</v>
      </c>
      <c r="H436" s="77" t="s">
        <v>9</v>
      </c>
      <c r="I436" s="77" t="s">
        <v>10</v>
      </c>
      <c r="J436" s="79">
        <v>4</v>
      </c>
      <c r="K436" s="79">
        <v>11</v>
      </c>
      <c r="L436" s="79">
        <v>36</v>
      </c>
      <c r="M436" s="80">
        <v>1826.2968000000001</v>
      </c>
      <c r="N436" s="80">
        <v>456.57420000000002</v>
      </c>
      <c r="O436" s="81">
        <v>2.75</v>
      </c>
      <c r="P436" s="81">
        <v>3.2727272727272698</v>
      </c>
      <c r="Q436" s="80">
        <v>206.99680000000001</v>
      </c>
      <c r="R436" s="82">
        <v>0.113342365819181</v>
      </c>
      <c r="S436" s="80">
        <v>83.996799999999993</v>
      </c>
      <c r="T436" s="82">
        <v>4.5992962370628901E-2</v>
      </c>
      <c r="U436" s="83">
        <v>435</v>
      </c>
      <c r="V436" s="84">
        <v>96</v>
      </c>
    </row>
    <row r="437" spans="1:22" x14ac:dyDescent="0.25">
      <c r="A437" s="18" t="str">
        <f t="shared" si="6"/>
        <v>202202-South West60</v>
      </c>
      <c r="B437" s="76">
        <v>2022</v>
      </c>
      <c r="C437" s="77">
        <v>772049</v>
      </c>
      <c r="D437" s="77" t="s">
        <v>212</v>
      </c>
      <c r="E437" s="77" t="s">
        <v>474</v>
      </c>
      <c r="F437" s="77" t="s">
        <v>418</v>
      </c>
      <c r="G437" s="78" t="s">
        <v>537</v>
      </c>
      <c r="H437" s="77" t="s">
        <v>9</v>
      </c>
      <c r="I437" s="77" t="s">
        <v>10</v>
      </c>
      <c r="J437" s="79">
        <v>19</v>
      </c>
      <c r="K437" s="79">
        <v>19</v>
      </c>
      <c r="L437" s="79">
        <v>36</v>
      </c>
      <c r="M437" s="80">
        <v>1805.3119999999999</v>
      </c>
      <c r="N437" s="80">
        <v>95.0164210526315</v>
      </c>
      <c r="O437" s="81">
        <v>1</v>
      </c>
      <c r="P437" s="81">
        <v>1.8947368421052599</v>
      </c>
      <c r="Q437" s="80">
        <v>665.21199999999999</v>
      </c>
      <c r="R437" s="82">
        <v>0.36847481211004002</v>
      </c>
      <c r="S437" s="80">
        <v>36.312000000000097</v>
      </c>
      <c r="T437" s="82">
        <v>2.01139747589337E-2</v>
      </c>
      <c r="U437" s="83">
        <v>436</v>
      </c>
      <c r="V437" s="84">
        <v>60</v>
      </c>
    </row>
    <row r="438" spans="1:22" x14ac:dyDescent="0.25">
      <c r="A438" s="18" t="str">
        <f t="shared" si="6"/>
        <v>202201-North West79</v>
      </c>
      <c r="B438" s="76">
        <v>2022</v>
      </c>
      <c r="C438" s="77">
        <v>609362</v>
      </c>
      <c r="D438" s="77" t="s">
        <v>321</v>
      </c>
      <c r="E438" s="77" t="s">
        <v>475</v>
      </c>
      <c r="F438" s="77" t="s">
        <v>409</v>
      </c>
      <c r="G438" s="78" t="s">
        <v>538</v>
      </c>
      <c r="H438" s="77" t="s">
        <v>9</v>
      </c>
      <c r="I438" s="77" t="s">
        <v>10</v>
      </c>
      <c r="J438" s="79">
        <v>6</v>
      </c>
      <c r="K438" s="79">
        <v>10</v>
      </c>
      <c r="L438" s="79">
        <v>28</v>
      </c>
      <c r="M438" s="80">
        <v>1801.376</v>
      </c>
      <c r="N438" s="80">
        <v>300.22933333333299</v>
      </c>
      <c r="O438" s="81">
        <v>1.6666666666666701</v>
      </c>
      <c r="P438" s="81">
        <v>2.8</v>
      </c>
      <c r="Q438" s="80">
        <v>672.77599999999995</v>
      </c>
      <c r="R438" s="82">
        <v>0.373478940543229</v>
      </c>
      <c r="S438" s="80">
        <v>475.77600000000001</v>
      </c>
      <c r="T438" s="82">
        <v>0.264118096388539</v>
      </c>
      <c r="U438" s="83">
        <v>437</v>
      </c>
      <c r="V438" s="84">
        <v>79</v>
      </c>
    </row>
    <row r="439" spans="1:22" x14ac:dyDescent="0.25">
      <c r="A439" s="18" t="str">
        <f t="shared" si="6"/>
        <v>202201-North West80</v>
      </c>
      <c r="B439" s="76">
        <v>2022</v>
      </c>
      <c r="C439" s="77">
        <v>791644</v>
      </c>
      <c r="D439" s="77" t="s">
        <v>221</v>
      </c>
      <c r="E439" s="77" t="s">
        <v>475</v>
      </c>
      <c r="F439" s="77" t="s">
        <v>409</v>
      </c>
      <c r="G439" s="78" t="s">
        <v>538</v>
      </c>
      <c r="H439" s="77" t="s">
        <v>9</v>
      </c>
      <c r="I439" s="77" t="s">
        <v>10</v>
      </c>
      <c r="J439" s="79">
        <v>4</v>
      </c>
      <c r="K439" s="79">
        <v>5</v>
      </c>
      <c r="L439" s="79">
        <v>23</v>
      </c>
      <c r="M439" s="80">
        <v>1719.816</v>
      </c>
      <c r="N439" s="80">
        <v>429.95400000000001</v>
      </c>
      <c r="O439" s="81">
        <v>1.25</v>
      </c>
      <c r="P439" s="81">
        <v>4.5999999999999996</v>
      </c>
      <c r="Q439" s="80">
        <v>495.166</v>
      </c>
      <c r="R439" s="82">
        <v>0.28791800983360999</v>
      </c>
      <c r="S439" s="80">
        <v>365.666</v>
      </c>
      <c r="T439" s="82">
        <v>0.21261925694376599</v>
      </c>
      <c r="U439" s="83">
        <v>438</v>
      </c>
      <c r="V439" s="84">
        <v>80</v>
      </c>
    </row>
    <row r="440" spans="1:22" x14ac:dyDescent="0.25">
      <c r="A440" s="18" t="str">
        <f t="shared" si="6"/>
        <v>202203-North Central90</v>
      </c>
      <c r="B440" s="76">
        <v>2022</v>
      </c>
      <c r="C440" s="77">
        <v>828176</v>
      </c>
      <c r="D440" s="77" t="s">
        <v>231</v>
      </c>
      <c r="E440" s="77" t="s">
        <v>471</v>
      </c>
      <c r="F440" s="77" t="s">
        <v>419</v>
      </c>
      <c r="G440" s="78" t="s">
        <v>533</v>
      </c>
      <c r="H440" s="77" t="s">
        <v>9</v>
      </c>
      <c r="I440" s="77" t="s">
        <v>10</v>
      </c>
      <c r="J440" s="79">
        <v>18</v>
      </c>
      <c r="K440" s="79">
        <v>18</v>
      </c>
      <c r="L440" s="79">
        <v>47</v>
      </c>
      <c r="M440" s="80">
        <v>1719.624</v>
      </c>
      <c r="N440" s="80">
        <v>95.534666666666595</v>
      </c>
      <c r="O440" s="81">
        <v>1</v>
      </c>
      <c r="P440" s="81">
        <v>2.6111111111111098</v>
      </c>
      <c r="Q440" s="80">
        <v>639.67399999999998</v>
      </c>
      <c r="R440" s="82">
        <v>0.37198480598084199</v>
      </c>
      <c r="S440" s="80">
        <v>24.074000000000002</v>
      </c>
      <c r="T440" s="82">
        <v>1.39995719994604E-2</v>
      </c>
      <c r="U440" s="83">
        <v>439</v>
      </c>
      <c r="V440" s="84">
        <v>90</v>
      </c>
    </row>
    <row r="441" spans="1:22" x14ac:dyDescent="0.25">
      <c r="A441" s="18" t="str">
        <f t="shared" si="6"/>
        <v>202205-North East63</v>
      </c>
      <c r="B441" s="76">
        <v>2022</v>
      </c>
      <c r="C441" s="77">
        <v>304909</v>
      </c>
      <c r="D441" s="77" t="s">
        <v>298</v>
      </c>
      <c r="E441" s="77" t="s">
        <v>473</v>
      </c>
      <c r="F441" s="77" t="s">
        <v>407</v>
      </c>
      <c r="G441" s="78" t="s">
        <v>535</v>
      </c>
      <c r="H441" s="77" t="s">
        <v>9</v>
      </c>
      <c r="I441" s="77" t="s">
        <v>10</v>
      </c>
      <c r="J441" s="79">
        <v>11</v>
      </c>
      <c r="K441" s="79">
        <v>25</v>
      </c>
      <c r="L441" s="79">
        <v>34</v>
      </c>
      <c r="M441" s="80">
        <v>1702.9280000000001</v>
      </c>
      <c r="N441" s="80">
        <v>154.81163636363601</v>
      </c>
      <c r="O441" s="81">
        <v>2.2727272727272698</v>
      </c>
      <c r="P441" s="81">
        <v>1.36</v>
      </c>
      <c r="Q441" s="80">
        <v>677.678</v>
      </c>
      <c r="R441" s="82">
        <v>0.39794870951678502</v>
      </c>
      <c r="S441" s="80">
        <v>309.178</v>
      </c>
      <c r="T441" s="82">
        <v>0.18155670703635099</v>
      </c>
      <c r="U441" s="83">
        <v>440</v>
      </c>
      <c r="V441" s="84">
        <v>63</v>
      </c>
    </row>
    <row r="442" spans="1:22" x14ac:dyDescent="0.25">
      <c r="A442" s="18" t="str">
        <f t="shared" si="6"/>
        <v>202201-North West81</v>
      </c>
      <c r="B442" s="76">
        <v>2022</v>
      </c>
      <c r="C442" s="77">
        <v>970339</v>
      </c>
      <c r="D442" s="77" t="s">
        <v>268</v>
      </c>
      <c r="E442" s="77" t="s">
        <v>475</v>
      </c>
      <c r="F442" s="77" t="s">
        <v>409</v>
      </c>
      <c r="G442" s="78" t="s">
        <v>538</v>
      </c>
      <c r="H442" s="77" t="s">
        <v>9</v>
      </c>
      <c r="I442" s="77" t="s">
        <v>10</v>
      </c>
      <c r="J442" s="79">
        <v>6</v>
      </c>
      <c r="K442" s="79">
        <v>12</v>
      </c>
      <c r="L442" s="79">
        <v>39</v>
      </c>
      <c r="M442" s="80">
        <v>1678.088</v>
      </c>
      <c r="N442" s="80">
        <v>279.68133333333299</v>
      </c>
      <c r="O442" s="81">
        <v>2</v>
      </c>
      <c r="P442" s="81">
        <v>3.25</v>
      </c>
      <c r="Q442" s="80">
        <v>657.63800000000003</v>
      </c>
      <c r="R442" s="82">
        <v>0.39189720682109602</v>
      </c>
      <c r="S442" s="80">
        <v>458.43799999999999</v>
      </c>
      <c r="T442" s="82">
        <v>0.27319067891552801</v>
      </c>
      <c r="U442" s="83">
        <v>441</v>
      </c>
      <c r="V442" s="84">
        <v>81</v>
      </c>
    </row>
    <row r="443" spans="1:22" x14ac:dyDescent="0.25">
      <c r="A443" s="18" t="str">
        <f t="shared" si="6"/>
        <v>202203-North Central91</v>
      </c>
      <c r="B443" s="76">
        <v>2022</v>
      </c>
      <c r="C443" s="77">
        <v>281083</v>
      </c>
      <c r="D443" s="77" t="s">
        <v>69</v>
      </c>
      <c r="E443" s="77" t="s">
        <v>471</v>
      </c>
      <c r="F443" s="77" t="s">
        <v>419</v>
      </c>
      <c r="G443" s="78" t="s">
        <v>538</v>
      </c>
      <c r="H443" s="77" t="s">
        <v>2</v>
      </c>
      <c r="I443" s="77" t="s">
        <v>10</v>
      </c>
      <c r="J443" s="79">
        <v>8</v>
      </c>
      <c r="K443" s="79">
        <v>15</v>
      </c>
      <c r="L443" s="79">
        <v>42</v>
      </c>
      <c r="M443" s="80">
        <v>1597.62</v>
      </c>
      <c r="N443" s="80">
        <v>199.70249999999999</v>
      </c>
      <c r="O443" s="81">
        <v>1.875</v>
      </c>
      <c r="P443" s="81">
        <v>2.8</v>
      </c>
      <c r="Q443" s="80">
        <v>266.27</v>
      </c>
      <c r="R443" s="82">
        <v>0.16666666666666699</v>
      </c>
      <c r="S443" s="80">
        <v>-15.7300000000001</v>
      </c>
      <c r="T443" s="82">
        <v>-9.8458957699578496E-3</v>
      </c>
      <c r="U443" s="83">
        <v>442</v>
      </c>
      <c r="V443" s="84">
        <v>91</v>
      </c>
    </row>
    <row r="444" spans="1:22" x14ac:dyDescent="0.25">
      <c r="A444" s="18" t="str">
        <f t="shared" si="6"/>
        <v>202204-South Central97</v>
      </c>
      <c r="B444" s="76">
        <v>2022</v>
      </c>
      <c r="C444" s="77">
        <v>248351</v>
      </c>
      <c r="D444" s="77" t="s">
        <v>347</v>
      </c>
      <c r="E444" s="77" t="s">
        <v>472</v>
      </c>
      <c r="F444" s="77" t="s">
        <v>400</v>
      </c>
      <c r="G444" s="78" t="s">
        <v>534</v>
      </c>
      <c r="H444" s="77" t="s">
        <v>9</v>
      </c>
      <c r="I444" s="77" t="s">
        <v>10</v>
      </c>
      <c r="J444" s="79">
        <v>3</v>
      </c>
      <c r="K444" s="79">
        <v>8</v>
      </c>
      <c r="L444" s="79">
        <v>26</v>
      </c>
      <c r="M444" s="80">
        <v>1563.2564</v>
      </c>
      <c r="N444" s="80">
        <v>521.085466666667</v>
      </c>
      <c r="O444" s="81">
        <v>2.6666666666666701</v>
      </c>
      <c r="P444" s="81">
        <v>3.25</v>
      </c>
      <c r="Q444" s="80">
        <v>661.20640000000003</v>
      </c>
      <c r="R444" s="82">
        <v>0.42296733920296098</v>
      </c>
      <c r="S444" s="80">
        <v>569.20640000000003</v>
      </c>
      <c r="T444" s="82">
        <v>0.36411582898365202</v>
      </c>
      <c r="U444" s="83">
        <v>443</v>
      </c>
      <c r="V444" s="84">
        <v>97</v>
      </c>
    </row>
    <row r="445" spans="1:22" x14ac:dyDescent="0.25">
      <c r="A445" s="18" t="str">
        <f t="shared" si="6"/>
        <v>202204-South Central98</v>
      </c>
      <c r="B445" s="76">
        <v>2022</v>
      </c>
      <c r="C445" s="77">
        <v>235115</v>
      </c>
      <c r="D445" s="77" t="s">
        <v>62</v>
      </c>
      <c r="E445" s="77" t="s">
        <v>472</v>
      </c>
      <c r="F445" s="77" t="s">
        <v>421</v>
      </c>
      <c r="G445" s="78" t="s">
        <v>534</v>
      </c>
      <c r="H445" s="77" t="s">
        <v>9</v>
      </c>
      <c r="I445" s="77" t="s">
        <v>10</v>
      </c>
      <c r="J445" s="79">
        <v>6</v>
      </c>
      <c r="K445" s="79">
        <v>9</v>
      </c>
      <c r="L445" s="79">
        <v>27</v>
      </c>
      <c r="M445" s="80">
        <v>1550.9839999999999</v>
      </c>
      <c r="N445" s="80">
        <v>258.49733333333302</v>
      </c>
      <c r="O445" s="81">
        <v>1.5</v>
      </c>
      <c r="P445" s="81">
        <v>3</v>
      </c>
      <c r="Q445" s="80">
        <v>625.08399999999995</v>
      </c>
      <c r="R445" s="82">
        <v>0.40302414467202802</v>
      </c>
      <c r="S445" s="80">
        <v>448.084</v>
      </c>
      <c r="T445" s="82">
        <v>0.28890304477673501</v>
      </c>
      <c r="U445" s="83">
        <v>444</v>
      </c>
      <c r="V445" s="84">
        <v>98</v>
      </c>
    </row>
    <row r="446" spans="1:22" x14ac:dyDescent="0.25">
      <c r="A446" s="18" t="str">
        <f t="shared" si="6"/>
        <v>202204-South Central99</v>
      </c>
      <c r="B446" s="76">
        <v>2022</v>
      </c>
      <c r="C446" s="77">
        <v>196519</v>
      </c>
      <c r="D446" s="77" t="s">
        <v>278</v>
      </c>
      <c r="E446" s="77" t="s">
        <v>472</v>
      </c>
      <c r="F446" s="77" t="s">
        <v>421</v>
      </c>
      <c r="G446" s="78" t="s">
        <v>538</v>
      </c>
      <c r="H446" s="77" t="s">
        <v>2</v>
      </c>
      <c r="I446" s="77" t="s">
        <v>10</v>
      </c>
      <c r="J446" s="79">
        <v>8</v>
      </c>
      <c r="K446" s="79">
        <v>17</v>
      </c>
      <c r="L446" s="79">
        <v>42</v>
      </c>
      <c r="M446" s="80">
        <v>1528.068</v>
      </c>
      <c r="N446" s="80">
        <v>191.0085</v>
      </c>
      <c r="O446" s="81">
        <v>2.125</v>
      </c>
      <c r="P446" s="81">
        <v>2.47058823529412</v>
      </c>
      <c r="Q446" s="80">
        <v>210.768</v>
      </c>
      <c r="R446" s="82">
        <v>0.13793103448275901</v>
      </c>
      <c r="S446" s="80">
        <v>-30.232000000000099</v>
      </c>
      <c r="T446" s="82">
        <v>-1.9784459853880901E-2</v>
      </c>
      <c r="U446" s="83">
        <v>445</v>
      </c>
      <c r="V446" s="84">
        <v>99</v>
      </c>
    </row>
    <row r="447" spans="1:22" x14ac:dyDescent="0.25">
      <c r="A447" s="18" t="str">
        <f t="shared" si="6"/>
        <v>202205-North East64</v>
      </c>
      <c r="B447" s="76">
        <v>2022</v>
      </c>
      <c r="C447" s="77">
        <v>701147</v>
      </c>
      <c r="D447" s="77" t="s">
        <v>325</v>
      </c>
      <c r="E447" s="77" t="s">
        <v>473</v>
      </c>
      <c r="F447" s="77" t="s">
        <v>407</v>
      </c>
      <c r="G447" s="78" t="s">
        <v>535</v>
      </c>
      <c r="H447" s="77" t="s">
        <v>9</v>
      </c>
      <c r="I447" s="77" t="s">
        <v>10</v>
      </c>
      <c r="J447" s="79">
        <v>21</v>
      </c>
      <c r="K447" s="79">
        <v>30</v>
      </c>
      <c r="L447" s="79">
        <v>75</v>
      </c>
      <c r="M447" s="80">
        <v>1523.4</v>
      </c>
      <c r="N447" s="80">
        <v>72.542857142857102</v>
      </c>
      <c r="O447" s="81">
        <v>1.4285714285714299</v>
      </c>
      <c r="P447" s="81">
        <v>2.5</v>
      </c>
      <c r="Q447" s="80">
        <v>551.9</v>
      </c>
      <c r="R447" s="82">
        <v>0.36228173821714599</v>
      </c>
      <c r="S447" s="80">
        <v>-132.1</v>
      </c>
      <c r="T447" s="82">
        <v>-8.6713929368517698E-2</v>
      </c>
      <c r="U447" s="83">
        <v>446</v>
      </c>
      <c r="V447" s="84">
        <v>64</v>
      </c>
    </row>
    <row r="448" spans="1:22" x14ac:dyDescent="0.25">
      <c r="A448" s="18" t="str">
        <f t="shared" si="6"/>
        <v>202202-South West61</v>
      </c>
      <c r="B448" s="76">
        <v>2022</v>
      </c>
      <c r="C448" s="77">
        <v>192425</v>
      </c>
      <c r="D448" s="77" t="s">
        <v>49</v>
      </c>
      <c r="E448" s="77" t="s">
        <v>474</v>
      </c>
      <c r="F448" s="77" t="s">
        <v>418</v>
      </c>
      <c r="G448" s="78" t="s">
        <v>537</v>
      </c>
      <c r="H448" s="77" t="s">
        <v>9</v>
      </c>
      <c r="I448" s="77" t="s">
        <v>10</v>
      </c>
      <c r="J448" s="79">
        <v>13</v>
      </c>
      <c r="K448" s="79">
        <v>21</v>
      </c>
      <c r="L448" s="79">
        <v>48</v>
      </c>
      <c r="M448" s="80">
        <v>1503.616</v>
      </c>
      <c r="N448" s="80">
        <v>115.662769230769</v>
      </c>
      <c r="O448" s="81">
        <v>1.6153846153846201</v>
      </c>
      <c r="P448" s="81">
        <v>2.28571428571429</v>
      </c>
      <c r="Q448" s="80">
        <v>606.21600000000001</v>
      </c>
      <c r="R448" s="82">
        <v>0.403172086490168</v>
      </c>
      <c r="S448" s="80">
        <v>167.11600000000001</v>
      </c>
      <c r="T448" s="82">
        <v>0.11114273857155001</v>
      </c>
      <c r="U448" s="83">
        <v>447</v>
      </c>
      <c r="V448" s="84">
        <v>61</v>
      </c>
    </row>
    <row r="449" spans="1:22" x14ac:dyDescent="0.25">
      <c r="A449" s="18" t="str">
        <f t="shared" si="6"/>
        <v>202206-South East52</v>
      </c>
      <c r="B449" s="76">
        <v>2022</v>
      </c>
      <c r="C449" s="77">
        <v>119707</v>
      </c>
      <c r="D449" s="77" t="s">
        <v>14</v>
      </c>
      <c r="E449" s="77" t="s">
        <v>476</v>
      </c>
      <c r="F449" s="77" t="s">
        <v>411</v>
      </c>
      <c r="G449" s="78" t="s">
        <v>536</v>
      </c>
      <c r="H449" s="77" t="s">
        <v>9</v>
      </c>
      <c r="I449" s="77" t="s">
        <v>10</v>
      </c>
      <c r="J449" s="79">
        <v>8</v>
      </c>
      <c r="K449" s="79">
        <v>13</v>
      </c>
      <c r="L449" s="79">
        <v>28</v>
      </c>
      <c r="M449" s="80">
        <v>1490.1759999999999</v>
      </c>
      <c r="N449" s="80">
        <v>186.27199999999999</v>
      </c>
      <c r="O449" s="81">
        <v>1.625</v>
      </c>
      <c r="P449" s="81">
        <v>2.1538461538461502</v>
      </c>
      <c r="Q449" s="80">
        <v>566.87599999999998</v>
      </c>
      <c r="R449" s="82">
        <v>0.38040875708641098</v>
      </c>
      <c r="S449" s="80">
        <v>270.62599999999998</v>
      </c>
      <c r="T449" s="82">
        <v>0.18160673638550101</v>
      </c>
      <c r="U449" s="83">
        <v>448</v>
      </c>
      <c r="V449" s="84">
        <v>52</v>
      </c>
    </row>
    <row r="450" spans="1:22" x14ac:dyDescent="0.25">
      <c r="A450" s="18" t="str">
        <f t="shared" ref="A450:A513" si="7">B450&amp;E450&amp;V450</f>
        <v>202206-South East53</v>
      </c>
      <c r="B450" s="76">
        <v>2022</v>
      </c>
      <c r="C450" s="77">
        <v>510508</v>
      </c>
      <c r="D450" s="77" t="s">
        <v>317</v>
      </c>
      <c r="E450" s="77" t="s">
        <v>476</v>
      </c>
      <c r="F450" s="77" t="s">
        <v>411</v>
      </c>
      <c r="G450" s="78" t="s">
        <v>536</v>
      </c>
      <c r="H450" s="77" t="s">
        <v>9</v>
      </c>
      <c r="I450" s="77" t="s">
        <v>10</v>
      </c>
      <c r="J450" s="79">
        <v>5</v>
      </c>
      <c r="K450" s="79">
        <v>20</v>
      </c>
      <c r="L450" s="79">
        <v>29</v>
      </c>
      <c r="M450" s="80">
        <v>1472.568</v>
      </c>
      <c r="N450" s="80">
        <v>294.5136</v>
      </c>
      <c r="O450" s="81">
        <v>4</v>
      </c>
      <c r="P450" s="81">
        <v>1.45</v>
      </c>
      <c r="Q450" s="80">
        <v>498.26799999999997</v>
      </c>
      <c r="R450" s="82">
        <v>0.33836671719064898</v>
      </c>
      <c r="S450" s="80">
        <v>298.88799999999998</v>
      </c>
      <c r="T450" s="82">
        <v>0.202970592869056</v>
      </c>
      <c r="U450" s="83">
        <v>449</v>
      </c>
      <c r="V450" s="84">
        <v>53</v>
      </c>
    </row>
    <row r="451" spans="1:22" x14ac:dyDescent="0.25">
      <c r="A451" s="18" t="str">
        <f t="shared" si="7"/>
        <v>202205-North East65</v>
      </c>
      <c r="B451" s="76">
        <v>2022</v>
      </c>
      <c r="C451" s="77">
        <v>122003</v>
      </c>
      <c r="D451" s="77" t="s">
        <v>15</v>
      </c>
      <c r="E451" s="77" t="s">
        <v>473</v>
      </c>
      <c r="F451" s="77" t="s">
        <v>423</v>
      </c>
      <c r="G451" s="78" t="s">
        <v>535</v>
      </c>
      <c r="H451" s="77" t="s">
        <v>9</v>
      </c>
      <c r="I451" s="77" t="s">
        <v>10</v>
      </c>
      <c r="J451" s="79">
        <v>8</v>
      </c>
      <c r="K451" s="79">
        <v>17</v>
      </c>
      <c r="L451" s="79">
        <v>35</v>
      </c>
      <c r="M451" s="80">
        <v>1456.52</v>
      </c>
      <c r="N451" s="80">
        <v>182.065</v>
      </c>
      <c r="O451" s="81">
        <v>2.125</v>
      </c>
      <c r="P451" s="81">
        <v>2.0588235294117601</v>
      </c>
      <c r="Q451" s="80">
        <v>614.77</v>
      </c>
      <c r="R451" s="82">
        <v>0.42208139950017798</v>
      </c>
      <c r="S451" s="80">
        <v>348.07</v>
      </c>
      <c r="T451" s="82">
        <v>0.23897371817757401</v>
      </c>
      <c r="U451" s="83">
        <v>450</v>
      </c>
      <c r="V451" s="84">
        <v>65</v>
      </c>
    </row>
    <row r="452" spans="1:22" x14ac:dyDescent="0.25">
      <c r="A452" s="18" t="str">
        <f t="shared" si="7"/>
        <v>202204-South Central100</v>
      </c>
      <c r="B452" s="76">
        <v>2022</v>
      </c>
      <c r="C452" s="77">
        <v>249077</v>
      </c>
      <c r="D452" s="77" t="s">
        <v>277</v>
      </c>
      <c r="E452" s="77" t="s">
        <v>472</v>
      </c>
      <c r="F452" s="77" t="s">
        <v>421</v>
      </c>
      <c r="G452" s="78" t="s">
        <v>534</v>
      </c>
      <c r="H452" s="77" t="s">
        <v>2</v>
      </c>
      <c r="I452" s="77" t="s">
        <v>10</v>
      </c>
      <c r="J452" s="79">
        <v>3</v>
      </c>
      <c r="K452" s="79">
        <v>12</v>
      </c>
      <c r="L452" s="79">
        <v>21</v>
      </c>
      <c r="M452" s="80">
        <v>1432.809</v>
      </c>
      <c r="N452" s="80">
        <v>477.60300000000001</v>
      </c>
      <c r="O452" s="81">
        <v>4</v>
      </c>
      <c r="P452" s="81">
        <v>1.75</v>
      </c>
      <c r="Q452" s="80">
        <v>175.959000000001</v>
      </c>
      <c r="R452" s="82">
        <v>0.12280701754386</v>
      </c>
      <c r="S452" s="80">
        <v>79.959000000000501</v>
      </c>
      <c r="T452" s="82">
        <v>5.5805763364133301E-2</v>
      </c>
      <c r="U452" s="83">
        <v>451</v>
      </c>
      <c r="V452" s="84">
        <v>100</v>
      </c>
    </row>
    <row r="453" spans="1:22" x14ac:dyDescent="0.25">
      <c r="A453" s="18" t="str">
        <f t="shared" si="7"/>
        <v>202206-South East54</v>
      </c>
      <c r="B453" s="76">
        <v>2022</v>
      </c>
      <c r="C453" s="77">
        <v>375945</v>
      </c>
      <c r="D453" s="77" t="s">
        <v>96</v>
      </c>
      <c r="E453" s="77" t="s">
        <v>476</v>
      </c>
      <c r="F453" s="77" t="s">
        <v>397</v>
      </c>
      <c r="G453" s="78" t="s">
        <v>536</v>
      </c>
      <c r="H453" s="77" t="s">
        <v>9</v>
      </c>
      <c r="I453" s="77" t="s">
        <v>10</v>
      </c>
      <c r="J453" s="79">
        <v>7</v>
      </c>
      <c r="K453" s="79">
        <v>17</v>
      </c>
      <c r="L453" s="79">
        <v>44</v>
      </c>
      <c r="M453" s="80">
        <v>1403.9007999999999</v>
      </c>
      <c r="N453" s="80">
        <v>200.557257142857</v>
      </c>
      <c r="O453" s="81">
        <v>2.4285714285714302</v>
      </c>
      <c r="P453" s="81">
        <v>2.5882352941176499</v>
      </c>
      <c r="Q453" s="80">
        <v>417.75080000000003</v>
      </c>
      <c r="R453" s="82">
        <v>0.29756432933153099</v>
      </c>
      <c r="S453" s="80">
        <v>151.5008</v>
      </c>
      <c r="T453" s="82">
        <v>0.107914177411965</v>
      </c>
      <c r="U453" s="83">
        <v>452</v>
      </c>
      <c r="V453" s="84">
        <v>54</v>
      </c>
    </row>
    <row r="454" spans="1:22" x14ac:dyDescent="0.25">
      <c r="A454" s="18" t="str">
        <f t="shared" si="7"/>
        <v>202205-North East66</v>
      </c>
      <c r="B454" s="76">
        <v>2022</v>
      </c>
      <c r="C454" s="77">
        <v>648045</v>
      </c>
      <c r="D454" s="77" t="s">
        <v>177</v>
      </c>
      <c r="E454" s="77" t="s">
        <v>473</v>
      </c>
      <c r="F454" s="77" t="s">
        <v>423</v>
      </c>
      <c r="G454" s="78" t="s">
        <v>535</v>
      </c>
      <c r="H454" s="77" t="s">
        <v>2</v>
      </c>
      <c r="I454" s="77" t="s">
        <v>10</v>
      </c>
      <c r="J454" s="79">
        <v>6</v>
      </c>
      <c r="K454" s="79">
        <v>7</v>
      </c>
      <c r="L454" s="79">
        <v>25</v>
      </c>
      <c r="M454" s="80">
        <v>1371.8</v>
      </c>
      <c r="N454" s="80">
        <v>228.63333333333301</v>
      </c>
      <c r="O454" s="81">
        <v>1.1666666666666701</v>
      </c>
      <c r="P454" s="81">
        <v>3.5714285714285698</v>
      </c>
      <c r="Q454" s="80">
        <v>567.20000000000005</v>
      </c>
      <c r="R454" s="82">
        <v>0.41347135150896602</v>
      </c>
      <c r="S454" s="80">
        <v>373.5</v>
      </c>
      <c r="T454" s="82">
        <v>0.27227001020556901</v>
      </c>
      <c r="U454" s="83">
        <v>453</v>
      </c>
      <c r="V454" s="84">
        <v>66</v>
      </c>
    </row>
    <row r="455" spans="1:22" x14ac:dyDescent="0.25">
      <c r="A455" s="18" t="str">
        <f t="shared" si="7"/>
        <v>202205-North East67</v>
      </c>
      <c r="B455" s="76">
        <v>2022</v>
      </c>
      <c r="C455" s="77">
        <v>321904</v>
      </c>
      <c r="D455" s="77" t="s">
        <v>366</v>
      </c>
      <c r="E455" s="77" t="s">
        <v>473</v>
      </c>
      <c r="F455" s="77" t="s">
        <v>406</v>
      </c>
      <c r="G455" s="78" t="s">
        <v>535</v>
      </c>
      <c r="H455" s="77" t="s">
        <v>9</v>
      </c>
      <c r="I455" s="77" t="s">
        <v>10</v>
      </c>
      <c r="J455" s="79">
        <v>14</v>
      </c>
      <c r="K455" s="79">
        <v>14</v>
      </c>
      <c r="L455" s="79">
        <v>32</v>
      </c>
      <c r="M455" s="80">
        <v>1340.9760000000001</v>
      </c>
      <c r="N455" s="80">
        <v>95.784000000000006</v>
      </c>
      <c r="O455" s="81">
        <v>1</v>
      </c>
      <c r="P455" s="81">
        <v>2.28571428571429</v>
      </c>
      <c r="Q455" s="80">
        <v>420.726</v>
      </c>
      <c r="R455" s="82">
        <v>0.31374610731288199</v>
      </c>
      <c r="S455" s="80">
        <v>-28.674000000000099</v>
      </c>
      <c r="T455" s="82">
        <v>-2.1382933027884299E-2</v>
      </c>
      <c r="U455" s="83">
        <v>454</v>
      </c>
      <c r="V455" s="84">
        <v>67</v>
      </c>
    </row>
    <row r="456" spans="1:22" x14ac:dyDescent="0.25">
      <c r="A456" s="18" t="str">
        <f t="shared" si="7"/>
        <v>202206-South East55</v>
      </c>
      <c r="B456" s="76">
        <v>2022</v>
      </c>
      <c r="C456" s="77">
        <v>356684</v>
      </c>
      <c r="D456" s="77" t="s">
        <v>389</v>
      </c>
      <c r="E456" s="77" t="s">
        <v>476</v>
      </c>
      <c r="F456" s="77" t="s">
        <v>411</v>
      </c>
      <c r="G456" s="78" t="s">
        <v>536</v>
      </c>
      <c r="H456" s="77" t="s">
        <v>9</v>
      </c>
      <c r="I456" s="77" t="s">
        <v>10</v>
      </c>
      <c r="J456" s="79">
        <v>5</v>
      </c>
      <c r="K456" s="79">
        <v>5</v>
      </c>
      <c r="L456" s="79">
        <v>17</v>
      </c>
      <c r="M456" s="80">
        <v>1302.2639999999999</v>
      </c>
      <c r="N456" s="80">
        <v>260.45280000000002</v>
      </c>
      <c r="O456" s="81">
        <v>1</v>
      </c>
      <c r="P456" s="81">
        <v>3.4</v>
      </c>
      <c r="Q456" s="80">
        <v>272.41399999999999</v>
      </c>
      <c r="R456" s="82">
        <v>0.20918492717298501</v>
      </c>
      <c r="S456" s="80">
        <v>91.1640000000003</v>
      </c>
      <c r="T456" s="82">
        <v>7.0004238771862098E-2</v>
      </c>
      <c r="U456" s="83">
        <v>455</v>
      </c>
      <c r="V456" s="84">
        <v>55</v>
      </c>
    </row>
    <row r="457" spans="1:22" x14ac:dyDescent="0.25">
      <c r="A457" s="18" t="str">
        <f t="shared" si="7"/>
        <v>202201-North West82</v>
      </c>
      <c r="B457" s="76">
        <v>2022</v>
      </c>
      <c r="C457" s="77">
        <v>713162</v>
      </c>
      <c r="D457" s="77" t="s">
        <v>188</v>
      </c>
      <c r="E457" s="77" t="s">
        <v>475</v>
      </c>
      <c r="F457" s="77" t="s">
        <v>409</v>
      </c>
      <c r="G457" s="78" t="s">
        <v>536</v>
      </c>
      <c r="H457" s="77" t="s">
        <v>2</v>
      </c>
      <c r="I457" s="77" t="s">
        <v>10</v>
      </c>
      <c r="J457" s="79">
        <v>10</v>
      </c>
      <c r="K457" s="79">
        <v>10</v>
      </c>
      <c r="L457" s="79">
        <v>19</v>
      </c>
      <c r="M457" s="80">
        <v>1280.6479999999999</v>
      </c>
      <c r="N457" s="80">
        <v>128.06479999999999</v>
      </c>
      <c r="O457" s="81">
        <v>1</v>
      </c>
      <c r="P457" s="81">
        <v>1.9</v>
      </c>
      <c r="Q457" s="80">
        <v>484.69799999999998</v>
      </c>
      <c r="R457" s="82">
        <v>0.37847870765425001</v>
      </c>
      <c r="S457" s="80">
        <v>163.69800000000001</v>
      </c>
      <c r="T457" s="82">
        <v>0.127824351422093</v>
      </c>
      <c r="U457" s="83">
        <v>456</v>
      </c>
      <c r="V457" s="84">
        <v>82</v>
      </c>
    </row>
    <row r="458" spans="1:22" x14ac:dyDescent="0.25">
      <c r="A458" s="18" t="str">
        <f t="shared" si="7"/>
        <v>202201-North West83</v>
      </c>
      <c r="B458" s="76">
        <v>2022</v>
      </c>
      <c r="C458" s="77">
        <v>309592</v>
      </c>
      <c r="D458" s="77" t="s">
        <v>455</v>
      </c>
      <c r="E458" s="77" t="s">
        <v>475</v>
      </c>
      <c r="F458" s="77" t="s">
        <v>409</v>
      </c>
      <c r="G458" s="78" t="s">
        <v>538</v>
      </c>
      <c r="H458" s="77" t="s">
        <v>9</v>
      </c>
      <c r="I458" s="77" t="s">
        <v>10</v>
      </c>
      <c r="J458" s="79">
        <v>14</v>
      </c>
      <c r="K458" s="79">
        <v>14</v>
      </c>
      <c r="L458" s="79">
        <v>31</v>
      </c>
      <c r="M458" s="80">
        <v>1238.952</v>
      </c>
      <c r="N458" s="80">
        <v>88.4965714285714</v>
      </c>
      <c r="O458" s="81">
        <v>1</v>
      </c>
      <c r="P458" s="81">
        <v>2.21428571428571</v>
      </c>
      <c r="Q458" s="80">
        <v>386.702</v>
      </c>
      <c r="R458" s="82">
        <v>0.31212024356068702</v>
      </c>
      <c r="S458" s="80">
        <v>-62.6980000000001</v>
      </c>
      <c r="T458" s="82">
        <v>-5.0605673181850601E-2</v>
      </c>
      <c r="U458" s="83">
        <v>457</v>
      </c>
      <c r="V458" s="84">
        <v>83</v>
      </c>
    </row>
    <row r="459" spans="1:22" x14ac:dyDescent="0.25">
      <c r="A459" s="18" t="str">
        <f t="shared" si="7"/>
        <v>202201-North West84</v>
      </c>
      <c r="B459" s="76">
        <v>2022</v>
      </c>
      <c r="C459" s="77">
        <v>648045</v>
      </c>
      <c r="D459" s="77" t="s">
        <v>177</v>
      </c>
      <c r="E459" s="77" t="s">
        <v>475</v>
      </c>
      <c r="F459" s="77" t="s">
        <v>409</v>
      </c>
      <c r="G459" s="78" t="s">
        <v>535</v>
      </c>
      <c r="H459" s="77" t="s">
        <v>2</v>
      </c>
      <c r="I459" s="77" t="s">
        <v>10</v>
      </c>
      <c r="J459" s="79">
        <v>5</v>
      </c>
      <c r="K459" s="79">
        <v>13</v>
      </c>
      <c r="L459" s="79">
        <v>31</v>
      </c>
      <c r="M459" s="80">
        <v>1174.952</v>
      </c>
      <c r="N459" s="80">
        <v>234.99039999999999</v>
      </c>
      <c r="O459" s="81">
        <v>2.6</v>
      </c>
      <c r="P459" s="81">
        <v>2.3846153846153801</v>
      </c>
      <c r="Q459" s="80">
        <v>488.452</v>
      </c>
      <c r="R459" s="82">
        <v>0.41572081242467801</v>
      </c>
      <c r="S459" s="80">
        <v>319.15199999999999</v>
      </c>
      <c r="T459" s="82">
        <v>0.27162981977136103</v>
      </c>
      <c r="U459" s="83">
        <v>458</v>
      </c>
      <c r="V459" s="84">
        <v>84</v>
      </c>
    </row>
    <row r="460" spans="1:22" x14ac:dyDescent="0.25">
      <c r="A460" s="18" t="str">
        <f t="shared" si="7"/>
        <v>202205-North East68</v>
      </c>
      <c r="B460" s="76">
        <v>2022</v>
      </c>
      <c r="C460" s="77">
        <v>365924</v>
      </c>
      <c r="D460" s="77" t="s">
        <v>310</v>
      </c>
      <c r="E460" s="77" t="s">
        <v>473</v>
      </c>
      <c r="F460" s="77" t="s">
        <v>407</v>
      </c>
      <c r="G460" s="78" t="s">
        <v>535</v>
      </c>
      <c r="H460" s="77" t="s">
        <v>9</v>
      </c>
      <c r="I460" s="77" t="s">
        <v>10</v>
      </c>
      <c r="J460" s="79">
        <v>11</v>
      </c>
      <c r="K460" s="79">
        <v>15</v>
      </c>
      <c r="L460" s="79">
        <v>21</v>
      </c>
      <c r="M460" s="80">
        <v>1102.232</v>
      </c>
      <c r="N460" s="80">
        <v>100.202909090909</v>
      </c>
      <c r="O460" s="81">
        <v>1.36363636363636</v>
      </c>
      <c r="P460" s="81">
        <v>1.4</v>
      </c>
      <c r="Q460" s="80">
        <v>441.83199999999999</v>
      </c>
      <c r="R460" s="82">
        <v>0.40085208921533799</v>
      </c>
      <c r="S460" s="80">
        <v>84.331999999999994</v>
      </c>
      <c r="T460" s="82">
        <v>7.6510208377183794E-2</v>
      </c>
      <c r="U460" s="83">
        <v>459</v>
      </c>
      <c r="V460" s="84">
        <v>68</v>
      </c>
    </row>
    <row r="461" spans="1:22" x14ac:dyDescent="0.25">
      <c r="A461" s="18" t="str">
        <f t="shared" si="7"/>
        <v>202205-North East69</v>
      </c>
      <c r="B461" s="76">
        <v>2022</v>
      </c>
      <c r="C461" s="77">
        <v>234303</v>
      </c>
      <c r="D461" s="77" t="s">
        <v>61</v>
      </c>
      <c r="E461" s="77" t="s">
        <v>473</v>
      </c>
      <c r="F461" s="77" t="s">
        <v>423</v>
      </c>
      <c r="G461" s="78" t="s">
        <v>535</v>
      </c>
      <c r="H461" s="77" t="s">
        <v>9</v>
      </c>
      <c r="I461" s="77" t="s">
        <v>10</v>
      </c>
      <c r="J461" s="79">
        <v>12</v>
      </c>
      <c r="K461" s="79">
        <v>12</v>
      </c>
      <c r="L461" s="79">
        <v>17</v>
      </c>
      <c r="M461" s="80">
        <v>1014.264</v>
      </c>
      <c r="N461" s="80">
        <v>84.522000000000006</v>
      </c>
      <c r="O461" s="81">
        <v>1</v>
      </c>
      <c r="P461" s="81">
        <v>1.4166666666666701</v>
      </c>
      <c r="Q461" s="80">
        <v>377.31400000000002</v>
      </c>
      <c r="R461" s="82">
        <v>0.37200768241798998</v>
      </c>
      <c r="S461" s="80">
        <v>-7.8859999999999699</v>
      </c>
      <c r="T461" s="82">
        <v>-7.77509603022485E-3</v>
      </c>
      <c r="U461" s="83">
        <v>460</v>
      </c>
      <c r="V461" s="84">
        <v>69</v>
      </c>
    </row>
    <row r="462" spans="1:22" x14ac:dyDescent="0.25">
      <c r="A462" s="18" t="str">
        <f t="shared" si="7"/>
        <v>202205-North East70</v>
      </c>
      <c r="B462" s="76">
        <v>2022</v>
      </c>
      <c r="C462" s="77">
        <v>667972</v>
      </c>
      <c r="D462" s="77" t="s">
        <v>345</v>
      </c>
      <c r="E462" s="77" t="s">
        <v>473</v>
      </c>
      <c r="F462" s="77" t="s">
        <v>407</v>
      </c>
      <c r="G462" s="78" t="s">
        <v>535</v>
      </c>
      <c r="H462" s="77" t="s">
        <v>9</v>
      </c>
      <c r="I462" s="77" t="s">
        <v>10</v>
      </c>
      <c r="J462" s="79">
        <v>12</v>
      </c>
      <c r="K462" s="79">
        <v>18</v>
      </c>
      <c r="L462" s="79">
        <v>18</v>
      </c>
      <c r="M462" s="80">
        <v>998.25599999999997</v>
      </c>
      <c r="N462" s="80">
        <v>83.188000000000002</v>
      </c>
      <c r="O462" s="81">
        <v>1.5</v>
      </c>
      <c r="P462" s="81">
        <v>1</v>
      </c>
      <c r="Q462" s="80">
        <v>343.35599999999999</v>
      </c>
      <c r="R462" s="82">
        <v>0.34395585901812797</v>
      </c>
      <c r="S462" s="80">
        <v>-48.444000000000003</v>
      </c>
      <c r="T462" s="82">
        <v>-4.8528633937587197E-2</v>
      </c>
      <c r="U462" s="83">
        <v>461</v>
      </c>
      <c r="V462" s="84">
        <v>70</v>
      </c>
    </row>
    <row r="463" spans="1:22" x14ac:dyDescent="0.25">
      <c r="A463" s="18" t="str">
        <f t="shared" si="7"/>
        <v>202202-South West62</v>
      </c>
      <c r="B463" s="76">
        <v>2022</v>
      </c>
      <c r="C463" s="77">
        <v>836042</v>
      </c>
      <c r="D463" s="77" t="s">
        <v>235</v>
      </c>
      <c r="E463" s="77" t="s">
        <v>474</v>
      </c>
      <c r="F463" s="77" t="s">
        <v>418</v>
      </c>
      <c r="G463" s="78" t="s">
        <v>537</v>
      </c>
      <c r="H463" s="77" t="s">
        <v>9</v>
      </c>
      <c r="I463" s="77" t="s">
        <v>10</v>
      </c>
      <c r="J463" s="79">
        <v>10</v>
      </c>
      <c r="K463" s="79">
        <v>16</v>
      </c>
      <c r="L463" s="79">
        <v>34</v>
      </c>
      <c r="M463" s="80">
        <v>996.52800000000002</v>
      </c>
      <c r="N463" s="80">
        <v>99.652799999999999</v>
      </c>
      <c r="O463" s="81">
        <v>1.6</v>
      </c>
      <c r="P463" s="81">
        <v>2.125</v>
      </c>
      <c r="Q463" s="80">
        <v>390.97800000000001</v>
      </c>
      <c r="R463" s="82">
        <v>0.39234020519242802</v>
      </c>
      <c r="S463" s="80">
        <v>53.377999999999901</v>
      </c>
      <c r="T463" s="82">
        <v>5.3563974118138097E-2</v>
      </c>
      <c r="U463" s="83">
        <v>462</v>
      </c>
      <c r="V463" s="84">
        <v>62</v>
      </c>
    </row>
    <row r="464" spans="1:22" x14ac:dyDescent="0.25">
      <c r="A464" s="18" t="str">
        <f t="shared" si="7"/>
        <v>202204-South Central101</v>
      </c>
      <c r="B464" s="76">
        <v>2022</v>
      </c>
      <c r="C464" s="77">
        <v>186360</v>
      </c>
      <c r="D464" s="77" t="s">
        <v>47</v>
      </c>
      <c r="E464" s="77" t="s">
        <v>472</v>
      </c>
      <c r="F464" s="77" t="s">
        <v>421</v>
      </c>
      <c r="G464" s="78" t="s">
        <v>534</v>
      </c>
      <c r="H464" s="77" t="s">
        <v>9</v>
      </c>
      <c r="I464" s="77" t="s">
        <v>10</v>
      </c>
      <c r="J464" s="79">
        <v>7</v>
      </c>
      <c r="K464" s="79">
        <v>7</v>
      </c>
      <c r="L464" s="79">
        <v>16</v>
      </c>
      <c r="M464" s="80">
        <v>825.18799999999999</v>
      </c>
      <c r="N464" s="80">
        <v>117.884</v>
      </c>
      <c r="O464" s="81">
        <v>1</v>
      </c>
      <c r="P464" s="81">
        <v>2.28571428571429</v>
      </c>
      <c r="Q464" s="80">
        <v>227.28800000000001</v>
      </c>
      <c r="R464" s="82">
        <v>0.27543783961957802</v>
      </c>
      <c r="S464" s="80">
        <v>24.287999999999901</v>
      </c>
      <c r="T464" s="82">
        <v>2.9433292776918599E-2</v>
      </c>
      <c r="U464" s="83">
        <v>463</v>
      </c>
      <c r="V464" s="84">
        <v>101</v>
      </c>
    </row>
    <row r="465" spans="1:22" x14ac:dyDescent="0.25">
      <c r="A465" s="18" t="str">
        <f t="shared" si="7"/>
        <v>202203-North Central92</v>
      </c>
      <c r="B465" s="76">
        <v>2022</v>
      </c>
      <c r="C465" s="77">
        <v>465325</v>
      </c>
      <c r="D465" s="77" t="s">
        <v>119</v>
      </c>
      <c r="E465" s="77" t="s">
        <v>471</v>
      </c>
      <c r="F465" s="77" t="s">
        <v>419</v>
      </c>
      <c r="G465" s="78" t="s">
        <v>533</v>
      </c>
      <c r="H465" s="77" t="s">
        <v>9</v>
      </c>
      <c r="I465" s="77" t="s">
        <v>10</v>
      </c>
      <c r="J465" s="79">
        <v>3</v>
      </c>
      <c r="K465" s="79">
        <v>3</v>
      </c>
      <c r="L465" s="79">
        <v>14</v>
      </c>
      <c r="M465" s="80">
        <v>823.88800000000003</v>
      </c>
      <c r="N465" s="80">
        <v>274.62933333333302</v>
      </c>
      <c r="O465" s="81">
        <v>1</v>
      </c>
      <c r="P465" s="81">
        <v>4.6666666666666696</v>
      </c>
      <c r="Q465" s="80">
        <v>360.88799999999998</v>
      </c>
      <c r="R465" s="82">
        <v>0.43803041190064701</v>
      </c>
      <c r="S465" s="80">
        <v>258.28800000000001</v>
      </c>
      <c r="T465" s="82">
        <v>0.31349892218359798</v>
      </c>
      <c r="U465" s="83">
        <v>464</v>
      </c>
      <c r="V465" s="84">
        <v>92</v>
      </c>
    </row>
    <row r="466" spans="1:22" x14ac:dyDescent="0.25">
      <c r="A466" s="18" t="str">
        <f t="shared" si="7"/>
        <v>202201-North West85</v>
      </c>
      <c r="B466" s="76">
        <v>2022</v>
      </c>
      <c r="C466" s="77">
        <v>809877</v>
      </c>
      <c r="D466" s="77" t="s">
        <v>226</v>
      </c>
      <c r="E466" s="77" t="s">
        <v>475</v>
      </c>
      <c r="F466" s="77" t="s">
        <v>409</v>
      </c>
      <c r="G466" s="78" t="s">
        <v>538</v>
      </c>
      <c r="H466" s="77" t="s">
        <v>9</v>
      </c>
      <c r="I466" s="77" t="s">
        <v>10</v>
      </c>
      <c r="J466" s="79">
        <v>7</v>
      </c>
      <c r="K466" s="79">
        <v>12</v>
      </c>
      <c r="L466" s="79">
        <v>27</v>
      </c>
      <c r="M466" s="80">
        <v>820.58399999999995</v>
      </c>
      <c r="N466" s="80">
        <v>117.22628571428601</v>
      </c>
      <c r="O466" s="81">
        <v>1.71428571428571</v>
      </c>
      <c r="P466" s="81">
        <v>2.25</v>
      </c>
      <c r="Q466" s="80">
        <v>275.28399999999999</v>
      </c>
      <c r="R466" s="82">
        <v>0.335473272693594</v>
      </c>
      <c r="S466" s="80">
        <v>45.084000000000003</v>
      </c>
      <c r="T466" s="82">
        <v>5.4941358837120903E-2</v>
      </c>
      <c r="U466" s="83">
        <v>465</v>
      </c>
      <c r="V466" s="84">
        <v>85</v>
      </c>
    </row>
    <row r="467" spans="1:22" x14ac:dyDescent="0.25">
      <c r="A467" s="18" t="str">
        <f t="shared" si="7"/>
        <v>202202-South West63</v>
      </c>
      <c r="B467" s="76">
        <v>2022</v>
      </c>
      <c r="C467" s="77">
        <v>141852</v>
      </c>
      <c r="D467" s="77" t="s">
        <v>23</v>
      </c>
      <c r="E467" s="77" t="s">
        <v>474</v>
      </c>
      <c r="F467" s="77" t="s">
        <v>410</v>
      </c>
      <c r="G467" s="78" t="s">
        <v>537</v>
      </c>
      <c r="H467" s="77" t="s">
        <v>9</v>
      </c>
      <c r="I467" s="77" t="s">
        <v>10</v>
      </c>
      <c r="J467" s="79">
        <v>4</v>
      </c>
      <c r="K467" s="79">
        <v>4</v>
      </c>
      <c r="L467" s="79">
        <v>32</v>
      </c>
      <c r="M467" s="80">
        <v>800.54399999999998</v>
      </c>
      <c r="N467" s="80">
        <v>200.136</v>
      </c>
      <c r="O467" s="81">
        <v>1</v>
      </c>
      <c r="P467" s="81">
        <v>8</v>
      </c>
      <c r="Q467" s="80">
        <v>336.59399999999999</v>
      </c>
      <c r="R467" s="82">
        <v>0.42045658951912701</v>
      </c>
      <c r="S467" s="80">
        <v>204.19399999999999</v>
      </c>
      <c r="T467" s="82">
        <v>0.25506905304393002</v>
      </c>
      <c r="U467" s="83">
        <v>466</v>
      </c>
      <c r="V467" s="84">
        <v>63</v>
      </c>
    </row>
    <row r="468" spans="1:22" x14ac:dyDescent="0.25">
      <c r="A468" s="18" t="str">
        <f t="shared" si="7"/>
        <v>202203-North Central93</v>
      </c>
      <c r="B468" s="76">
        <v>2022</v>
      </c>
      <c r="C468" s="77">
        <v>692546</v>
      </c>
      <c r="D468" s="77" t="s">
        <v>186</v>
      </c>
      <c r="E468" s="77" t="s">
        <v>471</v>
      </c>
      <c r="F468" s="77" t="s">
        <v>419</v>
      </c>
      <c r="G468" s="78" t="s">
        <v>533</v>
      </c>
      <c r="H468" s="77" t="s">
        <v>9</v>
      </c>
      <c r="I468" s="77" t="s">
        <v>10</v>
      </c>
      <c r="J468" s="79">
        <v>6</v>
      </c>
      <c r="K468" s="79">
        <v>6</v>
      </c>
      <c r="L468" s="79">
        <v>15</v>
      </c>
      <c r="M468" s="80">
        <v>783.88</v>
      </c>
      <c r="N468" s="80">
        <v>130.64666666666699</v>
      </c>
      <c r="O468" s="81">
        <v>1</v>
      </c>
      <c r="P468" s="81">
        <v>2.5</v>
      </c>
      <c r="Q468" s="80">
        <v>344.38</v>
      </c>
      <c r="R468" s="82">
        <v>0.43932744807878799</v>
      </c>
      <c r="S468" s="80">
        <v>139.18</v>
      </c>
      <c r="T468" s="82">
        <v>0.17755268663571</v>
      </c>
      <c r="U468" s="83">
        <v>467</v>
      </c>
      <c r="V468" s="84">
        <v>93</v>
      </c>
    </row>
    <row r="469" spans="1:22" x14ac:dyDescent="0.25">
      <c r="A469" s="18" t="str">
        <f t="shared" si="7"/>
        <v>202201-North West86</v>
      </c>
      <c r="B469" s="76">
        <v>2022</v>
      </c>
      <c r="C469" s="77">
        <v>375968</v>
      </c>
      <c r="D469" s="77" t="s">
        <v>97</v>
      </c>
      <c r="E469" s="77" t="s">
        <v>475</v>
      </c>
      <c r="F469" s="77" t="s">
        <v>409</v>
      </c>
      <c r="G469" s="78" t="s">
        <v>538</v>
      </c>
      <c r="H469" s="77" t="s">
        <v>9</v>
      </c>
      <c r="I469" s="77" t="s">
        <v>10</v>
      </c>
      <c r="J469" s="79">
        <v>7</v>
      </c>
      <c r="K469" s="79">
        <v>10</v>
      </c>
      <c r="L469" s="79">
        <v>24</v>
      </c>
      <c r="M469" s="80">
        <v>734.20799999999997</v>
      </c>
      <c r="N469" s="80">
        <v>104.886857142857</v>
      </c>
      <c r="O469" s="81">
        <v>1.4285714285714299</v>
      </c>
      <c r="P469" s="81">
        <v>2.4</v>
      </c>
      <c r="Q469" s="80">
        <v>307.858</v>
      </c>
      <c r="R469" s="82">
        <v>0.41930624564156199</v>
      </c>
      <c r="S469" s="80">
        <v>79.858000000000004</v>
      </c>
      <c r="T469" s="82">
        <v>0.108767542712692</v>
      </c>
      <c r="U469" s="83">
        <v>468</v>
      </c>
      <c r="V469" s="84">
        <v>86</v>
      </c>
    </row>
    <row r="470" spans="1:22" x14ac:dyDescent="0.25">
      <c r="A470" s="18" t="str">
        <f t="shared" si="7"/>
        <v>202201-North West87</v>
      </c>
      <c r="B470" s="76">
        <v>2022</v>
      </c>
      <c r="C470" s="77">
        <v>784373</v>
      </c>
      <c r="D470" s="77" t="s">
        <v>218</v>
      </c>
      <c r="E470" s="77" t="s">
        <v>475</v>
      </c>
      <c r="F470" s="77" t="s">
        <v>409</v>
      </c>
      <c r="G470" s="78" t="s">
        <v>538</v>
      </c>
      <c r="H470" s="77" t="s">
        <v>9</v>
      </c>
      <c r="I470" s="77" t="s">
        <v>10</v>
      </c>
      <c r="J470" s="79">
        <v>4</v>
      </c>
      <c r="K470" s="79">
        <v>4</v>
      </c>
      <c r="L470" s="79">
        <v>13</v>
      </c>
      <c r="M470" s="80">
        <v>695.096</v>
      </c>
      <c r="N470" s="80">
        <v>173.774</v>
      </c>
      <c r="O470" s="81">
        <v>1</v>
      </c>
      <c r="P470" s="81">
        <v>3.25</v>
      </c>
      <c r="Q470" s="80">
        <v>311.24599999999998</v>
      </c>
      <c r="R470" s="82">
        <v>0.44777412040926701</v>
      </c>
      <c r="S470" s="80">
        <v>182.846</v>
      </c>
      <c r="T470" s="82">
        <v>0.26305143462198</v>
      </c>
      <c r="U470" s="83">
        <v>469</v>
      </c>
      <c r="V470" s="84">
        <v>87</v>
      </c>
    </row>
    <row r="471" spans="1:22" x14ac:dyDescent="0.25">
      <c r="A471" s="18" t="str">
        <f t="shared" si="7"/>
        <v>202206-South East56</v>
      </c>
      <c r="B471" s="76">
        <v>2022</v>
      </c>
      <c r="C471" s="77">
        <v>688564</v>
      </c>
      <c r="D471" s="77" t="s">
        <v>176</v>
      </c>
      <c r="E471" s="77" t="s">
        <v>476</v>
      </c>
      <c r="F471" s="77" t="s">
        <v>417</v>
      </c>
      <c r="G471" s="78" t="s">
        <v>534</v>
      </c>
      <c r="H471" s="77" t="s">
        <v>2</v>
      </c>
      <c r="I471" s="77" t="s">
        <v>10</v>
      </c>
      <c r="J471" s="79">
        <v>8</v>
      </c>
      <c r="K471" s="79">
        <v>11</v>
      </c>
      <c r="L471" s="79">
        <v>19</v>
      </c>
      <c r="M471" s="80">
        <v>674.02499999999998</v>
      </c>
      <c r="N471" s="80">
        <v>84.253124999999997</v>
      </c>
      <c r="O471" s="81">
        <v>1.375</v>
      </c>
      <c r="P471" s="81">
        <v>1.72727272727273</v>
      </c>
      <c r="Q471" s="80">
        <v>82.775000000000105</v>
      </c>
      <c r="R471" s="82">
        <v>0.12280701754386</v>
      </c>
      <c r="S471" s="80">
        <v>-210.97499999999999</v>
      </c>
      <c r="T471" s="82">
        <v>-0.31300767775676003</v>
      </c>
      <c r="U471" s="83">
        <v>470</v>
      </c>
      <c r="V471" s="84">
        <v>56</v>
      </c>
    </row>
    <row r="472" spans="1:22" x14ac:dyDescent="0.25">
      <c r="A472" s="18" t="str">
        <f t="shared" si="7"/>
        <v>202202-South West64</v>
      </c>
      <c r="B472" s="76">
        <v>2022</v>
      </c>
      <c r="C472" s="77">
        <v>143836</v>
      </c>
      <c r="D472" s="77" t="s">
        <v>87</v>
      </c>
      <c r="E472" s="77" t="s">
        <v>474</v>
      </c>
      <c r="F472" s="77" t="s">
        <v>420</v>
      </c>
      <c r="G472" s="78" t="s">
        <v>537</v>
      </c>
      <c r="H472" s="77" t="s">
        <v>2</v>
      </c>
      <c r="I472" s="77" t="s">
        <v>10</v>
      </c>
      <c r="J472" s="79">
        <v>4</v>
      </c>
      <c r="K472" s="79">
        <v>7</v>
      </c>
      <c r="L472" s="79">
        <v>16</v>
      </c>
      <c r="M472" s="80">
        <v>638.70000000000005</v>
      </c>
      <c r="N472" s="80">
        <v>159.67500000000001</v>
      </c>
      <c r="O472" s="81">
        <v>1.75</v>
      </c>
      <c r="P472" s="81">
        <v>2.28571428571429</v>
      </c>
      <c r="Q472" s="80">
        <v>106.45</v>
      </c>
      <c r="R472" s="82">
        <v>0.16666666666666699</v>
      </c>
      <c r="S472" s="80">
        <v>-29.25</v>
      </c>
      <c r="T472" s="82">
        <v>-4.5796148426491302E-2</v>
      </c>
      <c r="U472" s="83">
        <v>471</v>
      </c>
      <c r="V472" s="84">
        <v>64</v>
      </c>
    </row>
    <row r="473" spans="1:22" x14ac:dyDescent="0.25">
      <c r="A473" s="18" t="str">
        <f t="shared" si="7"/>
        <v>202202-South West65</v>
      </c>
      <c r="B473" s="76">
        <v>2022</v>
      </c>
      <c r="C473" s="77">
        <v>280877</v>
      </c>
      <c r="D473" s="77" t="s">
        <v>300</v>
      </c>
      <c r="E473" s="77" t="s">
        <v>474</v>
      </c>
      <c r="F473" s="77" t="s">
        <v>418</v>
      </c>
      <c r="G473" s="78" t="s">
        <v>537</v>
      </c>
      <c r="H473" s="77" t="s">
        <v>9</v>
      </c>
      <c r="I473" s="77" t="s">
        <v>10</v>
      </c>
      <c r="J473" s="79">
        <v>11</v>
      </c>
      <c r="K473" s="79">
        <v>11</v>
      </c>
      <c r="L473" s="79">
        <v>11</v>
      </c>
      <c r="M473" s="80">
        <v>454.31200000000001</v>
      </c>
      <c r="N473" s="80">
        <v>41.301090909090902</v>
      </c>
      <c r="O473" s="81">
        <v>1</v>
      </c>
      <c r="P473" s="81">
        <v>1</v>
      </c>
      <c r="Q473" s="80">
        <v>152.46199999999999</v>
      </c>
      <c r="R473" s="82">
        <v>0.33558875838630697</v>
      </c>
      <c r="S473" s="80">
        <v>-211.63800000000001</v>
      </c>
      <c r="T473" s="82">
        <v>-0.46584285689129901</v>
      </c>
      <c r="U473" s="83">
        <v>472</v>
      </c>
      <c r="V473" s="84">
        <v>65</v>
      </c>
    </row>
    <row r="474" spans="1:22" x14ac:dyDescent="0.25">
      <c r="A474" s="18" t="str">
        <f t="shared" si="7"/>
        <v>202202-South West66</v>
      </c>
      <c r="B474" s="76">
        <v>2022</v>
      </c>
      <c r="C474" s="77">
        <v>980507</v>
      </c>
      <c r="D474" s="77" t="s">
        <v>271</v>
      </c>
      <c r="E474" s="77" t="s">
        <v>474</v>
      </c>
      <c r="F474" s="77" t="s">
        <v>418</v>
      </c>
      <c r="G474" s="78" t="s">
        <v>537</v>
      </c>
      <c r="H474" s="77" t="s">
        <v>9</v>
      </c>
      <c r="I474" s="77" t="s">
        <v>10</v>
      </c>
      <c r="J474" s="79">
        <v>6</v>
      </c>
      <c r="K474" s="79">
        <v>8</v>
      </c>
      <c r="L474" s="79">
        <v>8</v>
      </c>
      <c r="M474" s="80">
        <v>324.73599999999999</v>
      </c>
      <c r="N474" s="80">
        <v>54.122666666666703</v>
      </c>
      <c r="O474" s="81">
        <v>1.3333333333333299</v>
      </c>
      <c r="P474" s="81">
        <v>1</v>
      </c>
      <c r="Q474" s="80">
        <v>125.486</v>
      </c>
      <c r="R474" s="82">
        <v>0.386424664958613</v>
      </c>
      <c r="S474" s="80">
        <v>-75.313999999999993</v>
      </c>
      <c r="T474" s="82">
        <v>-0.23192377808435199</v>
      </c>
      <c r="U474" s="83">
        <v>473</v>
      </c>
      <c r="V474" s="84">
        <v>66</v>
      </c>
    </row>
    <row r="475" spans="1:22" x14ac:dyDescent="0.25">
      <c r="A475" s="18" t="str">
        <f t="shared" si="7"/>
        <v>202205-North East71</v>
      </c>
      <c r="B475" s="76">
        <v>2022</v>
      </c>
      <c r="C475" s="77">
        <v>263517</v>
      </c>
      <c r="D475" s="77" t="s">
        <v>24</v>
      </c>
      <c r="E475" s="77" t="s">
        <v>473</v>
      </c>
      <c r="F475" s="77" t="s">
        <v>407</v>
      </c>
      <c r="G475" s="78" t="s">
        <v>538</v>
      </c>
      <c r="H475" s="77" t="s">
        <v>2</v>
      </c>
      <c r="I475" s="77" t="s">
        <v>10</v>
      </c>
      <c r="J475" s="79">
        <v>5</v>
      </c>
      <c r="K475" s="79">
        <v>5</v>
      </c>
      <c r="L475" s="79">
        <v>15</v>
      </c>
      <c r="M475" s="80">
        <v>318.60000000000002</v>
      </c>
      <c r="N475" s="80">
        <v>63.72</v>
      </c>
      <c r="O475" s="81">
        <v>1</v>
      </c>
      <c r="P475" s="81">
        <v>3</v>
      </c>
      <c r="Q475" s="80">
        <v>53.1</v>
      </c>
      <c r="R475" s="82">
        <v>0.16666666666666699</v>
      </c>
      <c r="S475" s="80">
        <v>-107.4</v>
      </c>
      <c r="T475" s="82">
        <v>-0.33709981167608299</v>
      </c>
      <c r="U475" s="83">
        <v>474</v>
      </c>
      <c r="V475" s="84">
        <v>71</v>
      </c>
    </row>
    <row r="476" spans="1:22" x14ac:dyDescent="0.25">
      <c r="A476" s="18" t="str">
        <f t="shared" si="7"/>
        <v>202206-South East57</v>
      </c>
      <c r="B476" s="76">
        <v>2022</v>
      </c>
      <c r="C476" s="77">
        <v>281083</v>
      </c>
      <c r="D476" s="77" t="s">
        <v>69</v>
      </c>
      <c r="E476" s="77" t="s">
        <v>476</v>
      </c>
      <c r="F476" s="77" t="s">
        <v>411</v>
      </c>
      <c r="G476" s="78" t="s">
        <v>536</v>
      </c>
      <c r="H476" s="77" t="s">
        <v>2</v>
      </c>
      <c r="I476" s="77" t="s">
        <v>10</v>
      </c>
      <c r="J476" s="79">
        <v>6</v>
      </c>
      <c r="K476" s="79">
        <v>6</v>
      </c>
      <c r="L476" s="79">
        <v>8</v>
      </c>
      <c r="M476" s="80">
        <v>300.72000000000003</v>
      </c>
      <c r="N476" s="80">
        <v>50.12</v>
      </c>
      <c r="O476" s="81">
        <v>1</v>
      </c>
      <c r="P476" s="81">
        <v>1.3333333333333299</v>
      </c>
      <c r="Q476" s="80">
        <v>50.12</v>
      </c>
      <c r="R476" s="82">
        <v>0.16666666666666699</v>
      </c>
      <c r="S476" s="80">
        <v>-167.38</v>
      </c>
      <c r="T476" s="82">
        <v>-0.55659749933492997</v>
      </c>
      <c r="U476" s="83">
        <v>475</v>
      </c>
      <c r="V476" s="84">
        <v>57</v>
      </c>
    </row>
    <row r="477" spans="1:22" x14ac:dyDescent="0.25">
      <c r="A477" s="18" t="str">
        <f t="shared" si="7"/>
        <v>202203-North Central94</v>
      </c>
      <c r="B477" s="76">
        <v>2022</v>
      </c>
      <c r="C477" s="77">
        <v>114251</v>
      </c>
      <c r="D477" s="77" t="s">
        <v>13</v>
      </c>
      <c r="E477" s="77" t="s">
        <v>471</v>
      </c>
      <c r="F477" s="77" t="s">
        <v>419</v>
      </c>
      <c r="G477" s="78" t="s">
        <v>533</v>
      </c>
      <c r="H477" s="77" t="s">
        <v>9</v>
      </c>
      <c r="I477" s="77" t="s">
        <v>10</v>
      </c>
      <c r="J477" s="79">
        <v>3</v>
      </c>
      <c r="K477" s="79">
        <v>6</v>
      </c>
      <c r="L477" s="79">
        <v>6</v>
      </c>
      <c r="M477" s="80">
        <v>279.15199999999999</v>
      </c>
      <c r="N477" s="80">
        <v>93.0506666666667</v>
      </c>
      <c r="O477" s="81">
        <v>2</v>
      </c>
      <c r="P477" s="81">
        <v>1</v>
      </c>
      <c r="Q477" s="80">
        <v>108.652</v>
      </c>
      <c r="R477" s="82">
        <v>0.38922164268928799</v>
      </c>
      <c r="S477" s="80">
        <v>2.4520000000000302</v>
      </c>
      <c r="T477" s="82">
        <v>8.7837450564567897E-3</v>
      </c>
      <c r="U477" s="83">
        <v>476</v>
      </c>
      <c r="V477" s="84">
        <v>94</v>
      </c>
    </row>
    <row r="478" spans="1:22" x14ac:dyDescent="0.25">
      <c r="A478" s="18" t="str">
        <f t="shared" si="7"/>
        <v>202204-South Central102</v>
      </c>
      <c r="B478" s="76">
        <v>2022</v>
      </c>
      <c r="C478" s="77">
        <v>927217</v>
      </c>
      <c r="D478" s="77" t="s">
        <v>257</v>
      </c>
      <c r="E478" s="77" t="s">
        <v>472</v>
      </c>
      <c r="F478" s="77" t="s">
        <v>398</v>
      </c>
      <c r="G478" s="78" t="s">
        <v>534</v>
      </c>
      <c r="H478" s="77" t="s">
        <v>9</v>
      </c>
      <c r="I478" s="77" t="s">
        <v>10</v>
      </c>
      <c r="J478" s="79">
        <v>1</v>
      </c>
      <c r="K478" s="79">
        <v>1</v>
      </c>
      <c r="L478" s="79">
        <v>3</v>
      </c>
      <c r="M478" s="80">
        <v>269.97300000000001</v>
      </c>
      <c r="N478" s="80">
        <v>269.97300000000001</v>
      </c>
      <c r="O478" s="81">
        <v>1</v>
      </c>
      <c r="P478" s="81">
        <v>3</v>
      </c>
      <c r="Q478" s="80">
        <v>91.472999999999999</v>
      </c>
      <c r="R478" s="82">
        <v>0.33882277116600601</v>
      </c>
      <c r="S478" s="80">
        <v>62.472999999999999</v>
      </c>
      <c r="T478" s="82">
        <v>0.231404621943676</v>
      </c>
      <c r="U478" s="83">
        <v>477</v>
      </c>
      <c r="V478" s="84">
        <v>102</v>
      </c>
    </row>
    <row r="479" spans="1:22" x14ac:dyDescent="0.25">
      <c r="A479" s="18" t="str">
        <f t="shared" si="7"/>
        <v>202205-North East72</v>
      </c>
      <c r="B479" s="76">
        <v>2022</v>
      </c>
      <c r="C479" s="77">
        <v>327287</v>
      </c>
      <c r="D479" s="77" t="s">
        <v>81</v>
      </c>
      <c r="E479" s="77" t="s">
        <v>473</v>
      </c>
      <c r="F479" s="77" t="s">
        <v>407</v>
      </c>
      <c r="G479" s="78" t="s">
        <v>535</v>
      </c>
      <c r="H479" s="77" t="s">
        <v>9</v>
      </c>
      <c r="I479" s="77" t="s">
        <v>10</v>
      </c>
      <c r="J479" s="79">
        <v>6</v>
      </c>
      <c r="K479" s="79">
        <v>6</v>
      </c>
      <c r="L479" s="79">
        <v>6</v>
      </c>
      <c r="M479" s="80">
        <v>248.75200000000001</v>
      </c>
      <c r="N479" s="80">
        <v>41.458666666666701</v>
      </c>
      <c r="O479" s="81">
        <v>1</v>
      </c>
      <c r="P479" s="81">
        <v>1</v>
      </c>
      <c r="Q479" s="80">
        <v>108.352</v>
      </c>
      <c r="R479" s="82">
        <v>0.43558242747796999</v>
      </c>
      <c r="S479" s="80">
        <v>-84.248000000000005</v>
      </c>
      <c r="T479" s="82">
        <v>-0.33868270405866102</v>
      </c>
      <c r="U479" s="83">
        <v>478</v>
      </c>
      <c r="V479" s="84">
        <v>72</v>
      </c>
    </row>
    <row r="480" spans="1:22" x14ac:dyDescent="0.25">
      <c r="A480" s="18" t="str">
        <f t="shared" si="7"/>
        <v>202203-North Central95</v>
      </c>
      <c r="B480" s="76">
        <v>2022</v>
      </c>
      <c r="C480" s="77">
        <v>130897</v>
      </c>
      <c r="D480" s="77" t="s">
        <v>294</v>
      </c>
      <c r="E480" s="77" t="s">
        <v>471</v>
      </c>
      <c r="F480" s="77" t="s">
        <v>419</v>
      </c>
      <c r="G480" s="78" t="s">
        <v>533</v>
      </c>
      <c r="H480" s="77" t="s">
        <v>9</v>
      </c>
      <c r="I480" s="77" t="s">
        <v>10</v>
      </c>
      <c r="J480" s="79">
        <v>3</v>
      </c>
      <c r="K480" s="79">
        <v>4</v>
      </c>
      <c r="L480" s="79">
        <v>4</v>
      </c>
      <c r="M480" s="80">
        <v>247.96799999999999</v>
      </c>
      <c r="N480" s="80">
        <v>82.656000000000006</v>
      </c>
      <c r="O480" s="81">
        <v>1.3333333333333299</v>
      </c>
      <c r="P480" s="81">
        <v>1</v>
      </c>
      <c r="Q480" s="80">
        <v>97.968000000000004</v>
      </c>
      <c r="R480" s="82">
        <v>0.39508323654665101</v>
      </c>
      <c r="S480" s="80">
        <v>-5.8319999999999901</v>
      </c>
      <c r="T480" s="82">
        <v>-2.35191637630662E-2</v>
      </c>
      <c r="U480" s="83">
        <v>479</v>
      </c>
      <c r="V480" s="84">
        <v>95</v>
      </c>
    </row>
    <row r="481" spans="1:22" x14ac:dyDescent="0.25">
      <c r="A481" s="18" t="str">
        <f t="shared" si="7"/>
        <v>202203-North Central96</v>
      </c>
      <c r="B481" s="76">
        <v>2022</v>
      </c>
      <c r="C481" s="77">
        <v>583353</v>
      </c>
      <c r="D481" s="77" t="s">
        <v>151</v>
      </c>
      <c r="E481" s="77" t="s">
        <v>471</v>
      </c>
      <c r="F481" s="77" t="s">
        <v>426</v>
      </c>
      <c r="G481" s="78" t="s">
        <v>538</v>
      </c>
      <c r="H481" s="77" t="s">
        <v>2</v>
      </c>
      <c r="I481" s="77" t="s">
        <v>10</v>
      </c>
      <c r="J481" s="79">
        <v>1</v>
      </c>
      <c r="K481" s="79">
        <v>1</v>
      </c>
      <c r="L481" s="79">
        <v>3</v>
      </c>
      <c r="M481" s="80">
        <v>246.6</v>
      </c>
      <c r="N481" s="80">
        <v>246.6</v>
      </c>
      <c r="O481" s="81">
        <v>1</v>
      </c>
      <c r="P481" s="81">
        <v>3</v>
      </c>
      <c r="Q481" s="80">
        <v>41.1</v>
      </c>
      <c r="R481" s="82">
        <v>0.16666666666666699</v>
      </c>
      <c r="S481" s="80">
        <v>6.9000000000000199</v>
      </c>
      <c r="T481" s="82">
        <v>2.7980535279805398E-2</v>
      </c>
      <c r="U481" s="83">
        <v>480</v>
      </c>
      <c r="V481" s="84">
        <v>96</v>
      </c>
    </row>
    <row r="482" spans="1:22" x14ac:dyDescent="0.25">
      <c r="A482" s="18" t="str">
        <f t="shared" si="7"/>
        <v>202203-North Central97</v>
      </c>
      <c r="B482" s="76">
        <v>2022</v>
      </c>
      <c r="C482" s="77">
        <v>623122</v>
      </c>
      <c r="D482" s="77" t="s">
        <v>167</v>
      </c>
      <c r="E482" s="77" t="s">
        <v>471</v>
      </c>
      <c r="F482" s="77" t="s">
        <v>419</v>
      </c>
      <c r="G482" s="78" t="s">
        <v>533</v>
      </c>
      <c r="H482" s="77" t="s">
        <v>9</v>
      </c>
      <c r="I482" s="77" t="s">
        <v>10</v>
      </c>
      <c r="J482" s="79">
        <v>4</v>
      </c>
      <c r="K482" s="79">
        <v>6</v>
      </c>
      <c r="L482" s="79">
        <v>8</v>
      </c>
      <c r="M482" s="80">
        <v>179.136</v>
      </c>
      <c r="N482" s="80">
        <v>44.783999999999999</v>
      </c>
      <c r="O482" s="81">
        <v>1.5</v>
      </c>
      <c r="P482" s="81">
        <v>1.3333333333333299</v>
      </c>
      <c r="Q482" s="80">
        <v>63.436</v>
      </c>
      <c r="R482" s="82">
        <v>0.35412200785995002</v>
      </c>
      <c r="S482" s="80">
        <v>-75.763999999999996</v>
      </c>
      <c r="T482" s="82">
        <v>-0.42294122901036102</v>
      </c>
      <c r="U482" s="83">
        <v>481</v>
      </c>
      <c r="V482" s="84">
        <v>97</v>
      </c>
    </row>
    <row r="483" spans="1:22" x14ac:dyDescent="0.25">
      <c r="A483" s="18" t="str">
        <f t="shared" si="7"/>
        <v>202206-South East58</v>
      </c>
      <c r="B483" s="76">
        <v>2022</v>
      </c>
      <c r="C483" s="77">
        <v>322483</v>
      </c>
      <c r="D483" s="77" t="s">
        <v>78</v>
      </c>
      <c r="E483" s="77" t="s">
        <v>476</v>
      </c>
      <c r="F483" s="77" t="s">
        <v>411</v>
      </c>
      <c r="G483" s="78" t="s">
        <v>536</v>
      </c>
      <c r="H483" s="77" t="s">
        <v>9</v>
      </c>
      <c r="I483" s="77" t="s">
        <v>10</v>
      </c>
      <c r="J483" s="79">
        <v>3</v>
      </c>
      <c r="K483" s="79">
        <v>3</v>
      </c>
      <c r="L483" s="79">
        <v>12</v>
      </c>
      <c r="M483" s="80">
        <v>151.904</v>
      </c>
      <c r="N483" s="80">
        <v>50.634666666666703</v>
      </c>
      <c r="O483" s="81">
        <v>1</v>
      </c>
      <c r="P483" s="81">
        <v>4</v>
      </c>
      <c r="Q483" s="80">
        <v>62.454000000000001</v>
      </c>
      <c r="R483" s="82">
        <v>0.41114124710343403</v>
      </c>
      <c r="S483" s="80">
        <v>-46.295999999999999</v>
      </c>
      <c r="T483" s="82">
        <v>-0.30477143459026801</v>
      </c>
      <c r="U483" s="83">
        <v>482</v>
      </c>
      <c r="V483" s="84">
        <v>58</v>
      </c>
    </row>
    <row r="484" spans="1:22" x14ac:dyDescent="0.25">
      <c r="A484" s="18" t="str">
        <f t="shared" si="7"/>
        <v>202201-North West88</v>
      </c>
      <c r="B484" s="76">
        <v>2022</v>
      </c>
      <c r="C484" s="77">
        <v>358146</v>
      </c>
      <c r="D484" s="77" t="s">
        <v>456</v>
      </c>
      <c r="E484" s="77" t="s">
        <v>475</v>
      </c>
      <c r="F484" s="77" t="s">
        <v>409</v>
      </c>
      <c r="G484" s="78" t="s">
        <v>538</v>
      </c>
      <c r="H484" s="77" t="s">
        <v>9</v>
      </c>
      <c r="I484" s="77" t="s">
        <v>10</v>
      </c>
      <c r="J484" s="79">
        <v>1</v>
      </c>
      <c r="K484" s="79">
        <v>1</v>
      </c>
      <c r="L484" s="79">
        <v>1</v>
      </c>
      <c r="M484" s="80">
        <v>7.992</v>
      </c>
      <c r="N484" s="80">
        <v>7.992</v>
      </c>
      <c r="O484" s="81">
        <v>1</v>
      </c>
      <c r="P484" s="81">
        <v>1</v>
      </c>
      <c r="Q484" s="80">
        <v>2.492</v>
      </c>
      <c r="R484" s="82">
        <v>0.311811811811812</v>
      </c>
      <c r="S484" s="80">
        <v>-29.608000000000001</v>
      </c>
      <c r="T484" s="82">
        <v>-3.7047047047046999</v>
      </c>
      <c r="U484" s="83">
        <v>483</v>
      </c>
      <c r="V484" s="84">
        <v>88</v>
      </c>
    </row>
    <row r="485" spans="1:22" x14ac:dyDescent="0.25">
      <c r="A485" s="18" t="str">
        <f t="shared" si="7"/>
        <v>202303-North Central1</v>
      </c>
      <c r="B485" s="76">
        <v>2023</v>
      </c>
      <c r="C485" s="77">
        <v>333866</v>
      </c>
      <c r="D485" s="77" t="s">
        <v>285</v>
      </c>
      <c r="E485" s="77" t="s">
        <v>471</v>
      </c>
      <c r="F485" s="77" t="s">
        <v>408</v>
      </c>
      <c r="G485" s="78" t="s">
        <v>533</v>
      </c>
      <c r="H485" s="77" t="s">
        <v>2</v>
      </c>
      <c r="I485" s="77" t="s">
        <v>6</v>
      </c>
      <c r="J485" s="79">
        <v>83</v>
      </c>
      <c r="K485" s="79">
        <v>946</v>
      </c>
      <c r="L485" s="79">
        <v>9349</v>
      </c>
      <c r="M485" s="80">
        <v>372484.62329999998</v>
      </c>
      <c r="N485" s="80">
        <v>4487.7665457831299</v>
      </c>
      <c r="O485" s="81">
        <v>11.397590361445801</v>
      </c>
      <c r="P485" s="81">
        <v>9.8826638477801296</v>
      </c>
      <c r="Q485" s="80">
        <v>17466.873299999999</v>
      </c>
      <c r="R485" s="82">
        <v>4.6892870758673197E-2</v>
      </c>
      <c r="S485" s="80">
        <v>14005.353300000001</v>
      </c>
      <c r="T485" s="82">
        <v>3.7599816002928103E-2</v>
      </c>
      <c r="U485" s="83">
        <v>1</v>
      </c>
      <c r="V485" s="84">
        <v>1</v>
      </c>
    </row>
    <row r="486" spans="1:22" x14ac:dyDescent="0.25">
      <c r="A486" s="18" t="str">
        <f t="shared" si="7"/>
        <v>202304-South Central1</v>
      </c>
      <c r="B486" s="76">
        <v>2023</v>
      </c>
      <c r="C486" s="77">
        <v>703857</v>
      </c>
      <c r="D486" s="77" t="s">
        <v>284</v>
      </c>
      <c r="E486" s="77" t="s">
        <v>472</v>
      </c>
      <c r="F486" s="77" t="s">
        <v>394</v>
      </c>
      <c r="G486" s="78" t="s">
        <v>534</v>
      </c>
      <c r="H486" s="77" t="s">
        <v>9</v>
      </c>
      <c r="I486" s="77" t="s">
        <v>6</v>
      </c>
      <c r="J486" s="79">
        <v>152</v>
      </c>
      <c r="K486" s="79">
        <v>1735</v>
      </c>
      <c r="L486" s="79">
        <v>9234</v>
      </c>
      <c r="M486" s="80">
        <v>369825.43599999999</v>
      </c>
      <c r="N486" s="80">
        <v>2433.0620789473701</v>
      </c>
      <c r="O486" s="81">
        <v>11.414473684210501</v>
      </c>
      <c r="P486" s="81">
        <v>5.3221902017291098</v>
      </c>
      <c r="Q486" s="80">
        <v>28027.436000000002</v>
      </c>
      <c r="R486" s="82">
        <v>7.5785582255083306E-2</v>
      </c>
      <c r="S486" s="80">
        <v>22295.186000000002</v>
      </c>
      <c r="T486" s="82">
        <v>6.02857019277604E-2</v>
      </c>
      <c r="U486" s="83">
        <v>2</v>
      </c>
      <c r="V486" s="84">
        <v>1</v>
      </c>
    </row>
    <row r="487" spans="1:22" x14ac:dyDescent="0.25">
      <c r="A487" s="18" t="str">
        <f t="shared" si="7"/>
        <v>202304-South Central2</v>
      </c>
      <c r="B487" s="76">
        <v>2023</v>
      </c>
      <c r="C487" s="77">
        <v>811025</v>
      </c>
      <c r="D487" s="77" t="s">
        <v>280</v>
      </c>
      <c r="E487" s="77" t="s">
        <v>472</v>
      </c>
      <c r="F487" s="77" t="s">
        <v>403</v>
      </c>
      <c r="G487" s="78" t="s">
        <v>534</v>
      </c>
      <c r="H487" s="77" t="s">
        <v>2</v>
      </c>
      <c r="I487" s="77" t="s">
        <v>6</v>
      </c>
      <c r="J487" s="79">
        <v>196</v>
      </c>
      <c r="K487" s="79">
        <v>1395</v>
      </c>
      <c r="L487" s="79">
        <v>7594</v>
      </c>
      <c r="M487" s="80">
        <v>332831.54100000003</v>
      </c>
      <c r="N487" s="80">
        <v>1698.12010714286</v>
      </c>
      <c r="O487" s="81">
        <v>7.1173469387755102</v>
      </c>
      <c r="P487" s="81">
        <v>5.4437275985663103</v>
      </c>
      <c r="Q487" s="80">
        <v>46893.790999999997</v>
      </c>
      <c r="R487" s="82">
        <v>0.14089347079037801</v>
      </c>
      <c r="S487" s="80">
        <v>40058.790999999997</v>
      </c>
      <c r="T487" s="82">
        <v>0.120357556497327</v>
      </c>
      <c r="U487" s="83">
        <v>3</v>
      </c>
      <c r="V487" s="84">
        <v>2</v>
      </c>
    </row>
    <row r="488" spans="1:22" x14ac:dyDescent="0.25">
      <c r="A488" s="18" t="str">
        <f t="shared" si="7"/>
        <v>202303-North Central2</v>
      </c>
      <c r="B488" s="76">
        <v>2023</v>
      </c>
      <c r="C488" s="77">
        <v>439017</v>
      </c>
      <c r="D488" s="77" t="s">
        <v>480</v>
      </c>
      <c r="E488" s="77" t="s">
        <v>471</v>
      </c>
      <c r="F488" s="77" t="s">
        <v>396</v>
      </c>
      <c r="G488" s="78" t="s">
        <v>533</v>
      </c>
      <c r="H488" s="77" t="s">
        <v>2</v>
      </c>
      <c r="I488" s="77" t="s">
        <v>6</v>
      </c>
      <c r="J488" s="79">
        <v>69</v>
      </c>
      <c r="K488" s="79">
        <v>793</v>
      </c>
      <c r="L488" s="79">
        <v>8044</v>
      </c>
      <c r="M488" s="80">
        <v>324924.3873</v>
      </c>
      <c r="N488" s="80">
        <v>4709.0490913043404</v>
      </c>
      <c r="O488" s="81">
        <v>11.492753623188401</v>
      </c>
      <c r="P488" s="81">
        <v>10.1437578814628</v>
      </c>
      <c r="Q488" s="80">
        <v>15236.6373</v>
      </c>
      <c r="R488" s="82">
        <v>4.6892870758673197E-2</v>
      </c>
      <c r="S488" s="80">
        <v>12365.9773</v>
      </c>
      <c r="T488" s="82">
        <v>3.8058015290131399E-2</v>
      </c>
      <c r="U488" s="83">
        <v>4</v>
      </c>
      <c r="V488" s="84">
        <v>2</v>
      </c>
    </row>
    <row r="489" spans="1:22" x14ac:dyDescent="0.25">
      <c r="A489" s="18" t="str">
        <f t="shared" si="7"/>
        <v>202304-South Central3</v>
      </c>
      <c r="B489" s="76">
        <v>2023</v>
      </c>
      <c r="C489" s="77">
        <v>499295</v>
      </c>
      <c r="D489" s="77" t="s">
        <v>41</v>
      </c>
      <c r="E489" s="77" t="s">
        <v>472</v>
      </c>
      <c r="F489" s="77" t="s">
        <v>394</v>
      </c>
      <c r="G489" s="78" t="s">
        <v>534</v>
      </c>
      <c r="H489" s="77" t="s">
        <v>2</v>
      </c>
      <c r="I489" s="77" t="s">
        <v>6</v>
      </c>
      <c r="J489" s="79">
        <v>225</v>
      </c>
      <c r="K489" s="79">
        <v>1415</v>
      </c>
      <c r="L489" s="79">
        <v>6998</v>
      </c>
      <c r="M489" s="80">
        <v>274991.61300000001</v>
      </c>
      <c r="N489" s="80">
        <v>1222.1849466666699</v>
      </c>
      <c r="O489" s="81">
        <v>6.2888888888888896</v>
      </c>
      <c r="P489" s="81">
        <v>4.9455830388692599</v>
      </c>
      <c r="Q489" s="80">
        <v>8997.3629999999903</v>
      </c>
      <c r="R489" s="82">
        <v>3.2718681496660802E-2</v>
      </c>
      <c r="S489" s="80">
        <v>1305.3630000000001</v>
      </c>
      <c r="T489" s="82">
        <v>4.7469193178629803E-3</v>
      </c>
      <c r="U489" s="83">
        <v>5</v>
      </c>
      <c r="V489" s="84">
        <v>3</v>
      </c>
    </row>
    <row r="490" spans="1:22" x14ac:dyDescent="0.25">
      <c r="A490" s="18" t="str">
        <f t="shared" si="7"/>
        <v>202303-North Central3</v>
      </c>
      <c r="B490" s="76">
        <v>2023</v>
      </c>
      <c r="C490" s="77">
        <v>866033</v>
      </c>
      <c r="D490" s="77" t="s">
        <v>338</v>
      </c>
      <c r="E490" s="77" t="s">
        <v>471</v>
      </c>
      <c r="F490" s="77" t="s">
        <v>427</v>
      </c>
      <c r="G490" s="78" t="s">
        <v>534</v>
      </c>
      <c r="H490" s="77" t="s">
        <v>2</v>
      </c>
      <c r="I490" s="77" t="s">
        <v>6</v>
      </c>
      <c r="J490" s="79">
        <v>99</v>
      </c>
      <c r="K490" s="79">
        <v>679</v>
      </c>
      <c r="L490" s="79">
        <v>6428</v>
      </c>
      <c r="M490" s="80">
        <v>258490.8536</v>
      </c>
      <c r="N490" s="80">
        <v>2611.0187232323201</v>
      </c>
      <c r="O490" s="81">
        <v>6.8585858585858599</v>
      </c>
      <c r="P490" s="81">
        <v>9.4668630338733397</v>
      </c>
      <c r="Q490" s="80">
        <v>11154.8536</v>
      </c>
      <c r="R490" s="82">
        <v>4.3153765189933899E-2</v>
      </c>
      <c r="S490" s="80">
        <v>7369.75359999997</v>
      </c>
      <c r="T490" s="82">
        <v>2.8510693888628799E-2</v>
      </c>
      <c r="U490" s="83">
        <v>6</v>
      </c>
      <c r="V490" s="84">
        <v>3</v>
      </c>
    </row>
    <row r="491" spans="1:22" x14ac:dyDescent="0.25">
      <c r="A491" s="18" t="str">
        <f t="shared" si="7"/>
        <v>202302-South West1</v>
      </c>
      <c r="B491" s="76">
        <v>2023</v>
      </c>
      <c r="C491" s="77">
        <v>259545</v>
      </c>
      <c r="D491" s="77" t="s">
        <v>491</v>
      </c>
      <c r="E491" s="77" t="s">
        <v>474</v>
      </c>
      <c r="F491" s="77" t="s">
        <v>526</v>
      </c>
      <c r="G491" s="78" t="s">
        <v>537</v>
      </c>
      <c r="H491" s="77" t="s">
        <v>2</v>
      </c>
      <c r="I491" s="77" t="s">
        <v>6</v>
      </c>
      <c r="J491" s="79">
        <v>142</v>
      </c>
      <c r="K491" s="79">
        <v>981</v>
      </c>
      <c r="L491" s="79">
        <v>5106</v>
      </c>
      <c r="M491" s="80">
        <v>236956.06200000001</v>
      </c>
      <c r="N491" s="80">
        <v>1668.7046619718301</v>
      </c>
      <c r="O491" s="81">
        <v>6.9084507042253502</v>
      </c>
      <c r="P491" s="81">
        <v>5.2048929663608599</v>
      </c>
      <c r="Q491" s="80">
        <v>33385.561999999998</v>
      </c>
      <c r="R491" s="82">
        <v>0.14089347079037801</v>
      </c>
      <c r="S491" s="80">
        <v>27789.732</v>
      </c>
      <c r="T491" s="82">
        <v>0.117277995614225</v>
      </c>
      <c r="U491" s="83">
        <v>7</v>
      </c>
      <c r="V491" s="84">
        <v>1</v>
      </c>
    </row>
    <row r="492" spans="1:22" x14ac:dyDescent="0.25">
      <c r="A492" s="18" t="str">
        <f t="shared" si="7"/>
        <v>202304-South Central4</v>
      </c>
      <c r="B492" s="76">
        <v>2023</v>
      </c>
      <c r="C492" s="77">
        <v>431898</v>
      </c>
      <c r="D492" s="77" t="s">
        <v>43</v>
      </c>
      <c r="E492" s="77" t="s">
        <v>472</v>
      </c>
      <c r="F492" s="77" t="s">
        <v>403</v>
      </c>
      <c r="G492" s="78" t="s">
        <v>534</v>
      </c>
      <c r="H492" s="77" t="s">
        <v>9</v>
      </c>
      <c r="I492" s="77" t="s">
        <v>6</v>
      </c>
      <c r="J492" s="79">
        <v>250</v>
      </c>
      <c r="K492" s="79">
        <v>456</v>
      </c>
      <c r="L492" s="79">
        <v>5584</v>
      </c>
      <c r="M492" s="80">
        <v>234390.03325000001</v>
      </c>
      <c r="N492" s="80">
        <v>937.56013299999995</v>
      </c>
      <c r="O492" s="81">
        <v>1.8240000000000001</v>
      </c>
      <c r="P492" s="81">
        <v>12.2456140350877</v>
      </c>
      <c r="Q492" s="80">
        <v>25672.28325</v>
      </c>
      <c r="R492" s="82">
        <v>0.109528049866429</v>
      </c>
      <c r="S492" s="80">
        <v>18217.78325</v>
      </c>
      <c r="T492" s="82">
        <v>7.7724223156574901E-2</v>
      </c>
      <c r="U492" s="83">
        <v>8</v>
      </c>
      <c r="V492" s="84">
        <v>4</v>
      </c>
    </row>
    <row r="493" spans="1:22" x14ac:dyDescent="0.25">
      <c r="A493" s="18" t="str">
        <f t="shared" si="7"/>
        <v>202304-South Central5</v>
      </c>
      <c r="B493" s="76">
        <v>2023</v>
      </c>
      <c r="C493" s="77">
        <v>205478</v>
      </c>
      <c r="D493" s="77" t="s">
        <v>7</v>
      </c>
      <c r="E493" s="77" t="s">
        <v>472</v>
      </c>
      <c r="F493" s="77" t="s">
        <v>393</v>
      </c>
      <c r="G493" s="78" t="s">
        <v>534</v>
      </c>
      <c r="H493" s="77" t="s">
        <v>2</v>
      </c>
      <c r="I493" s="77" t="s">
        <v>6</v>
      </c>
      <c r="J493" s="79">
        <v>248</v>
      </c>
      <c r="K493" s="79">
        <v>730</v>
      </c>
      <c r="L493" s="79">
        <v>5607</v>
      </c>
      <c r="M493" s="80">
        <v>233255.67480000001</v>
      </c>
      <c r="N493" s="80">
        <v>940.54707580645197</v>
      </c>
      <c r="O493" s="81">
        <v>2.94354838709677</v>
      </c>
      <c r="P493" s="81">
        <v>7.6808219178082204</v>
      </c>
      <c r="Q493" s="80">
        <v>20896.174800000001</v>
      </c>
      <c r="R493" s="82">
        <v>8.9584850691915505E-2</v>
      </c>
      <c r="S493" s="80">
        <v>13232.674800000001</v>
      </c>
      <c r="T493" s="82">
        <v>5.6730344551514399E-2</v>
      </c>
      <c r="U493" s="83">
        <v>9</v>
      </c>
      <c r="V493" s="84">
        <v>5</v>
      </c>
    </row>
    <row r="494" spans="1:22" x14ac:dyDescent="0.25">
      <c r="A494" s="18" t="str">
        <f t="shared" si="7"/>
        <v>202301-North West1</v>
      </c>
      <c r="B494" s="76">
        <v>2023</v>
      </c>
      <c r="C494" s="77">
        <v>755161</v>
      </c>
      <c r="D494" s="77" t="s">
        <v>214</v>
      </c>
      <c r="E494" s="77" t="s">
        <v>475</v>
      </c>
      <c r="F494" s="77" t="s">
        <v>404</v>
      </c>
      <c r="G494" s="78" t="s">
        <v>538</v>
      </c>
      <c r="H494" s="77" t="s">
        <v>9</v>
      </c>
      <c r="I494" s="77" t="s">
        <v>6</v>
      </c>
      <c r="J494" s="79">
        <v>145</v>
      </c>
      <c r="K494" s="79">
        <v>1068</v>
      </c>
      <c r="L494" s="79">
        <v>5865</v>
      </c>
      <c r="M494" s="80">
        <v>226221.5845</v>
      </c>
      <c r="N494" s="80">
        <v>1560.1488586206899</v>
      </c>
      <c r="O494" s="81">
        <v>7.36551724137931</v>
      </c>
      <c r="P494" s="81">
        <v>5.4915730337078603</v>
      </c>
      <c r="Q494" s="80">
        <v>17144.334500000001</v>
      </c>
      <c r="R494" s="82">
        <v>7.5785582255083306E-2</v>
      </c>
      <c r="S494" s="80">
        <v>11511.3845</v>
      </c>
      <c r="T494" s="82">
        <v>5.0885438387511701E-2</v>
      </c>
      <c r="U494" s="83">
        <v>10</v>
      </c>
      <c r="V494" s="84">
        <v>1</v>
      </c>
    </row>
    <row r="495" spans="1:22" x14ac:dyDescent="0.25">
      <c r="A495" s="18" t="str">
        <f t="shared" si="7"/>
        <v>202303-North Central4</v>
      </c>
      <c r="B495" s="76">
        <v>2023</v>
      </c>
      <c r="C495" s="77">
        <v>459139</v>
      </c>
      <c r="D495" s="77" t="s">
        <v>230</v>
      </c>
      <c r="E495" s="77" t="s">
        <v>471</v>
      </c>
      <c r="F495" s="77" t="s">
        <v>408</v>
      </c>
      <c r="G495" s="78" t="s">
        <v>538</v>
      </c>
      <c r="H495" s="77" t="s">
        <v>2</v>
      </c>
      <c r="I495" s="77" t="s">
        <v>6</v>
      </c>
      <c r="J495" s="79">
        <v>100</v>
      </c>
      <c r="K495" s="79">
        <v>717</v>
      </c>
      <c r="L495" s="79">
        <v>5292</v>
      </c>
      <c r="M495" s="80">
        <v>226008.10399999999</v>
      </c>
      <c r="N495" s="80">
        <v>2260.08104</v>
      </c>
      <c r="O495" s="81">
        <v>7.17</v>
      </c>
      <c r="P495" s="81">
        <v>7.3807531380753097</v>
      </c>
      <c r="Q495" s="80">
        <v>26213.103999999999</v>
      </c>
      <c r="R495" s="82">
        <v>0.115983026874116</v>
      </c>
      <c r="S495" s="80">
        <v>22356.304</v>
      </c>
      <c r="T495" s="82">
        <v>9.8918152067679802E-2</v>
      </c>
      <c r="U495" s="83">
        <v>11</v>
      </c>
      <c r="V495" s="84">
        <v>4</v>
      </c>
    </row>
    <row r="496" spans="1:22" x14ac:dyDescent="0.25">
      <c r="A496" s="18" t="str">
        <f t="shared" si="7"/>
        <v>202304-South Central6</v>
      </c>
      <c r="B496" s="76">
        <v>2023</v>
      </c>
      <c r="C496" s="77">
        <v>998761</v>
      </c>
      <c r="D496" s="77" t="s">
        <v>175</v>
      </c>
      <c r="E496" s="77" t="s">
        <v>472</v>
      </c>
      <c r="F496" s="77" t="s">
        <v>393</v>
      </c>
      <c r="G496" s="78" t="s">
        <v>534</v>
      </c>
      <c r="H496" s="77" t="s">
        <v>9</v>
      </c>
      <c r="I496" s="77" t="s">
        <v>6</v>
      </c>
      <c r="J496" s="79">
        <v>228</v>
      </c>
      <c r="K496" s="79">
        <v>1109</v>
      </c>
      <c r="L496" s="79">
        <v>5883</v>
      </c>
      <c r="M496" s="80">
        <v>223043.06049999999</v>
      </c>
      <c r="N496" s="80">
        <v>978.25903728070102</v>
      </c>
      <c r="O496" s="81">
        <v>4.8640350877192997</v>
      </c>
      <c r="P496" s="81">
        <v>5.3047790802524801</v>
      </c>
      <c r="Q496" s="80">
        <v>8694.0604999999905</v>
      </c>
      <c r="R496" s="82">
        <v>3.8979291624273597E-2</v>
      </c>
      <c r="S496" s="80">
        <v>1226.56049999999</v>
      </c>
      <c r="T496" s="82">
        <v>5.4992094228369596E-3</v>
      </c>
      <c r="U496" s="83">
        <v>12</v>
      </c>
      <c r="V496" s="84">
        <v>6</v>
      </c>
    </row>
    <row r="497" spans="1:22" x14ac:dyDescent="0.25">
      <c r="A497" s="18" t="str">
        <f t="shared" si="7"/>
        <v>202303-North Central5</v>
      </c>
      <c r="B497" s="76">
        <v>2023</v>
      </c>
      <c r="C497" s="77">
        <v>782190</v>
      </c>
      <c r="D497" s="77" t="s">
        <v>53</v>
      </c>
      <c r="E497" s="77" t="s">
        <v>471</v>
      </c>
      <c r="F497" s="77" t="s">
        <v>408</v>
      </c>
      <c r="G497" s="78" t="s">
        <v>537</v>
      </c>
      <c r="H497" s="77" t="s">
        <v>2</v>
      </c>
      <c r="I497" s="77" t="s">
        <v>6</v>
      </c>
      <c r="J497" s="79">
        <v>140</v>
      </c>
      <c r="K497" s="79">
        <v>1006</v>
      </c>
      <c r="L497" s="79">
        <v>4882</v>
      </c>
      <c r="M497" s="80">
        <v>207454.77299999999</v>
      </c>
      <c r="N497" s="80">
        <v>1481.8198071428601</v>
      </c>
      <c r="O497" s="81">
        <v>7.1857142857142904</v>
      </c>
      <c r="P497" s="81">
        <v>4.8528827037773397</v>
      </c>
      <c r="Q497" s="80">
        <v>29229.023000000001</v>
      </c>
      <c r="R497" s="82">
        <v>0.14089347079037801</v>
      </c>
      <c r="S497" s="80">
        <v>23828.902999999998</v>
      </c>
      <c r="T497" s="82">
        <v>0.114863122479231</v>
      </c>
      <c r="U497" s="83">
        <v>13</v>
      </c>
      <c r="V497" s="84">
        <v>5</v>
      </c>
    </row>
    <row r="498" spans="1:22" x14ac:dyDescent="0.25">
      <c r="A498" s="18" t="str">
        <f t="shared" si="7"/>
        <v>202304-South Central7</v>
      </c>
      <c r="B498" s="76">
        <v>2023</v>
      </c>
      <c r="C498" s="77">
        <v>303477</v>
      </c>
      <c r="D498" s="77" t="s">
        <v>281</v>
      </c>
      <c r="E498" s="77" t="s">
        <v>472</v>
      </c>
      <c r="F498" s="77" t="s">
        <v>394</v>
      </c>
      <c r="G498" s="78" t="s">
        <v>534</v>
      </c>
      <c r="H498" s="77" t="s">
        <v>9</v>
      </c>
      <c r="I498" s="77" t="s">
        <v>6</v>
      </c>
      <c r="J498" s="79">
        <v>68</v>
      </c>
      <c r="K498" s="79">
        <v>556</v>
      </c>
      <c r="L498" s="79">
        <v>4078</v>
      </c>
      <c r="M498" s="80">
        <v>206768.70480000001</v>
      </c>
      <c r="N498" s="80">
        <v>3040.71624705882</v>
      </c>
      <c r="O498" s="81">
        <v>8.1764705882352899</v>
      </c>
      <c r="P498" s="81">
        <v>7.3345323741007196</v>
      </c>
      <c r="Q498" s="80">
        <v>52623.9548</v>
      </c>
      <c r="R498" s="82">
        <v>0.254506381180369</v>
      </c>
      <c r="S498" s="80">
        <v>50204.2048</v>
      </c>
      <c r="T498" s="82">
        <v>0.242803691441414</v>
      </c>
      <c r="U498" s="83">
        <v>14</v>
      </c>
      <c r="V498" s="84">
        <v>7</v>
      </c>
    </row>
    <row r="499" spans="1:22" x14ac:dyDescent="0.25">
      <c r="A499" s="18" t="str">
        <f t="shared" si="7"/>
        <v>202303-North Central6</v>
      </c>
      <c r="B499" s="76">
        <v>2023</v>
      </c>
      <c r="C499" s="77">
        <v>642012</v>
      </c>
      <c r="D499" s="77" t="s">
        <v>215</v>
      </c>
      <c r="E499" s="77" t="s">
        <v>471</v>
      </c>
      <c r="F499" s="77" t="s">
        <v>415</v>
      </c>
      <c r="G499" s="78" t="s">
        <v>534</v>
      </c>
      <c r="H499" s="77" t="s">
        <v>2</v>
      </c>
      <c r="I499" s="77" t="s">
        <v>6</v>
      </c>
      <c r="J499" s="79">
        <v>165</v>
      </c>
      <c r="K499" s="79">
        <v>674</v>
      </c>
      <c r="L499" s="79">
        <v>5008</v>
      </c>
      <c r="M499" s="80">
        <v>205418.9088</v>
      </c>
      <c r="N499" s="80">
        <v>1244.9630836363599</v>
      </c>
      <c r="O499" s="81">
        <v>4.0848484848484796</v>
      </c>
      <c r="P499" s="81">
        <v>7.4302670623145399</v>
      </c>
      <c r="Q499" s="80">
        <v>12645.908799999999</v>
      </c>
      <c r="R499" s="82">
        <v>6.1561561561561402E-2</v>
      </c>
      <c r="S499" s="80">
        <v>6797.7587999999696</v>
      </c>
      <c r="T499" s="82">
        <v>3.3092176565977197E-2</v>
      </c>
      <c r="U499" s="83">
        <v>15</v>
      </c>
      <c r="V499" s="84">
        <v>6</v>
      </c>
    </row>
    <row r="500" spans="1:22" x14ac:dyDescent="0.25">
      <c r="A500" s="18" t="str">
        <f t="shared" si="7"/>
        <v>202304-South Central8</v>
      </c>
      <c r="B500" s="76">
        <v>2023</v>
      </c>
      <c r="C500" s="77">
        <v>537905</v>
      </c>
      <c r="D500" s="77" t="s">
        <v>109</v>
      </c>
      <c r="E500" s="77" t="s">
        <v>472</v>
      </c>
      <c r="F500" s="77" t="s">
        <v>422</v>
      </c>
      <c r="G500" s="78" t="s">
        <v>534</v>
      </c>
      <c r="H500" s="77" t="s">
        <v>2</v>
      </c>
      <c r="I500" s="77" t="s">
        <v>6</v>
      </c>
      <c r="J500" s="79">
        <v>243</v>
      </c>
      <c r="K500" s="79">
        <v>948</v>
      </c>
      <c r="L500" s="79">
        <v>5036</v>
      </c>
      <c r="M500" s="80">
        <v>199657.2096</v>
      </c>
      <c r="N500" s="80">
        <v>821.63460740740697</v>
      </c>
      <c r="O500" s="81">
        <v>3.9012345679012301</v>
      </c>
      <c r="P500" s="81">
        <v>5.3122362869198296</v>
      </c>
      <c r="Q500" s="80">
        <v>12291.2096</v>
      </c>
      <c r="R500" s="82">
        <v>6.1561561561561402E-2</v>
      </c>
      <c r="S500" s="80">
        <v>4552.7095999999701</v>
      </c>
      <c r="T500" s="82">
        <v>2.2802630614346599E-2</v>
      </c>
      <c r="U500" s="83">
        <v>16</v>
      </c>
      <c r="V500" s="84">
        <v>8</v>
      </c>
    </row>
    <row r="501" spans="1:22" x14ac:dyDescent="0.25">
      <c r="A501" s="18" t="str">
        <f t="shared" si="7"/>
        <v>202303-North Central7</v>
      </c>
      <c r="B501" s="76">
        <v>2023</v>
      </c>
      <c r="C501" s="77">
        <v>857703</v>
      </c>
      <c r="D501" s="77" t="s">
        <v>34</v>
      </c>
      <c r="E501" s="77" t="s">
        <v>471</v>
      </c>
      <c r="F501" s="77" t="s">
        <v>405</v>
      </c>
      <c r="G501" s="78" t="s">
        <v>533</v>
      </c>
      <c r="H501" s="77" t="s">
        <v>9</v>
      </c>
      <c r="I501" s="77" t="s">
        <v>6</v>
      </c>
      <c r="J501" s="79">
        <v>251</v>
      </c>
      <c r="K501" s="79">
        <v>881</v>
      </c>
      <c r="L501" s="79">
        <v>4869</v>
      </c>
      <c r="M501" s="80">
        <v>199112.07449999999</v>
      </c>
      <c r="N501" s="80">
        <v>793.27519721115505</v>
      </c>
      <c r="O501" s="81">
        <v>3.5099601593625498</v>
      </c>
      <c r="P501" s="81">
        <v>5.5266742338252</v>
      </c>
      <c r="Q501" s="80">
        <v>15089.824500000001</v>
      </c>
      <c r="R501" s="82">
        <v>7.5785582255083306E-2</v>
      </c>
      <c r="S501" s="80">
        <v>6352.9245000000201</v>
      </c>
      <c r="T501" s="82">
        <v>3.1906274473575497E-2</v>
      </c>
      <c r="U501" s="83">
        <v>17</v>
      </c>
      <c r="V501" s="84">
        <v>7</v>
      </c>
    </row>
    <row r="502" spans="1:22" x14ac:dyDescent="0.25">
      <c r="A502" s="18" t="str">
        <f t="shared" si="7"/>
        <v>202304-South Central9</v>
      </c>
      <c r="B502" s="76">
        <v>2023</v>
      </c>
      <c r="C502" s="77">
        <v>587438</v>
      </c>
      <c r="D502" s="77" t="s">
        <v>332</v>
      </c>
      <c r="E502" s="77" t="s">
        <v>472</v>
      </c>
      <c r="F502" s="77" t="s">
        <v>403</v>
      </c>
      <c r="G502" s="78" t="s">
        <v>534</v>
      </c>
      <c r="H502" s="77" t="s">
        <v>9</v>
      </c>
      <c r="I502" s="77" t="s">
        <v>6</v>
      </c>
      <c r="J502" s="79">
        <v>250</v>
      </c>
      <c r="K502" s="79">
        <v>892</v>
      </c>
      <c r="L502" s="79">
        <v>3866</v>
      </c>
      <c r="M502" s="80">
        <v>197720.05119999999</v>
      </c>
      <c r="N502" s="80">
        <v>790.88020480000102</v>
      </c>
      <c r="O502" s="81">
        <v>3.5680000000000001</v>
      </c>
      <c r="P502" s="81">
        <v>4.3340807174887903</v>
      </c>
      <c r="Q502" s="80">
        <v>45064.0511999999</v>
      </c>
      <c r="R502" s="82">
        <v>0.22791846819024</v>
      </c>
      <c r="S502" s="80">
        <v>37186.051200000002</v>
      </c>
      <c r="T502" s="82">
        <v>0.18807425435260999</v>
      </c>
      <c r="U502" s="83">
        <v>18</v>
      </c>
      <c r="V502" s="84">
        <v>9</v>
      </c>
    </row>
    <row r="503" spans="1:22" x14ac:dyDescent="0.25">
      <c r="A503" s="18" t="str">
        <f t="shared" si="7"/>
        <v>202303-North Central8</v>
      </c>
      <c r="B503" s="76">
        <v>2023</v>
      </c>
      <c r="C503" s="77">
        <v>205478</v>
      </c>
      <c r="D503" s="77" t="s">
        <v>7</v>
      </c>
      <c r="E503" s="77" t="s">
        <v>471</v>
      </c>
      <c r="F503" s="77" t="s">
        <v>408</v>
      </c>
      <c r="G503" s="78" t="s">
        <v>534</v>
      </c>
      <c r="H503" s="77" t="s">
        <v>2</v>
      </c>
      <c r="I503" s="77" t="s">
        <v>6</v>
      </c>
      <c r="J503" s="79">
        <v>246</v>
      </c>
      <c r="K503" s="79">
        <v>724</v>
      </c>
      <c r="L503" s="79">
        <v>4935</v>
      </c>
      <c r="M503" s="80">
        <v>195037.39600000001</v>
      </c>
      <c r="N503" s="80">
        <v>792.83494308943102</v>
      </c>
      <c r="O503" s="81">
        <v>2.9430894308943101</v>
      </c>
      <c r="P503" s="81">
        <v>6.8162983425414403</v>
      </c>
      <c r="Q503" s="80">
        <v>17472.396000000001</v>
      </c>
      <c r="R503" s="82">
        <v>8.9584850691915602E-2</v>
      </c>
      <c r="S503" s="80">
        <v>9058.7960000000094</v>
      </c>
      <c r="T503" s="82">
        <v>4.6446456863072597E-2</v>
      </c>
      <c r="U503" s="83">
        <v>19</v>
      </c>
      <c r="V503" s="84">
        <v>8</v>
      </c>
    </row>
    <row r="504" spans="1:22" x14ac:dyDescent="0.25">
      <c r="A504" s="18" t="str">
        <f t="shared" si="7"/>
        <v>202303-North Central9</v>
      </c>
      <c r="B504" s="76">
        <v>2023</v>
      </c>
      <c r="C504" s="77">
        <v>249077</v>
      </c>
      <c r="D504" s="77" t="s">
        <v>277</v>
      </c>
      <c r="E504" s="77" t="s">
        <v>471</v>
      </c>
      <c r="F504" s="77" t="s">
        <v>427</v>
      </c>
      <c r="G504" s="78" t="s">
        <v>534</v>
      </c>
      <c r="H504" s="77" t="s">
        <v>2</v>
      </c>
      <c r="I504" s="77" t="s">
        <v>6</v>
      </c>
      <c r="J504" s="79">
        <v>249</v>
      </c>
      <c r="K504" s="79">
        <v>866</v>
      </c>
      <c r="L504" s="79">
        <v>4582</v>
      </c>
      <c r="M504" s="80">
        <v>191418.68489999999</v>
      </c>
      <c r="N504" s="80">
        <v>768.74973855421695</v>
      </c>
      <c r="O504" s="81">
        <v>3.47791164658635</v>
      </c>
      <c r="P504" s="81">
        <v>5.2909930715935296</v>
      </c>
      <c r="Q504" s="80">
        <v>19711.9349</v>
      </c>
      <c r="R504" s="82">
        <v>0.102978112665949</v>
      </c>
      <c r="S504" s="80">
        <v>11054.634899999999</v>
      </c>
      <c r="T504" s="82">
        <v>5.7751075375818799E-2</v>
      </c>
      <c r="U504" s="83">
        <v>20</v>
      </c>
      <c r="V504" s="84">
        <v>9</v>
      </c>
    </row>
    <row r="505" spans="1:22" x14ac:dyDescent="0.25">
      <c r="A505" s="18" t="str">
        <f t="shared" si="7"/>
        <v>202303-North Central10</v>
      </c>
      <c r="B505" s="76">
        <v>2023</v>
      </c>
      <c r="C505" s="77">
        <v>116138</v>
      </c>
      <c r="D505" s="77" t="s">
        <v>39</v>
      </c>
      <c r="E505" s="77" t="s">
        <v>471</v>
      </c>
      <c r="F505" s="77" t="s">
        <v>401</v>
      </c>
      <c r="G505" s="78" t="s">
        <v>535</v>
      </c>
      <c r="H505" s="77" t="s">
        <v>2</v>
      </c>
      <c r="I505" s="77" t="s">
        <v>6</v>
      </c>
      <c r="J505" s="79">
        <v>248</v>
      </c>
      <c r="K505" s="79">
        <v>841</v>
      </c>
      <c r="L505" s="79">
        <v>4276</v>
      </c>
      <c r="M505" s="80">
        <v>183727.67970000001</v>
      </c>
      <c r="N505" s="80">
        <v>740.837418145161</v>
      </c>
      <c r="O505" s="81">
        <v>3.3911290322580601</v>
      </c>
      <c r="P505" s="81">
        <v>5.0844233055885804</v>
      </c>
      <c r="Q505" s="80">
        <v>18919.929700000001</v>
      </c>
      <c r="R505" s="82">
        <v>0.102978112665949</v>
      </c>
      <c r="S505" s="80">
        <v>10326.6297</v>
      </c>
      <c r="T505" s="82">
        <v>5.6206172727276897E-2</v>
      </c>
      <c r="U505" s="83">
        <v>21</v>
      </c>
      <c r="V505" s="84">
        <v>10</v>
      </c>
    </row>
    <row r="506" spans="1:22" x14ac:dyDescent="0.25">
      <c r="A506" s="18" t="str">
        <f t="shared" si="7"/>
        <v>202305-North East1</v>
      </c>
      <c r="B506" s="76">
        <v>2023</v>
      </c>
      <c r="C506" s="77">
        <v>333866</v>
      </c>
      <c r="D506" s="77" t="s">
        <v>285</v>
      </c>
      <c r="E506" s="77" t="s">
        <v>473</v>
      </c>
      <c r="F506" s="77" t="s">
        <v>425</v>
      </c>
      <c r="G506" s="78" t="s">
        <v>533</v>
      </c>
      <c r="H506" s="77" t="s">
        <v>2</v>
      </c>
      <c r="I506" s="77" t="s">
        <v>6</v>
      </c>
      <c r="J506" s="79">
        <v>65</v>
      </c>
      <c r="K506" s="79">
        <v>615</v>
      </c>
      <c r="L506" s="79">
        <v>4401</v>
      </c>
      <c r="M506" s="80">
        <v>172628.81049999999</v>
      </c>
      <c r="N506" s="80">
        <v>2655.82785384616</v>
      </c>
      <c r="O506" s="81">
        <v>9.4615384615384599</v>
      </c>
      <c r="P506" s="81">
        <v>7.1560975609756099</v>
      </c>
      <c r="Q506" s="80">
        <v>8095.0604999999796</v>
      </c>
      <c r="R506" s="82">
        <v>4.68928707586731E-2</v>
      </c>
      <c r="S506" s="80">
        <v>5281.3804999999902</v>
      </c>
      <c r="T506" s="82">
        <v>3.0593853278042399E-2</v>
      </c>
      <c r="U506" s="83">
        <v>22</v>
      </c>
      <c r="V506" s="84">
        <v>1</v>
      </c>
    </row>
    <row r="507" spans="1:22" x14ac:dyDescent="0.25">
      <c r="A507" s="18" t="str">
        <f t="shared" si="7"/>
        <v>202305-North East2</v>
      </c>
      <c r="B507" s="76">
        <v>2023</v>
      </c>
      <c r="C507" s="77">
        <v>439017</v>
      </c>
      <c r="D507" s="77" t="s">
        <v>480</v>
      </c>
      <c r="E507" s="77" t="s">
        <v>473</v>
      </c>
      <c r="F507" s="77" t="s">
        <v>406</v>
      </c>
      <c r="G507" s="78" t="s">
        <v>533</v>
      </c>
      <c r="H507" s="77" t="s">
        <v>2</v>
      </c>
      <c r="I507" s="77" t="s">
        <v>6</v>
      </c>
      <c r="J507" s="79">
        <v>76</v>
      </c>
      <c r="K507" s="79">
        <v>700</v>
      </c>
      <c r="L507" s="79">
        <v>4570</v>
      </c>
      <c r="M507" s="80">
        <v>170714.54509999999</v>
      </c>
      <c r="N507" s="80">
        <v>2246.2440144736802</v>
      </c>
      <c r="O507" s="81">
        <v>9.2105263157894708</v>
      </c>
      <c r="P507" s="81">
        <v>6.5285714285714302</v>
      </c>
      <c r="Q507" s="80">
        <v>8005.2950999999803</v>
      </c>
      <c r="R507" s="82">
        <v>4.6892870758673197E-2</v>
      </c>
      <c r="S507" s="80">
        <v>4731.0150999999896</v>
      </c>
      <c r="T507" s="82">
        <v>2.7713017055627499E-2</v>
      </c>
      <c r="U507" s="83">
        <v>23</v>
      </c>
      <c r="V507" s="84">
        <v>2</v>
      </c>
    </row>
    <row r="508" spans="1:22" x14ac:dyDescent="0.25">
      <c r="A508" s="18" t="str">
        <f t="shared" si="7"/>
        <v>202302-South West2</v>
      </c>
      <c r="B508" s="76">
        <v>2023</v>
      </c>
      <c r="C508" s="77">
        <v>190859</v>
      </c>
      <c r="D508" s="77" t="s">
        <v>16</v>
      </c>
      <c r="E508" s="77" t="s">
        <v>474</v>
      </c>
      <c r="F508" s="77" t="s">
        <v>402</v>
      </c>
      <c r="G508" s="78" t="s">
        <v>537</v>
      </c>
      <c r="H508" s="77" t="s">
        <v>9</v>
      </c>
      <c r="I508" s="77" t="s">
        <v>6</v>
      </c>
      <c r="J508" s="79">
        <v>246</v>
      </c>
      <c r="K508" s="79">
        <v>717</v>
      </c>
      <c r="L508" s="79">
        <v>3932</v>
      </c>
      <c r="M508" s="80">
        <v>168336.29519999999</v>
      </c>
      <c r="N508" s="80">
        <v>684.29388292682904</v>
      </c>
      <c r="O508" s="81">
        <v>2.9146341463414598</v>
      </c>
      <c r="P508" s="81">
        <v>5.4839609483960903</v>
      </c>
      <c r="Q508" s="80">
        <v>10363.0452</v>
      </c>
      <c r="R508" s="82">
        <v>6.1561561561561499E-2</v>
      </c>
      <c r="S508" s="80">
        <v>1710.59519999998</v>
      </c>
      <c r="T508" s="82">
        <v>1.0161772884259001E-2</v>
      </c>
      <c r="U508" s="83">
        <v>24</v>
      </c>
      <c r="V508" s="84">
        <v>2</v>
      </c>
    </row>
    <row r="509" spans="1:22" x14ac:dyDescent="0.25">
      <c r="A509" s="18" t="str">
        <f t="shared" si="7"/>
        <v>202301-North West2</v>
      </c>
      <c r="B509" s="76">
        <v>2023</v>
      </c>
      <c r="C509" s="77">
        <v>205478</v>
      </c>
      <c r="D509" s="77" t="s">
        <v>7</v>
      </c>
      <c r="E509" s="77" t="s">
        <v>475</v>
      </c>
      <c r="F509" s="77" t="s">
        <v>399</v>
      </c>
      <c r="G509" s="78" t="s">
        <v>534</v>
      </c>
      <c r="H509" s="77" t="s">
        <v>2</v>
      </c>
      <c r="I509" s="77" t="s">
        <v>6</v>
      </c>
      <c r="J509" s="79">
        <v>235</v>
      </c>
      <c r="K509" s="79">
        <v>695</v>
      </c>
      <c r="L509" s="79">
        <v>4021</v>
      </c>
      <c r="M509" s="80">
        <v>164986.54500000001</v>
      </c>
      <c r="N509" s="80">
        <v>702.07040425531898</v>
      </c>
      <c r="O509" s="81">
        <v>2.9574468085106398</v>
      </c>
      <c r="P509" s="81">
        <v>5.7856115107913704</v>
      </c>
      <c r="Q509" s="80">
        <v>14780.295</v>
      </c>
      <c r="R509" s="82">
        <v>8.9584850691915602E-2</v>
      </c>
      <c r="S509" s="80">
        <v>6741.2449999999999</v>
      </c>
      <c r="T509" s="82">
        <v>4.0859362198293198E-2</v>
      </c>
      <c r="U509" s="83">
        <v>25</v>
      </c>
      <c r="V509" s="84">
        <v>2</v>
      </c>
    </row>
    <row r="510" spans="1:22" x14ac:dyDescent="0.25">
      <c r="A510" s="18" t="str">
        <f t="shared" si="7"/>
        <v>202303-North Central11</v>
      </c>
      <c r="B510" s="76">
        <v>2023</v>
      </c>
      <c r="C510" s="77">
        <v>206200</v>
      </c>
      <c r="D510" s="77" t="s">
        <v>346</v>
      </c>
      <c r="E510" s="77" t="s">
        <v>471</v>
      </c>
      <c r="F510" s="77" t="s">
        <v>401</v>
      </c>
      <c r="G510" s="78" t="s">
        <v>533</v>
      </c>
      <c r="H510" s="77" t="s">
        <v>9</v>
      </c>
      <c r="I510" s="77" t="s">
        <v>6</v>
      </c>
      <c r="J510" s="79">
        <v>144</v>
      </c>
      <c r="K510" s="79">
        <v>1009</v>
      </c>
      <c r="L510" s="79">
        <v>4785</v>
      </c>
      <c r="M510" s="80">
        <v>162393.69</v>
      </c>
      <c r="N510" s="80">
        <v>1127.7339583333301</v>
      </c>
      <c r="O510" s="81">
        <v>7.0069444444444402</v>
      </c>
      <c r="P510" s="81">
        <v>4.7423191278493597</v>
      </c>
      <c r="Q510" s="80">
        <v>-6462.5600000000204</v>
      </c>
      <c r="R510" s="82">
        <v>-3.9795634916603102E-2</v>
      </c>
      <c r="S510" s="80">
        <v>-11990.26</v>
      </c>
      <c r="T510" s="82">
        <v>-7.3834519062902199E-2</v>
      </c>
      <c r="U510" s="83">
        <v>26</v>
      </c>
      <c r="V510" s="84">
        <v>11</v>
      </c>
    </row>
    <row r="511" spans="1:22" x14ac:dyDescent="0.25">
      <c r="A511" s="18" t="str">
        <f t="shared" si="7"/>
        <v>202305-North East3</v>
      </c>
      <c r="B511" s="76">
        <v>2023</v>
      </c>
      <c r="C511" s="77">
        <v>781121</v>
      </c>
      <c r="D511" s="77" t="s">
        <v>496</v>
      </c>
      <c r="E511" s="77" t="s">
        <v>473</v>
      </c>
      <c r="F511" s="77" t="s">
        <v>407</v>
      </c>
      <c r="G511" s="78" t="s">
        <v>535</v>
      </c>
      <c r="H511" s="77" t="s">
        <v>2</v>
      </c>
      <c r="I511" s="77" t="s">
        <v>6</v>
      </c>
      <c r="J511" s="79">
        <v>249</v>
      </c>
      <c r="K511" s="79">
        <v>803</v>
      </c>
      <c r="L511" s="79">
        <v>3749</v>
      </c>
      <c r="M511" s="80">
        <v>160540.6758</v>
      </c>
      <c r="N511" s="80">
        <v>644.74166987951799</v>
      </c>
      <c r="O511" s="81">
        <v>3.22489959839357</v>
      </c>
      <c r="P511" s="81">
        <v>4.66874221668742</v>
      </c>
      <c r="Q511" s="80">
        <v>16532.175800000001</v>
      </c>
      <c r="R511" s="82">
        <v>0.102978112665949</v>
      </c>
      <c r="S511" s="80">
        <v>7366.0658000000103</v>
      </c>
      <c r="T511" s="82">
        <v>4.58828627903409E-2</v>
      </c>
      <c r="U511" s="83">
        <v>27</v>
      </c>
      <c r="V511" s="84">
        <v>3</v>
      </c>
    </row>
    <row r="512" spans="1:22" x14ac:dyDescent="0.25">
      <c r="A512" s="18" t="str">
        <f t="shared" si="7"/>
        <v>202301-North West3</v>
      </c>
      <c r="B512" s="76">
        <v>2023</v>
      </c>
      <c r="C512" s="77">
        <v>545957</v>
      </c>
      <c r="D512" s="77" t="s">
        <v>135</v>
      </c>
      <c r="E512" s="77" t="s">
        <v>475</v>
      </c>
      <c r="F512" s="77" t="s">
        <v>404</v>
      </c>
      <c r="G512" s="78" t="s">
        <v>538</v>
      </c>
      <c r="H512" s="77" t="s">
        <v>9</v>
      </c>
      <c r="I512" s="77" t="s">
        <v>6</v>
      </c>
      <c r="J512" s="79">
        <v>204</v>
      </c>
      <c r="K512" s="79">
        <v>457</v>
      </c>
      <c r="L512" s="79">
        <v>4141</v>
      </c>
      <c r="M512" s="80">
        <v>156054.696</v>
      </c>
      <c r="N512" s="80">
        <v>764.97400000000005</v>
      </c>
      <c r="O512" s="81">
        <v>2.2401960784313699</v>
      </c>
      <c r="P512" s="81">
        <v>9.0612691466083195</v>
      </c>
      <c r="Q512" s="80">
        <v>11826.696</v>
      </c>
      <c r="R512" s="82">
        <v>7.5785582255083195E-2</v>
      </c>
      <c r="S512" s="80">
        <v>5003.2960000000103</v>
      </c>
      <c r="T512" s="82">
        <v>3.2061169117269098E-2</v>
      </c>
      <c r="U512" s="83">
        <v>28</v>
      </c>
      <c r="V512" s="84">
        <v>3</v>
      </c>
    </row>
    <row r="513" spans="1:22" x14ac:dyDescent="0.25">
      <c r="A513" s="18" t="str">
        <f t="shared" si="7"/>
        <v>202304-South Central10</v>
      </c>
      <c r="B513" s="76">
        <v>2023</v>
      </c>
      <c r="C513" s="77">
        <v>866033</v>
      </c>
      <c r="D513" s="77" t="s">
        <v>338</v>
      </c>
      <c r="E513" s="77" t="s">
        <v>472</v>
      </c>
      <c r="F513" s="77" t="s">
        <v>394</v>
      </c>
      <c r="G513" s="78" t="s">
        <v>534</v>
      </c>
      <c r="H513" s="77" t="s">
        <v>2</v>
      </c>
      <c r="I513" s="77" t="s">
        <v>6</v>
      </c>
      <c r="J513" s="79">
        <v>57</v>
      </c>
      <c r="K513" s="79">
        <v>379</v>
      </c>
      <c r="L513" s="79">
        <v>3792</v>
      </c>
      <c r="M513" s="80">
        <v>152868.08337499999</v>
      </c>
      <c r="N513" s="80">
        <v>2681.8961995614</v>
      </c>
      <c r="O513" s="81">
        <v>6.6491228070175401</v>
      </c>
      <c r="P513" s="81">
        <v>10.0052770448549</v>
      </c>
      <c r="Q513" s="80">
        <v>6596.8333749999902</v>
      </c>
      <c r="R513" s="82">
        <v>4.3153765189933899E-2</v>
      </c>
      <c r="S513" s="80">
        <v>4633.3333749999902</v>
      </c>
      <c r="T513" s="82">
        <v>3.0309357406110599E-2</v>
      </c>
      <c r="U513" s="83">
        <v>29</v>
      </c>
      <c r="V513" s="84">
        <v>10</v>
      </c>
    </row>
    <row r="514" spans="1:22" x14ac:dyDescent="0.25">
      <c r="A514" s="18" t="str">
        <f t="shared" ref="A514:A577" si="8">B514&amp;E514&amp;V514</f>
        <v>202305-North East4</v>
      </c>
      <c r="B514" s="76">
        <v>2023</v>
      </c>
      <c r="C514" s="77">
        <v>775247</v>
      </c>
      <c r="D514" s="77" t="s">
        <v>86</v>
      </c>
      <c r="E514" s="77" t="s">
        <v>473</v>
      </c>
      <c r="F514" s="77" t="s">
        <v>425</v>
      </c>
      <c r="G514" s="78" t="s">
        <v>535</v>
      </c>
      <c r="H514" s="77" t="s">
        <v>2</v>
      </c>
      <c r="I514" s="77" t="s">
        <v>4</v>
      </c>
      <c r="J514" s="79">
        <v>148</v>
      </c>
      <c r="K514" s="79">
        <v>504</v>
      </c>
      <c r="L514" s="79">
        <v>3974</v>
      </c>
      <c r="M514" s="80">
        <v>149341.42120000001</v>
      </c>
      <c r="N514" s="80">
        <v>1009.06365675676</v>
      </c>
      <c r="O514" s="81">
        <v>3.4054054054054101</v>
      </c>
      <c r="P514" s="81">
        <v>7.8849206349206398</v>
      </c>
      <c r="Q514" s="80">
        <v>428.92119999999198</v>
      </c>
      <c r="R514" s="82">
        <v>2.8720846269808501E-3</v>
      </c>
      <c r="S514" s="80">
        <v>-5055.4688000000097</v>
      </c>
      <c r="T514" s="82">
        <v>-3.3851752309425699E-2</v>
      </c>
      <c r="U514" s="83">
        <v>30</v>
      </c>
      <c r="V514" s="84">
        <v>4</v>
      </c>
    </row>
    <row r="515" spans="1:22" x14ac:dyDescent="0.25">
      <c r="A515" s="18" t="str">
        <f t="shared" si="8"/>
        <v>202303-North Central12</v>
      </c>
      <c r="B515" s="76">
        <v>2023</v>
      </c>
      <c r="C515" s="77">
        <v>123654</v>
      </c>
      <c r="D515" s="77" t="s">
        <v>282</v>
      </c>
      <c r="E515" s="77" t="s">
        <v>471</v>
      </c>
      <c r="F515" s="77" t="s">
        <v>401</v>
      </c>
      <c r="G515" s="78" t="s">
        <v>533</v>
      </c>
      <c r="H515" s="77" t="s">
        <v>9</v>
      </c>
      <c r="I515" s="77" t="s">
        <v>4</v>
      </c>
      <c r="J515" s="79">
        <v>211</v>
      </c>
      <c r="K515" s="79">
        <v>711</v>
      </c>
      <c r="L515" s="79">
        <v>3689</v>
      </c>
      <c r="M515" s="80">
        <v>147821.12150000001</v>
      </c>
      <c r="N515" s="80">
        <v>700.574035545024</v>
      </c>
      <c r="O515" s="81">
        <v>3.3696682464454999</v>
      </c>
      <c r="P515" s="81">
        <v>5.1884669479606202</v>
      </c>
      <c r="Q515" s="80">
        <v>6702.8715000000002</v>
      </c>
      <c r="R515" s="82">
        <v>4.5344477379032702E-2</v>
      </c>
      <c r="S515" s="80">
        <v>-609.22850000000506</v>
      </c>
      <c r="T515" s="82">
        <v>-4.1213900545329397E-3</v>
      </c>
      <c r="U515" s="83">
        <v>31</v>
      </c>
      <c r="V515" s="84">
        <v>12</v>
      </c>
    </row>
    <row r="516" spans="1:22" x14ac:dyDescent="0.25">
      <c r="A516" s="18" t="str">
        <f t="shared" si="8"/>
        <v>202304-South Central11</v>
      </c>
      <c r="B516" s="76">
        <v>2023</v>
      </c>
      <c r="C516" s="77">
        <v>167602</v>
      </c>
      <c r="D516" s="77" t="s">
        <v>5</v>
      </c>
      <c r="E516" s="77" t="s">
        <v>472</v>
      </c>
      <c r="F516" s="77" t="s">
        <v>422</v>
      </c>
      <c r="G516" s="78" t="s">
        <v>534</v>
      </c>
      <c r="H516" s="77" t="s">
        <v>2</v>
      </c>
      <c r="I516" s="77" t="s">
        <v>4</v>
      </c>
      <c r="J516" s="79">
        <v>103</v>
      </c>
      <c r="K516" s="79">
        <v>609</v>
      </c>
      <c r="L516" s="79">
        <v>4069</v>
      </c>
      <c r="M516" s="80">
        <v>145547.6722</v>
      </c>
      <c r="N516" s="80">
        <v>1413.0841961164999</v>
      </c>
      <c r="O516" s="81">
        <v>5.9126213592232997</v>
      </c>
      <c r="P516" s="81">
        <v>6.68144499178982</v>
      </c>
      <c r="Q516" s="80">
        <v>-1869.57780000001</v>
      </c>
      <c r="R516" s="82">
        <v>-1.28451233313507E-2</v>
      </c>
      <c r="S516" s="80">
        <v>-5346.07780000001</v>
      </c>
      <c r="T516" s="82">
        <v>-3.6730768133851399E-2</v>
      </c>
      <c r="U516" s="83">
        <v>32</v>
      </c>
      <c r="V516" s="84">
        <v>11</v>
      </c>
    </row>
    <row r="517" spans="1:22" x14ac:dyDescent="0.25">
      <c r="A517" s="18" t="str">
        <f t="shared" si="8"/>
        <v>202301-North West4</v>
      </c>
      <c r="B517" s="76">
        <v>2023</v>
      </c>
      <c r="C517" s="77">
        <v>333866</v>
      </c>
      <c r="D517" s="77" t="s">
        <v>285</v>
      </c>
      <c r="E517" s="77" t="s">
        <v>475</v>
      </c>
      <c r="F517" s="77" t="s">
        <v>404</v>
      </c>
      <c r="G517" s="78" t="s">
        <v>533</v>
      </c>
      <c r="H517" s="77" t="s">
        <v>2</v>
      </c>
      <c r="I517" s="77" t="s">
        <v>4</v>
      </c>
      <c r="J517" s="79">
        <v>55</v>
      </c>
      <c r="K517" s="79">
        <v>482</v>
      </c>
      <c r="L517" s="79">
        <v>3756</v>
      </c>
      <c r="M517" s="80">
        <v>143312.32639999999</v>
      </c>
      <c r="N517" s="80">
        <v>2605.67866181818</v>
      </c>
      <c r="O517" s="81">
        <v>8.7636363636363601</v>
      </c>
      <c r="P517" s="81">
        <v>7.7925311203319501</v>
      </c>
      <c r="Q517" s="80">
        <v>6720.3263999999899</v>
      </c>
      <c r="R517" s="82">
        <v>4.6892870758673197E-2</v>
      </c>
      <c r="S517" s="80">
        <v>4526.5563999999904</v>
      </c>
      <c r="T517" s="82">
        <v>3.1585255181510903E-2</v>
      </c>
      <c r="U517" s="83">
        <v>33</v>
      </c>
      <c r="V517" s="84">
        <v>4</v>
      </c>
    </row>
    <row r="518" spans="1:22" x14ac:dyDescent="0.25">
      <c r="A518" s="18" t="str">
        <f t="shared" si="8"/>
        <v>202303-North Central13</v>
      </c>
      <c r="B518" s="76">
        <v>2023</v>
      </c>
      <c r="C518" s="77">
        <v>481214</v>
      </c>
      <c r="D518" s="77" t="s">
        <v>267</v>
      </c>
      <c r="E518" s="77" t="s">
        <v>471</v>
      </c>
      <c r="F518" s="77" t="s">
        <v>405</v>
      </c>
      <c r="G518" s="78" t="s">
        <v>534</v>
      </c>
      <c r="H518" s="77" t="s">
        <v>2</v>
      </c>
      <c r="I518" s="77" t="s">
        <v>4</v>
      </c>
      <c r="J518" s="79">
        <v>57</v>
      </c>
      <c r="K518" s="79">
        <v>381</v>
      </c>
      <c r="L518" s="79">
        <v>3394</v>
      </c>
      <c r="M518" s="80">
        <v>141127.742</v>
      </c>
      <c r="N518" s="80">
        <v>2475.9252982456101</v>
      </c>
      <c r="O518" s="81">
        <v>6.6842105263157903</v>
      </c>
      <c r="P518" s="81">
        <v>8.9081364829396303</v>
      </c>
      <c r="Q518" s="80">
        <v>14292.492</v>
      </c>
      <c r="R518" s="82">
        <v>0.101273440625161</v>
      </c>
      <c r="S518" s="80">
        <v>12117.941999999999</v>
      </c>
      <c r="T518" s="82">
        <v>8.5865059755579398E-2</v>
      </c>
      <c r="U518" s="83">
        <v>34</v>
      </c>
      <c r="V518" s="84">
        <v>13</v>
      </c>
    </row>
    <row r="519" spans="1:22" x14ac:dyDescent="0.25">
      <c r="A519" s="18" t="str">
        <f t="shared" si="8"/>
        <v>202303-North Central14</v>
      </c>
      <c r="B519" s="76">
        <v>2023</v>
      </c>
      <c r="C519" s="77">
        <v>915359</v>
      </c>
      <c r="D519" s="77" t="s">
        <v>40</v>
      </c>
      <c r="E519" s="77" t="s">
        <v>471</v>
      </c>
      <c r="F519" s="77" t="s">
        <v>415</v>
      </c>
      <c r="G519" s="78" t="s">
        <v>533</v>
      </c>
      <c r="H519" s="77" t="s">
        <v>9</v>
      </c>
      <c r="I519" s="77" t="s">
        <v>4</v>
      </c>
      <c r="J519" s="79">
        <v>192</v>
      </c>
      <c r="K519" s="79">
        <v>608</v>
      </c>
      <c r="L519" s="79">
        <v>3852</v>
      </c>
      <c r="M519" s="80">
        <v>126958.2184</v>
      </c>
      <c r="N519" s="80">
        <v>661.24072083333294</v>
      </c>
      <c r="O519" s="81">
        <v>3.1666666666666701</v>
      </c>
      <c r="P519" s="81">
        <v>6.3355263157894699</v>
      </c>
      <c r="Q519" s="80">
        <v>-4867.2815999999902</v>
      </c>
      <c r="R519" s="82">
        <v>-3.8337664637549701E-2</v>
      </c>
      <c r="S519" s="80">
        <v>-11479.2816</v>
      </c>
      <c r="T519" s="82">
        <v>-9.0417790550847796E-2</v>
      </c>
      <c r="U519" s="83">
        <v>35</v>
      </c>
      <c r="V519" s="84">
        <v>14</v>
      </c>
    </row>
    <row r="520" spans="1:22" x14ac:dyDescent="0.25">
      <c r="A520" s="18" t="str">
        <f t="shared" si="8"/>
        <v>202302-South West3</v>
      </c>
      <c r="B520" s="76">
        <v>2023</v>
      </c>
      <c r="C520" s="77">
        <v>333866</v>
      </c>
      <c r="D520" s="77" t="s">
        <v>285</v>
      </c>
      <c r="E520" s="77" t="s">
        <v>474</v>
      </c>
      <c r="F520" s="77" t="s">
        <v>402</v>
      </c>
      <c r="G520" s="78" t="s">
        <v>533</v>
      </c>
      <c r="H520" s="77" t="s">
        <v>2</v>
      </c>
      <c r="I520" s="77" t="s">
        <v>4</v>
      </c>
      <c r="J520" s="79">
        <v>93</v>
      </c>
      <c r="K520" s="79">
        <v>603</v>
      </c>
      <c r="L520" s="79">
        <v>3322</v>
      </c>
      <c r="M520" s="80">
        <v>126648.6697</v>
      </c>
      <c r="N520" s="80">
        <v>1361.8136526881699</v>
      </c>
      <c r="O520" s="81">
        <v>6.4838709677419404</v>
      </c>
      <c r="P520" s="81">
        <v>5.5091210613598696</v>
      </c>
      <c r="Q520" s="80">
        <v>5938.9196999999904</v>
      </c>
      <c r="R520" s="82">
        <v>4.6892870758673197E-2</v>
      </c>
      <c r="S520" s="80">
        <v>2315.56969999999</v>
      </c>
      <c r="T520" s="82">
        <v>1.8283411152166199E-2</v>
      </c>
      <c r="U520" s="83">
        <v>36</v>
      </c>
      <c r="V520" s="84">
        <v>3</v>
      </c>
    </row>
    <row r="521" spans="1:22" x14ac:dyDescent="0.25">
      <c r="A521" s="18" t="str">
        <f t="shared" si="8"/>
        <v>202303-North Central15</v>
      </c>
      <c r="B521" s="76">
        <v>2023</v>
      </c>
      <c r="C521" s="77">
        <v>984391</v>
      </c>
      <c r="D521" s="77" t="s">
        <v>279</v>
      </c>
      <c r="E521" s="77" t="s">
        <v>471</v>
      </c>
      <c r="F521" s="77" t="s">
        <v>408</v>
      </c>
      <c r="G521" s="78" t="s">
        <v>533</v>
      </c>
      <c r="H521" s="77" t="s">
        <v>9</v>
      </c>
      <c r="I521" s="77" t="s">
        <v>4</v>
      </c>
      <c r="J521" s="79">
        <v>203</v>
      </c>
      <c r="K521" s="79">
        <v>439</v>
      </c>
      <c r="L521" s="79">
        <v>2572</v>
      </c>
      <c r="M521" s="80">
        <v>125625.6988</v>
      </c>
      <c r="N521" s="80">
        <v>618.84580689655195</v>
      </c>
      <c r="O521" s="81">
        <v>2.1625615763546802</v>
      </c>
      <c r="P521" s="81">
        <v>5.8587699316628701</v>
      </c>
      <c r="Q521" s="80">
        <v>14570.4488</v>
      </c>
      <c r="R521" s="82">
        <v>0.115983026874116</v>
      </c>
      <c r="S521" s="80">
        <v>7798.9488000000001</v>
      </c>
      <c r="T521" s="82">
        <v>6.2080839147539098E-2</v>
      </c>
      <c r="U521" s="83">
        <v>37</v>
      </c>
      <c r="V521" s="84">
        <v>15</v>
      </c>
    </row>
    <row r="522" spans="1:22" x14ac:dyDescent="0.25">
      <c r="A522" s="18" t="str">
        <f t="shared" si="8"/>
        <v>202303-North Central16</v>
      </c>
      <c r="B522" s="76">
        <v>2023</v>
      </c>
      <c r="C522" s="77">
        <v>548541</v>
      </c>
      <c r="D522" s="77" t="s">
        <v>173</v>
      </c>
      <c r="E522" s="77" t="s">
        <v>471</v>
      </c>
      <c r="F522" s="77" t="s">
        <v>405</v>
      </c>
      <c r="G522" s="78" t="s">
        <v>536</v>
      </c>
      <c r="H522" s="77" t="s">
        <v>2</v>
      </c>
      <c r="I522" s="77" t="s">
        <v>4</v>
      </c>
      <c r="J522" s="79">
        <v>134</v>
      </c>
      <c r="K522" s="79">
        <v>506</v>
      </c>
      <c r="L522" s="79">
        <v>3289</v>
      </c>
      <c r="M522" s="80">
        <v>124270.7904</v>
      </c>
      <c r="N522" s="80">
        <v>927.39395820895504</v>
      </c>
      <c r="O522" s="81">
        <v>3.7761194029850702</v>
      </c>
      <c r="P522" s="81">
        <v>6.5</v>
      </c>
      <c r="Q522" s="80">
        <v>6416.7903999999899</v>
      </c>
      <c r="R522" s="82">
        <v>5.1635548300173903E-2</v>
      </c>
      <c r="S522" s="80">
        <v>1712.2403999999899</v>
      </c>
      <c r="T522" s="82">
        <v>1.3778301356969501E-2</v>
      </c>
      <c r="U522" s="83">
        <v>38</v>
      </c>
      <c r="V522" s="84">
        <v>16</v>
      </c>
    </row>
    <row r="523" spans="1:22" x14ac:dyDescent="0.25">
      <c r="A523" s="18" t="str">
        <f t="shared" si="8"/>
        <v>202302-South West4</v>
      </c>
      <c r="B523" s="76">
        <v>2023</v>
      </c>
      <c r="C523" s="77">
        <v>439017</v>
      </c>
      <c r="D523" s="77" t="s">
        <v>480</v>
      </c>
      <c r="E523" s="77" t="s">
        <v>474</v>
      </c>
      <c r="F523" s="77" t="s">
        <v>424</v>
      </c>
      <c r="G523" s="78" t="s">
        <v>533</v>
      </c>
      <c r="H523" s="77" t="s">
        <v>2</v>
      </c>
      <c r="I523" s="77" t="s">
        <v>4</v>
      </c>
      <c r="J523" s="79">
        <v>91</v>
      </c>
      <c r="K523" s="79">
        <v>561</v>
      </c>
      <c r="L523" s="79">
        <v>3155</v>
      </c>
      <c r="M523" s="80">
        <v>123427.88800000001</v>
      </c>
      <c r="N523" s="80">
        <v>1356.3504175824201</v>
      </c>
      <c r="O523" s="81">
        <v>6.1648351648351696</v>
      </c>
      <c r="P523" s="81">
        <v>5.6238859180035696</v>
      </c>
      <c r="Q523" s="80">
        <v>5787.8879999999899</v>
      </c>
      <c r="R523" s="82">
        <v>4.68928707586731E-2</v>
      </c>
      <c r="S523" s="80">
        <v>2270.8879999999899</v>
      </c>
      <c r="T523" s="82">
        <v>1.83985000213241E-2</v>
      </c>
      <c r="U523" s="83">
        <v>39</v>
      </c>
      <c r="V523" s="84">
        <v>4</v>
      </c>
    </row>
    <row r="524" spans="1:22" x14ac:dyDescent="0.25">
      <c r="A524" s="18" t="str">
        <f t="shared" si="8"/>
        <v>202302-South West5</v>
      </c>
      <c r="B524" s="76">
        <v>2023</v>
      </c>
      <c r="C524" s="77">
        <v>866033</v>
      </c>
      <c r="D524" s="77" t="s">
        <v>338</v>
      </c>
      <c r="E524" s="77" t="s">
        <v>474</v>
      </c>
      <c r="F524" s="77" t="s">
        <v>420</v>
      </c>
      <c r="G524" s="78" t="s">
        <v>534</v>
      </c>
      <c r="H524" s="77" t="s">
        <v>2</v>
      </c>
      <c r="I524" s="77" t="s">
        <v>4</v>
      </c>
      <c r="J524" s="79">
        <v>151</v>
      </c>
      <c r="K524" s="79">
        <v>675</v>
      </c>
      <c r="L524" s="79">
        <v>3264</v>
      </c>
      <c r="M524" s="80">
        <v>120653.920975</v>
      </c>
      <c r="N524" s="80">
        <v>799.03258923841099</v>
      </c>
      <c r="O524" s="81">
        <v>4.4701986754966896</v>
      </c>
      <c r="P524" s="81">
        <v>4.83555555555556</v>
      </c>
      <c r="Q524" s="80">
        <v>5206.67097499999</v>
      </c>
      <c r="R524" s="82">
        <v>4.3153765189933899E-2</v>
      </c>
      <c r="S524" s="80">
        <v>-347.47902500000703</v>
      </c>
      <c r="T524" s="82">
        <v>-2.8799646310044601E-3</v>
      </c>
      <c r="U524" s="83">
        <v>40</v>
      </c>
      <c r="V524" s="84">
        <v>5</v>
      </c>
    </row>
    <row r="525" spans="1:22" x14ac:dyDescent="0.25">
      <c r="A525" s="18" t="str">
        <f t="shared" si="8"/>
        <v>202303-North Central17</v>
      </c>
      <c r="B525" s="76">
        <v>2023</v>
      </c>
      <c r="C525" s="77">
        <v>247473</v>
      </c>
      <c r="D525" s="77" t="s">
        <v>283</v>
      </c>
      <c r="E525" s="77" t="s">
        <v>471</v>
      </c>
      <c r="F525" s="77" t="s">
        <v>427</v>
      </c>
      <c r="G525" s="78" t="s">
        <v>533</v>
      </c>
      <c r="H525" s="77" t="s">
        <v>2</v>
      </c>
      <c r="I525" s="77" t="s">
        <v>4</v>
      </c>
      <c r="J525" s="79">
        <v>250</v>
      </c>
      <c r="K525" s="79">
        <v>577</v>
      </c>
      <c r="L525" s="79">
        <v>2561</v>
      </c>
      <c r="M525" s="80">
        <v>118736.92080000001</v>
      </c>
      <c r="N525" s="80">
        <v>474.94768319999997</v>
      </c>
      <c r="O525" s="81">
        <v>2.3079999999999998</v>
      </c>
      <c r="P525" s="81">
        <v>4.4384748700173304</v>
      </c>
      <c r="Q525" s="80">
        <v>16374.4208</v>
      </c>
      <c r="R525" s="82">
        <v>0.137905048317541</v>
      </c>
      <c r="S525" s="80">
        <v>7994.6707999999899</v>
      </c>
      <c r="T525" s="82">
        <v>6.7330959453346301E-2</v>
      </c>
      <c r="U525" s="83">
        <v>41</v>
      </c>
      <c r="V525" s="84">
        <v>17</v>
      </c>
    </row>
    <row r="526" spans="1:22" x14ac:dyDescent="0.25">
      <c r="A526" s="18" t="str">
        <f t="shared" si="8"/>
        <v>202301-North West5</v>
      </c>
      <c r="B526" s="76">
        <v>2023</v>
      </c>
      <c r="C526" s="77">
        <v>196519</v>
      </c>
      <c r="D526" s="77" t="s">
        <v>278</v>
      </c>
      <c r="E526" s="77" t="s">
        <v>475</v>
      </c>
      <c r="F526" s="77" t="s">
        <v>399</v>
      </c>
      <c r="G526" s="78" t="s">
        <v>538</v>
      </c>
      <c r="H526" s="77" t="s">
        <v>2</v>
      </c>
      <c r="I526" s="77" t="s">
        <v>4</v>
      </c>
      <c r="J526" s="79">
        <v>230</v>
      </c>
      <c r="K526" s="79">
        <v>640</v>
      </c>
      <c r="L526" s="79">
        <v>2493</v>
      </c>
      <c r="M526" s="80">
        <v>117630.3772</v>
      </c>
      <c r="N526" s="80">
        <v>511.43642260869598</v>
      </c>
      <c r="O526" s="81">
        <v>2.7826086956521698</v>
      </c>
      <c r="P526" s="81">
        <v>3.8953125000000002</v>
      </c>
      <c r="Q526" s="80">
        <v>13643.127200000001</v>
      </c>
      <c r="R526" s="82">
        <v>0.115983026874116</v>
      </c>
      <c r="S526" s="80">
        <v>5816.8271999999997</v>
      </c>
      <c r="T526" s="82">
        <v>4.9450042909494299E-2</v>
      </c>
      <c r="U526" s="83">
        <v>42</v>
      </c>
      <c r="V526" s="84">
        <v>5</v>
      </c>
    </row>
    <row r="527" spans="1:22" x14ac:dyDescent="0.25">
      <c r="A527" s="18" t="str">
        <f t="shared" si="8"/>
        <v>202302-South West6</v>
      </c>
      <c r="B527" s="76">
        <v>2023</v>
      </c>
      <c r="C527" s="77">
        <v>858490</v>
      </c>
      <c r="D527" s="77" t="s">
        <v>497</v>
      </c>
      <c r="E527" s="77" t="s">
        <v>474</v>
      </c>
      <c r="F527" s="77" t="s">
        <v>420</v>
      </c>
      <c r="G527" s="78" t="s">
        <v>537</v>
      </c>
      <c r="H527" s="77" t="s">
        <v>2</v>
      </c>
      <c r="I527" s="77" t="s">
        <v>4</v>
      </c>
      <c r="J527" s="79">
        <v>184</v>
      </c>
      <c r="K527" s="79">
        <v>642</v>
      </c>
      <c r="L527" s="79">
        <v>3034</v>
      </c>
      <c r="M527" s="80">
        <v>117534.39599999999</v>
      </c>
      <c r="N527" s="80">
        <v>638.77389130434801</v>
      </c>
      <c r="O527" s="81">
        <v>3.4891304347826102</v>
      </c>
      <c r="P527" s="81">
        <v>4.7258566978193102</v>
      </c>
      <c r="Q527" s="80">
        <v>-2799.1040000000098</v>
      </c>
      <c r="R527" s="82">
        <v>-2.3815190235886501E-2</v>
      </c>
      <c r="S527" s="80">
        <v>-9383.9540000000106</v>
      </c>
      <c r="T527" s="82">
        <v>-7.98400665623024E-2</v>
      </c>
      <c r="U527" s="83">
        <v>43</v>
      </c>
      <c r="V527" s="84">
        <v>6</v>
      </c>
    </row>
    <row r="528" spans="1:22" x14ac:dyDescent="0.25">
      <c r="A528" s="18" t="str">
        <f t="shared" si="8"/>
        <v>202302-South West7</v>
      </c>
      <c r="B528" s="76">
        <v>2023</v>
      </c>
      <c r="C528" s="77">
        <v>287037</v>
      </c>
      <c r="D528" s="77" t="s">
        <v>70</v>
      </c>
      <c r="E528" s="77" t="s">
        <v>474</v>
      </c>
      <c r="F528" s="77" t="s">
        <v>420</v>
      </c>
      <c r="G528" s="78" t="s">
        <v>537</v>
      </c>
      <c r="H528" s="77" t="s">
        <v>9</v>
      </c>
      <c r="I528" s="77" t="s">
        <v>4</v>
      </c>
      <c r="J528" s="79">
        <v>124</v>
      </c>
      <c r="K528" s="79">
        <v>493</v>
      </c>
      <c r="L528" s="79">
        <v>2596</v>
      </c>
      <c r="M528" s="80">
        <v>115577.02800000001</v>
      </c>
      <c r="N528" s="80">
        <v>932.07280645161302</v>
      </c>
      <c r="O528" s="81">
        <v>3.9758064516128999</v>
      </c>
      <c r="P528" s="81">
        <v>5.2657200811358997</v>
      </c>
      <c r="Q528" s="80">
        <v>13102.778</v>
      </c>
      <c r="R528" s="82">
        <v>0.11336835897874099</v>
      </c>
      <c r="S528" s="80">
        <v>8601.2779999999893</v>
      </c>
      <c r="T528" s="82">
        <v>7.4420307814109798E-2</v>
      </c>
      <c r="U528" s="83">
        <v>44</v>
      </c>
      <c r="V528" s="84">
        <v>7</v>
      </c>
    </row>
    <row r="529" spans="1:22" x14ac:dyDescent="0.25">
      <c r="A529" s="18" t="str">
        <f t="shared" si="8"/>
        <v>202306-South East1</v>
      </c>
      <c r="B529" s="76">
        <v>2023</v>
      </c>
      <c r="C529" s="77">
        <v>145944</v>
      </c>
      <c r="D529" s="77" t="s">
        <v>482</v>
      </c>
      <c r="E529" s="77" t="s">
        <v>476</v>
      </c>
      <c r="F529" s="77" t="s">
        <v>397</v>
      </c>
      <c r="G529" s="78" t="s">
        <v>536</v>
      </c>
      <c r="H529" s="77" t="s">
        <v>9</v>
      </c>
      <c r="I529" s="77" t="s">
        <v>4</v>
      </c>
      <c r="J529" s="79">
        <v>166</v>
      </c>
      <c r="K529" s="79">
        <v>621</v>
      </c>
      <c r="L529" s="79">
        <v>2357</v>
      </c>
      <c r="M529" s="80">
        <v>115098.9194</v>
      </c>
      <c r="N529" s="80">
        <v>693.36698433734898</v>
      </c>
      <c r="O529" s="81">
        <v>3.7409638554216902</v>
      </c>
      <c r="P529" s="81">
        <v>3.7954911433172298</v>
      </c>
      <c r="Q529" s="80">
        <v>26233.169399999999</v>
      </c>
      <c r="R529" s="82">
        <v>0.227918468190241</v>
      </c>
      <c r="S529" s="80">
        <v>20021.769400000001</v>
      </c>
      <c r="T529" s="82">
        <v>0.17395271392965</v>
      </c>
      <c r="U529" s="83">
        <v>45</v>
      </c>
      <c r="V529" s="84">
        <v>1</v>
      </c>
    </row>
    <row r="530" spans="1:22" x14ac:dyDescent="0.25">
      <c r="A530" s="18" t="str">
        <f t="shared" si="8"/>
        <v>202304-South Central12</v>
      </c>
      <c r="B530" s="76">
        <v>2023</v>
      </c>
      <c r="C530" s="77">
        <v>921547</v>
      </c>
      <c r="D530" s="77" t="s">
        <v>276</v>
      </c>
      <c r="E530" s="77" t="s">
        <v>472</v>
      </c>
      <c r="F530" s="77" t="s">
        <v>403</v>
      </c>
      <c r="G530" s="78" t="s">
        <v>534</v>
      </c>
      <c r="H530" s="77" t="s">
        <v>9</v>
      </c>
      <c r="I530" s="77" t="s">
        <v>4</v>
      </c>
      <c r="J530" s="79">
        <v>71</v>
      </c>
      <c r="K530" s="79">
        <v>528</v>
      </c>
      <c r="L530" s="79">
        <v>2357</v>
      </c>
      <c r="M530" s="80">
        <v>112743.216</v>
      </c>
      <c r="N530" s="80">
        <v>1587.93261971831</v>
      </c>
      <c r="O530" s="81">
        <v>7.4366197183098599</v>
      </c>
      <c r="P530" s="81">
        <v>4.4640151515151496</v>
      </c>
      <c r="Q530" s="80">
        <v>27846.216</v>
      </c>
      <c r="R530" s="82">
        <v>0.24698795180722899</v>
      </c>
      <c r="S530" s="80">
        <v>25362.466</v>
      </c>
      <c r="T530" s="82">
        <v>0.224957801452107</v>
      </c>
      <c r="U530" s="83">
        <v>46</v>
      </c>
      <c r="V530" s="84">
        <v>12</v>
      </c>
    </row>
    <row r="531" spans="1:22" x14ac:dyDescent="0.25">
      <c r="A531" s="18" t="str">
        <f t="shared" si="8"/>
        <v>202301-North West6</v>
      </c>
      <c r="B531" s="76">
        <v>2023</v>
      </c>
      <c r="C531" s="77">
        <v>249077</v>
      </c>
      <c r="D531" s="77" t="s">
        <v>277</v>
      </c>
      <c r="E531" s="77" t="s">
        <v>475</v>
      </c>
      <c r="F531" s="77" t="s">
        <v>399</v>
      </c>
      <c r="G531" s="78" t="s">
        <v>534</v>
      </c>
      <c r="H531" s="77" t="s">
        <v>2</v>
      </c>
      <c r="I531" s="77" t="s">
        <v>4</v>
      </c>
      <c r="J531" s="79">
        <v>239</v>
      </c>
      <c r="K531" s="79">
        <v>724</v>
      </c>
      <c r="L531" s="79">
        <v>2732</v>
      </c>
      <c r="M531" s="80">
        <v>112740.8388</v>
      </c>
      <c r="N531" s="80">
        <v>471.71899079497899</v>
      </c>
      <c r="O531" s="81">
        <v>3.02928870292887</v>
      </c>
      <c r="P531" s="81">
        <v>3.7734806629834301</v>
      </c>
      <c r="Q531" s="80">
        <v>11609.8388</v>
      </c>
      <c r="R531" s="82">
        <v>0.102978112665949</v>
      </c>
      <c r="S531" s="80">
        <v>3416.5387999999998</v>
      </c>
      <c r="T531" s="82">
        <v>3.03043585302827E-2</v>
      </c>
      <c r="U531" s="83">
        <v>47</v>
      </c>
      <c r="V531" s="84">
        <v>6</v>
      </c>
    </row>
    <row r="532" spans="1:22" x14ac:dyDescent="0.25">
      <c r="A532" s="18" t="str">
        <f t="shared" si="8"/>
        <v>202303-North Central18</v>
      </c>
      <c r="B532" s="76">
        <v>2023</v>
      </c>
      <c r="C532" s="77">
        <v>499295</v>
      </c>
      <c r="D532" s="77" t="s">
        <v>41</v>
      </c>
      <c r="E532" s="77" t="s">
        <v>471</v>
      </c>
      <c r="F532" s="77" t="s">
        <v>408</v>
      </c>
      <c r="G532" s="78" t="s">
        <v>534</v>
      </c>
      <c r="H532" s="77" t="s">
        <v>2</v>
      </c>
      <c r="I532" s="77" t="s">
        <v>4</v>
      </c>
      <c r="J532" s="79">
        <v>144</v>
      </c>
      <c r="K532" s="79">
        <v>616</v>
      </c>
      <c r="L532" s="79">
        <v>3057</v>
      </c>
      <c r="M532" s="80">
        <v>111676.7795</v>
      </c>
      <c r="N532" s="80">
        <v>775.533190972223</v>
      </c>
      <c r="O532" s="81">
        <v>4.2777777777777803</v>
      </c>
      <c r="P532" s="81">
        <v>4.9626623376623398</v>
      </c>
      <c r="Q532" s="80">
        <v>6137.2794999999996</v>
      </c>
      <c r="R532" s="82">
        <v>5.4955735001294498E-2</v>
      </c>
      <c r="S532" s="80">
        <v>1011.6295</v>
      </c>
      <c r="T532" s="82">
        <v>9.0585482902468192E-3</v>
      </c>
      <c r="U532" s="83">
        <v>48</v>
      </c>
      <c r="V532" s="84">
        <v>18</v>
      </c>
    </row>
    <row r="533" spans="1:22" x14ac:dyDescent="0.25">
      <c r="A533" s="18" t="str">
        <f t="shared" si="8"/>
        <v>202302-South West8</v>
      </c>
      <c r="B533" s="76">
        <v>2023</v>
      </c>
      <c r="C533" s="77">
        <v>122095</v>
      </c>
      <c r="D533" s="77" t="s">
        <v>492</v>
      </c>
      <c r="E533" s="77" t="s">
        <v>474</v>
      </c>
      <c r="F533" s="77" t="s">
        <v>526</v>
      </c>
      <c r="G533" s="78" t="s">
        <v>537</v>
      </c>
      <c r="H533" s="77" t="s">
        <v>2</v>
      </c>
      <c r="I533" s="77" t="s">
        <v>4</v>
      </c>
      <c r="J533" s="79">
        <v>185</v>
      </c>
      <c r="K533" s="79">
        <v>678</v>
      </c>
      <c r="L533" s="79">
        <v>2920</v>
      </c>
      <c r="M533" s="80">
        <v>110889.48</v>
      </c>
      <c r="N533" s="80">
        <v>599.40259459459503</v>
      </c>
      <c r="O533" s="81">
        <v>3.6648648648648599</v>
      </c>
      <c r="P533" s="81">
        <v>4.3067846607669598</v>
      </c>
      <c r="Q533" s="80">
        <v>-1135.27000000001</v>
      </c>
      <c r="R533" s="82">
        <v>-1.0237851237105799E-2</v>
      </c>
      <c r="S533" s="80">
        <v>-7782.9200000000101</v>
      </c>
      <c r="T533" s="82">
        <v>-7.0186279167329599E-2</v>
      </c>
      <c r="U533" s="83">
        <v>49</v>
      </c>
      <c r="V533" s="84">
        <v>8</v>
      </c>
    </row>
    <row r="534" spans="1:22" x14ac:dyDescent="0.25">
      <c r="A534" s="18" t="str">
        <f t="shared" si="8"/>
        <v>202301-North West7</v>
      </c>
      <c r="B534" s="76">
        <v>2023</v>
      </c>
      <c r="C534" s="77">
        <v>630627</v>
      </c>
      <c r="D534" s="77" t="s">
        <v>504</v>
      </c>
      <c r="E534" s="77" t="s">
        <v>475</v>
      </c>
      <c r="F534" s="77" t="s">
        <v>525</v>
      </c>
      <c r="G534" s="78" t="s">
        <v>538</v>
      </c>
      <c r="H534" s="77" t="s">
        <v>9</v>
      </c>
      <c r="I534" s="77" t="s">
        <v>4</v>
      </c>
      <c r="J534" s="79">
        <v>163</v>
      </c>
      <c r="K534" s="79">
        <v>483</v>
      </c>
      <c r="L534" s="79">
        <v>2659</v>
      </c>
      <c r="M534" s="80">
        <v>108054.77039999999</v>
      </c>
      <c r="N534" s="80">
        <v>662.91270184049097</v>
      </c>
      <c r="O534" s="81">
        <v>2.96319018404908</v>
      </c>
      <c r="P534" s="81">
        <v>5.5051759834368497</v>
      </c>
      <c r="Q534" s="80">
        <v>6652.0203999999903</v>
      </c>
      <c r="R534" s="82">
        <v>6.1561561561561499E-2</v>
      </c>
      <c r="S534" s="80">
        <v>1074.87039999999</v>
      </c>
      <c r="T534" s="82">
        <v>9.9474590156547697E-3</v>
      </c>
      <c r="U534" s="83">
        <v>50</v>
      </c>
      <c r="V534" s="84">
        <v>7</v>
      </c>
    </row>
    <row r="535" spans="1:22" x14ac:dyDescent="0.25">
      <c r="A535" s="18" t="str">
        <f t="shared" si="8"/>
        <v>202303-North Central19</v>
      </c>
      <c r="B535" s="76">
        <v>2023</v>
      </c>
      <c r="C535" s="77">
        <v>676623</v>
      </c>
      <c r="D535" s="77" t="s">
        <v>274</v>
      </c>
      <c r="E535" s="77" t="s">
        <v>471</v>
      </c>
      <c r="F535" s="77" t="s">
        <v>401</v>
      </c>
      <c r="G535" s="78" t="s">
        <v>533</v>
      </c>
      <c r="H535" s="77" t="s">
        <v>2</v>
      </c>
      <c r="I535" s="77" t="s">
        <v>4</v>
      </c>
      <c r="J535" s="79">
        <v>231</v>
      </c>
      <c r="K535" s="79">
        <v>410</v>
      </c>
      <c r="L535" s="79">
        <v>2552</v>
      </c>
      <c r="M535" s="80">
        <v>107453.6211</v>
      </c>
      <c r="N535" s="80">
        <v>465.167190909091</v>
      </c>
      <c r="O535" s="81">
        <v>1.7748917748917701</v>
      </c>
      <c r="P535" s="81">
        <v>6.2243902439024401</v>
      </c>
      <c r="Q535" s="80">
        <v>11065.3711</v>
      </c>
      <c r="R535" s="82">
        <v>0.102978112665949</v>
      </c>
      <c r="S535" s="80">
        <v>3454.4711000000002</v>
      </c>
      <c r="T535" s="82">
        <v>3.2148484756834399E-2</v>
      </c>
      <c r="U535" s="83">
        <v>51</v>
      </c>
      <c r="V535" s="84">
        <v>19</v>
      </c>
    </row>
    <row r="536" spans="1:22" x14ac:dyDescent="0.25">
      <c r="A536" s="18" t="str">
        <f t="shared" si="8"/>
        <v>202301-North West8</v>
      </c>
      <c r="B536" s="76">
        <v>2023</v>
      </c>
      <c r="C536" s="77">
        <v>866033</v>
      </c>
      <c r="D536" s="77" t="s">
        <v>338</v>
      </c>
      <c r="E536" s="77" t="s">
        <v>475</v>
      </c>
      <c r="F536" s="77" t="s">
        <v>404</v>
      </c>
      <c r="G536" s="78" t="s">
        <v>534</v>
      </c>
      <c r="H536" s="77" t="s">
        <v>2</v>
      </c>
      <c r="I536" s="77" t="s">
        <v>4</v>
      </c>
      <c r="J536" s="79">
        <v>127</v>
      </c>
      <c r="K536" s="79">
        <v>495</v>
      </c>
      <c r="L536" s="79">
        <v>2517</v>
      </c>
      <c r="M536" s="80">
        <v>104832.9359</v>
      </c>
      <c r="N536" s="80">
        <v>825.45618818897594</v>
      </c>
      <c r="O536" s="81">
        <v>3.8976377952755898</v>
      </c>
      <c r="P536" s="81">
        <v>5.0848484848484796</v>
      </c>
      <c r="Q536" s="80">
        <v>4523.9358999999904</v>
      </c>
      <c r="R536" s="82">
        <v>4.3153765189933899E-2</v>
      </c>
      <c r="S536" s="80">
        <v>50.685899999994298</v>
      </c>
      <c r="T536" s="82">
        <v>4.8349213503229098E-4</v>
      </c>
      <c r="U536" s="83">
        <v>52</v>
      </c>
      <c r="V536" s="84">
        <v>8</v>
      </c>
    </row>
    <row r="537" spans="1:22" x14ac:dyDescent="0.25">
      <c r="A537" s="18" t="str">
        <f t="shared" si="8"/>
        <v>202305-North East5</v>
      </c>
      <c r="B537" s="76">
        <v>2023</v>
      </c>
      <c r="C537" s="77">
        <v>110765</v>
      </c>
      <c r="D537" s="77" t="s">
        <v>12</v>
      </c>
      <c r="E537" s="77" t="s">
        <v>473</v>
      </c>
      <c r="F537" s="77" t="s">
        <v>406</v>
      </c>
      <c r="G537" s="78" t="s">
        <v>535</v>
      </c>
      <c r="H537" s="77" t="s">
        <v>9</v>
      </c>
      <c r="I537" s="77" t="s">
        <v>4</v>
      </c>
      <c r="J537" s="79">
        <v>133</v>
      </c>
      <c r="K537" s="79">
        <v>524</v>
      </c>
      <c r="L537" s="79">
        <v>2511</v>
      </c>
      <c r="M537" s="80">
        <v>104460.1652</v>
      </c>
      <c r="N537" s="80">
        <v>785.41477593984996</v>
      </c>
      <c r="O537" s="81">
        <v>3.9398496240601499</v>
      </c>
      <c r="P537" s="81">
        <v>4.7919847328244298</v>
      </c>
      <c r="Q537" s="80">
        <v>9239.4151999999794</v>
      </c>
      <c r="R537" s="82">
        <v>8.8449172776150095E-2</v>
      </c>
      <c r="S537" s="80">
        <v>4232.3251999999802</v>
      </c>
      <c r="T537" s="82">
        <v>4.0516164146368598E-2</v>
      </c>
      <c r="U537" s="83">
        <v>53</v>
      </c>
      <c r="V537" s="84">
        <v>5</v>
      </c>
    </row>
    <row r="538" spans="1:22" x14ac:dyDescent="0.25">
      <c r="A538" s="18" t="str">
        <f t="shared" si="8"/>
        <v>202305-North East6</v>
      </c>
      <c r="B538" s="76">
        <v>2023</v>
      </c>
      <c r="C538" s="77">
        <v>106224</v>
      </c>
      <c r="D538" s="77" t="s">
        <v>372</v>
      </c>
      <c r="E538" s="77" t="s">
        <v>473</v>
      </c>
      <c r="F538" s="77" t="s">
        <v>425</v>
      </c>
      <c r="G538" s="78" t="s">
        <v>535</v>
      </c>
      <c r="H538" s="77" t="s">
        <v>9</v>
      </c>
      <c r="I538" s="77" t="s">
        <v>4</v>
      </c>
      <c r="J538" s="79">
        <v>130</v>
      </c>
      <c r="K538" s="79">
        <v>463</v>
      </c>
      <c r="L538" s="79">
        <v>2379</v>
      </c>
      <c r="M538" s="80">
        <v>102830.147</v>
      </c>
      <c r="N538" s="80">
        <v>791.00113076923105</v>
      </c>
      <c r="O538" s="81">
        <v>3.56153846153846</v>
      </c>
      <c r="P538" s="81">
        <v>5.1382289416846696</v>
      </c>
      <c r="Q538" s="80">
        <v>11569.647000000001</v>
      </c>
      <c r="R538" s="82">
        <v>0.11251220908981099</v>
      </c>
      <c r="S538" s="80">
        <v>6733.4969999999903</v>
      </c>
      <c r="T538" s="82">
        <v>6.5481740486085099E-2</v>
      </c>
      <c r="U538" s="83">
        <v>54</v>
      </c>
      <c r="V538" s="84">
        <v>6</v>
      </c>
    </row>
    <row r="539" spans="1:22" x14ac:dyDescent="0.25">
      <c r="A539" s="18" t="str">
        <f t="shared" si="8"/>
        <v>202303-North Central20</v>
      </c>
      <c r="B539" s="76">
        <v>2023</v>
      </c>
      <c r="C539" s="77">
        <v>537905</v>
      </c>
      <c r="D539" s="77" t="s">
        <v>109</v>
      </c>
      <c r="E539" s="77" t="s">
        <v>471</v>
      </c>
      <c r="F539" s="77" t="s">
        <v>408</v>
      </c>
      <c r="G539" s="78" t="s">
        <v>534</v>
      </c>
      <c r="H539" s="77" t="s">
        <v>2</v>
      </c>
      <c r="I539" s="77" t="s">
        <v>4</v>
      </c>
      <c r="J539" s="79">
        <v>186</v>
      </c>
      <c r="K539" s="79">
        <v>531</v>
      </c>
      <c r="L539" s="79">
        <v>2602</v>
      </c>
      <c r="M539" s="80">
        <v>101337.228</v>
      </c>
      <c r="N539" s="80">
        <v>544.823806451613</v>
      </c>
      <c r="O539" s="81">
        <v>2.8548387096774199</v>
      </c>
      <c r="P539" s="81">
        <v>4.9001883239171402</v>
      </c>
      <c r="Q539" s="80">
        <v>6238.4779999999901</v>
      </c>
      <c r="R539" s="82">
        <v>6.1561561561561402E-2</v>
      </c>
      <c r="S539" s="80">
        <v>-104.47200000001401</v>
      </c>
      <c r="T539" s="82">
        <v>-1.03093406107393E-3</v>
      </c>
      <c r="U539" s="83">
        <v>55</v>
      </c>
      <c r="V539" s="84">
        <v>20</v>
      </c>
    </row>
    <row r="540" spans="1:22" x14ac:dyDescent="0.25">
      <c r="A540" s="18" t="str">
        <f t="shared" si="8"/>
        <v>202302-South West9</v>
      </c>
      <c r="B540" s="76">
        <v>2023</v>
      </c>
      <c r="C540" s="77">
        <v>864241</v>
      </c>
      <c r="D540" s="77" t="s">
        <v>129</v>
      </c>
      <c r="E540" s="77" t="s">
        <v>474</v>
      </c>
      <c r="F540" s="77" t="s">
        <v>402</v>
      </c>
      <c r="G540" s="78" t="s">
        <v>537</v>
      </c>
      <c r="H540" s="77" t="s">
        <v>2</v>
      </c>
      <c r="I540" s="77" t="s">
        <v>4</v>
      </c>
      <c r="J540" s="79">
        <v>60</v>
      </c>
      <c r="K540" s="79">
        <v>433</v>
      </c>
      <c r="L540" s="79">
        <v>2381</v>
      </c>
      <c r="M540" s="80">
        <v>98124.145499999999</v>
      </c>
      <c r="N540" s="80">
        <v>1635.402425</v>
      </c>
      <c r="O540" s="81">
        <v>7.2166666666666703</v>
      </c>
      <c r="P540" s="81">
        <v>5.4988452655889102</v>
      </c>
      <c r="Q540" s="80">
        <v>7436.3955000000096</v>
      </c>
      <c r="R540" s="82">
        <v>7.5785582255083306E-2</v>
      </c>
      <c r="S540" s="80">
        <v>5069.3355000000101</v>
      </c>
      <c r="T540" s="82">
        <v>5.1662467725642598E-2</v>
      </c>
      <c r="U540" s="83">
        <v>56</v>
      </c>
      <c r="V540" s="84">
        <v>9</v>
      </c>
    </row>
    <row r="541" spans="1:22" x14ac:dyDescent="0.25">
      <c r="A541" s="18" t="str">
        <f t="shared" si="8"/>
        <v>202303-North Central21</v>
      </c>
      <c r="B541" s="76">
        <v>2023</v>
      </c>
      <c r="C541" s="77">
        <v>621024</v>
      </c>
      <c r="D541" s="77" t="s">
        <v>156</v>
      </c>
      <c r="E541" s="77" t="s">
        <v>471</v>
      </c>
      <c r="F541" s="77" t="s">
        <v>415</v>
      </c>
      <c r="G541" s="78" t="s">
        <v>533</v>
      </c>
      <c r="H541" s="77" t="s">
        <v>9</v>
      </c>
      <c r="I541" s="77" t="s">
        <v>4</v>
      </c>
      <c r="J541" s="79">
        <v>250</v>
      </c>
      <c r="K541" s="79">
        <v>603</v>
      </c>
      <c r="L541" s="79">
        <v>2818</v>
      </c>
      <c r="M541" s="80">
        <v>97155.695600000006</v>
      </c>
      <c r="N541" s="80">
        <v>388.62278240000001</v>
      </c>
      <c r="O541" s="81">
        <v>2.4119999999999999</v>
      </c>
      <c r="P541" s="81">
        <v>4.67330016583748</v>
      </c>
      <c r="Q541" s="80">
        <v>-5389.80439999999</v>
      </c>
      <c r="R541" s="82">
        <v>-5.54759488542017E-2</v>
      </c>
      <c r="S541" s="80">
        <v>-13798.704400000001</v>
      </c>
      <c r="T541" s="82">
        <v>-0.14202671613623799</v>
      </c>
      <c r="U541" s="83">
        <v>57</v>
      </c>
      <c r="V541" s="84">
        <v>21</v>
      </c>
    </row>
    <row r="542" spans="1:22" x14ac:dyDescent="0.25">
      <c r="A542" s="18" t="str">
        <f t="shared" si="8"/>
        <v>202301-North West9</v>
      </c>
      <c r="B542" s="76">
        <v>2023</v>
      </c>
      <c r="C542" s="77">
        <v>439017</v>
      </c>
      <c r="D542" s="77" t="s">
        <v>480</v>
      </c>
      <c r="E542" s="77" t="s">
        <v>475</v>
      </c>
      <c r="F542" s="77" t="s">
        <v>416</v>
      </c>
      <c r="G542" s="78" t="s">
        <v>533</v>
      </c>
      <c r="H542" s="77" t="s">
        <v>2</v>
      </c>
      <c r="I542" s="77" t="s">
        <v>4</v>
      </c>
      <c r="J542" s="79">
        <v>43</v>
      </c>
      <c r="K542" s="79">
        <v>350</v>
      </c>
      <c r="L542" s="79">
        <v>2718</v>
      </c>
      <c r="M542" s="80">
        <v>95812.944000000003</v>
      </c>
      <c r="N542" s="80">
        <v>2228.2080000000001</v>
      </c>
      <c r="O542" s="81">
        <v>8.1395348837209305</v>
      </c>
      <c r="P542" s="81">
        <v>7.7657142857142896</v>
      </c>
      <c r="Q542" s="80">
        <v>4492.9440000000004</v>
      </c>
      <c r="R542" s="82">
        <v>4.6892870758673197E-2</v>
      </c>
      <c r="S542" s="80">
        <v>2804.0940000000001</v>
      </c>
      <c r="T542" s="82">
        <v>2.92663379595141E-2</v>
      </c>
      <c r="U542" s="83">
        <v>58</v>
      </c>
      <c r="V542" s="84">
        <v>9</v>
      </c>
    </row>
    <row r="543" spans="1:22" x14ac:dyDescent="0.25">
      <c r="A543" s="18" t="str">
        <f t="shared" si="8"/>
        <v>202305-North East7</v>
      </c>
      <c r="B543" s="76">
        <v>2023</v>
      </c>
      <c r="C543" s="77">
        <v>961606</v>
      </c>
      <c r="D543" s="77" t="s">
        <v>264</v>
      </c>
      <c r="E543" s="77" t="s">
        <v>473</v>
      </c>
      <c r="F543" s="77" t="s">
        <v>406</v>
      </c>
      <c r="G543" s="78" t="s">
        <v>535</v>
      </c>
      <c r="H543" s="77" t="s">
        <v>9</v>
      </c>
      <c r="I543" s="77" t="s">
        <v>4</v>
      </c>
      <c r="J543" s="79">
        <v>109</v>
      </c>
      <c r="K543" s="79">
        <v>434</v>
      </c>
      <c r="L543" s="79">
        <v>2082</v>
      </c>
      <c r="M543" s="80">
        <v>94965.073199999999</v>
      </c>
      <c r="N543" s="80">
        <v>871.23920366972402</v>
      </c>
      <c r="O543" s="81">
        <v>3.98165137614679</v>
      </c>
      <c r="P543" s="81">
        <v>4.7972350230414804</v>
      </c>
      <c r="Q543" s="80">
        <v>15568.073200000001</v>
      </c>
      <c r="R543" s="82">
        <v>0.16393472542492599</v>
      </c>
      <c r="S543" s="80">
        <v>11453.423199999999</v>
      </c>
      <c r="T543" s="82">
        <v>0.120606690586956</v>
      </c>
      <c r="U543" s="83">
        <v>59</v>
      </c>
      <c r="V543" s="84">
        <v>7</v>
      </c>
    </row>
    <row r="544" spans="1:22" x14ac:dyDescent="0.25">
      <c r="A544" s="18" t="str">
        <f t="shared" si="8"/>
        <v>202301-North West10</v>
      </c>
      <c r="B544" s="76">
        <v>2023</v>
      </c>
      <c r="C544" s="77">
        <v>537905</v>
      </c>
      <c r="D544" s="77" t="s">
        <v>109</v>
      </c>
      <c r="E544" s="77" t="s">
        <v>475</v>
      </c>
      <c r="F544" s="77" t="s">
        <v>399</v>
      </c>
      <c r="G544" s="78" t="s">
        <v>534</v>
      </c>
      <c r="H544" s="77" t="s">
        <v>2</v>
      </c>
      <c r="I544" s="77" t="s">
        <v>4</v>
      </c>
      <c r="J544" s="79">
        <v>159</v>
      </c>
      <c r="K544" s="79">
        <v>504</v>
      </c>
      <c r="L544" s="79">
        <v>2084</v>
      </c>
      <c r="M544" s="80">
        <v>93418.487999999998</v>
      </c>
      <c r="N544" s="80">
        <v>587.53766037735795</v>
      </c>
      <c r="O544" s="81">
        <v>3.1698113207547198</v>
      </c>
      <c r="P544" s="81">
        <v>4.1349206349206398</v>
      </c>
      <c r="Q544" s="80">
        <v>5750.9879999999903</v>
      </c>
      <c r="R544" s="82">
        <v>6.1561561561561499E-2</v>
      </c>
      <c r="S544" s="80">
        <v>277.48799999998801</v>
      </c>
      <c r="T544" s="82">
        <v>2.97037562843009E-3</v>
      </c>
      <c r="U544" s="83">
        <v>60</v>
      </c>
      <c r="V544" s="84">
        <v>10</v>
      </c>
    </row>
    <row r="545" spans="1:22" x14ac:dyDescent="0.25">
      <c r="A545" s="18" t="str">
        <f t="shared" si="8"/>
        <v>202305-North East8</v>
      </c>
      <c r="B545" s="76">
        <v>2023</v>
      </c>
      <c r="C545" s="77">
        <v>143836</v>
      </c>
      <c r="D545" s="77" t="s">
        <v>87</v>
      </c>
      <c r="E545" s="77" t="s">
        <v>473</v>
      </c>
      <c r="F545" s="77" t="s">
        <v>425</v>
      </c>
      <c r="G545" s="78" t="s">
        <v>537</v>
      </c>
      <c r="H545" s="77" t="s">
        <v>2</v>
      </c>
      <c r="I545" s="77" t="s">
        <v>4</v>
      </c>
      <c r="J545" s="79">
        <v>247</v>
      </c>
      <c r="K545" s="79">
        <v>686</v>
      </c>
      <c r="L545" s="79">
        <v>2222</v>
      </c>
      <c r="M545" s="80">
        <v>93105.740999999995</v>
      </c>
      <c r="N545" s="80">
        <v>376.94631983805698</v>
      </c>
      <c r="O545" s="81">
        <v>2.7773279352226701</v>
      </c>
      <c r="P545" s="81">
        <v>3.2390670553935901</v>
      </c>
      <c r="Q545" s="80">
        <v>13117.991</v>
      </c>
      <c r="R545" s="82">
        <v>0.14089347079037801</v>
      </c>
      <c r="S545" s="80">
        <v>4152.6109999999899</v>
      </c>
      <c r="T545" s="82">
        <v>4.46010198232566E-2</v>
      </c>
      <c r="U545" s="83">
        <v>61</v>
      </c>
      <c r="V545" s="84">
        <v>8</v>
      </c>
    </row>
    <row r="546" spans="1:22" x14ac:dyDescent="0.25">
      <c r="A546" s="18" t="str">
        <f t="shared" si="8"/>
        <v>202301-North West11</v>
      </c>
      <c r="B546" s="76">
        <v>2023</v>
      </c>
      <c r="C546" s="77">
        <v>762085</v>
      </c>
      <c r="D546" s="77" t="s">
        <v>210</v>
      </c>
      <c r="E546" s="77" t="s">
        <v>475</v>
      </c>
      <c r="F546" s="77" t="s">
        <v>414</v>
      </c>
      <c r="G546" s="78" t="s">
        <v>538</v>
      </c>
      <c r="H546" s="77" t="s">
        <v>9</v>
      </c>
      <c r="I546" s="77" t="s">
        <v>4</v>
      </c>
      <c r="J546" s="79">
        <v>137</v>
      </c>
      <c r="K546" s="79">
        <v>541</v>
      </c>
      <c r="L546" s="79">
        <v>2196</v>
      </c>
      <c r="M546" s="80">
        <v>91691.480999999898</v>
      </c>
      <c r="N546" s="80">
        <v>669.28088321167797</v>
      </c>
      <c r="O546" s="81">
        <v>3.9489051094890502</v>
      </c>
      <c r="P546" s="81">
        <v>4.0591497227356701</v>
      </c>
      <c r="Q546" s="80">
        <v>12918.731</v>
      </c>
      <c r="R546" s="82">
        <v>0.14089347079037801</v>
      </c>
      <c r="S546" s="80">
        <v>8082.6809999999896</v>
      </c>
      <c r="T546" s="82">
        <v>8.8150839225729097E-2</v>
      </c>
      <c r="U546" s="83">
        <v>62</v>
      </c>
      <c r="V546" s="84">
        <v>11</v>
      </c>
    </row>
    <row r="547" spans="1:22" x14ac:dyDescent="0.25">
      <c r="A547" s="18" t="str">
        <f t="shared" si="8"/>
        <v>202301-North West12</v>
      </c>
      <c r="B547" s="76">
        <v>2023</v>
      </c>
      <c r="C547" s="77">
        <v>263517</v>
      </c>
      <c r="D547" s="77" t="s">
        <v>24</v>
      </c>
      <c r="E547" s="77" t="s">
        <v>475</v>
      </c>
      <c r="F547" s="77" t="s">
        <v>399</v>
      </c>
      <c r="G547" s="78" t="s">
        <v>538</v>
      </c>
      <c r="H547" s="77" t="s">
        <v>2</v>
      </c>
      <c r="I547" s="77" t="s">
        <v>4</v>
      </c>
      <c r="J547" s="79">
        <v>249</v>
      </c>
      <c r="K547" s="79">
        <v>530</v>
      </c>
      <c r="L547" s="79">
        <v>2162</v>
      </c>
      <c r="M547" s="80">
        <v>90560.945999999996</v>
      </c>
      <c r="N547" s="80">
        <v>363.69857831325299</v>
      </c>
      <c r="O547" s="81">
        <v>2.1285140562248999</v>
      </c>
      <c r="P547" s="81">
        <v>4.0792452830188699</v>
      </c>
      <c r="Q547" s="80">
        <v>12759.446</v>
      </c>
      <c r="R547" s="82">
        <v>0.14089347079037801</v>
      </c>
      <c r="S547" s="80">
        <v>4462.3959999999897</v>
      </c>
      <c r="T547" s="82">
        <v>4.9275059472103901E-2</v>
      </c>
      <c r="U547" s="83">
        <v>63</v>
      </c>
      <c r="V547" s="84">
        <v>12</v>
      </c>
    </row>
    <row r="548" spans="1:22" x14ac:dyDescent="0.25">
      <c r="A548" s="18" t="str">
        <f t="shared" si="8"/>
        <v>202306-South East2</v>
      </c>
      <c r="B548" s="76">
        <v>2023</v>
      </c>
      <c r="C548" s="77">
        <v>576838</v>
      </c>
      <c r="D548" s="77" t="s">
        <v>149</v>
      </c>
      <c r="E548" s="77" t="s">
        <v>476</v>
      </c>
      <c r="F548" s="77" t="s">
        <v>397</v>
      </c>
      <c r="G548" s="78" t="s">
        <v>536</v>
      </c>
      <c r="H548" s="77" t="s">
        <v>9</v>
      </c>
      <c r="I548" s="77" t="s">
        <v>4</v>
      </c>
      <c r="J548" s="79">
        <v>90</v>
      </c>
      <c r="K548" s="79">
        <v>356</v>
      </c>
      <c r="L548" s="79">
        <v>1820</v>
      </c>
      <c r="M548" s="80">
        <v>90436.688999999998</v>
      </c>
      <c r="N548" s="80">
        <v>1004.8521</v>
      </c>
      <c r="O548" s="81">
        <v>3.9555555555555602</v>
      </c>
      <c r="P548" s="81">
        <v>5.1123595505618002</v>
      </c>
      <c r="Q548" s="80">
        <v>12741.939</v>
      </c>
      <c r="R548" s="82">
        <v>0.14089347079037801</v>
      </c>
      <c r="S548" s="80">
        <v>9351.2289999999994</v>
      </c>
      <c r="T548" s="82">
        <v>0.103400833261377</v>
      </c>
      <c r="U548" s="83">
        <v>64</v>
      </c>
      <c r="V548" s="84">
        <v>2</v>
      </c>
    </row>
    <row r="549" spans="1:22" x14ac:dyDescent="0.25">
      <c r="A549" s="18" t="str">
        <f t="shared" si="8"/>
        <v>202305-North East9</v>
      </c>
      <c r="B549" s="76">
        <v>2023</v>
      </c>
      <c r="C549" s="77">
        <v>676623</v>
      </c>
      <c r="D549" s="77" t="s">
        <v>274</v>
      </c>
      <c r="E549" s="77" t="s">
        <v>473</v>
      </c>
      <c r="F549" s="77" t="s">
        <v>425</v>
      </c>
      <c r="G549" s="78" t="s">
        <v>533</v>
      </c>
      <c r="H549" s="77" t="s">
        <v>2</v>
      </c>
      <c r="I549" s="77" t="s">
        <v>4</v>
      </c>
      <c r="J549" s="79">
        <v>105</v>
      </c>
      <c r="K549" s="79">
        <v>429</v>
      </c>
      <c r="L549" s="79">
        <v>2004</v>
      </c>
      <c r="M549" s="80">
        <v>90173.9424</v>
      </c>
      <c r="N549" s="80">
        <v>858.79945142857105</v>
      </c>
      <c r="O549" s="81">
        <v>4.0857142857142899</v>
      </c>
      <c r="P549" s="81">
        <v>4.6713286713286699</v>
      </c>
      <c r="Q549" s="80">
        <v>9285.9423999999999</v>
      </c>
      <c r="R549" s="82">
        <v>0.102978112665949</v>
      </c>
      <c r="S549" s="80">
        <v>5316.2223999999997</v>
      </c>
      <c r="T549" s="82">
        <v>5.8955195464538097E-2</v>
      </c>
      <c r="U549" s="83">
        <v>65</v>
      </c>
      <c r="V549" s="84">
        <v>9</v>
      </c>
    </row>
    <row r="550" spans="1:22" x14ac:dyDescent="0.25">
      <c r="A550" s="18" t="str">
        <f t="shared" si="8"/>
        <v>202304-South Central13</v>
      </c>
      <c r="B550" s="76">
        <v>2023</v>
      </c>
      <c r="C550" s="77">
        <v>107439</v>
      </c>
      <c r="D550" s="77" t="s">
        <v>1</v>
      </c>
      <c r="E550" s="77" t="s">
        <v>472</v>
      </c>
      <c r="F550" s="77" t="s">
        <v>403</v>
      </c>
      <c r="G550" s="78" t="s">
        <v>534</v>
      </c>
      <c r="H550" s="77" t="s">
        <v>2</v>
      </c>
      <c r="I550" s="77" t="s">
        <v>4</v>
      </c>
      <c r="J550" s="79">
        <v>251</v>
      </c>
      <c r="K550" s="79">
        <v>641</v>
      </c>
      <c r="L550" s="79">
        <v>2396</v>
      </c>
      <c r="M550" s="80">
        <v>84732.623999999996</v>
      </c>
      <c r="N550" s="80">
        <v>337.58017529880499</v>
      </c>
      <c r="O550" s="81">
        <v>2.5537848605577702</v>
      </c>
      <c r="P550" s="81">
        <v>3.7379095163806602</v>
      </c>
      <c r="Q550" s="80">
        <v>-761.126000000011</v>
      </c>
      <c r="R550" s="82">
        <v>-8.9826794458768497E-3</v>
      </c>
      <c r="S550" s="80">
        <v>-8423.1260000000093</v>
      </c>
      <c r="T550" s="82">
        <v>-9.9408298744530901E-2</v>
      </c>
      <c r="U550" s="83">
        <v>66</v>
      </c>
      <c r="V550" s="84">
        <v>13</v>
      </c>
    </row>
    <row r="551" spans="1:22" x14ac:dyDescent="0.25">
      <c r="A551" s="18" t="str">
        <f t="shared" si="8"/>
        <v>202303-North Central22</v>
      </c>
      <c r="B551" s="76">
        <v>2023</v>
      </c>
      <c r="C551" s="77">
        <v>271885</v>
      </c>
      <c r="D551" s="77" t="s">
        <v>342</v>
      </c>
      <c r="E551" s="77" t="s">
        <v>471</v>
      </c>
      <c r="F551" s="77" t="s">
        <v>427</v>
      </c>
      <c r="G551" s="78" t="s">
        <v>533</v>
      </c>
      <c r="H551" s="77" t="s">
        <v>9</v>
      </c>
      <c r="I551" s="77" t="s">
        <v>4</v>
      </c>
      <c r="J551" s="79">
        <v>234</v>
      </c>
      <c r="K551" s="79">
        <v>556</v>
      </c>
      <c r="L551" s="79">
        <v>2172</v>
      </c>
      <c r="M551" s="80">
        <v>82392.631599999993</v>
      </c>
      <c r="N551" s="80">
        <v>352.10526324786298</v>
      </c>
      <c r="O551" s="81">
        <v>2.3760683760683801</v>
      </c>
      <c r="P551" s="81">
        <v>3.9064748201438899</v>
      </c>
      <c r="Q551" s="80">
        <v>7381.1315999999997</v>
      </c>
      <c r="R551" s="82">
        <v>8.9584850691915505E-2</v>
      </c>
      <c r="S551" s="80">
        <v>-477.31839999999897</v>
      </c>
      <c r="T551" s="82">
        <v>-5.7932170720955403E-3</v>
      </c>
      <c r="U551" s="83">
        <v>67</v>
      </c>
      <c r="V551" s="84">
        <v>22</v>
      </c>
    </row>
    <row r="552" spans="1:22" x14ac:dyDescent="0.25">
      <c r="A552" s="18" t="str">
        <f t="shared" si="8"/>
        <v>202302-South West10</v>
      </c>
      <c r="B552" s="76">
        <v>2023</v>
      </c>
      <c r="C552" s="77">
        <v>368143</v>
      </c>
      <c r="D552" s="77" t="s">
        <v>308</v>
      </c>
      <c r="E552" s="77" t="s">
        <v>474</v>
      </c>
      <c r="F552" s="77" t="s">
        <v>420</v>
      </c>
      <c r="G552" s="78" t="s">
        <v>537</v>
      </c>
      <c r="H552" s="77" t="s">
        <v>9</v>
      </c>
      <c r="I552" s="77" t="s">
        <v>4</v>
      </c>
      <c r="J552" s="79">
        <v>126</v>
      </c>
      <c r="K552" s="79">
        <v>377</v>
      </c>
      <c r="L552" s="79">
        <v>1733</v>
      </c>
      <c r="M552" s="80">
        <v>81971.042400000006</v>
      </c>
      <c r="N552" s="80">
        <v>650.56382857142899</v>
      </c>
      <c r="O552" s="81">
        <v>2.9920634920634899</v>
      </c>
      <c r="P552" s="81">
        <v>4.5968169761273199</v>
      </c>
      <c r="Q552" s="80">
        <v>11799.7924</v>
      </c>
      <c r="R552" s="82">
        <v>0.143950742292866</v>
      </c>
      <c r="S552" s="80">
        <v>7358.5923999999904</v>
      </c>
      <c r="T552" s="82">
        <v>8.9770633440181699E-2</v>
      </c>
      <c r="U552" s="83">
        <v>68</v>
      </c>
      <c r="V552" s="84">
        <v>10</v>
      </c>
    </row>
    <row r="553" spans="1:22" x14ac:dyDescent="0.25">
      <c r="A553" s="18" t="str">
        <f t="shared" si="8"/>
        <v>202302-South West11</v>
      </c>
      <c r="B553" s="76">
        <v>2023</v>
      </c>
      <c r="C553" s="77">
        <v>903026</v>
      </c>
      <c r="D553" s="77" t="s">
        <v>503</v>
      </c>
      <c r="E553" s="77" t="s">
        <v>474</v>
      </c>
      <c r="F553" s="77" t="s">
        <v>402</v>
      </c>
      <c r="G553" s="78" t="s">
        <v>537</v>
      </c>
      <c r="H553" s="77" t="s">
        <v>9</v>
      </c>
      <c r="I553" s="77" t="s">
        <v>4</v>
      </c>
      <c r="J553" s="79">
        <v>140</v>
      </c>
      <c r="K553" s="79">
        <v>353</v>
      </c>
      <c r="L553" s="79">
        <v>1882</v>
      </c>
      <c r="M553" s="80">
        <v>81947.304000000004</v>
      </c>
      <c r="N553" s="80">
        <v>585.33788571428602</v>
      </c>
      <c r="O553" s="81">
        <v>2.52142857142857</v>
      </c>
      <c r="P553" s="81">
        <v>5.3314447592067999</v>
      </c>
      <c r="Q553" s="80">
        <v>5044.8039999999901</v>
      </c>
      <c r="R553" s="82">
        <v>6.1561561561561402E-2</v>
      </c>
      <c r="S553" s="80">
        <v>179.80399999998801</v>
      </c>
      <c r="T553" s="82">
        <v>2.1941417377194998E-3</v>
      </c>
      <c r="U553" s="83">
        <v>69</v>
      </c>
      <c r="V553" s="84">
        <v>11</v>
      </c>
    </row>
    <row r="554" spans="1:22" x14ac:dyDescent="0.25">
      <c r="A554" s="18" t="str">
        <f t="shared" si="8"/>
        <v>202303-North Central23</v>
      </c>
      <c r="B554" s="76">
        <v>2023</v>
      </c>
      <c r="C554" s="77">
        <v>141109</v>
      </c>
      <c r="D554" s="77" t="s">
        <v>22</v>
      </c>
      <c r="E554" s="77" t="s">
        <v>471</v>
      </c>
      <c r="F554" s="77" t="s">
        <v>396</v>
      </c>
      <c r="G554" s="78" t="s">
        <v>533</v>
      </c>
      <c r="H554" s="77" t="s">
        <v>9</v>
      </c>
      <c r="I554" s="77" t="s">
        <v>4</v>
      </c>
      <c r="J554" s="79">
        <v>107</v>
      </c>
      <c r="K554" s="79">
        <v>418</v>
      </c>
      <c r="L554" s="79">
        <v>2105</v>
      </c>
      <c r="M554" s="80">
        <v>80654.364000000001</v>
      </c>
      <c r="N554" s="80">
        <v>753.77910280373806</v>
      </c>
      <c r="O554" s="81">
        <v>3.9065420560747701</v>
      </c>
      <c r="P554" s="81">
        <v>5.0358851674641096</v>
      </c>
      <c r="Q554" s="80">
        <v>10509.114</v>
      </c>
      <c r="R554" s="82">
        <v>0.13029814480962201</v>
      </c>
      <c r="S554" s="80">
        <v>6741.6639999999898</v>
      </c>
      <c r="T554" s="82">
        <v>8.3587095175655907E-2</v>
      </c>
      <c r="U554" s="83">
        <v>70</v>
      </c>
      <c r="V554" s="84">
        <v>23</v>
      </c>
    </row>
    <row r="555" spans="1:22" x14ac:dyDescent="0.25">
      <c r="A555" s="18" t="str">
        <f t="shared" si="8"/>
        <v>202303-North Central24</v>
      </c>
      <c r="B555" s="76">
        <v>2023</v>
      </c>
      <c r="C555" s="77">
        <v>134581</v>
      </c>
      <c r="D555" s="77" t="s">
        <v>194</v>
      </c>
      <c r="E555" s="77" t="s">
        <v>471</v>
      </c>
      <c r="F555" s="77" t="s">
        <v>405</v>
      </c>
      <c r="G555" s="78" t="s">
        <v>533</v>
      </c>
      <c r="H555" s="77" t="s">
        <v>9</v>
      </c>
      <c r="I555" s="77" t="s">
        <v>4</v>
      </c>
      <c r="J555" s="79">
        <v>58</v>
      </c>
      <c r="K555" s="79">
        <v>447</v>
      </c>
      <c r="L555" s="79">
        <v>2245</v>
      </c>
      <c r="M555" s="80">
        <v>80538.539000000004</v>
      </c>
      <c r="N555" s="80">
        <v>1388.5954999999999</v>
      </c>
      <c r="O555" s="81">
        <v>7.7068965517241397</v>
      </c>
      <c r="P555" s="81">
        <v>5.0223713646532397</v>
      </c>
      <c r="Q555" s="80">
        <v>-7700.4610000000002</v>
      </c>
      <c r="R555" s="82">
        <v>-9.5612126760829405E-2</v>
      </c>
      <c r="S555" s="80">
        <v>-9952.1910000000007</v>
      </c>
      <c r="T555" s="82">
        <v>-0.12357054304151199</v>
      </c>
      <c r="U555" s="83">
        <v>71</v>
      </c>
      <c r="V555" s="84">
        <v>24</v>
      </c>
    </row>
    <row r="556" spans="1:22" x14ac:dyDescent="0.25">
      <c r="A556" s="18" t="str">
        <f t="shared" si="8"/>
        <v>202304-South Central14</v>
      </c>
      <c r="B556" s="76">
        <v>2023</v>
      </c>
      <c r="C556" s="77">
        <v>925350</v>
      </c>
      <c r="D556" s="77" t="s">
        <v>166</v>
      </c>
      <c r="E556" s="77" t="s">
        <v>472</v>
      </c>
      <c r="F556" s="77" t="s">
        <v>403</v>
      </c>
      <c r="G556" s="78" t="s">
        <v>537</v>
      </c>
      <c r="H556" s="77" t="s">
        <v>2</v>
      </c>
      <c r="I556" s="77" t="s">
        <v>4</v>
      </c>
      <c r="J556" s="79">
        <v>247</v>
      </c>
      <c r="K556" s="79">
        <v>465</v>
      </c>
      <c r="L556" s="79">
        <v>1823</v>
      </c>
      <c r="M556" s="80">
        <v>80430.362999999998</v>
      </c>
      <c r="N556" s="80">
        <v>325.62900000000002</v>
      </c>
      <c r="O556" s="81">
        <v>1.8825910931174099</v>
      </c>
      <c r="P556" s="81">
        <v>3.9204301075268799</v>
      </c>
      <c r="Q556" s="80">
        <v>11332.112999999999</v>
      </c>
      <c r="R556" s="82">
        <v>0.14089347079037801</v>
      </c>
      <c r="S556" s="80">
        <v>3953.6129999999898</v>
      </c>
      <c r="T556" s="82">
        <v>4.9155727420998802E-2</v>
      </c>
      <c r="U556" s="83">
        <v>72</v>
      </c>
      <c r="V556" s="84">
        <v>14</v>
      </c>
    </row>
    <row r="557" spans="1:22" x14ac:dyDescent="0.25">
      <c r="A557" s="18" t="str">
        <f t="shared" si="8"/>
        <v>202305-North East10</v>
      </c>
      <c r="B557" s="76">
        <v>2023</v>
      </c>
      <c r="C557" s="77">
        <v>734173</v>
      </c>
      <c r="D557" s="77" t="s">
        <v>64</v>
      </c>
      <c r="E557" s="77" t="s">
        <v>473</v>
      </c>
      <c r="F557" s="77" t="s">
        <v>406</v>
      </c>
      <c r="G557" s="78" t="s">
        <v>533</v>
      </c>
      <c r="H557" s="77" t="s">
        <v>2</v>
      </c>
      <c r="I557" s="77" t="s">
        <v>4</v>
      </c>
      <c r="J557" s="79">
        <v>119</v>
      </c>
      <c r="K557" s="79">
        <v>439</v>
      </c>
      <c r="L557" s="79">
        <v>2043</v>
      </c>
      <c r="M557" s="80">
        <v>79476.747600000002</v>
      </c>
      <c r="N557" s="80">
        <v>667.87182857142795</v>
      </c>
      <c r="O557" s="81">
        <v>3.6890756302521002</v>
      </c>
      <c r="P557" s="81">
        <v>4.6537585421412304</v>
      </c>
      <c r="Q557" s="80">
        <v>9573.7475999999897</v>
      </c>
      <c r="R557" s="82">
        <v>0.120459730538847</v>
      </c>
      <c r="S557" s="80">
        <v>5121.2075999999897</v>
      </c>
      <c r="T557" s="82">
        <v>6.4436552257707003E-2</v>
      </c>
      <c r="U557" s="83">
        <v>73</v>
      </c>
      <c r="V557" s="84">
        <v>10</v>
      </c>
    </row>
    <row r="558" spans="1:22" x14ac:dyDescent="0.25">
      <c r="A558" s="18" t="str">
        <f t="shared" si="8"/>
        <v>202301-North West13</v>
      </c>
      <c r="B558" s="76">
        <v>2023</v>
      </c>
      <c r="C558" s="77">
        <v>444410</v>
      </c>
      <c r="D558" s="77" t="s">
        <v>352</v>
      </c>
      <c r="E558" s="77" t="s">
        <v>475</v>
      </c>
      <c r="F558" s="77" t="s">
        <v>414</v>
      </c>
      <c r="G558" s="78" t="s">
        <v>538</v>
      </c>
      <c r="H558" s="77" t="s">
        <v>9</v>
      </c>
      <c r="I558" s="77" t="s">
        <v>4</v>
      </c>
      <c r="J558" s="79">
        <v>114</v>
      </c>
      <c r="K558" s="79">
        <v>396</v>
      </c>
      <c r="L558" s="79">
        <v>1691</v>
      </c>
      <c r="M558" s="80">
        <v>79306.624800000005</v>
      </c>
      <c r="N558" s="80">
        <v>695.67214736842095</v>
      </c>
      <c r="O558" s="81">
        <v>3.4736842105263199</v>
      </c>
      <c r="P558" s="81">
        <v>4.2702020202020199</v>
      </c>
      <c r="Q558" s="80">
        <v>8943.1247999999996</v>
      </c>
      <c r="R558" s="82">
        <v>0.112766428057597</v>
      </c>
      <c r="S558" s="80">
        <v>4978.47479999999</v>
      </c>
      <c r="T558" s="82">
        <v>6.2775018008331601E-2</v>
      </c>
      <c r="U558" s="83">
        <v>74</v>
      </c>
      <c r="V558" s="84">
        <v>13</v>
      </c>
    </row>
    <row r="559" spans="1:22" x14ac:dyDescent="0.25">
      <c r="A559" s="18" t="str">
        <f t="shared" si="8"/>
        <v>202303-North Central25</v>
      </c>
      <c r="B559" s="76">
        <v>2023</v>
      </c>
      <c r="C559" s="77">
        <v>783424</v>
      </c>
      <c r="D559" s="77" t="s">
        <v>374</v>
      </c>
      <c r="E559" s="77" t="s">
        <v>471</v>
      </c>
      <c r="F559" s="77" t="s">
        <v>413</v>
      </c>
      <c r="G559" s="78" t="s">
        <v>533</v>
      </c>
      <c r="H559" s="77" t="s">
        <v>9</v>
      </c>
      <c r="I559" s="77" t="s">
        <v>4</v>
      </c>
      <c r="J559" s="79">
        <v>127</v>
      </c>
      <c r="K559" s="79">
        <v>349</v>
      </c>
      <c r="L559" s="79">
        <v>1692</v>
      </c>
      <c r="M559" s="80">
        <v>79108.617599999998</v>
      </c>
      <c r="N559" s="80">
        <v>622.90250078740098</v>
      </c>
      <c r="O559" s="81">
        <v>2.7480314960629899</v>
      </c>
      <c r="P559" s="81">
        <v>4.8481375358166199</v>
      </c>
      <c r="Q559" s="80">
        <v>11668.8676</v>
      </c>
      <c r="R559" s="82">
        <v>0.14750438010434899</v>
      </c>
      <c r="S559" s="80">
        <v>7350.1675999999898</v>
      </c>
      <c r="T559" s="82">
        <v>9.2912350423880893E-2</v>
      </c>
      <c r="U559" s="83">
        <v>75</v>
      </c>
      <c r="V559" s="84">
        <v>25</v>
      </c>
    </row>
    <row r="560" spans="1:22" x14ac:dyDescent="0.25">
      <c r="A560" s="18" t="str">
        <f t="shared" si="8"/>
        <v>202303-North Central26</v>
      </c>
      <c r="B560" s="76">
        <v>2023</v>
      </c>
      <c r="C560" s="77">
        <v>107439</v>
      </c>
      <c r="D560" s="77" t="s">
        <v>1</v>
      </c>
      <c r="E560" s="77" t="s">
        <v>471</v>
      </c>
      <c r="F560" s="77" t="s">
        <v>408</v>
      </c>
      <c r="G560" s="78" t="s">
        <v>534</v>
      </c>
      <c r="H560" s="77" t="s">
        <v>2</v>
      </c>
      <c r="I560" s="77" t="s">
        <v>4</v>
      </c>
      <c r="J560" s="79">
        <v>234</v>
      </c>
      <c r="K560" s="79">
        <v>602</v>
      </c>
      <c r="L560" s="79">
        <v>2277</v>
      </c>
      <c r="M560" s="80">
        <v>78545.538</v>
      </c>
      <c r="N560" s="80">
        <v>335.66469230769297</v>
      </c>
      <c r="O560" s="81">
        <v>2.5726495726495702</v>
      </c>
      <c r="P560" s="81">
        <v>3.7823920265780702</v>
      </c>
      <c r="Q560" s="80">
        <v>-2281.71200000001</v>
      </c>
      <c r="R560" s="82">
        <v>-2.9049543208934499E-2</v>
      </c>
      <c r="S560" s="80">
        <v>-10190.762000000001</v>
      </c>
      <c r="T560" s="82">
        <v>-0.129743359832865</v>
      </c>
      <c r="U560" s="83">
        <v>76</v>
      </c>
      <c r="V560" s="84">
        <v>26</v>
      </c>
    </row>
    <row r="561" spans="1:22" x14ac:dyDescent="0.25">
      <c r="A561" s="18" t="str">
        <f t="shared" si="8"/>
        <v>202301-North West14</v>
      </c>
      <c r="B561" s="76">
        <v>2023</v>
      </c>
      <c r="C561" s="77">
        <v>167223</v>
      </c>
      <c r="D561" s="77" t="s">
        <v>33</v>
      </c>
      <c r="E561" s="77" t="s">
        <v>475</v>
      </c>
      <c r="F561" s="77" t="s">
        <v>414</v>
      </c>
      <c r="G561" s="78" t="s">
        <v>538</v>
      </c>
      <c r="H561" s="77" t="s">
        <v>9</v>
      </c>
      <c r="I561" s="77" t="s">
        <v>4</v>
      </c>
      <c r="J561" s="79">
        <v>111</v>
      </c>
      <c r="K561" s="79">
        <v>424</v>
      </c>
      <c r="L561" s="79">
        <v>1579</v>
      </c>
      <c r="M561" s="80">
        <v>78367.111199999999</v>
      </c>
      <c r="N561" s="80">
        <v>706.01001081080994</v>
      </c>
      <c r="O561" s="81">
        <v>3.8198198198198199</v>
      </c>
      <c r="P561" s="81">
        <v>3.7240566037735801</v>
      </c>
      <c r="Q561" s="80">
        <v>10273.611199999999</v>
      </c>
      <c r="R561" s="82">
        <v>0.13109595393635001</v>
      </c>
      <c r="S561" s="80">
        <v>6373.3611999999903</v>
      </c>
      <c r="T561" s="82">
        <v>8.1326989120915794E-2</v>
      </c>
      <c r="U561" s="83">
        <v>77</v>
      </c>
      <c r="V561" s="84">
        <v>14</v>
      </c>
    </row>
    <row r="562" spans="1:22" x14ac:dyDescent="0.25">
      <c r="A562" s="18" t="str">
        <f t="shared" si="8"/>
        <v>202301-North West15</v>
      </c>
      <c r="B562" s="76">
        <v>2023</v>
      </c>
      <c r="C562" s="77">
        <v>481214</v>
      </c>
      <c r="D562" s="77" t="s">
        <v>267</v>
      </c>
      <c r="E562" s="77" t="s">
        <v>475</v>
      </c>
      <c r="F562" s="77" t="s">
        <v>414</v>
      </c>
      <c r="G562" s="78" t="s">
        <v>534</v>
      </c>
      <c r="H562" s="77" t="s">
        <v>2</v>
      </c>
      <c r="I562" s="77" t="s">
        <v>4</v>
      </c>
      <c r="J562" s="79">
        <v>141</v>
      </c>
      <c r="K562" s="79">
        <v>400</v>
      </c>
      <c r="L562" s="79">
        <v>1778</v>
      </c>
      <c r="M562" s="80">
        <v>77717.653999999995</v>
      </c>
      <c r="N562" s="80">
        <v>551.18903546099295</v>
      </c>
      <c r="O562" s="81">
        <v>2.83687943262411</v>
      </c>
      <c r="P562" s="81">
        <v>4.4450000000000003</v>
      </c>
      <c r="Q562" s="80">
        <v>6909.9039999999904</v>
      </c>
      <c r="R562" s="82">
        <v>8.8910352337706902E-2</v>
      </c>
      <c r="S562" s="80">
        <v>2102.2039999999902</v>
      </c>
      <c r="T562" s="82">
        <v>2.7049246751581001E-2</v>
      </c>
      <c r="U562" s="83">
        <v>78</v>
      </c>
      <c r="V562" s="84">
        <v>15</v>
      </c>
    </row>
    <row r="563" spans="1:22" x14ac:dyDescent="0.25">
      <c r="A563" s="18" t="str">
        <f t="shared" si="8"/>
        <v>202302-South West12</v>
      </c>
      <c r="B563" s="76">
        <v>2023</v>
      </c>
      <c r="C563" s="77">
        <v>737951</v>
      </c>
      <c r="D563" s="77" t="s">
        <v>392</v>
      </c>
      <c r="E563" s="77" t="s">
        <v>474</v>
      </c>
      <c r="F563" s="77" t="s">
        <v>420</v>
      </c>
      <c r="G563" s="78" t="s">
        <v>537</v>
      </c>
      <c r="H563" s="77" t="s">
        <v>9</v>
      </c>
      <c r="I563" s="77" t="s">
        <v>4</v>
      </c>
      <c r="J563" s="79">
        <v>115</v>
      </c>
      <c r="K563" s="79">
        <v>413</v>
      </c>
      <c r="L563" s="79">
        <v>1843</v>
      </c>
      <c r="M563" s="80">
        <v>77286.698999999993</v>
      </c>
      <c r="N563" s="80">
        <v>672.05825217391305</v>
      </c>
      <c r="O563" s="81">
        <v>3.5913043478260902</v>
      </c>
      <c r="P563" s="81">
        <v>4.4624697336561701</v>
      </c>
      <c r="Q563" s="80">
        <v>9613.4489999999896</v>
      </c>
      <c r="R563" s="82">
        <v>0.124386849540566</v>
      </c>
      <c r="S563" s="80">
        <v>5487.3989999999903</v>
      </c>
      <c r="T563" s="82">
        <v>7.1000561170299098E-2</v>
      </c>
      <c r="U563" s="83">
        <v>79</v>
      </c>
      <c r="V563" s="84">
        <v>12</v>
      </c>
    </row>
    <row r="564" spans="1:22" x14ac:dyDescent="0.25">
      <c r="A564" s="18" t="str">
        <f t="shared" si="8"/>
        <v>202302-South West13</v>
      </c>
      <c r="B564" s="76">
        <v>2023</v>
      </c>
      <c r="C564" s="77">
        <v>551554</v>
      </c>
      <c r="D564" s="77" t="s">
        <v>138</v>
      </c>
      <c r="E564" s="77" t="s">
        <v>474</v>
      </c>
      <c r="F564" s="77" t="s">
        <v>402</v>
      </c>
      <c r="G564" s="78" t="s">
        <v>537</v>
      </c>
      <c r="H564" s="77" t="s">
        <v>9</v>
      </c>
      <c r="I564" s="77" t="s">
        <v>4</v>
      </c>
      <c r="J564" s="79">
        <v>252</v>
      </c>
      <c r="K564" s="79">
        <v>476</v>
      </c>
      <c r="L564" s="79">
        <v>2004</v>
      </c>
      <c r="M564" s="80">
        <v>76849.775999999998</v>
      </c>
      <c r="N564" s="80">
        <v>304.95942857142899</v>
      </c>
      <c r="O564" s="81">
        <v>1.8888888888888899</v>
      </c>
      <c r="P564" s="81">
        <v>4.21008403361345</v>
      </c>
      <c r="Q564" s="80">
        <v>-999.47400000000903</v>
      </c>
      <c r="R564" s="82">
        <v>-1.30055551495688E-2</v>
      </c>
      <c r="S564" s="80">
        <v>-9584.8739999999998</v>
      </c>
      <c r="T564" s="82">
        <v>-0.124722211291806</v>
      </c>
      <c r="U564" s="83">
        <v>80</v>
      </c>
      <c r="V564" s="84">
        <v>13</v>
      </c>
    </row>
    <row r="565" spans="1:22" x14ac:dyDescent="0.25">
      <c r="A565" s="18" t="str">
        <f t="shared" si="8"/>
        <v>202301-North West16</v>
      </c>
      <c r="B565" s="76">
        <v>2023</v>
      </c>
      <c r="C565" s="77">
        <v>583353</v>
      </c>
      <c r="D565" s="77" t="s">
        <v>151</v>
      </c>
      <c r="E565" s="77" t="s">
        <v>475</v>
      </c>
      <c r="F565" s="77" t="s">
        <v>395</v>
      </c>
      <c r="G565" s="78" t="s">
        <v>538</v>
      </c>
      <c r="H565" s="77" t="s">
        <v>2</v>
      </c>
      <c r="I565" s="77" t="s">
        <v>4</v>
      </c>
      <c r="J565" s="79">
        <v>90</v>
      </c>
      <c r="K565" s="79">
        <v>345</v>
      </c>
      <c r="L565" s="79">
        <v>1575</v>
      </c>
      <c r="M565" s="80">
        <v>75148.130999999994</v>
      </c>
      <c r="N565" s="80">
        <v>834.97923333333301</v>
      </c>
      <c r="O565" s="81">
        <v>3.8333333333333299</v>
      </c>
      <c r="P565" s="81">
        <v>4.5652173913043503</v>
      </c>
      <c r="Q565" s="80">
        <v>10587.880999999999</v>
      </c>
      <c r="R565" s="82">
        <v>0.14089347079037801</v>
      </c>
      <c r="S565" s="80">
        <v>7424.9809999999898</v>
      </c>
      <c r="T565" s="82">
        <v>9.8804599677934701E-2</v>
      </c>
      <c r="U565" s="83">
        <v>81</v>
      </c>
      <c r="V565" s="84">
        <v>16</v>
      </c>
    </row>
    <row r="566" spans="1:22" x14ac:dyDescent="0.25">
      <c r="A566" s="18" t="str">
        <f t="shared" si="8"/>
        <v>202301-North West17</v>
      </c>
      <c r="B566" s="76">
        <v>2023</v>
      </c>
      <c r="C566" s="77">
        <v>884431</v>
      </c>
      <c r="D566" s="77" t="s">
        <v>172</v>
      </c>
      <c r="E566" s="77" t="s">
        <v>475</v>
      </c>
      <c r="F566" s="77" t="s">
        <v>395</v>
      </c>
      <c r="G566" s="78" t="s">
        <v>534</v>
      </c>
      <c r="H566" s="77" t="s">
        <v>2</v>
      </c>
      <c r="I566" s="77" t="s">
        <v>4</v>
      </c>
      <c r="J566" s="79">
        <v>110</v>
      </c>
      <c r="K566" s="79">
        <v>373</v>
      </c>
      <c r="L566" s="79">
        <v>1686</v>
      </c>
      <c r="M566" s="80">
        <v>74349.0484</v>
      </c>
      <c r="N566" s="80">
        <v>675.90044</v>
      </c>
      <c r="O566" s="81">
        <v>3.3909090909090902</v>
      </c>
      <c r="P566" s="81">
        <v>4.5201072386058998</v>
      </c>
      <c r="Q566" s="80">
        <v>6660.5484000000097</v>
      </c>
      <c r="R566" s="82">
        <v>8.9584850691915505E-2</v>
      </c>
      <c r="S566" s="80">
        <v>2849.5983999999999</v>
      </c>
      <c r="T566" s="82">
        <v>3.8327301577137603E-2</v>
      </c>
      <c r="U566" s="83">
        <v>82</v>
      </c>
      <c r="V566" s="84">
        <v>17</v>
      </c>
    </row>
    <row r="567" spans="1:22" x14ac:dyDescent="0.25">
      <c r="A567" s="18" t="str">
        <f t="shared" si="8"/>
        <v>202302-South West14</v>
      </c>
      <c r="B567" s="76">
        <v>2023</v>
      </c>
      <c r="C567" s="77">
        <v>688564</v>
      </c>
      <c r="D567" s="77" t="s">
        <v>176</v>
      </c>
      <c r="E567" s="77" t="s">
        <v>474</v>
      </c>
      <c r="F567" s="77" t="s">
        <v>424</v>
      </c>
      <c r="G567" s="78" t="s">
        <v>534</v>
      </c>
      <c r="H567" s="77" t="s">
        <v>2</v>
      </c>
      <c r="I567" s="77" t="s">
        <v>4</v>
      </c>
      <c r="J567" s="79">
        <v>124</v>
      </c>
      <c r="K567" s="79">
        <v>337</v>
      </c>
      <c r="L567" s="79">
        <v>1590</v>
      </c>
      <c r="M567" s="80">
        <v>74290.829400000002</v>
      </c>
      <c r="N567" s="80">
        <v>599.11959193548398</v>
      </c>
      <c r="O567" s="81">
        <v>2.7177419354838701</v>
      </c>
      <c r="P567" s="81">
        <v>4.7181008902077197</v>
      </c>
      <c r="Q567" s="80">
        <v>7650.3293999999996</v>
      </c>
      <c r="R567" s="82">
        <v>0.102978112665949</v>
      </c>
      <c r="S567" s="80">
        <v>3316.5794000000101</v>
      </c>
      <c r="T567" s="82">
        <v>4.4643187144172702E-2</v>
      </c>
      <c r="U567" s="83">
        <v>83</v>
      </c>
      <c r="V567" s="84">
        <v>14</v>
      </c>
    </row>
    <row r="568" spans="1:22" x14ac:dyDescent="0.25">
      <c r="A568" s="18" t="str">
        <f t="shared" si="8"/>
        <v>202301-North West18</v>
      </c>
      <c r="B568" s="76">
        <v>2023</v>
      </c>
      <c r="C568" s="77">
        <v>688564</v>
      </c>
      <c r="D568" s="77" t="s">
        <v>176</v>
      </c>
      <c r="E568" s="77" t="s">
        <v>475</v>
      </c>
      <c r="F568" s="77" t="s">
        <v>412</v>
      </c>
      <c r="G568" s="78" t="s">
        <v>534</v>
      </c>
      <c r="H568" s="77" t="s">
        <v>2</v>
      </c>
      <c r="I568" s="77" t="s">
        <v>4</v>
      </c>
      <c r="J568" s="79">
        <v>245</v>
      </c>
      <c r="K568" s="79">
        <v>504</v>
      </c>
      <c r="L568" s="79">
        <v>1761</v>
      </c>
      <c r="M568" s="80">
        <v>73786.939799999906</v>
      </c>
      <c r="N568" s="80">
        <v>301.17118285714201</v>
      </c>
      <c r="O568" s="81">
        <v>2.05714285714286</v>
      </c>
      <c r="P568" s="81">
        <v>3.49404761904762</v>
      </c>
      <c r="Q568" s="80">
        <v>7598.4398000000001</v>
      </c>
      <c r="R568" s="82">
        <v>0.102978112665949</v>
      </c>
      <c r="S568" s="80">
        <v>-547.66019999999696</v>
      </c>
      <c r="T568" s="82">
        <v>-7.4221834037898103E-3</v>
      </c>
      <c r="U568" s="83">
        <v>84</v>
      </c>
      <c r="V568" s="84">
        <v>18</v>
      </c>
    </row>
    <row r="569" spans="1:22" x14ac:dyDescent="0.25">
      <c r="A569" s="18" t="str">
        <f t="shared" si="8"/>
        <v>202305-North East11</v>
      </c>
      <c r="B569" s="76">
        <v>2023</v>
      </c>
      <c r="C569" s="77">
        <v>858490</v>
      </c>
      <c r="D569" s="77" t="s">
        <v>497</v>
      </c>
      <c r="E569" s="77" t="s">
        <v>473</v>
      </c>
      <c r="F569" s="77" t="s">
        <v>522</v>
      </c>
      <c r="G569" s="78" t="s">
        <v>537</v>
      </c>
      <c r="H569" s="77" t="s">
        <v>2</v>
      </c>
      <c r="I569" s="77" t="s">
        <v>3</v>
      </c>
      <c r="J569" s="79">
        <v>189</v>
      </c>
      <c r="K569" s="79">
        <v>511</v>
      </c>
      <c r="L569" s="79">
        <v>2045</v>
      </c>
      <c r="M569" s="80">
        <v>72597.33</v>
      </c>
      <c r="N569" s="80">
        <v>384.11285714285702</v>
      </c>
      <c r="O569" s="81">
        <v>2.7037037037037002</v>
      </c>
      <c r="P569" s="81">
        <v>4.0019569471624301</v>
      </c>
      <c r="Q569" s="80">
        <v>-3076.4200000000101</v>
      </c>
      <c r="R569" s="82">
        <v>-4.2376489603681101E-2</v>
      </c>
      <c r="S569" s="80">
        <v>-9921.5800000000108</v>
      </c>
      <c r="T569" s="82">
        <v>-0.13666590768558601</v>
      </c>
      <c r="U569" s="83">
        <v>85</v>
      </c>
      <c r="V569" s="84">
        <v>11</v>
      </c>
    </row>
    <row r="570" spans="1:22" x14ac:dyDescent="0.25">
      <c r="A570" s="18" t="str">
        <f t="shared" si="8"/>
        <v>202304-South Central15</v>
      </c>
      <c r="B570" s="76">
        <v>2023</v>
      </c>
      <c r="C570" s="77">
        <v>423877</v>
      </c>
      <c r="D570" s="77" t="s">
        <v>88</v>
      </c>
      <c r="E570" s="77" t="s">
        <v>472</v>
      </c>
      <c r="F570" s="77" t="s">
        <v>398</v>
      </c>
      <c r="G570" s="78" t="s">
        <v>534</v>
      </c>
      <c r="H570" s="77" t="s">
        <v>2</v>
      </c>
      <c r="I570" s="77" t="s">
        <v>3</v>
      </c>
      <c r="J570" s="79">
        <v>97</v>
      </c>
      <c r="K570" s="79">
        <v>400</v>
      </c>
      <c r="L570" s="79">
        <v>1467</v>
      </c>
      <c r="M570" s="80">
        <v>71148.044999999998</v>
      </c>
      <c r="N570" s="80">
        <v>733.48500000000001</v>
      </c>
      <c r="O570" s="81">
        <v>4.1237113402061896</v>
      </c>
      <c r="P570" s="81">
        <v>3.6675</v>
      </c>
      <c r="Q570" s="80">
        <v>10024.295</v>
      </c>
      <c r="R570" s="82">
        <v>0.14089347079037801</v>
      </c>
      <c r="S570" s="80">
        <v>6916.7950000000001</v>
      </c>
      <c r="T570" s="82">
        <v>9.7216936881399901E-2</v>
      </c>
      <c r="U570" s="83">
        <v>86</v>
      </c>
      <c r="V570" s="84">
        <v>15</v>
      </c>
    </row>
    <row r="571" spans="1:22" x14ac:dyDescent="0.25">
      <c r="A571" s="18" t="str">
        <f t="shared" si="8"/>
        <v>202303-North Central27</v>
      </c>
      <c r="B571" s="76">
        <v>2023</v>
      </c>
      <c r="C571" s="77">
        <v>623397</v>
      </c>
      <c r="D571" s="77" t="s">
        <v>160</v>
      </c>
      <c r="E571" s="77" t="s">
        <v>471</v>
      </c>
      <c r="F571" s="77" t="s">
        <v>408</v>
      </c>
      <c r="G571" s="78" t="s">
        <v>535</v>
      </c>
      <c r="H571" s="77" t="s">
        <v>2</v>
      </c>
      <c r="I571" s="77" t="s">
        <v>3</v>
      </c>
      <c r="J571" s="79">
        <v>92</v>
      </c>
      <c r="K571" s="79">
        <v>549</v>
      </c>
      <c r="L571" s="79">
        <v>1840</v>
      </c>
      <c r="M571" s="80">
        <v>70938.789999999994</v>
      </c>
      <c r="N571" s="80">
        <v>771.07380434782601</v>
      </c>
      <c r="O571" s="81">
        <v>5.9673913043478297</v>
      </c>
      <c r="P571" s="81">
        <v>3.3515482695810599</v>
      </c>
      <c r="Q571" s="80">
        <v>3131.04</v>
      </c>
      <c r="R571" s="82">
        <v>4.4137206174506199E-2</v>
      </c>
      <c r="S571" s="80">
        <v>-316.06000000000103</v>
      </c>
      <c r="T571" s="82">
        <v>-4.4553903442672302E-3</v>
      </c>
      <c r="U571" s="83">
        <v>87</v>
      </c>
      <c r="V571" s="84">
        <v>27</v>
      </c>
    </row>
    <row r="572" spans="1:22" x14ac:dyDescent="0.25">
      <c r="A572" s="18" t="str">
        <f t="shared" si="8"/>
        <v>202301-North West19</v>
      </c>
      <c r="B572" s="76">
        <v>2023</v>
      </c>
      <c r="C572" s="77">
        <v>298703</v>
      </c>
      <c r="D572" s="77" t="s">
        <v>74</v>
      </c>
      <c r="E572" s="77" t="s">
        <v>475</v>
      </c>
      <c r="F572" s="77" t="s">
        <v>395</v>
      </c>
      <c r="G572" s="78" t="s">
        <v>538</v>
      </c>
      <c r="H572" s="77" t="s">
        <v>9</v>
      </c>
      <c r="I572" s="77" t="s">
        <v>3</v>
      </c>
      <c r="J572" s="79">
        <v>124</v>
      </c>
      <c r="K572" s="79">
        <v>508</v>
      </c>
      <c r="L572" s="79">
        <v>1753</v>
      </c>
      <c r="M572" s="80">
        <v>70851.225000000006</v>
      </c>
      <c r="N572" s="80">
        <v>571.38084677419397</v>
      </c>
      <c r="O572" s="81">
        <v>4.0967741935483897</v>
      </c>
      <c r="P572" s="81">
        <v>3.4507874015748001</v>
      </c>
      <c r="Q572" s="80">
        <v>9982.4750000000004</v>
      </c>
      <c r="R572" s="82">
        <v>0.14089347079037801</v>
      </c>
      <c r="S572" s="80">
        <v>5591.2249999999904</v>
      </c>
      <c r="T572" s="82">
        <v>7.8915008173817705E-2</v>
      </c>
      <c r="U572" s="83">
        <v>88</v>
      </c>
      <c r="V572" s="84">
        <v>19</v>
      </c>
    </row>
    <row r="573" spans="1:22" x14ac:dyDescent="0.25">
      <c r="A573" s="18" t="str">
        <f t="shared" si="8"/>
        <v>202302-South West15</v>
      </c>
      <c r="B573" s="76">
        <v>2023</v>
      </c>
      <c r="C573" s="77">
        <v>554730</v>
      </c>
      <c r="D573" s="77" t="s">
        <v>144</v>
      </c>
      <c r="E573" s="77" t="s">
        <v>474</v>
      </c>
      <c r="F573" s="77" t="s">
        <v>420</v>
      </c>
      <c r="G573" s="78" t="s">
        <v>537</v>
      </c>
      <c r="H573" s="77" t="s">
        <v>9</v>
      </c>
      <c r="I573" s="77" t="s">
        <v>3</v>
      </c>
      <c r="J573" s="79">
        <v>100</v>
      </c>
      <c r="K573" s="79">
        <v>351</v>
      </c>
      <c r="L573" s="79">
        <v>1665</v>
      </c>
      <c r="M573" s="80">
        <v>70700.652000000002</v>
      </c>
      <c r="N573" s="80">
        <v>707.00652000000002</v>
      </c>
      <c r="O573" s="81">
        <v>3.51</v>
      </c>
      <c r="P573" s="81">
        <v>4.7435897435897401</v>
      </c>
      <c r="Q573" s="80">
        <v>11154.402</v>
      </c>
      <c r="R573" s="82">
        <v>0.15776943612910399</v>
      </c>
      <c r="S573" s="80">
        <v>7572.152</v>
      </c>
      <c r="T573" s="82">
        <v>0.107101586559626</v>
      </c>
      <c r="U573" s="83">
        <v>89</v>
      </c>
      <c r="V573" s="84">
        <v>15</v>
      </c>
    </row>
    <row r="574" spans="1:22" x14ac:dyDescent="0.25">
      <c r="A574" s="18" t="str">
        <f t="shared" si="8"/>
        <v>202306-South East3</v>
      </c>
      <c r="B574" s="76">
        <v>2023</v>
      </c>
      <c r="C574" s="77">
        <v>439017</v>
      </c>
      <c r="D574" s="77" t="s">
        <v>480</v>
      </c>
      <c r="E574" s="77" t="s">
        <v>476</v>
      </c>
      <c r="F574" s="77" t="s">
        <v>523</v>
      </c>
      <c r="G574" s="78" t="s">
        <v>533</v>
      </c>
      <c r="H574" s="77" t="s">
        <v>2</v>
      </c>
      <c r="I574" s="77" t="s">
        <v>3</v>
      </c>
      <c r="J574" s="79">
        <v>49</v>
      </c>
      <c r="K574" s="79">
        <v>323</v>
      </c>
      <c r="L574" s="79">
        <v>1679</v>
      </c>
      <c r="M574" s="80">
        <v>70253.120500000005</v>
      </c>
      <c r="N574" s="80">
        <v>1433.7371530612199</v>
      </c>
      <c r="O574" s="81">
        <v>6.5918367346938798</v>
      </c>
      <c r="P574" s="81">
        <v>5.1981424148606798</v>
      </c>
      <c r="Q574" s="80">
        <v>3294.37049999999</v>
      </c>
      <c r="R574" s="82">
        <v>4.6892870758673197E-2</v>
      </c>
      <c r="S574" s="80">
        <v>1303.34049999999</v>
      </c>
      <c r="T574" s="82">
        <v>1.8552065598281799E-2</v>
      </c>
      <c r="U574" s="83">
        <v>90</v>
      </c>
      <c r="V574" s="84">
        <v>3</v>
      </c>
    </row>
    <row r="575" spans="1:22" x14ac:dyDescent="0.25">
      <c r="A575" s="18" t="str">
        <f t="shared" si="8"/>
        <v>202304-South Central16</v>
      </c>
      <c r="B575" s="76">
        <v>2023</v>
      </c>
      <c r="C575" s="77">
        <v>659545</v>
      </c>
      <c r="D575" s="77" t="s">
        <v>181</v>
      </c>
      <c r="E575" s="77" t="s">
        <v>472</v>
      </c>
      <c r="F575" s="77" t="s">
        <v>398</v>
      </c>
      <c r="G575" s="78" t="s">
        <v>534</v>
      </c>
      <c r="H575" s="77" t="s">
        <v>9</v>
      </c>
      <c r="I575" s="77" t="s">
        <v>3</v>
      </c>
      <c r="J575" s="79">
        <v>108</v>
      </c>
      <c r="K575" s="79">
        <v>424</v>
      </c>
      <c r="L575" s="79">
        <v>1932</v>
      </c>
      <c r="M575" s="80">
        <v>68931.635200000004</v>
      </c>
      <c r="N575" s="80">
        <v>638.25588148148199</v>
      </c>
      <c r="O575" s="81">
        <v>3.92592592592593</v>
      </c>
      <c r="P575" s="81">
        <v>4.5566037735849099</v>
      </c>
      <c r="Q575" s="80">
        <v>2940.3852000000002</v>
      </c>
      <c r="R575" s="82">
        <v>4.2656542115513299E-2</v>
      </c>
      <c r="S575" s="80">
        <v>-503.11480000000199</v>
      </c>
      <c r="T575" s="82">
        <v>-7.2987504001646303E-3</v>
      </c>
      <c r="U575" s="83">
        <v>91</v>
      </c>
      <c r="V575" s="84">
        <v>16</v>
      </c>
    </row>
    <row r="576" spans="1:22" x14ac:dyDescent="0.25">
      <c r="A576" s="18" t="str">
        <f t="shared" si="8"/>
        <v>202305-North East12</v>
      </c>
      <c r="B576" s="76">
        <v>2023</v>
      </c>
      <c r="C576" s="77">
        <v>375019</v>
      </c>
      <c r="D576" s="77" t="s">
        <v>95</v>
      </c>
      <c r="E576" s="77" t="s">
        <v>473</v>
      </c>
      <c r="F576" s="77" t="s">
        <v>425</v>
      </c>
      <c r="G576" s="78" t="s">
        <v>535</v>
      </c>
      <c r="H576" s="77" t="s">
        <v>9</v>
      </c>
      <c r="I576" s="77" t="s">
        <v>3</v>
      </c>
      <c r="J576" s="79">
        <v>137</v>
      </c>
      <c r="K576" s="79">
        <v>548</v>
      </c>
      <c r="L576" s="79">
        <v>1487</v>
      </c>
      <c r="M576" s="80">
        <v>67569.909</v>
      </c>
      <c r="N576" s="80">
        <v>493.21101459853998</v>
      </c>
      <c r="O576" s="81">
        <v>4</v>
      </c>
      <c r="P576" s="81">
        <v>2.7135036496350402</v>
      </c>
      <c r="Q576" s="80">
        <v>9520.1589999999906</v>
      </c>
      <c r="R576" s="82">
        <v>0.14089347079037801</v>
      </c>
      <c r="S576" s="80">
        <v>4349.7489999999898</v>
      </c>
      <c r="T576" s="82">
        <v>6.4374054433016803E-2</v>
      </c>
      <c r="U576" s="83">
        <v>92</v>
      </c>
      <c r="V576" s="84">
        <v>12</v>
      </c>
    </row>
    <row r="577" spans="1:22" x14ac:dyDescent="0.25">
      <c r="A577" s="18" t="str">
        <f t="shared" si="8"/>
        <v>202302-South West16</v>
      </c>
      <c r="B577" s="76">
        <v>2023</v>
      </c>
      <c r="C577" s="77">
        <v>678432</v>
      </c>
      <c r="D577" s="77" t="s">
        <v>324</v>
      </c>
      <c r="E577" s="77" t="s">
        <v>474</v>
      </c>
      <c r="F577" s="77" t="s">
        <v>402</v>
      </c>
      <c r="G577" s="78" t="s">
        <v>537</v>
      </c>
      <c r="H577" s="77" t="s">
        <v>9</v>
      </c>
      <c r="I577" s="77" t="s">
        <v>3</v>
      </c>
      <c r="J577" s="79">
        <v>239</v>
      </c>
      <c r="K577" s="79">
        <v>338</v>
      </c>
      <c r="L577" s="79">
        <v>1575</v>
      </c>
      <c r="M577" s="80">
        <v>67194.8486999999</v>
      </c>
      <c r="N577" s="80">
        <v>281.14999456066897</v>
      </c>
      <c r="O577" s="81">
        <v>1.4142259414225899</v>
      </c>
      <c r="P577" s="81">
        <v>4.6597633136094698</v>
      </c>
      <c r="Q577" s="80">
        <v>6919.5986999999996</v>
      </c>
      <c r="R577" s="82">
        <v>0.102978112665949</v>
      </c>
      <c r="S577" s="80">
        <v>-1100.2012999999999</v>
      </c>
      <c r="T577" s="82">
        <v>-1.6373298270407399E-2</v>
      </c>
      <c r="U577" s="83">
        <v>93</v>
      </c>
      <c r="V577" s="84">
        <v>16</v>
      </c>
    </row>
    <row r="578" spans="1:22" x14ac:dyDescent="0.25">
      <c r="A578" s="18" t="str">
        <f t="shared" ref="A578:A641" si="9">B578&amp;E578&amp;V578</f>
        <v>202306-South East4</v>
      </c>
      <c r="B578" s="76">
        <v>2023</v>
      </c>
      <c r="C578" s="77">
        <v>552957</v>
      </c>
      <c r="D578" s="77" t="s">
        <v>141</v>
      </c>
      <c r="E578" s="77" t="s">
        <v>476</v>
      </c>
      <c r="F578" s="77" t="s">
        <v>417</v>
      </c>
      <c r="G578" s="78" t="s">
        <v>536</v>
      </c>
      <c r="H578" s="77" t="s">
        <v>9</v>
      </c>
      <c r="I578" s="77" t="s">
        <v>3</v>
      </c>
      <c r="J578" s="79">
        <v>71</v>
      </c>
      <c r="K578" s="79">
        <v>304</v>
      </c>
      <c r="L578" s="79">
        <v>1443</v>
      </c>
      <c r="M578" s="80">
        <v>67059.494999999995</v>
      </c>
      <c r="N578" s="80">
        <v>944.49992957746497</v>
      </c>
      <c r="O578" s="81">
        <v>4.28169014084507</v>
      </c>
      <c r="P578" s="81">
        <v>4.7467105263157903</v>
      </c>
      <c r="Q578" s="80">
        <v>9448.2449999999899</v>
      </c>
      <c r="R578" s="82">
        <v>0.14089347079037801</v>
      </c>
      <c r="S578" s="80">
        <v>6749.8849999999902</v>
      </c>
      <c r="T578" s="82">
        <v>0.100655171948432</v>
      </c>
      <c r="U578" s="83">
        <v>94</v>
      </c>
      <c r="V578" s="84">
        <v>4</v>
      </c>
    </row>
    <row r="579" spans="1:22" x14ac:dyDescent="0.25">
      <c r="A579" s="18" t="str">
        <f t="shared" si="9"/>
        <v>202304-South Central17</v>
      </c>
      <c r="B579" s="76">
        <v>2023</v>
      </c>
      <c r="C579" s="77">
        <v>422074</v>
      </c>
      <c r="D579" s="77" t="s">
        <v>107</v>
      </c>
      <c r="E579" s="77" t="s">
        <v>472</v>
      </c>
      <c r="F579" s="77" t="s">
        <v>421</v>
      </c>
      <c r="G579" s="78" t="s">
        <v>534</v>
      </c>
      <c r="H579" s="77" t="s">
        <v>9</v>
      </c>
      <c r="I579" s="77" t="s">
        <v>3</v>
      </c>
      <c r="J579" s="79">
        <v>135</v>
      </c>
      <c r="K579" s="79">
        <v>585</v>
      </c>
      <c r="L579" s="79">
        <v>1765</v>
      </c>
      <c r="M579" s="80">
        <v>66352.782999999996</v>
      </c>
      <c r="N579" s="80">
        <v>491.50209629629597</v>
      </c>
      <c r="O579" s="81">
        <v>4.3333333333333304</v>
      </c>
      <c r="P579" s="81">
        <v>3.0170940170940201</v>
      </c>
      <c r="Q579" s="80">
        <v>-6067.7169999999996</v>
      </c>
      <c r="R579" s="82">
        <v>-9.1446307534681706E-2</v>
      </c>
      <c r="S579" s="80">
        <v>-10414.717000000001</v>
      </c>
      <c r="T579" s="82">
        <v>-0.15695976158226799</v>
      </c>
      <c r="U579" s="83">
        <v>95</v>
      </c>
      <c r="V579" s="84">
        <v>17</v>
      </c>
    </row>
    <row r="580" spans="1:22" x14ac:dyDescent="0.25">
      <c r="A580" s="18" t="str">
        <f t="shared" si="9"/>
        <v>202303-North Central28</v>
      </c>
      <c r="B580" s="76">
        <v>2023</v>
      </c>
      <c r="C580" s="77">
        <v>884431</v>
      </c>
      <c r="D580" s="77" t="s">
        <v>172</v>
      </c>
      <c r="E580" s="77" t="s">
        <v>471</v>
      </c>
      <c r="F580" s="77" t="s">
        <v>405</v>
      </c>
      <c r="G580" s="78" t="s">
        <v>534</v>
      </c>
      <c r="H580" s="77" t="s">
        <v>2</v>
      </c>
      <c r="I580" s="77" t="s">
        <v>3</v>
      </c>
      <c r="J580" s="79">
        <v>244</v>
      </c>
      <c r="K580" s="79">
        <v>507</v>
      </c>
      <c r="L580" s="79">
        <v>1634</v>
      </c>
      <c r="M580" s="80">
        <v>66246.700800000006</v>
      </c>
      <c r="N580" s="80">
        <v>271.502872131147</v>
      </c>
      <c r="O580" s="81">
        <v>2.0778688524590199</v>
      </c>
      <c r="P580" s="81">
        <v>3.22287968441815</v>
      </c>
      <c r="Q580" s="80">
        <v>5934.7007999999996</v>
      </c>
      <c r="R580" s="82">
        <v>8.9584850691915602E-2</v>
      </c>
      <c r="S580" s="80">
        <v>-2181.4992000000002</v>
      </c>
      <c r="T580" s="82">
        <v>-3.2929929696966898E-2</v>
      </c>
      <c r="U580" s="83">
        <v>96</v>
      </c>
      <c r="V580" s="84">
        <v>28</v>
      </c>
    </row>
    <row r="581" spans="1:22" x14ac:dyDescent="0.25">
      <c r="A581" s="18" t="str">
        <f t="shared" si="9"/>
        <v>202306-South East5</v>
      </c>
      <c r="B581" s="76">
        <v>2023</v>
      </c>
      <c r="C581" s="77">
        <v>713162</v>
      </c>
      <c r="D581" s="77" t="s">
        <v>188</v>
      </c>
      <c r="E581" s="77" t="s">
        <v>476</v>
      </c>
      <c r="F581" s="77" t="s">
        <v>417</v>
      </c>
      <c r="G581" s="78" t="s">
        <v>536</v>
      </c>
      <c r="H581" s="77" t="s">
        <v>2</v>
      </c>
      <c r="I581" s="77" t="s">
        <v>3</v>
      </c>
      <c r="J581" s="79">
        <v>139</v>
      </c>
      <c r="K581" s="79">
        <v>310</v>
      </c>
      <c r="L581" s="79">
        <v>1311</v>
      </c>
      <c r="M581" s="80">
        <v>65692.711999999898</v>
      </c>
      <c r="N581" s="80">
        <v>472.60943884891998</v>
      </c>
      <c r="O581" s="81">
        <v>2.2302158273381298</v>
      </c>
      <c r="P581" s="81">
        <v>4.2290322580645201</v>
      </c>
      <c r="Q581" s="80">
        <v>15461.962</v>
      </c>
      <c r="R581" s="82">
        <v>0.23536799637682901</v>
      </c>
      <c r="S581" s="80">
        <v>10508.272000000001</v>
      </c>
      <c r="T581" s="82">
        <v>0.159961001457818</v>
      </c>
      <c r="U581" s="83">
        <v>97</v>
      </c>
      <c r="V581" s="84">
        <v>5</v>
      </c>
    </row>
    <row r="582" spans="1:22" x14ac:dyDescent="0.25">
      <c r="A582" s="18" t="str">
        <f t="shared" si="9"/>
        <v>202306-South East6</v>
      </c>
      <c r="B582" s="76">
        <v>2023</v>
      </c>
      <c r="C582" s="77">
        <v>188132</v>
      </c>
      <c r="D582" s="77" t="s">
        <v>48</v>
      </c>
      <c r="E582" s="77" t="s">
        <v>476</v>
      </c>
      <c r="F582" s="77" t="s">
        <v>397</v>
      </c>
      <c r="G582" s="78" t="s">
        <v>538</v>
      </c>
      <c r="H582" s="77" t="s">
        <v>2</v>
      </c>
      <c r="I582" s="77" t="s">
        <v>3</v>
      </c>
      <c r="J582" s="79">
        <v>129</v>
      </c>
      <c r="K582" s="79">
        <v>277</v>
      </c>
      <c r="L582" s="79">
        <v>1499</v>
      </c>
      <c r="M582" s="80">
        <v>65506.428</v>
      </c>
      <c r="N582" s="80">
        <v>507.80176744186002</v>
      </c>
      <c r="O582" s="81">
        <v>2.1472868217054302</v>
      </c>
      <c r="P582" s="81">
        <v>5.4115523465704003</v>
      </c>
      <c r="Q582" s="80">
        <v>9229.4279999999999</v>
      </c>
      <c r="R582" s="82">
        <v>0.14089347079037801</v>
      </c>
      <c r="S582" s="80">
        <v>4642.3879999999899</v>
      </c>
      <c r="T582" s="82">
        <v>7.08691977526235E-2</v>
      </c>
      <c r="U582" s="83">
        <v>98</v>
      </c>
      <c r="V582" s="84">
        <v>6</v>
      </c>
    </row>
    <row r="583" spans="1:22" x14ac:dyDescent="0.25">
      <c r="A583" s="18" t="str">
        <f t="shared" si="9"/>
        <v>202301-North West20</v>
      </c>
      <c r="B583" s="76">
        <v>2023</v>
      </c>
      <c r="C583" s="77">
        <v>642395</v>
      </c>
      <c r="D583" s="77" t="s">
        <v>509</v>
      </c>
      <c r="E583" s="77" t="s">
        <v>475</v>
      </c>
      <c r="F583" s="77" t="s">
        <v>524</v>
      </c>
      <c r="G583" s="78" t="s">
        <v>537</v>
      </c>
      <c r="H583" s="77" t="s">
        <v>2</v>
      </c>
      <c r="I583" s="77" t="s">
        <v>3</v>
      </c>
      <c r="J583" s="79">
        <v>79</v>
      </c>
      <c r="K583" s="79">
        <v>315</v>
      </c>
      <c r="L583" s="79">
        <v>1400</v>
      </c>
      <c r="M583" s="80">
        <v>65161.593000000001</v>
      </c>
      <c r="N583" s="80">
        <v>824.83029113924101</v>
      </c>
      <c r="O583" s="81">
        <v>3.9873417721519</v>
      </c>
      <c r="P583" s="81">
        <v>4.4444444444444402</v>
      </c>
      <c r="Q583" s="80">
        <v>9180.8430000000008</v>
      </c>
      <c r="R583" s="82">
        <v>0.14089347079037801</v>
      </c>
      <c r="S583" s="80">
        <v>6389.7429999999904</v>
      </c>
      <c r="T583" s="82">
        <v>9.8059956882883395E-2</v>
      </c>
      <c r="U583" s="83">
        <v>99</v>
      </c>
      <c r="V583" s="84">
        <v>20</v>
      </c>
    </row>
    <row r="584" spans="1:22" x14ac:dyDescent="0.25">
      <c r="A584" s="18" t="str">
        <f t="shared" si="9"/>
        <v>202306-South East7</v>
      </c>
      <c r="B584" s="76">
        <v>2023</v>
      </c>
      <c r="C584" s="77">
        <v>143836</v>
      </c>
      <c r="D584" s="77" t="s">
        <v>87</v>
      </c>
      <c r="E584" s="77" t="s">
        <v>476</v>
      </c>
      <c r="F584" s="77" t="s">
        <v>397</v>
      </c>
      <c r="G584" s="78" t="s">
        <v>537</v>
      </c>
      <c r="H584" s="77" t="s">
        <v>2</v>
      </c>
      <c r="I584" s="77" t="s">
        <v>3</v>
      </c>
      <c r="J584" s="79">
        <v>121</v>
      </c>
      <c r="K584" s="79">
        <v>370</v>
      </c>
      <c r="L584" s="79">
        <v>1545</v>
      </c>
      <c r="M584" s="80">
        <v>64348.248</v>
      </c>
      <c r="N584" s="80">
        <v>531.80370247933899</v>
      </c>
      <c r="O584" s="81">
        <v>3.0578512396694202</v>
      </c>
      <c r="P584" s="81">
        <v>4.1756756756756799</v>
      </c>
      <c r="Q584" s="80">
        <v>9066.2479999999996</v>
      </c>
      <c r="R584" s="82">
        <v>0.14089347079037801</v>
      </c>
      <c r="S584" s="80">
        <v>4633.9679999999898</v>
      </c>
      <c r="T584" s="82">
        <v>7.2013895389972299E-2</v>
      </c>
      <c r="U584" s="83">
        <v>100</v>
      </c>
      <c r="V584" s="84">
        <v>7</v>
      </c>
    </row>
    <row r="585" spans="1:22" x14ac:dyDescent="0.25">
      <c r="A585" s="18" t="str">
        <f t="shared" si="9"/>
        <v>202305-North East13</v>
      </c>
      <c r="B585" s="76">
        <v>2023</v>
      </c>
      <c r="C585" s="77">
        <v>128453</v>
      </c>
      <c r="D585" s="77" t="s">
        <v>130</v>
      </c>
      <c r="E585" s="77" t="s">
        <v>473</v>
      </c>
      <c r="F585" s="77" t="s">
        <v>406</v>
      </c>
      <c r="G585" s="78" t="s">
        <v>538</v>
      </c>
      <c r="H585" s="77" t="s">
        <v>2</v>
      </c>
      <c r="I585" s="77" t="s">
        <v>3</v>
      </c>
      <c r="J585" s="79">
        <v>129</v>
      </c>
      <c r="K585" s="79">
        <v>330</v>
      </c>
      <c r="L585" s="79">
        <v>1429</v>
      </c>
      <c r="M585" s="80">
        <v>63536.675999999999</v>
      </c>
      <c r="N585" s="80">
        <v>492.53237209302301</v>
      </c>
      <c r="O585" s="81">
        <v>2.5581395348837201</v>
      </c>
      <c r="P585" s="81">
        <v>4.3303030303030301</v>
      </c>
      <c r="Q585" s="80">
        <v>7369.1759999999904</v>
      </c>
      <c r="R585" s="82">
        <v>0.115983026874116</v>
      </c>
      <c r="S585" s="80">
        <v>2720.5859999999998</v>
      </c>
      <c r="T585" s="82">
        <v>4.2819142757798599E-2</v>
      </c>
      <c r="U585" s="83">
        <v>101</v>
      </c>
      <c r="V585" s="84">
        <v>13</v>
      </c>
    </row>
    <row r="586" spans="1:22" x14ac:dyDescent="0.25">
      <c r="A586" s="18" t="str">
        <f t="shared" si="9"/>
        <v>202301-North West21</v>
      </c>
      <c r="B586" s="76">
        <v>2023</v>
      </c>
      <c r="C586" s="77">
        <v>423877</v>
      </c>
      <c r="D586" s="77" t="s">
        <v>88</v>
      </c>
      <c r="E586" s="77" t="s">
        <v>475</v>
      </c>
      <c r="F586" s="77" t="s">
        <v>395</v>
      </c>
      <c r="G586" s="78" t="s">
        <v>534</v>
      </c>
      <c r="H586" s="77" t="s">
        <v>2</v>
      </c>
      <c r="I586" s="77" t="s">
        <v>3</v>
      </c>
      <c r="J586" s="79">
        <v>121</v>
      </c>
      <c r="K586" s="79">
        <v>319</v>
      </c>
      <c r="L586" s="79">
        <v>1397</v>
      </c>
      <c r="M586" s="80">
        <v>63327.711000000003</v>
      </c>
      <c r="N586" s="80">
        <v>523.36951239669395</v>
      </c>
      <c r="O586" s="81">
        <v>2.6363636363636398</v>
      </c>
      <c r="P586" s="81">
        <v>4.3793103448275899</v>
      </c>
      <c r="Q586" s="80">
        <v>8922.4609999999902</v>
      </c>
      <c r="R586" s="82">
        <v>0.14089347079037801</v>
      </c>
      <c r="S586" s="80">
        <v>4824.4109999999901</v>
      </c>
      <c r="T586" s="82">
        <v>7.6181673454137594E-2</v>
      </c>
      <c r="U586" s="83">
        <v>102</v>
      </c>
      <c r="V586" s="84">
        <v>21</v>
      </c>
    </row>
    <row r="587" spans="1:22" x14ac:dyDescent="0.25">
      <c r="A587" s="18" t="str">
        <f t="shared" si="9"/>
        <v>202304-South Central18</v>
      </c>
      <c r="B587" s="76">
        <v>2023</v>
      </c>
      <c r="C587" s="77">
        <v>259545</v>
      </c>
      <c r="D587" s="77" t="s">
        <v>491</v>
      </c>
      <c r="E587" s="77" t="s">
        <v>472</v>
      </c>
      <c r="F587" s="77" t="s">
        <v>421</v>
      </c>
      <c r="G587" s="78" t="s">
        <v>537</v>
      </c>
      <c r="H587" s="77" t="s">
        <v>2</v>
      </c>
      <c r="I587" s="77" t="s">
        <v>3</v>
      </c>
      <c r="J587" s="79">
        <v>54</v>
      </c>
      <c r="K587" s="79">
        <v>301</v>
      </c>
      <c r="L587" s="79">
        <v>1509</v>
      </c>
      <c r="M587" s="80">
        <v>62514.656999999999</v>
      </c>
      <c r="N587" s="80">
        <v>1157.67883333333</v>
      </c>
      <c r="O587" s="81">
        <v>5.57407407407407</v>
      </c>
      <c r="P587" s="81">
        <v>5.0132890365448501</v>
      </c>
      <c r="Q587" s="80">
        <v>8807.9069999999992</v>
      </c>
      <c r="R587" s="82">
        <v>0.14089347079037801</v>
      </c>
      <c r="S587" s="80">
        <v>6999.9070000000002</v>
      </c>
      <c r="T587" s="82">
        <v>0.111972253162966</v>
      </c>
      <c r="U587" s="83">
        <v>103</v>
      </c>
      <c r="V587" s="84">
        <v>18</v>
      </c>
    </row>
    <row r="588" spans="1:22" x14ac:dyDescent="0.25">
      <c r="A588" s="18" t="str">
        <f t="shared" si="9"/>
        <v>202303-North Central29</v>
      </c>
      <c r="B588" s="76">
        <v>2023</v>
      </c>
      <c r="C588" s="77">
        <v>925350</v>
      </c>
      <c r="D588" s="77" t="s">
        <v>166</v>
      </c>
      <c r="E588" s="77" t="s">
        <v>471</v>
      </c>
      <c r="F588" s="77" t="s">
        <v>396</v>
      </c>
      <c r="G588" s="78" t="s">
        <v>537</v>
      </c>
      <c r="H588" s="77" t="s">
        <v>2</v>
      </c>
      <c r="I588" s="77" t="s">
        <v>3</v>
      </c>
      <c r="J588" s="79">
        <v>127</v>
      </c>
      <c r="K588" s="79">
        <v>351</v>
      </c>
      <c r="L588" s="79">
        <v>1260</v>
      </c>
      <c r="M588" s="80">
        <v>61387.614000000001</v>
      </c>
      <c r="N588" s="80">
        <v>483.367039370079</v>
      </c>
      <c r="O588" s="81">
        <v>2.76377952755906</v>
      </c>
      <c r="P588" s="81">
        <v>3.5897435897435899</v>
      </c>
      <c r="Q588" s="80">
        <v>8649.1139999999905</v>
      </c>
      <c r="R588" s="82">
        <v>0.14089347079037801</v>
      </c>
      <c r="S588" s="80">
        <v>4328.7639999999901</v>
      </c>
      <c r="T588" s="82">
        <v>7.0515267135158502E-2</v>
      </c>
      <c r="U588" s="83">
        <v>104</v>
      </c>
      <c r="V588" s="84">
        <v>29</v>
      </c>
    </row>
    <row r="589" spans="1:22" x14ac:dyDescent="0.25">
      <c r="A589" s="18" t="str">
        <f t="shared" si="9"/>
        <v>202301-North West22</v>
      </c>
      <c r="B589" s="76">
        <v>2023</v>
      </c>
      <c r="C589" s="77">
        <v>399454</v>
      </c>
      <c r="D589" s="77" t="s">
        <v>101</v>
      </c>
      <c r="E589" s="77" t="s">
        <v>475</v>
      </c>
      <c r="F589" s="77" t="s">
        <v>404</v>
      </c>
      <c r="G589" s="78" t="s">
        <v>538</v>
      </c>
      <c r="H589" s="77" t="s">
        <v>9</v>
      </c>
      <c r="I589" s="77" t="s">
        <v>3</v>
      </c>
      <c r="J589" s="79">
        <v>232</v>
      </c>
      <c r="K589" s="79">
        <v>486</v>
      </c>
      <c r="L589" s="79">
        <v>1609</v>
      </c>
      <c r="M589" s="80">
        <v>61259.664199999999</v>
      </c>
      <c r="N589" s="80">
        <v>264.05027672413797</v>
      </c>
      <c r="O589" s="81">
        <v>2.0948275862068999</v>
      </c>
      <c r="P589" s="81">
        <v>3.31069958847737</v>
      </c>
      <c r="Q589" s="80">
        <v>2827.4142000000002</v>
      </c>
      <c r="R589" s="82">
        <v>4.6154582087963802E-2</v>
      </c>
      <c r="S589" s="80">
        <v>-4894.7857999999997</v>
      </c>
      <c r="T589" s="82">
        <v>-7.9902262996733794E-2</v>
      </c>
      <c r="U589" s="83">
        <v>105</v>
      </c>
      <c r="V589" s="84">
        <v>22</v>
      </c>
    </row>
    <row r="590" spans="1:22" x14ac:dyDescent="0.25">
      <c r="A590" s="18" t="str">
        <f t="shared" si="9"/>
        <v>202302-South West17</v>
      </c>
      <c r="B590" s="76">
        <v>2023</v>
      </c>
      <c r="C590" s="77">
        <v>221841</v>
      </c>
      <c r="D590" s="77" t="s">
        <v>57</v>
      </c>
      <c r="E590" s="77" t="s">
        <v>474</v>
      </c>
      <c r="F590" s="77" t="s">
        <v>424</v>
      </c>
      <c r="G590" s="78" t="s">
        <v>537</v>
      </c>
      <c r="H590" s="77" t="s">
        <v>9</v>
      </c>
      <c r="I590" s="77" t="s">
        <v>3</v>
      </c>
      <c r="J590" s="79">
        <v>127</v>
      </c>
      <c r="K590" s="79">
        <v>363</v>
      </c>
      <c r="L590" s="79">
        <v>1292</v>
      </c>
      <c r="M590" s="80">
        <v>60769.239000000001</v>
      </c>
      <c r="N590" s="80">
        <v>478.49794488189002</v>
      </c>
      <c r="O590" s="81">
        <v>2.8582677165354302</v>
      </c>
      <c r="P590" s="81">
        <v>3.5592286501377401</v>
      </c>
      <c r="Q590" s="80">
        <v>8561.9889999999996</v>
      </c>
      <c r="R590" s="82">
        <v>0.14089347079037801</v>
      </c>
      <c r="S590" s="80">
        <v>4102.5389999999898</v>
      </c>
      <c r="T590" s="82">
        <v>6.7510126299261203E-2</v>
      </c>
      <c r="U590" s="83">
        <v>106</v>
      </c>
      <c r="V590" s="84">
        <v>17</v>
      </c>
    </row>
    <row r="591" spans="1:22" x14ac:dyDescent="0.25">
      <c r="A591" s="18" t="str">
        <f t="shared" si="9"/>
        <v>202303-North Central30</v>
      </c>
      <c r="B591" s="76">
        <v>2023</v>
      </c>
      <c r="C591" s="77">
        <v>729882</v>
      </c>
      <c r="D591" s="77" t="s">
        <v>195</v>
      </c>
      <c r="E591" s="77" t="s">
        <v>471</v>
      </c>
      <c r="F591" s="77" t="s">
        <v>413</v>
      </c>
      <c r="G591" s="78" t="s">
        <v>533</v>
      </c>
      <c r="H591" s="77" t="s">
        <v>9</v>
      </c>
      <c r="I591" s="77" t="s">
        <v>3</v>
      </c>
      <c r="J591" s="79">
        <v>98</v>
      </c>
      <c r="K591" s="79">
        <v>333</v>
      </c>
      <c r="L591" s="79">
        <v>1428</v>
      </c>
      <c r="M591" s="80">
        <v>60238.289599999996</v>
      </c>
      <c r="N591" s="80">
        <v>614.67642448979598</v>
      </c>
      <c r="O591" s="81">
        <v>3.3979591836734699</v>
      </c>
      <c r="P591" s="81">
        <v>4.2882882882882898</v>
      </c>
      <c r="Q591" s="80">
        <v>5218.0395999999901</v>
      </c>
      <c r="R591" s="82">
        <v>8.6623302797096596E-2</v>
      </c>
      <c r="S591" s="80">
        <v>1815.9395999999899</v>
      </c>
      <c r="T591" s="82">
        <v>3.0145935617667201E-2</v>
      </c>
      <c r="U591" s="83">
        <v>107</v>
      </c>
      <c r="V591" s="84">
        <v>30</v>
      </c>
    </row>
    <row r="592" spans="1:22" x14ac:dyDescent="0.25">
      <c r="A592" s="18" t="str">
        <f t="shared" si="9"/>
        <v>202303-North Central31</v>
      </c>
      <c r="B592" s="76">
        <v>2023</v>
      </c>
      <c r="C592" s="77">
        <v>438205</v>
      </c>
      <c r="D592" s="77" t="s">
        <v>117</v>
      </c>
      <c r="E592" s="77" t="s">
        <v>471</v>
      </c>
      <c r="F592" s="77" t="s">
        <v>415</v>
      </c>
      <c r="G592" s="78" t="s">
        <v>533</v>
      </c>
      <c r="H592" s="77" t="s">
        <v>9</v>
      </c>
      <c r="I592" s="77" t="s">
        <v>3</v>
      </c>
      <c r="J592" s="79">
        <v>132</v>
      </c>
      <c r="K592" s="79">
        <v>472</v>
      </c>
      <c r="L592" s="79">
        <v>1487</v>
      </c>
      <c r="M592" s="80">
        <v>60225.069000000003</v>
      </c>
      <c r="N592" s="80">
        <v>456.25052272727299</v>
      </c>
      <c r="O592" s="81">
        <v>3.5757575757575801</v>
      </c>
      <c r="P592" s="81">
        <v>3.1504237288135601</v>
      </c>
      <c r="Q592" s="80">
        <v>8485.3189999999995</v>
      </c>
      <c r="R592" s="82">
        <v>0.14089347079037801</v>
      </c>
      <c r="S592" s="80">
        <v>3884.56899999999</v>
      </c>
      <c r="T592" s="82">
        <v>6.4500864249736098E-2</v>
      </c>
      <c r="U592" s="83">
        <v>108</v>
      </c>
      <c r="V592" s="84">
        <v>31</v>
      </c>
    </row>
    <row r="593" spans="1:22" x14ac:dyDescent="0.25">
      <c r="A593" s="18" t="str">
        <f t="shared" si="9"/>
        <v>202304-South Central19</v>
      </c>
      <c r="B593" s="76">
        <v>2023</v>
      </c>
      <c r="C593" s="77">
        <v>122095</v>
      </c>
      <c r="D593" s="77" t="s">
        <v>492</v>
      </c>
      <c r="E593" s="77" t="s">
        <v>472</v>
      </c>
      <c r="F593" s="77" t="s">
        <v>398</v>
      </c>
      <c r="G593" s="78" t="s">
        <v>537</v>
      </c>
      <c r="H593" s="77" t="s">
        <v>2</v>
      </c>
      <c r="I593" s="77" t="s">
        <v>3</v>
      </c>
      <c r="J593" s="79">
        <v>185</v>
      </c>
      <c r="K593" s="79">
        <v>496</v>
      </c>
      <c r="L593" s="79">
        <v>1899</v>
      </c>
      <c r="M593" s="80">
        <v>60057.606</v>
      </c>
      <c r="N593" s="80">
        <v>324.63570810810802</v>
      </c>
      <c r="O593" s="81">
        <v>2.6810810810810799</v>
      </c>
      <c r="P593" s="81">
        <v>3.8286290322580601</v>
      </c>
      <c r="Q593" s="80">
        <v>-1545.39400000001</v>
      </c>
      <c r="R593" s="82">
        <v>-2.57318615064345E-2</v>
      </c>
      <c r="S593" s="80">
        <v>-7217.8940000000102</v>
      </c>
      <c r="T593" s="82">
        <v>-0.120182845783097</v>
      </c>
      <c r="U593" s="83">
        <v>109</v>
      </c>
      <c r="V593" s="84">
        <v>19</v>
      </c>
    </row>
    <row r="594" spans="1:22" x14ac:dyDescent="0.25">
      <c r="A594" s="18" t="str">
        <f t="shared" si="9"/>
        <v>202304-South Central20</v>
      </c>
      <c r="B594" s="76">
        <v>2023</v>
      </c>
      <c r="C594" s="77">
        <v>551613</v>
      </c>
      <c r="D594" s="77" t="s">
        <v>139</v>
      </c>
      <c r="E594" s="77" t="s">
        <v>472</v>
      </c>
      <c r="F594" s="77" t="s">
        <v>398</v>
      </c>
      <c r="G594" s="78" t="s">
        <v>534</v>
      </c>
      <c r="H594" s="77" t="s">
        <v>9</v>
      </c>
      <c r="I594" s="77" t="s">
        <v>3</v>
      </c>
      <c r="J594" s="79">
        <v>85</v>
      </c>
      <c r="K594" s="79">
        <v>311</v>
      </c>
      <c r="L594" s="79">
        <v>1128</v>
      </c>
      <c r="M594" s="80">
        <v>60034.639199999998</v>
      </c>
      <c r="N594" s="80">
        <v>706.28987294117599</v>
      </c>
      <c r="O594" s="81">
        <v>3.6588235294117601</v>
      </c>
      <c r="P594" s="81">
        <v>3.6270096463022501</v>
      </c>
      <c r="Q594" s="80">
        <v>16539.639200000001</v>
      </c>
      <c r="R594" s="82">
        <v>0.275501600749189</v>
      </c>
      <c r="S594" s="80">
        <v>13856.1392</v>
      </c>
      <c r="T594" s="82">
        <v>0.23080240648802</v>
      </c>
      <c r="U594" s="83">
        <v>110</v>
      </c>
      <c r="V594" s="84">
        <v>20</v>
      </c>
    </row>
    <row r="595" spans="1:22" x14ac:dyDescent="0.25">
      <c r="A595" s="18" t="str">
        <f t="shared" si="9"/>
        <v>202304-South Central21</v>
      </c>
      <c r="B595" s="76">
        <v>2023</v>
      </c>
      <c r="C595" s="77">
        <v>466514</v>
      </c>
      <c r="D595" s="77" t="s">
        <v>121</v>
      </c>
      <c r="E595" s="77" t="s">
        <v>472</v>
      </c>
      <c r="F595" s="77" t="s">
        <v>421</v>
      </c>
      <c r="G595" s="78" t="s">
        <v>534</v>
      </c>
      <c r="H595" s="77" t="s">
        <v>9</v>
      </c>
      <c r="I595" s="77" t="s">
        <v>3</v>
      </c>
      <c r="J595" s="79">
        <v>121</v>
      </c>
      <c r="K595" s="79">
        <v>420</v>
      </c>
      <c r="L595" s="79">
        <v>1479</v>
      </c>
      <c r="M595" s="80">
        <v>59647.652699999999</v>
      </c>
      <c r="N595" s="80">
        <v>492.95580743801702</v>
      </c>
      <c r="O595" s="81">
        <v>3.4710743801652901</v>
      </c>
      <c r="P595" s="81">
        <v>3.52142857142857</v>
      </c>
      <c r="Q595" s="80">
        <v>6142.4026999999996</v>
      </c>
      <c r="R595" s="82">
        <v>0.102978112665949</v>
      </c>
      <c r="S595" s="80">
        <v>2339.9027000000001</v>
      </c>
      <c r="T595" s="82">
        <v>3.9228747387070301E-2</v>
      </c>
      <c r="U595" s="83">
        <v>111</v>
      </c>
      <c r="V595" s="84">
        <v>21</v>
      </c>
    </row>
    <row r="596" spans="1:22" x14ac:dyDescent="0.25">
      <c r="A596" s="18" t="str">
        <f t="shared" si="9"/>
        <v>202306-South East8</v>
      </c>
      <c r="B596" s="76">
        <v>2023</v>
      </c>
      <c r="C596" s="77">
        <v>463072</v>
      </c>
      <c r="D596" s="77" t="s">
        <v>118</v>
      </c>
      <c r="E596" s="77" t="s">
        <v>476</v>
      </c>
      <c r="F596" s="77" t="s">
        <v>397</v>
      </c>
      <c r="G596" s="78" t="s">
        <v>536</v>
      </c>
      <c r="H596" s="77" t="s">
        <v>9</v>
      </c>
      <c r="I596" s="77" t="s">
        <v>3</v>
      </c>
      <c r="J596" s="79">
        <v>89</v>
      </c>
      <c r="K596" s="79">
        <v>337</v>
      </c>
      <c r="L596" s="79">
        <v>1196</v>
      </c>
      <c r="M596" s="80">
        <v>59535.388800000001</v>
      </c>
      <c r="N596" s="80">
        <v>668.93695280898896</v>
      </c>
      <c r="O596" s="81">
        <v>3.78651685393258</v>
      </c>
      <c r="P596" s="81">
        <v>3.5489614243323402</v>
      </c>
      <c r="Q596" s="80">
        <v>8000.1387999999997</v>
      </c>
      <c r="R596" s="82">
        <v>0.134376191392236</v>
      </c>
      <c r="S596" s="80">
        <v>4665.2287999999999</v>
      </c>
      <c r="T596" s="82">
        <v>7.8360600208257997E-2</v>
      </c>
      <c r="U596" s="83">
        <v>112</v>
      </c>
      <c r="V596" s="84">
        <v>8</v>
      </c>
    </row>
    <row r="597" spans="1:22" x14ac:dyDescent="0.25">
      <c r="A597" s="18" t="str">
        <f t="shared" si="9"/>
        <v>202303-North Central32</v>
      </c>
      <c r="B597" s="76">
        <v>2023</v>
      </c>
      <c r="C597" s="77">
        <v>832569</v>
      </c>
      <c r="D597" s="77" t="s">
        <v>232</v>
      </c>
      <c r="E597" s="77" t="s">
        <v>471</v>
      </c>
      <c r="F597" s="77" t="s">
        <v>426</v>
      </c>
      <c r="G597" s="78" t="s">
        <v>533</v>
      </c>
      <c r="H597" s="77" t="s">
        <v>9</v>
      </c>
      <c r="I597" s="77" t="s">
        <v>3</v>
      </c>
      <c r="J597" s="79">
        <v>95</v>
      </c>
      <c r="K597" s="79">
        <v>376</v>
      </c>
      <c r="L597" s="79">
        <v>1408</v>
      </c>
      <c r="M597" s="80">
        <v>59240.944000000003</v>
      </c>
      <c r="N597" s="80">
        <v>623.58888421052598</v>
      </c>
      <c r="O597" s="81">
        <v>3.95789473684211</v>
      </c>
      <c r="P597" s="81">
        <v>3.7446808510638299</v>
      </c>
      <c r="Q597" s="80">
        <v>7327.9439999999904</v>
      </c>
      <c r="R597" s="82">
        <v>0.123697286120221</v>
      </c>
      <c r="S597" s="80">
        <v>3973.7439999999901</v>
      </c>
      <c r="T597" s="82">
        <v>6.7077661692899304E-2</v>
      </c>
      <c r="U597" s="83">
        <v>113</v>
      </c>
      <c r="V597" s="84">
        <v>32</v>
      </c>
    </row>
    <row r="598" spans="1:22" x14ac:dyDescent="0.25">
      <c r="A598" s="18" t="str">
        <f t="shared" si="9"/>
        <v>202304-South Central22</v>
      </c>
      <c r="B598" s="76">
        <v>2023</v>
      </c>
      <c r="C598" s="77">
        <v>652151</v>
      </c>
      <c r="D598" s="77" t="s">
        <v>233</v>
      </c>
      <c r="E598" s="77" t="s">
        <v>472</v>
      </c>
      <c r="F598" s="77" t="s">
        <v>393</v>
      </c>
      <c r="G598" s="78" t="s">
        <v>534</v>
      </c>
      <c r="H598" s="77" t="s">
        <v>2</v>
      </c>
      <c r="I598" s="77" t="s">
        <v>3</v>
      </c>
      <c r="J598" s="79">
        <v>248</v>
      </c>
      <c r="K598" s="79">
        <v>440</v>
      </c>
      <c r="L598" s="79">
        <v>1566</v>
      </c>
      <c r="M598" s="80">
        <v>58889.787000000098</v>
      </c>
      <c r="N598" s="80">
        <v>237.458818548387</v>
      </c>
      <c r="O598" s="81">
        <v>1.7741935483871001</v>
      </c>
      <c r="P598" s="81">
        <v>3.55909090909091</v>
      </c>
      <c r="Q598" s="80">
        <v>-7977.2130000000197</v>
      </c>
      <c r="R598" s="82">
        <v>-0.13546004165374201</v>
      </c>
      <c r="S598" s="80">
        <v>-15359.213</v>
      </c>
      <c r="T598" s="82">
        <v>-0.26081284688633699</v>
      </c>
      <c r="U598" s="83">
        <v>114</v>
      </c>
      <c r="V598" s="84">
        <v>22</v>
      </c>
    </row>
    <row r="599" spans="1:22" x14ac:dyDescent="0.25">
      <c r="A599" s="18" t="str">
        <f t="shared" si="9"/>
        <v>202301-North West23</v>
      </c>
      <c r="B599" s="76">
        <v>2023</v>
      </c>
      <c r="C599" s="77">
        <v>629321</v>
      </c>
      <c r="D599" s="77" t="s">
        <v>168</v>
      </c>
      <c r="E599" s="77" t="s">
        <v>475</v>
      </c>
      <c r="F599" s="77" t="s">
        <v>399</v>
      </c>
      <c r="G599" s="78" t="s">
        <v>538</v>
      </c>
      <c r="H599" s="77" t="s">
        <v>9</v>
      </c>
      <c r="I599" s="77" t="s">
        <v>3</v>
      </c>
      <c r="J599" s="79">
        <v>122</v>
      </c>
      <c r="K599" s="79">
        <v>449</v>
      </c>
      <c r="L599" s="79">
        <v>1383</v>
      </c>
      <c r="M599" s="80">
        <v>58668.519</v>
      </c>
      <c r="N599" s="80">
        <v>480.8895</v>
      </c>
      <c r="O599" s="81">
        <v>3.6803278688524599</v>
      </c>
      <c r="P599" s="81">
        <v>3.0801781737193799</v>
      </c>
      <c r="Q599" s="80">
        <v>7599.0189999999902</v>
      </c>
      <c r="R599" s="82">
        <v>0.12952464336111799</v>
      </c>
      <c r="S599" s="80">
        <v>3326.9690000000001</v>
      </c>
      <c r="T599" s="82">
        <v>5.67079083758701E-2</v>
      </c>
      <c r="U599" s="83">
        <v>115</v>
      </c>
      <c r="V599" s="84">
        <v>23</v>
      </c>
    </row>
    <row r="600" spans="1:22" x14ac:dyDescent="0.25">
      <c r="A600" s="18" t="str">
        <f t="shared" si="9"/>
        <v>202303-North Central33</v>
      </c>
      <c r="B600" s="76">
        <v>2023</v>
      </c>
      <c r="C600" s="77">
        <v>316008</v>
      </c>
      <c r="D600" s="77" t="s">
        <v>104</v>
      </c>
      <c r="E600" s="77" t="s">
        <v>471</v>
      </c>
      <c r="F600" s="77" t="s">
        <v>401</v>
      </c>
      <c r="G600" s="78" t="s">
        <v>538</v>
      </c>
      <c r="H600" s="77" t="s">
        <v>2</v>
      </c>
      <c r="I600" s="77" t="s">
        <v>3</v>
      </c>
      <c r="J600" s="79">
        <v>59</v>
      </c>
      <c r="K600" s="79">
        <v>268</v>
      </c>
      <c r="L600" s="79">
        <v>1326</v>
      </c>
      <c r="M600" s="80">
        <v>56658.316500000001</v>
      </c>
      <c r="N600" s="80">
        <v>960.31044915254301</v>
      </c>
      <c r="O600" s="81">
        <v>4.5423728813559299</v>
      </c>
      <c r="P600" s="81">
        <v>4.9477611940298498</v>
      </c>
      <c r="Q600" s="80">
        <v>5834.5664999999999</v>
      </c>
      <c r="R600" s="82">
        <v>0.102978112665949</v>
      </c>
      <c r="S600" s="80">
        <v>3714.6165000000001</v>
      </c>
      <c r="T600" s="82">
        <v>6.5561716786978697E-2</v>
      </c>
      <c r="U600" s="83">
        <v>116</v>
      </c>
      <c r="V600" s="84">
        <v>33</v>
      </c>
    </row>
    <row r="601" spans="1:22" x14ac:dyDescent="0.25">
      <c r="A601" s="18" t="str">
        <f t="shared" si="9"/>
        <v>202303-North Central34</v>
      </c>
      <c r="B601" s="76">
        <v>2023</v>
      </c>
      <c r="C601" s="77">
        <v>870139</v>
      </c>
      <c r="D601" s="77" t="s">
        <v>174</v>
      </c>
      <c r="E601" s="77" t="s">
        <v>471</v>
      </c>
      <c r="F601" s="77" t="s">
        <v>415</v>
      </c>
      <c r="G601" s="78" t="s">
        <v>533</v>
      </c>
      <c r="H601" s="77" t="s">
        <v>2</v>
      </c>
      <c r="I601" s="77" t="s">
        <v>3</v>
      </c>
      <c r="J601" s="79">
        <v>66</v>
      </c>
      <c r="K601" s="79">
        <v>265</v>
      </c>
      <c r="L601" s="79">
        <v>1425</v>
      </c>
      <c r="M601" s="80">
        <v>56524.213199999998</v>
      </c>
      <c r="N601" s="80">
        <v>856.42747272727297</v>
      </c>
      <c r="O601" s="81">
        <v>4.01515151515152</v>
      </c>
      <c r="P601" s="81">
        <v>5.3773584905660403</v>
      </c>
      <c r="Q601" s="80">
        <v>5063.7132000000001</v>
      </c>
      <c r="R601" s="82">
        <v>8.9584850691915505E-2</v>
      </c>
      <c r="S601" s="80">
        <v>2732.8132000000001</v>
      </c>
      <c r="T601" s="82">
        <v>4.8347655726413502E-2</v>
      </c>
      <c r="U601" s="83">
        <v>117</v>
      </c>
      <c r="V601" s="84">
        <v>34</v>
      </c>
    </row>
    <row r="602" spans="1:22" x14ac:dyDescent="0.25">
      <c r="A602" s="18" t="str">
        <f t="shared" si="9"/>
        <v>202303-North Central35</v>
      </c>
      <c r="B602" s="76">
        <v>2023</v>
      </c>
      <c r="C602" s="77">
        <v>435694</v>
      </c>
      <c r="D602" s="77" t="s">
        <v>114</v>
      </c>
      <c r="E602" s="77" t="s">
        <v>471</v>
      </c>
      <c r="F602" s="77" t="s">
        <v>413</v>
      </c>
      <c r="G602" s="78" t="s">
        <v>533</v>
      </c>
      <c r="H602" s="77" t="s">
        <v>9</v>
      </c>
      <c r="I602" s="77" t="s">
        <v>3</v>
      </c>
      <c r="J602" s="79">
        <v>82</v>
      </c>
      <c r="K602" s="79">
        <v>315</v>
      </c>
      <c r="L602" s="79">
        <v>1277</v>
      </c>
      <c r="M602" s="80">
        <v>56510.270199999999</v>
      </c>
      <c r="N602" s="80">
        <v>689.14963658536601</v>
      </c>
      <c r="O602" s="81">
        <v>3.8414634146341502</v>
      </c>
      <c r="P602" s="81">
        <v>4.0539682539682502</v>
      </c>
      <c r="Q602" s="80">
        <v>8718.0201999999899</v>
      </c>
      <c r="R602" s="82">
        <v>0.15427319970591799</v>
      </c>
      <c r="S602" s="80">
        <v>5835.0201999999999</v>
      </c>
      <c r="T602" s="82">
        <v>0.103255924619522</v>
      </c>
      <c r="U602" s="83">
        <v>118</v>
      </c>
      <c r="V602" s="84">
        <v>35</v>
      </c>
    </row>
    <row r="603" spans="1:22" x14ac:dyDescent="0.25">
      <c r="A603" s="18" t="str">
        <f t="shared" si="9"/>
        <v>202301-North West24</v>
      </c>
      <c r="B603" s="76">
        <v>2023</v>
      </c>
      <c r="C603" s="77">
        <v>477716</v>
      </c>
      <c r="D603" s="77" t="s">
        <v>510</v>
      </c>
      <c r="E603" s="77" t="s">
        <v>475</v>
      </c>
      <c r="F603" s="77" t="s">
        <v>524</v>
      </c>
      <c r="G603" s="78" t="s">
        <v>538</v>
      </c>
      <c r="H603" s="77" t="s">
        <v>9</v>
      </c>
      <c r="I603" s="77" t="s">
        <v>3</v>
      </c>
      <c r="J603" s="79">
        <v>101</v>
      </c>
      <c r="K603" s="79">
        <v>282</v>
      </c>
      <c r="L603" s="79">
        <v>1374</v>
      </c>
      <c r="M603" s="80">
        <v>55987.955999999998</v>
      </c>
      <c r="N603" s="80">
        <v>554.33619801980205</v>
      </c>
      <c r="O603" s="81">
        <v>2.7920792079207901</v>
      </c>
      <c r="P603" s="81">
        <v>4.8723404255319096</v>
      </c>
      <c r="Q603" s="80">
        <v>3446.7059999999901</v>
      </c>
      <c r="R603" s="82">
        <v>6.1561561561561402E-2</v>
      </c>
      <c r="S603" s="80">
        <v>8.2559999999919107</v>
      </c>
      <c r="T603" s="82">
        <v>1.47460285922778E-4</v>
      </c>
      <c r="U603" s="83">
        <v>119</v>
      </c>
      <c r="V603" s="84">
        <v>24</v>
      </c>
    </row>
    <row r="604" spans="1:22" x14ac:dyDescent="0.25">
      <c r="A604" s="18" t="str">
        <f t="shared" si="9"/>
        <v>202304-South Central23</v>
      </c>
      <c r="B604" s="76">
        <v>2023</v>
      </c>
      <c r="C604" s="77">
        <v>782190</v>
      </c>
      <c r="D604" s="77" t="s">
        <v>53</v>
      </c>
      <c r="E604" s="77" t="s">
        <v>472</v>
      </c>
      <c r="F604" s="77" t="s">
        <v>403</v>
      </c>
      <c r="G604" s="78" t="s">
        <v>537</v>
      </c>
      <c r="H604" s="77" t="s">
        <v>2</v>
      </c>
      <c r="I604" s="77" t="s">
        <v>3</v>
      </c>
      <c r="J604" s="79">
        <v>243</v>
      </c>
      <c r="K604" s="79">
        <v>396</v>
      </c>
      <c r="L604" s="79">
        <v>1306</v>
      </c>
      <c r="M604" s="80">
        <v>55355.765999999901</v>
      </c>
      <c r="N604" s="80">
        <v>227.801506172839</v>
      </c>
      <c r="O604" s="81">
        <v>1.62962962962963</v>
      </c>
      <c r="P604" s="81">
        <v>3.2979797979797998</v>
      </c>
      <c r="Q604" s="80">
        <v>7799.2659999999996</v>
      </c>
      <c r="R604" s="82">
        <v>0.14089347079037801</v>
      </c>
      <c r="S604" s="80">
        <v>599.26599999999496</v>
      </c>
      <c r="T604" s="82">
        <v>1.0825719582671801E-2</v>
      </c>
      <c r="U604" s="83">
        <v>120</v>
      </c>
      <c r="V604" s="84">
        <v>23</v>
      </c>
    </row>
    <row r="605" spans="1:22" x14ac:dyDescent="0.25">
      <c r="A605" s="18" t="str">
        <f t="shared" si="9"/>
        <v>202303-North Central36</v>
      </c>
      <c r="B605" s="76">
        <v>2023</v>
      </c>
      <c r="C605" s="77">
        <v>302233</v>
      </c>
      <c r="D605" s="77" t="s">
        <v>75</v>
      </c>
      <c r="E605" s="77" t="s">
        <v>471</v>
      </c>
      <c r="F605" s="77" t="s">
        <v>396</v>
      </c>
      <c r="G605" s="78" t="s">
        <v>533</v>
      </c>
      <c r="H605" s="77" t="s">
        <v>2</v>
      </c>
      <c r="I605" s="77" t="s">
        <v>3</v>
      </c>
      <c r="J605" s="79">
        <v>118</v>
      </c>
      <c r="K605" s="79">
        <v>402</v>
      </c>
      <c r="L605" s="79">
        <v>1261</v>
      </c>
      <c r="M605" s="80">
        <v>55018.205999999998</v>
      </c>
      <c r="N605" s="80">
        <v>466.25598305084702</v>
      </c>
      <c r="O605" s="81">
        <v>3.4067796610169498</v>
      </c>
      <c r="P605" s="81">
        <v>3.1368159203980102</v>
      </c>
      <c r="Q605" s="80">
        <v>7751.7060000000001</v>
      </c>
      <c r="R605" s="82">
        <v>0.14089347079037801</v>
      </c>
      <c r="S605" s="80">
        <v>3657.0059999999899</v>
      </c>
      <c r="T605" s="82">
        <v>6.6469015729084202E-2</v>
      </c>
      <c r="U605" s="83">
        <v>121</v>
      </c>
      <c r="V605" s="84">
        <v>36</v>
      </c>
    </row>
    <row r="606" spans="1:22" x14ac:dyDescent="0.25">
      <c r="A606" s="18" t="str">
        <f t="shared" si="9"/>
        <v>202301-North West25</v>
      </c>
      <c r="B606" s="76">
        <v>2023</v>
      </c>
      <c r="C606" s="77">
        <v>400575</v>
      </c>
      <c r="D606" s="77" t="s">
        <v>102</v>
      </c>
      <c r="E606" s="77" t="s">
        <v>475</v>
      </c>
      <c r="F606" s="77" t="s">
        <v>402</v>
      </c>
      <c r="G606" s="78" t="s">
        <v>533</v>
      </c>
      <c r="H606" s="77" t="s">
        <v>2</v>
      </c>
      <c r="I606" s="77" t="s">
        <v>3</v>
      </c>
      <c r="J606" s="79">
        <v>106</v>
      </c>
      <c r="K606" s="79">
        <v>296</v>
      </c>
      <c r="L606" s="79">
        <v>1171</v>
      </c>
      <c r="M606" s="80">
        <v>54217.082999999999</v>
      </c>
      <c r="N606" s="80">
        <v>511.48191509434002</v>
      </c>
      <c r="O606" s="81">
        <v>2.79245283018868</v>
      </c>
      <c r="P606" s="81">
        <v>3.9560810810810798</v>
      </c>
      <c r="Q606" s="80">
        <v>7638.8329999999996</v>
      </c>
      <c r="R606" s="82">
        <v>0.14089347079037801</v>
      </c>
      <c r="S606" s="80">
        <v>4032.7330000000002</v>
      </c>
      <c r="T606" s="82">
        <v>7.43812240876182E-2</v>
      </c>
      <c r="U606" s="83">
        <v>122</v>
      </c>
      <c r="V606" s="84">
        <v>25</v>
      </c>
    </row>
    <row r="607" spans="1:22" x14ac:dyDescent="0.25">
      <c r="A607" s="18" t="str">
        <f t="shared" si="9"/>
        <v>202306-South East9</v>
      </c>
      <c r="B607" s="76">
        <v>2023</v>
      </c>
      <c r="C607" s="77">
        <v>913384</v>
      </c>
      <c r="D607" s="77" t="s">
        <v>254</v>
      </c>
      <c r="E607" s="77" t="s">
        <v>476</v>
      </c>
      <c r="F607" s="77" t="s">
        <v>397</v>
      </c>
      <c r="G607" s="78" t="s">
        <v>533</v>
      </c>
      <c r="H607" s="77" t="s">
        <v>2</v>
      </c>
      <c r="I607" s="77" t="s">
        <v>3</v>
      </c>
      <c r="J607" s="79">
        <v>95</v>
      </c>
      <c r="K607" s="79">
        <v>336</v>
      </c>
      <c r="L607" s="79">
        <v>1037</v>
      </c>
      <c r="M607" s="80">
        <v>53454.904000000002</v>
      </c>
      <c r="N607" s="80">
        <v>562.68320000000006</v>
      </c>
      <c r="O607" s="81">
        <v>3.53684210526316</v>
      </c>
      <c r="P607" s="81">
        <v>3.0863095238095202</v>
      </c>
      <c r="Q607" s="80">
        <v>11402.904</v>
      </c>
      <c r="R607" s="82">
        <v>0.21331820182485001</v>
      </c>
      <c r="S607" s="80">
        <v>7871.7840000000097</v>
      </c>
      <c r="T607" s="82">
        <v>0.14726027756031501</v>
      </c>
      <c r="U607" s="83">
        <v>123</v>
      </c>
      <c r="V607" s="84">
        <v>9</v>
      </c>
    </row>
    <row r="608" spans="1:22" x14ac:dyDescent="0.25">
      <c r="A608" s="18" t="str">
        <f t="shared" si="9"/>
        <v>202302-South West18</v>
      </c>
      <c r="B608" s="76">
        <v>2023</v>
      </c>
      <c r="C608" s="77">
        <v>903842</v>
      </c>
      <c r="D608" s="77" t="s">
        <v>250</v>
      </c>
      <c r="E608" s="77" t="s">
        <v>474</v>
      </c>
      <c r="F608" s="77" t="s">
        <v>424</v>
      </c>
      <c r="G608" s="78" t="s">
        <v>537</v>
      </c>
      <c r="H608" s="77" t="s">
        <v>9</v>
      </c>
      <c r="I608" s="77" t="s">
        <v>3</v>
      </c>
      <c r="J608" s="79">
        <v>69</v>
      </c>
      <c r="K608" s="79">
        <v>259</v>
      </c>
      <c r="L608" s="79">
        <v>1182</v>
      </c>
      <c r="M608" s="80">
        <v>53397.489600000001</v>
      </c>
      <c r="N608" s="80">
        <v>773.87666086956494</v>
      </c>
      <c r="O608" s="81">
        <v>3.7536231884058</v>
      </c>
      <c r="P608" s="81">
        <v>4.5637065637065604</v>
      </c>
      <c r="Q608" s="80">
        <v>9260.4895999999899</v>
      </c>
      <c r="R608" s="82">
        <v>0.173425561189678</v>
      </c>
      <c r="S608" s="80">
        <v>6769.7896000000001</v>
      </c>
      <c r="T608" s="82">
        <v>0.12678104627600301</v>
      </c>
      <c r="U608" s="83">
        <v>124</v>
      </c>
      <c r="V608" s="84">
        <v>18</v>
      </c>
    </row>
    <row r="609" spans="1:22" x14ac:dyDescent="0.25">
      <c r="A609" s="18" t="str">
        <f t="shared" si="9"/>
        <v>202306-South East10</v>
      </c>
      <c r="B609" s="76">
        <v>2023</v>
      </c>
      <c r="C609" s="77">
        <v>504704</v>
      </c>
      <c r="D609" s="77" t="s">
        <v>131</v>
      </c>
      <c r="E609" s="77" t="s">
        <v>476</v>
      </c>
      <c r="F609" s="77" t="s">
        <v>417</v>
      </c>
      <c r="G609" s="78" t="s">
        <v>536</v>
      </c>
      <c r="H609" s="77" t="s">
        <v>9</v>
      </c>
      <c r="I609" s="77" t="s">
        <v>3</v>
      </c>
      <c r="J609" s="79">
        <v>112</v>
      </c>
      <c r="K609" s="79">
        <v>351</v>
      </c>
      <c r="L609" s="79">
        <v>1179</v>
      </c>
      <c r="M609" s="80">
        <v>53319.93</v>
      </c>
      <c r="N609" s="80">
        <v>476.07080357142797</v>
      </c>
      <c r="O609" s="81">
        <v>3.1339285714285698</v>
      </c>
      <c r="P609" s="81">
        <v>3.3589743589743599</v>
      </c>
      <c r="Q609" s="80">
        <v>7512.43</v>
      </c>
      <c r="R609" s="82">
        <v>0.14089347079037801</v>
      </c>
      <c r="S609" s="80">
        <v>3403.49</v>
      </c>
      <c r="T609" s="82">
        <v>6.3831479148603501E-2</v>
      </c>
      <c r="U609" s="83">
        <v>125</v>
      </c>
      <c r="V609" s="84">
        <v>10</v>
      </c>
    </row>
    <row r="610" spans="1:22" x14ac:dyDescent="0.25">
      <c r="A610" s="18" t="str">
        <f t="shared" si="9"/>
        <v>202306-South East11</v>
      </c>
      <c r="B610" s="76">
        <v>2023</v>
      </c>
      <c r="C610" s="77">
        <v>879102</v>
      </c>
      <c r="D610" s="77" t="s">
        <v>484</v>
      </c>
      <c r="E610" s="77" t="s">
        <v>476</v>
      </c>
      <c r="F610" s="77" t="s">
        <v>523</v>
      </c>
      <c r="G610" s="78" t="s">
        <v>536</v>
      </c>
      <c r="H610" s="77" t="s">
        <v>9</v>
      </c>
      <c r="I610" s="77" t="s">
        <v>3</v>
      </c>
      <c r="J610" s="79">
        <v>66</v>
      </c>
      <c r="K610" s="79">
        <v>256</v>
      </c>
      <c r="L610" s="79">
        <v>1270</v>
      </c>
      <c r="M610" s="80">
        <v>53315.495999999999</v>
      </c>
      <c r="N610" s="80">
        <v>807.81054545454504</v>
      </c>
      <c r="O610" s="81">
        <v>3.8787878787878798</v>
      </c>
      <c r="P610" s="81">
        <v>4.9609375</v>
      </c>
      <c r="Q610" s="80">
        <v>7306.9960000000001</v>
      </c>
      <c r="R610" s="82">
        <v>0.13705201204542899</v>
      </c>
      <c r="S610" s="80">
        <v>4825.3360000000002</v>
      </c>
      <c r="T610" s="82">
        <v>9.0505319504108103E-2</v>
      </c>
      <c r="U610" s="83">
        <v>126</v>
      </c>
      <c r="V610" s="84">
        <v>11</v>
      </c>
    </row>
    <row r="611" spans="1:22" x14ac:dyDescent="0.25">
      <c r="A611" s="18" t="str">
        <f t="shared" si="9"/>
        <v>202301-North West26</v>
      </c>
      <c r="B611" s="76">
        <v>2023</v>
      </c>
      <c r="C611" s="77">
        <v>405328</v>
      </c>
      <c r="D611" s="77" t="s">
        <v>105</v>
      </c>
      <c r="E611" s="77" t="s">
        <v>475</v>
      </c>
      <c r="F611" s="77" t="s">
        <v>399</v>
      </c>
      <c r="G611" s="78" t="s">
        <v>535</v>
      </c>
      <c r="H611" s="77" t="s">
        <v>2</v>
      </c>
      <c r="I611" s="77" t="s">
        <v>3</v>
      </c>
      <c r="J611" s="79">
        <v>72</v>
      </c>
      <c r="K611" s="79">
        <v>325</v>
      </c>
      <c r="L611" s="79">
        <v>1428</v>
      </c>
      <c r="M611" s="80">
        <v>52216.674599999998</v>
      </c>
      <c r="N611" s="80">
        <v>725.23159166666596</v>
      </c>
      <c r="O611" s="81">
        <v>4.5138888888888902</v>
      </c>
      <c r="P611" s="81">
        <v>4.39384615384615</v>
      </c>
      <c r="Q611" s="80">
        <v>5377.1746000000103</v>
      </c>
      <c r="R611" s="82">
        <v>0.102978112665949</v>
      </c>
      <c r="S611" s="80">
        <v>2793.1745999999998</v>
      </c>
      <c r="T611" s="82">
        <v>5.3492004640218901E-2</v>
      </c>
      <c r="U611" s="83">
        <v>127</v>
      </c>
      <c r="V611" s="84">
        <v>26</v>
      </c>
    </row>
    <row r="612" spans="1:22" x14ac:dyDescent="0.25">
      <c r="A612" s="18" t="str">
        <f t="shared" si="9"/>
        <v>202304-South Central24</v>
      </c>
      <c r="B612" s="76">
        <v>2023</v>
      </c>
      <c r="C612" s="77">
        <v>335207</v>
      </c>
      <c r="D612" s="77" t="s">
        <v>25</v>
      </c>
      <c r="E612" s="77" t="s">
        <v>472</v>
      </c>
      <c r="F612" s="77" t="s">
        <v>398</v>
      </c>
      <c r="G612" s="78" t="s">
        <v>535</v>
      </c>
      <c r="H612" s="77" t="s">
        <v>2</v>
      </c>
      <c r="I612" s="77" t="s">
        <v>3</v>
      </c>
      <c r="J612" s="79">
        <v>87</v>
      </c>
      <c r="K612" s="79">
        <v>252</v>
      </c>
      <c r="L612" s="79">
        <v>1179</v>
      </c>
      <c r="M612" s="80">
        <v>51579.75</v>
      </c>
      <c r="N612" s="80">
        <v>592.87068965517199</v>
      </c>
      <c r="O612" s="81">
        <v>2.8965517241379302</v>
      </c>
      <c r="P612" s="81">
        <v>4.6785714285714297</v>
      </c>
      <c r="Q612" s="80">
        <v>7267.24999999999</v>
      </c>
      <c r="R612" s="82">
        <v>0.14089347079037801</v>
      </c>
      <c r="S612" s="80">
        <v>4583.75</v>
      </c>
      <c r="T612" s="82">
        <v>8.8867239565914899E-2</v>
      </c>
      <c r="U612" s="83">
        <v>128</v>
      </c>
      <c r="V612" s="84">
        <v>24</v>
      </c>
    </row>
    <row r="613" spans="1:22" x14ac:dyDescent="0.25">
      <c r="A613" s="18" t="str">
        <f t="shared" si="9"/>
        <v>202302-South West19</v>
      </c>
      <c r="B613" s="76">
        <v>2023</v>
      </c>
      <c r="C613" s="77">
        <v>947664</v>
      </c>
      <c r="D613" s="77" t="s">
        <v>358</v>
      </c>
      <c r="E613" s="77" t="s">
        <v>474</v>
      </c>
      <c r="F613" s="77" t="s">
        <v>424</v>
      </c>
      <c r="G613" s="78" t="s">
        <v>537</v>
      </c>
      <c r="H613" s="77" t="s">
        <v>9</v>
      </c>
      <c r="I613" s="77" t="s">
        <v>3</v>
      </c>
      <c r="J613" s="79">
        <v>95</v>
      </c>
      <c r="K613" s="79">
        <v>367</v>
      </c>
      <c r="L613" s="79">
        <v>1364</v>
      </c>
      <c r="M613" s="80">
        <v>51319.844799999999</v>
      </c>
      <c r="N613" s="80">
        <v>540.20889263157903</v>
      </c>
      <c r="O613" s="81">
        <v>3.8631578947368399</v>
      </c>
      <c r="P613" s="81">
        <v>3.7166212534059899</v>
      </c>
      <c r="Q613" s="80">
        <v>5585.0947999999898</v>
      </c>
      <c r="R613" s="82">
        <v>0.108829144393671</v>
      </c>
      <c r="S613" s="80">
        <v>2144.6947999999902</v>
      </c>
      <c r="T613" s="82">
        <v>4.1790749920584201E-2</v>
      </c>
      <c r="U613" s="83">
        <v>129</v>
      </c>
      <c r="V613" s="84">
        <v>19</v>
      </c>
    </row>
    <row r="614" spans="1:22" x14ac:dyDescent="0.25">
      <c r="A614" s="18" t="str">
        <f t="shared" si="9"/>
        <v>202302-South West20</v>
      </c>
      <c r="B614" s="76">
        <v>2023</v>
      </c>
      <c r="C614" s="77">
        <v>146932</v>
      </c>
      <c r="D614" s="77" t="s">
        <v>493</v>
      </c>
      <c r="E614" s="77" t="s">
        <v>474</v>
      </c>
      <c r="F614" s="77" t="s">
        <v>526</v>
      </c>
      <c r="G614" s="78" t="s">
        <v>537</v>
      </c>
      <c r="H614" s="77" t="s">
        <v>9</v>
      </c>
      <c r="I614" s="77" t="s">
        <v>3</v>
      </c>
      <c r="J614" s="79">
        <v>82</v>
      </c>
      <c r="K614" s="79">
        <v>261</v>
      </c>
      <c r="L614" s="79">
        <v>1166</v>
      </c>
      <c r="M614" s="80">
        <v>51248.637999999999</v>
      </c>
      <c r="N614" s="80">
        <v>624.98339024390202</v>
      </c>
      <c r="O614" s="81">
        <v>3.1829268292682902</v>
      </c>
      <c r="P614" s="81">
        <v>4.4674329501915704</v>
      </c>
      <c r="Q614" s="80">
        <v>6623.1379999999899</v>
      </c>
      <c r="R614" s="82">
        <v>0.12923539548504701</v>
      </c>
      <c r="S614" s="80">
        <v>3714.78799999999</v>
      </c>
      <c r="T614" s="82">
        <v>7.2485594641558904E-2</v>
      </c>
      <c r="U614" s="83">
        <v>130</v>
      </c>
      <c r="V614" s="84">
        <v>20</v>
      </c>
    </row>
    <row r="615" spans="1:22" x14ac:dyDescent="0.25">
      <c r="A615" s="18" t="str">
        <f t="shared" si="9"/>
        <v>202304-South Central25</v>
      </c>
      <c r="B615" s="76">
        <v>2023</v>
      </c>
      <c r="C615" s="77">
        <v>178362</v>
      </c>
      <c r="D615" s="77" t="s">
        <v>38</v>
      </c>
      <c r="E615" s="77" t="s">
        <v>472</v>
      </c>
      <c r="F615" s="77" t="s">
        <v>403</v>
      </c>
      <c r="G615" s="78" t="s">
        <v>534</v>
      </c>
      <c r="H615" s="77" t="s">
        <v>9</v>
      </c>
      <c r="I615" s="77" t="s">
        <v>3</v>
      </c>
      <c r="J615" s="79">
        <v>247</v>
      </c>
      <c r="K615" s="79">
        <v>310</v>
      </c>
      <c r="L615" s="79">
        <v>1274</v>
      </c>
      <c r="M615" s="80">
        <v>50902.3253999999</v>
      </c>
      <c r="N615" s="80">
        <v>206.08228906882499</v>
      </c>
      <c r="O615" s="81">
        <v>1.25506072874494</v>
      </c>
      <c r="P615" s="81">
        <v>4.1096774193548402</v>
      </c>
      <c r="Q615" s="80">
        <v>5241.8253999999997</v>
      </c>
      <c r="R615" s="82">
        <v>0.102978112665949</v>
      </c>
      <c r="S615" s="80">
        <v>-1984.1746000000001</v>
      </c>
      <c r="T615" s="82">
        <v>-3.89800384247279E-2</v>
      </c>
      <c r="U615" s="83">
        <v>131</v>
      </c>
      <c r="V615" s="84">
        <v>25</v>
      </c>
    </row>
    <row r="616" spans="1:22" x14ac:dyDescent="0.25">
      <c r="A616" s="18" t="str">
        <f t="shared" si="9"/>
        <v>202304-South Central26</v>
      </c>
      <c r="B616" s="76">
        <v>2023</v>
      </c>
      <c r="C616" s="77">
        <v>725619</v>
      </c>
      <c r="D616" s="77" t="s">
        <v>190</v>
      </c>
      <c r="E616" s="77" t="s">
        <v>472</v>
      </c>
      <c r="F616" s="77" t="s">
        <v>421</v>
      </c>
      <c r="G616" s="78" t="s">
        <v>534</v>
      </c>
      <c r="H616" s="77" t="s">
        <v>9</v>
      </c>
      <c r="I616" s="77" t="s">
        <v>3</v>
      </c>
      <c r="J616" s="79">
        <v>93</v>
      </c>
      <c r="K616" s="79">
        <v>309</v>
      </c>
      <c r="L616" s="79">
        <v>1309</v>
      </c>
      <c r="M616" s="80">
        <v>49769.2042</v>
      </c>
      <c r="N616" s="80">
        <v>535.152733333333</v>
      </c>
      <c r="O616" s="81">
        <v>3.32258064516129</v>
      </c>
      <c r="P616" s="81">
        <v>4.2362459546925599</v>
      </c>
      <c r="Q616" s="80">
        <v>890.45420000000001</v>
      </c>
      <c r="R616" s="82">
        <v>1.7891670447887101E-2</v>
      </c>
      <c r="S616" s="80">
        <v>-2018.5458000000001</v>
      </c>
      <c r="T616" s="82">
        <v>-4.05581289161943E-2</v>
      </c>
      <c r="U616" s="83">
        <v>132</v>
      </c>
      <c r="V616" s="84">
        <v>26</v>
      </c>
    </row>
    <row r="617" spans="1:22" x14ac:dyDescent="0.25">
      <c r="A617" s="18" t="str">
        <f t="shared" si="9"/>
        <v>202305-North East14</v>
      </c>
      <c r="B617" s="76">
        <v>2023</v>
      </c>
      <c r="C617" s="77">
        <v>105021</v>
      </c>
      <c r="D617" s="77" t="s">
        <v>11</v>
      </c>
      <c r="E617" s="77" t="s">
        <v>473</v>
      </c>
      <c r="F617" s="77" t="s">
        <v>406</v>
      </c>
      <c r="G617" s="78" t="s">
        <v>535</v>
      </c>
      <c r="H617" s="77" t="s">
        <v>9</v>
      </c>
      <c r="I617" s="77" t="s">
        <v>3</v>
      </c>
      <c r="J617" s="79">
        <v>85</v>
      </c>
      <c r="K617" s="79">
        <v>231</v>
      </c>
      <c r="L617" s="79">
        <v>1097</v>
      </c>
      <c r="M617" s="80">
        <v>48626.1</v>
      </c>
      <c r="N617" s="80">
        <v>572.07176470588195</v>
      </c>
      <c r="O617" s="81">
        <v>2.71764705882353</v>
      </c>
      <c r="P617" s="81">
        <v>4.7489177489177496</v>
      </c>
      <c r="Q617" s="80">
        <v>6851.0999999999904</v>
      </c>
      <c r="R617" s="82">
        <v>0.14089347079037801</v>
      </c>
      <c r="S617" s="80">
        <v>3772.68</v>
      </c>
      <c r="T617" s="82">
        <v>7.7585494209899603E-2</v>
      </c>
      <c r="U617" s="83">
        <v>133</v>
      </c>
      <c r="V617" s="84">
        <v>14</v>
      </c>
    </row>
    <row r="618" spans="1:22" x14ac:dyDescent="0.25">
      <c r="A618" s="18" t="str">
        <f t="shared" si="9"/>
        <v>202306-South East12</v>
      </c>
      <c r="B618" s="76">
        <v>2023</v>
      </c>
      <c r="C618" s="77">
        <v>333866</v>
      </c>
      <c r="D618" s="77" t="s">
        <v>285</v>
      </c>
      <c r="E618" s="77" t="s">
        <v>476</v>
      </c>
      <c r="F618" s="77" t="s">
        <v>417</v>
      </c>
      <c r="G618" s="78" t="s">
        <v>533</v>
      </c>
      <c r="H618" s="77" t="s">
        <v>2</v>
      </c>
      <c r="I618" s="77" t="s">
        <v>3</v>
      </c>
      <c r="J618" s="79">
        <v>43</v>
      </c>
      <c r="K618" s="79">
        <v>289</v>
      </c>
      <c r="L618" s="79">
        <v>1374</v>
      </c>
      <c r="M618" s="80">
        <v>47967.587899999999</v>
      </c>
      <c r="N618" s="80">
        <v>1115.5253</v>
      </c>
      <c r="O618" s="81">
        <v>6.7209302325581399</v>
      </c>
      <c r="P618" s="81">
        <v>4.7543252595155696</v>
      </c>
      <c r="Q618" s="80">
        <v>2249.33789999999</v>
      </c>
      <c r="R618" s="82">
        <v>4.68928707586731E-2</v>
      </c>
      <c r="S618" s="80">
        <v>494.15789999999203</v>
      </c>
      <c r="T618" s="82">
        <v>1.0301912637971001E-2</v>
      </c>
      <c r="U618" s="83">
        <v>134</v>
      </c>
      <c r="V618" s="84">
        <v>12</v>
      </c>
    </row>
    <row r="619" spans="1:22" x14ac:dyDescent="0.25">
      <c r="A619" s="18" t="str">
        <f t="shared" si="9"/>
        <v>202301-North West27</v>
      </c>
      <c r="B619" s="76">
        <v>2023</v>
      </c>
      <c r="C619" s="77">
        <v>107439</v>
      </c>
      <c r="D619" s="77" t="s">
        <v>1</v>
      </c>
      <c r="E619" s="77" t="s">
        <v>475</v>
      </c>
      <c r="F619" s="77" t="s">
        <v>404</v>
      </c>
      <c r="G619" s="78" t="s">
        <v>534</v>
      </c>
      <c r="H619" s="77" t="s">
        <v>2</v>
      </c>
      <c r="I619" s="77" t="s">
        <v>3</v>
      </c>
      <c r="J619" s="79">
        <v>132</v>
      </c>
      <c r="K619" s="79">
        <v>343</v>
      </c>
      <c r="L619" s="79">
        <v>1282</v>
      </c>
      <c r="M619" s="80">
        <v>47613.707999999999</v>
      </c>
      <c r="N619" s="80">
        <v>360.70990909090898</v>
      </c>
      <c r="O619" s="81">
        <v>2.59848484848485</v>
      </c>
      <c r="P619" s="81">
        <v>3.7376093294460602</v>
      </c>
      <c r="Q619" s="80">
        <v>-1659.7920000000099</v>
      </c>
      <c r="R619" s="82">
        <v>-3.4859540870037002E-2</v>
      </c>
      <c r="S619" s="80">
        <v>-6124.692</v>
      </c>
      <c r="T619" s="82">
        <v>-0.128632955870608</v>
      </c>
      <c r="U619" s="83">
        <v>135</v>
      </c>
      <c r="V619" s="84">
        <v>27</v>
      </c>
    </row>
    <row r="620" spans="1:22" x14ac:dyDescent="0.25">
      <c r="A620" s="18" t="str">
        <f t="shared" si="9"/>
        <v>202301-North West28</v>
      </c>
      <c r="B620" s="76">
        <v>2023</v>
      </c>
      <c r="C620" s="77">
        <v>524048</v>
      </c>
      <c r="D620" s="77" t="s">
        <v>481</v>
      </c>
      <c r="E620" s="77" t="s">
        <v>475</v>
      </c>
      <c r="F620" s="77" t="s">
        <v>414</v>
      </c>
      <c r="G620" s="78" t="s">
        <v>538</v>
      </c>
      <c r="H620" s="77" t="s">
        <v>2</v>
      </c>
      <c r="I620" s="77" t="s">
        <v>3</v>
      </c>
      <c r="J620" s="79">
        <v>168</v>
      </c>
      <c r="K620" s="79">
        <v>291</v>
      </c>
      <c r="L620" s="79">
        <v>1029</v>
      </c>
      <c r="M620" s="80">
        <v>47112.317999999999</v>
      </c>
      <c r="N620" s="80">
        <v>280.43046428571398</v>
      </c>
      <c r="O620" s="81">
        <v>1.7321428571428601</v>
      </c>
      <c r="P620" s="81">
        <v>3.5360824742268</v>
      </c>
      <c r="Q620" s="80">
        <v>6637.8180000000002</v>
      </c>
      <c r="R620" s="82">
        <v>0.14089347079037801</v>
      </c>
      <c r="S620" s="80">
        <v>1110.818</v>
      </c>
      <c r="T620" s="82">
        <v>2.3578079940791599E-2</v>
      </c>
      <c r="U620" s="83">
        <v>136</v>
      </c>
      <c r="V620" s="84">
        <v>28</v>
      </c>
    </row>
    <row r="621" spans="1:22" x14ac:dyDescent="0.25">
      <c r="A621" s="18" t="str">
        <f t="shared" si="9"/>
        <v>202301-North West29</v>
      </c>
      <c r="B621" s="76">
        <v>2023</v>
      </c>
      <c r="C621" s="77">
        <v>268288</v>
      </c>
      <c r="D621" s="77" t="s">
        <v>304</v>
      </c>
      <c r="E621" s="77" t="s">
        <v>475</v>
      </c>
      <c r="F621" s="77" t="s">
        <v>395</v>
      </c>
      <c r="G621" s="78" t="s">
        <v>538</v>
      </c>
      <c r="H621" s="77" t="s">
        <v>9</v>
      </c>
      <c r="I621" s="77" t="s">
        <v>3</v>
      </c>
      <c r="J621" s="79">
        <v>149</v>
      </c>
      <c r="K621" s="79">
        <v>394</v>
      </c>
      <c r="L621" s="79">
        <v>1171</v>
      </c>
      <c r="M621" s="80">
        <v>46323.125999999997</v>
      </c>
      <c r="N621" s="80">
        <v>310.89346308724902</v>
      </c>
      <c r="O621" s="81">
        <v>2.6442953020134201</v>
      </c>
      <c r="P621" s="81">
        <v>2.9720812182741101</v>
      </c>
      <c r="Q621" s="80">
        <v>6526.6259999999902</v>
      </c>
      <c r="R621" s="82">
        <v>0.14089347079037801</v>
      </c>
      <c r="S621" s="80">
        <v>1476.4259999999999</v>
      </c>
      <c r="T621" s="82">
        <v>3.1872330895803401E-2</v>
      </c>
      <c r="U621" s="83">
        <v>137</v>
      </c>
      <c r="V621" s="84">
        <v>29</v>
      </c>
    </row>
    <row r="622" spans="1:22" x14ac:dyDescent="0.25">
      <c r="A622" s="18" t="str">
        <f t="shared" si="9"/>
        <v>202306-South East13</v>
      </c>
      <c r="B622" s="76">
        <v>2023</v>
      </c>
      <c r="C622" s="77">
        <v>461878</v>
      </c>
      <c r="D622" s="77" t="s">
        <v>362</v>
      </c>
      <c r="E622" s="77" t="s">
        <v>476</v>
      </c>
      <c r="F622" s="77" t="s">
        <v>417</v>
      </c>
      <c r="G622" s="78" t="s">
        <v>536</v>
      </c>
      <c r="H622" s="77" t="s">
        <v>9</v>
      </c>
      <c r="I622" s="77" t="s">
        <v>3</v>
      </c>
      <c r="J622" s="79">
        <v>135</v>
      </c>
      <c r="K622" s="79">
        <v>207</v>
      </c>
      <c r="L622" s="79">
        <v>1014</v>
      </c>
      <c r="M622" s="80">
        <v>45742.2192</v>
      </c>
      <c r="N622" s="80">
        <v>338.831253333333</v>
      </c>
      <c r="O622" s="81">
        <v>1.5333333333333301</v>
      </c>
      <c r="P622" s="81">
        <v>4.8985507246376798</v>
      </c>
      <c r="Q622" s="80">
        <v>5712.7191999999995</v>
      </c>
      <c r="R622" s="82">
        <v>0.124889419444695</v>
      </c>
      <c r="S622" s="80">
        <v>1009.3192</v>
      </c>
      <c r="T622" s="82">
        <v>2.2065374563199999E-2</v>
      </c>
      <c r="U622" s="83">
        <v>138</v>
      </c>
      <c r="V622" s="84">
        <v>13</v>
      </c>
    </row>
    <row r="623" spans="1:22" x14ac:dyDescent="0.25">
      <c r="A623" s="18" t="str">
        <f t="shared" si="9"/>
        <v>202303-North Central37</v>
      </c>
      <c r="B623" s="76">
        <v>2023</v>
      </c>
      <c r="C623" s="77">
        <v>311100</v>
      </c>
      <c r="D623" s="77" t="s">
        <v>301</v>
      </c>
      <c r="E623" s="77" t="s">
        <v>471</v>
      </c>
      <c r="F623" s="77" t="s">
        <v>413</v>
      </c>
      <c r="G623" s="78" t="s">
        <v>533</v>
      </c>
      <c r="H623" s="77" t="s">
        <v>9</v>
      </c>
      <c r="I623" s="77" t="s">
        <v>3</v>
      </c>
      <c r="J623" s="79">
        <v>125</v>
      </c>
      <c r="K623" s="79">
        <v>197</v>
      </c>
      <c r="L623" s="79">
        <v>885</v>
      </c>
      <c r="M623" s="80">
        <v>44815.067999999999</v>
      </c>
      <c r="N623" s="80">
        <v>358.52054399999997</v>
      </c>
      <c r="O623" s="81">
        <v>1.5760000000000001</v>
      </c>
      <c r="P623" s="81">
        <v>4.4923857868020303</v>
      </c>
      <c r="Q623" s="80">
        <v>6962.5679999999902</v>
      </c>
      <c r="R623" s="82">
        <v>0.15536220987101901</v>
      </c>
      <c r="S623" s="80">
        <v>2870.8679999999899</v>
      </c>
      <c r="T623" s="82">
        <v>6.4060328994703195E-2</v>
      </c>
      <c r="U623" s="83">
        <v>139</v>
      </c>
      <c r="V623" s="84">
        <v>37</v>
      </c>
    </row>
    <row r="624" spans="1:22" x14ac:dyDescent="0.25">
      <c r="A624" s="18" t="str">
        <f t="shared" si="9"/>
        <v>202304-South Central27</v>
      </c>
      <c r="B624" s="76">
        <v>2023</v>
      </c>
      <c r="C624" s="77">
        <v>495647</v>
      </c>
      <c r="D624" s="77" t="s">
        <v>127</v>
      </c>
      <c r="E624" s="77" t="s">
        <v>472</v>
      </c>
      <c r="F624" s="77" t="s">
        <v>400</v>
      </c>
      <c r="G624" s="78" t="s">
        <v>534</v>
      </c>
      <c r="H624" s="77" t="s">
        <v>2</v>
      </c>
      <c r="I624" s="77" t="s">
        <v>3</v>
      </c>
      <c r="J624" s="79">
        <v>120</v>
      </c>
      <c r="K624" s="79">
        <v>274</v>
      </c>
      <c r="L624" s="79">
        <v>958</v>
      </c>
      <c r="M624" s="80">
        <v>44680.0308</v>
      </c>
      <c r="N624" s="80">
        <v>372.33359000000002</v>
      </c>
      <c r="O624" s="81">
        <v>2.2833333333333301</v>
      </c>
      <c r="P624" s="81">
        <v>3.4963503649634999</v>
      </c>
      <c r="Q624" s="80">
        <v>6823.5308000000005</v>
      </c>
      <c r="R624" s="82">
        <v>0.15271992158071701</v>
      </c>
      <c r="S624" s="80">
        <v>3191.5308</v>
      </c>
      <c r="T624" s="82">
        <v>7.14308102043653E-2</v>
      </c>
      <c r="U624" s="83">
        <v>140</v>
      </c>
      <c r="V624" s="84">
        <v>27</v>
      </c>
    </row>
    <row r="625" spans="1:22" x14ac:dyDescent="0.25">
      <c r="A625" s="18" t="str">
        <f t="shared" si="9"/>
        <v>202301-North West30</v>
      </c>
      <c r="B625" s="76">
        <v>2023</v>
      </c>
      <c r="C625" s="77">
        <v>202854</v>
      </c>
      <c r="D625" s="77" t="s">
        <v>50</v>
      </c>
      <c r="E625" s="77" t="s">
        <v>475</v>
      </c>
      <c r="F625" s="77" t="s">
        <v>395</v>
      </c>
      <c r="G625" s="78" t="s">
        <v>538</v>
      </c>
      <c r="H625" s="77" t="s">
        <v>9</v>
      </c>
      <c r="I625" s="77" t="s">
        <v>3</v>
      </c>
      <c r="J625" s="79">
        <v>87</v>
      </c>
      <c r="K625" s="79">
        <v>271</v>
      </c>
      <c r="L625" s="79">
        <v>1160</v>
      </c>
      <c r="M625" s="80">
        <v>43684.480000000003</v>
      </c>
      <c r="N625" s="80">
        <v>502.12045977011502</v>
      </c>
      <c r="O625" s="81">
        <v>3.11494252873563</v>
      </c>
      <c r="P625" s="81">
        <v>4.2804428044280396</v>
      </c>
      <c r="Q625" s="80">
        <v>5925.23</v>
      </c>
      <c r="R625" s="82">
        <v>0.13563695848044899</v>
      </c>
      <c r="S625" s="80">
        <v>2936.1799999999898</v>
      </c>
      <c r="T625" s="82">
        <v>6.7213344418887294E-2</v>
      </c>
      <c r="U625" s="83">
        <v>141</v>
      </c>
      <c r="V625" s="84">
        <v>30</v>
      </c>
    </row>
    <row r="626" spans="1:22" x14ac:dyDescent="0.25">
      <c r="A626" s="18" t="str">
        <f t="shared" si="9"/>
        <v>202304-South Central28</v>
      </c>
      <c r="B626" s="76">
        <v>2023</v>
      </c>
      <c r="C626" s="77">
        <v>648045</v>
      </c>
      <c r="D626" s="77" t="s">
        <v>177</v>
      </c>
      <c r="E626" s="77" t="s">
        <v>472</v>
      </c>
      <c r="F626" s="77" t="s">
        <v>400</v>
      </c>
      <c r="G626" s="78" t="s">
        <v>535</v>
      </c>
      <c r="H626" s="77" t="s">
        <v>2</v>
      </c>
      <c r="I626" s="77" t="s">
        <v>3</v>
      </c>
      <c r="J626" s="79">
        <v>59</v>
      </c>
      <c r="K626" s="79">
        <v>225</v>
      </c>
      <c r="L626" s="79">
        <v>928</v>
      </c>
      <c r="M626" s="80">
        <v>43668.576000000001</v>
      </c>
      <c r="N626" s="80">
        <v>740.14535593220296</v>
      </c>
      <c r="O626" s="81">
        <v>3.8135593220339001</v>
      </c>
      <c r="P626" s="81">
        <v>4.1244444444444399</v>
      </c>
      <c r="Q626" s="80">
        <v>10712.325999999999</v>
      </c>
      <c r="R626" s="82">
        <v>0.245309716533921</v>
      </c>
      <c r="S626" s="80">
        <v>8837.3259999999991</v>
      </c>
      <c r="T626" s="82">
        <v>0.20237266266708601</v>
      </c>
      <c r="U626" s="83">
        <v>142</v>
      </c>
      <c r="V626" s="84">
        <v>28</v>
      </c>
    </row>
    <row r="627" spans="1:22" x14ac:dyDescent="0.25">
      <c r="A627" s="18" t="str">
        <f t="shared" si="9"/>
        <v>202305-North East15</v>
      </c>
      <c r="B627" s="76">
        <v>2023</v>
      </c>
      <c r="C627" s="77">
        <v>577416</v>
      </c>
      <c r="D627" s="77" t="s">
        <v>150</v>
      </c>
      <c r="E627" s="77" t="s">
        <v>473</v>
      </c>
      <c r="F627" s="77" t="s">
        <v>406</v>
      </c>
      <c r="G627" s="78" t="s">
        <v>535</v>
      </c>
      <c r="H627" s="77" t="s">
        <v>9</v>
      </c>
      <c r="I627" s="77" t="s">
        <v>3</v>
      </c>
      <c r="J627" s="79">
        <v>130</v>
      </c>
      <c r="K627" s="79">
        <v>264</v>
      </c>
      <c r="L627" s="79">
        <v>963</v>
      </c>
      <c r="M627" s="80">
        <v>43579.578000000001</v>
      </c>
      <c r="N627" s="80">
        <v>335.22752307692298</v>
      </c>
      <c r="O627" s="81">
        <v>2.0307692307692302</v>
      </c>
      <c r="P627" s="81">
        <v>3.6477272727272698</v>
      </c>
      <c r="Q627" s="80">
        <v>6140.0780000000004</v>
      </c>
      <c r="R627" s="82">
        <v>0.14089347079037801</v>
      </c>
      <c r="S627" s="80">
        <v>1537.058</v>
      </c>
      <c r="T627" s="82">
        <v>3.52701441946041E-2</v>
      </c>
      <c r="U627" s="83">
        <v>143</v>
      </c>
      <c r="V627" s="84">
        <v>15</v>
      </c>
    </row>
    <row r="628" spans="1:22" x14ac:dyDescent="0.25">
      <c r="A628" s="18" t="str">
        <f t="shared" si="9"/>
        <v>202302-South West21</v>
      </c>
      <c r="B628" s="76">
        <v>2023</v>
      </c>
      <c r="C628" s="77">
        <v>529212</v>
      </c>
      <c r="D628" s="77" t="s">
        <v>134</v>
      </c>
      <c r="E628" s="77" t="s">
        <v>474</v>
      </c>
      <c r="F628" s="77" t="s">
        <v>420</v>
      </c>
      <c r="G628" s="78" t="s">
        <v>537</v>
      </c>
      <c r="H628" s="77" t="s">
        <v>2</v>
      </c>
      <c r="I628" s="77" t="s">
        <v>3</v>
      </c>
      <c r="J628" s="79">
        <v>143</v>
      </c>
      <c r="K628" s="79">
        <v>290</v>
      </c>
      <c r="L628" s="79">
        <v>868</v>
      </c>
      <c r="M628" s="80">
        <v>43108.936800000003</v>
      </c>
      <c r="N628" s="80">
        <v>301.461096503497</v>
      </c>
      <c r="O628" s="81">
        <v>2.0279720279720301</v>
      </c>
      <c r="P628" s="81">
        <v>2.9931034482758601</v>
      </c>
      <c r="Q628" s="80">
        <v>7183.1867999999904</v>
      </c>
      <c r="R628" s="82">
        <v>0.16662871629902901</v>
      </c>
      <c r="S628" s="80">
        <v>2290.3868000000002</v>
      </c>
      <c r="T628" s="82">
        <v>5.3130208490783197E-2</v>
      </c>
      <c r="U628" s="83">
        <v>144</v>
      </c>
      <c r="V628" s="84">
        <v>21</v>
      </c>
    </row>
    <row r="629" spans="1:22" x14ac:dyDescent="0.25">
      <c r="A629" s="18" t="str">
        <f t="shared" si="9"/>
        <v>202301-North West31</v>
      </c>
      <c r="B629" s="76">
        <v>2023</v>
      </c>
      <c r="C629" s="77">
        <v>128453</v>
      </c>
      <c r="D629" s="77" t="s">
        <v>130</v>
      </c>
      <c r="E629" s="77" t="s">
        <v>475</v>
      </c>
      <c r="F629" s="77" t="s">
        <v>395</v>
      </c>
      <c r="G629" s="78" t="s">
        <v>538</v>
      </c>
      <c r="H629" s="77" t="s">
        <v>2</v>
      </c>
      <c r="I629" s="77" t="s">
        <v>3</v>
      </c>
      <c r="J629" s="79">
        <v>117</v>
      </c>
      <c r="K629" s="79">
        <v>207</v>
      </c>
      <c r="L629" s="79">
        <v>1058</v>
      </c>
      <c r="M629" s="80">
        <v>43017.2736</v>
      </c>
      <c r="N629" s="80">
        <v>367.66900512820501</v>
      </c>
      <c r="O629" s="81">
        <v>1.7692307692307701</v>
      </c>
      <c r="P629" s="81">
        <v>5.1111111111111098</v>
      </c>
      <c r="Q629" s="80">
        <v>4989.2736000000004</v>
      </c>
      <c r="R629" s="82">
        <v>0.115983026874116</v>
      </c>
      <c r="S629" s="80">
        <v>1135.1235999999999</v>
      </c>
      <c r="T629" s="82">
        <v>2.6387623040805601E-2</v>
      </c>
      <c r="U629" s="83">
        <v>145</v>
      </c>
      <c r="V629" s="84">
        <v>31</v>
      </c>
    </row>
    <row r="630" spans="1:22" x14ac:dyDescent="0.25">
      <c r="A630" s="18" t="str">
        <f t="shared" si="9"/>
        <v>202301-North West32</v>
      </c>
      <c r="B630" s="76">
        <v>2023</v>
      </c>
      <c r="C630" s="77">
        <v>122095</v>
      </c>
      <c r="D630" s="77" t="s">
        <v>492</v>
      </c>
      <c r="E630" s="77" t="s">
        <v>475</v>
      </c>
      <c r="F630" s="77" t="s">
        <v>409</v>
      </c>
      <c r="G630" s="78" t="s">
        <v>537</v>
      </c>
      <c r="H630" s="77" t="s">
        <v>2</v>
      </c>
      <c r="I630" s="77" t="s">
        <v>3</v>
      </c>
      <c r="J630" s="79">
        <v>84</v>
      </c>
      <c r="K630" s="79">
        <v>291</v>
      </c>
      <c r="L630" s="79">
        <v>1132</v>
      </c>
      <c r="M630" s="80">
        <v>42986.807999999997</v>
      </c>
      <c r="N630" s="80">
        <v>511.74771428571398</v>
      </c>
      <c r="O630" s="81">
        <v>3.46428571428571</v>
      </c>
      <c r="P630" s="81">
        <v>3.8900343642611701</v>
      </c>
      <c r="Q630" s="80">
        <v>-1522.19200000001</v>
      </c>
      <c r="R630" s="82">
        <v>-3.54106776199807E-2</v>
      </c>
      <c r="S630" s="80">
        <v>-4439.69200000001</v>
      </c>
      <c r="T630" s="82">
        <v>-0.103280336609315</v>
      </c>
      <c r="U630" s="83">
        <v>146</v>
      </c>
      <c r="V630" s="84">
        <v>32</v>
      </c>
    </row>
    <row r="631" spans="1:22" x14ac:dyDescent="0.25">
      <c r="A631" s="18" t="str">
        <f t="shared" si="9"/>
        <v>202306-South East14</v>
      </c>
      <c r="B631" s="76">
        <v>2023</v>
      </c>
      <c r="C631" s="77">
        <v>794144</v>
      </c>
      <c r="D631" s="77" t="s">
        <v>222</v>
      </c>
      <c r="E631" s="77" t="s">
        <v>476</v>
      </c>
      <c r="F631" s="77" t="s">
        <v>397</v>
      </c>
      <c r="G631" s="78" t="s">
        <v>536</v>
      </c>
      <c r="H631" s="77" t="s">
        <v>9</v>
      </c>
      <c r="I631" s="77" t="s">
        <v>3</v>
      </c>
      <c r="J631" s="79">
        <v>90</v>
      </c>
      <c r="K631" s="79">
        <v>293</v>
      </c>
      <c r="L631" s="79">
        <v>1188</v>
      </c>
      <c r="M631" s="80">
        <v>42671.366999999998</v>
      </c>
      <c r="N631" s="80">
        <v>474.12630000000001</v>
      </c>
      <c r="O631" s="81">
        <v>3.25555555555556</v>
      </c>
      <c r="P631" s="81">
        <v>4.0546075085324196</v>
      </c>
      <c r="Q631" s="80">
        <v>6012.1170000000002</v>
      </c>
      <c r="R631" s="82">
        <v>0.14089347079037801</v>
      </c>
      <c r="S631" s="80">
        <v>2690.5169999999998</v>
      </c>
      <c r="T631" s="82">
        <v>6.3052046117950594E-2</v>
      </c>
      <c r="U631" s="83">
        <v>147</v>
      </c>
      <c r="V631" s="84">
        <v>14</v>
      </c>
    </row>
    <row r="632" spans="1:22" x14ac:dyDescent="0.25">
      <c r="A632" s="18" t="str">
        <f t="shared" si="9"/>
        <v>202301-North West33</v>
      </c>
      <c r="B632" s="76">
        <v>2023</v>
      </c>
      <c r="C632" s="77">
        <v>858490</v>
      </c>
      <c r="D632" s="77" t="s">
        <v>497</v>
      </c>
      <c r="E632" s="77" t="s">
        <v>475</v>
      </c>
      <c r="F632" s="77" t="s">
        <v>524</v>
      </c>
      <c r="G632" s="78" t="s">
        <v>537</v>
      </c>
      <c r="H632" s="77" t="s">
        <v>2</v>
      </c>
      <c r="I632" s="77" t="s">
        <v>3</v>
      </c>
      <c r="J632" s="79">
        <v>86</v>
      </c>
      <c r="K632" s="79">
        <v>267</v>
      </c>
      <c r="L632" s="79">
        <v>1267</v>
      </c>
      <c r="M632" s="80">
        <v>42435.798000000003</v>
      </c>
      <c r="N632" s="80">
        <v>493.439511627907</v>
      </c>
      <c r="O632" s="81">
        <v>3.1046511627907001</v>
      </c>
      <c r="P632" s="81">
        <v>4.7453183520599298</v>
      </c>
      <c r="Q632" s="80">
        <v>-1449.95200000001</v>
      </c>
      <c r="R632" s="82">
        <v>-3.41681332350579E-2</v>
      </c>
      <c r="S632" s="80">
        <v>-4407.4520000000102</v>
      </c>
      <c r="T632" s="82">
        <v>-0.103861650015395</v>
      </c>
      <c r="U632" s="83">
        <v>148</v>
      </c>
      <c r="V632" s="84">
        <v>33</v>
      </c>
    </row>
    <row r="633" spans="1:22" x14ac:dyDescent="0.25">
      <c r="A633" s="18" t="str">
        <f t="shared" si="9"/>
        <v>202305-North East16</v>
      </c>
      <c r="B633" s="76">
        <v>2023</v>
      </c>
      <c r="C633" s="77">
        <v>743099</v>
      </c>
      <c r="D633" s="77" t="s">
        <v>203</v>
      </c>
      <c r="E633" s="77" t="s">
        <v>473</v>
      </c>
      <c r="F633" s="77" t="s">
        <v>425</v>
      </c>
      <c r="G633" s="78" t="s">
        <v>534</v>
      </c>
      <c r="H633" s="77" t="s">
        <v>2</v>
      </c>
      <c r="I633" s="77" t="s">
        <v>3</v>
      </c>
      <c r="J633" s="79">
        <v>73</v>
      </c>
      <c r="K633" s="79">
        <v>243</v>
      </c>
      <c r="L633" s="79">
        <v>1158</v>
      </c>
      <c r="M633" s="80">
        <v>42281.427000000003</v>
      </c>
      <c r="N633" s="80">
        <v>579.19763013698605</v>
      </c>
      <c r="O633" s="81">
        <v>3.3287671232876699</v>
      </c>
      <c r="P633" s="81">
        <v>4.7654320987654302</v>
      </c>
      <c r="Q633" s="80">
        <v>5957.1769999999997</v>
      </c>
      <c r="R633" s="82">
        <v>0.14089347079037801</v>
      </c>
      <c r="S633" s="80">
        <v>3262.877</v>
      </c>
      <c r="T633" s="82">
        <v>7.71704559545731E-2</v>
      </c>
      <c r="U633" s="83">
        <v>149</v>
      </c>
      <c r="V633" s="84">
        <v>16</v>
      </c>
    </row>
    <row r="634" spans="1:22" x14ac:dyDescent="0.25">
      <c r="A634" s="18" t="str">
        <f t="shared" si="9"/>
        <v>202306-South East15</v>
      </c>
      <c r="B634" s="76">
        <v>2023</v>
      </c>
      <c r="C634" s="77">
        <v>294766</v>
      </c>
      <c r="D634" s="77" t="s">
        <v>73</v>
      </c>
      <c r="E634" s="77" t="s">
        <v>476</v>
      </c>
      <c r="F634" s="77" t="s">
        <v>417</v>
      </c>
      <c r="G634" s="78" t="s">
        <v>536</v>
      </c>
      <c r="H634" s="77" t="s">
        <v>9</v>
      </c>
      <c r="I634" s="77" t="s">
        <v>3</v>
      </c>
      <c r="J634" s="79">
        <v>96</v>
      </c>
      <c r="K634" s="79">
        <v>246</v>
      </c>
      <c r="L634" s="79">
        <v>810</v>
      </c>
      <c r="M634" s="80">
        <v>41944.158000000003</v>
      </c>
      <c r="N634" s="80">
        <v>436.91831250000001</v>
      </c>
      <c r="O634" s="81">
        <v>2.5625</v>
      </c>
      <c r="P634" s="81">
        <v>3.2926829268292699</v>
      </c>
      <c r="Q634" s="80">
        <v>5909.6579999999904</v>
      </c>
      <c r="R634" s="82">
        <v>0.14089347079037801</v>
      </c>
      <c r="S634" s="80">
        <v>2449.998</v>
      </c>
      <c r="T634" s="82">
        <v>5.8410947240852801E-2</v>
      </c>
      <c r="U634" s="83">
        <v>150</v>
      </c>
      <c r="V634" s="84">
        <v>15</v>
      </c>
    </row>
    <row r="635" spans="1:22" x14ac:dyDescent="0.25">
      <c r="A635" s="18" t="str">
        <f t="shared" si="9"/>
        <v>202301-North West34</v>
      </c>
      <c r="B635" s="76">
        <v>2023</v>
      </c>
      <c r="C635" s="77">
        <v>370695</v>
      </c>
      <c r="D635" s="77" t="s">
        <v>94</v>
      </c>
      <c r="E635" s="77" t="s">
        <v>475</v>
      </c>
      <c r="F635" s="77" t="s">
        <v>395</v>
      </c>
      <c r="G635" s="78" t="s">
        <v>538</v>
      </c>
      <c r="H635" s="77" t="s">
        <v>9</v>
      </c>
      <c r="I635" s="77" t="s">
        <v>3</v>
      </c>
      <c r="J635" s="79">
        <v>90</v>
      </c>
      <c r="K635" s="79">
        <v>204</v>
      </c>
      <c r="L635" s="79">
        <v>1045</v>
      </c>
      <c r="M635" s="80">
        <v>41657.385000000002</v>
      </c>
      <c r="N635" s="80">
        <v>462.859833333334</v>
      </c>
      <c r="O635" s="81">
        <v>2.2666666666666702</v>
      </c>
      <c r="P635" s="81">
        <v>5.12254901960784</v>
      </c>
      <c r="Q635" s="80">
        <v>5245.1350000000002</v>
      </c>
      <c r="R635" s="82">
        <v>0.125911287998514</v>
      </c>
      <c r="S635" s="80">
        <v>2232.3850000000002</v>
      </c>
      <c r="T635" s="82">
        <v>5.3589177525185397E-2</v>
      </c>
      <c r="U635" s="83">
        <v>151</v>
      </c>
      <c r="V635" s="84">
        <v>34</v>
      </c>
    </row>
    <row r="636" spans="1:22" x14ac:dyDescent="0.25">
      <c r="A636" s="18" t="str">
        <f t="shared" si="9"/>
        <v>202304-South Central29</v>
      </c>
      <c r="B636" s="76">
        <v>2023</v>
      </c>
      <c r="C636" s="77">
        <v>964263</v>
      </c>
      <c r="D636" s="77" t="s">
        <v>265</v>
      </c>
      <c r="E636" s="77" t="s">
        <v>472</v>
      </c>
      <c r="F636" s="77" t="s">
        <v>400</v>
      </c>
      <c r="G636" s="78" t="s">
        <v>533</v>
      </c>
      <c r="H636" s="77" t="s">
        <v>2</v>
      </c>
      <c r="I636" s="77" t="s">
        <v>3</v>
      </c>
      <c r="J636" s="79">
        <v>106</v>
      </c>
      <c r="K636" s="79">
        <v>263</v>
      </c>
      <c r="L636" s="79">
        <v>1214</v>
      </c>
      <c r="M636" s="80">
        <v>40406.864800000003</v>
      </c>
      <c r="N636" s="80">
        <v>381.19683773584899</v>
      </c>
      <c r="O636" s="81">
        <v>2.4811320754717001</v>
      </c>
      <c r="P636" s="81">
        <v>4.6159695817490496</v>
      </c>
      <c r="Q636" s="80">
        <v>4783.6147999999903</v>
      </c>
      <c r="R636" s="82">
        <v>0.118386190655405</v>
      </c>
      <c r="S636" s="80">
        <v>1556.6147999999901</v>
      </c>
      <c r="T636" s="82">
        <v>3.8523523359327599E-2</v>
      </c>
      <c r="U636" s="83">
        <v>152</v>
      </c>
      <c r="V636" s="84">
        <v>29</v>
      </c>
    </row>
    <row r="637" spans="1:22" x14ac:dyDescent="0.25">
      <c r="A637" s="18" t="str">
        <f t="shared" si="9"/>
        <v>202302-South West22</v>
      </c>
      <c r="B637" s="76">
        <v>2023</v>
      </c>
      <c r="C637" s="77">
        <v>423222</v>
      </c>
      <c r="D637" s="77" t="s">
        <v>108</v>
      </c>
      <c r="E637" s="77" t="s">
        <v>474</v>
      </c>
      <c r="F637" s="77" t="s">
        <v>420</v>
      </c>
      <c r="G637" s="78" t="s">
        <v>537</v>
      </c>
      <c r="H637" s="77" t="s">
        <v>9</v>
      </c>
      <c r="I637" s="77" t="s">
        <v>3</v>
      </c>
      <c r="J637" s="79">
        <v>45</v>
      </c>
      <c r="K637" s="79">
        <v>186</v>
      </c>
      <c r="L637" s="79">
        <v>882</v>
      </c>
      <c r="M637" s="80">
        <v>39436.953200000004</v>
      </c>
      <c r="N637" s="80">
        <v>876.37673777777798</v>
      </c>
      <c r="O637" s="81">
        <v>4.1333333333333302</v>
      </c>
      <c r="P637" s="81">
        <v>4.7419354838709697</v>
      </c>
      <c r="Q637" s="80">
        <v>7004.9531999999999</v>
      </c>
      <c r="R637" s="82">
        <v>0.17762409698526099</v>
      </c>
      <c r="S637" s="80">
        <v>5365.3031999999903</v>
      </c>
      <c r="T637" s="82">
        <v>0.136047609276266</v>
      </c>
      <c r="U637" s="83">
        <v>153</v>
      </c>
      <c r="V637" s="84">
        <v>22</v>
      </c>
    </row>
    <row r="638" spans="1:22" x14ac:dyDescent="0.25">
      <c r="A638" s="18" t="str">
        <f t="shared" si="9"/>
        <v>202303-North Central38</v>
      </c>
      <c r="B638" s="76">
        <v>2023</v>
      </c>
      <c r="C638" s="77">
        <v>423877</v>
      </c>
      <c r="D638" s="77" t="s">
        <v>88</v>
      </c>
      <c r="E638" s="77" t="s">
        <v>471</v>
      </c>
      <c r="F638" s="77" t="s">
        <v>415</v>
      </c>
      <c r="G638" s="78" t="s">
        <v>534</v>
      </c>
      <c r="H638" s="77" t="s">
        <v>2</v>
      </c>
      <c r="I638" s="77" t="s">
        <v>3</v>
      </c>
      <c r="J638" s="79">
        <v>116</v>
      </c>
      <c r="K638" s="79">
        <v>220</v>
      </c>
      <c r="L638" s="79">
        <v>927</v>
      </c>
      <c r="M638" s="80">
        <v>39154.631999999998</v>
      </c>
      <c r="N638" s="80">
        <v>337.539931034483</v>
      </c>
      <c r="O638" s="81">
        <v>1.8965517241379299</v>
      </c>
      <c r="P638" s="81">
        <v>4.2136363636363603</v>
      </c>
      <c r="Q638" s="80">
        <v>5516.6319999999896</v>
      </c>
      <c r="R638" s="82">
        <v>0.14089347079037801</v>
      </c>
      <c r="S638" s="80">
        <v>1679.732</v>
      </c>
      <c r="T638" s="82">
        <v>4.2899956255494698E-2</v>
      </c>
      <c r="U638" s="83">
        <v>154</v>
      </c>
      <c r="V638" s="84">
        <v>38</v>
      </c>
    </row>
    <row r="639" spans="1:22" x14ac:dyDescent="0.25">
      <c r="A639" s="18" t="str">
        <f t="shared" si="9"/>
        <v>202303-North Central39</v>
      </c>
      <c r="B639" s="76">
        <v>2023</v>
      </c>
      <c r="C639" s="77">
        <v>128453</v>
      </c>
      <c r="D639" s="77" t="s">
        <v>130</v>
      </c>
      <c r="E639" s="77" t="s">
        <v>471</v>
      </c>
      <c r="F639" s="77" t="s">
        <v>426</v>
      </c>
      <c r="G639" s="78" t="s">
        <v>538</v>
      </c>
      <c r="H639" s="77" t="s">
        <v>2</v>
      </c>
      <c r="I639" s="77" t="s">
        <v>3</v>
      </c>
      <c r="J639" s="79">
        <v>89</v>
      </c>
      <c r="K639" s="79">
        <v>204</v>
      </c>
      <c r="L639" s="79">
        <v>941</v>
      </c>
      <c r="M639" s="80">
        <v>38973.2336</v>
      </c>
      <c r="N639" s="80">
        <v>437.90150112359498</v>
      </c>
      <c r="O639" s="81">
        <v>2.29213483146067</v>
      </c>
      <c r="P639" s="81">
        <v>4.6127450980392197</v>
      </c>
      <c r="Q639" s="80">
        <v>4520.2335999999996</v>
      </c>
      <c r="R639" s="82">
        <v>0.115983026874116</v>
      </c>
      <c r="S639" s="80">
        <v>1537.9336000000001</v>
      </c>
      <c r="T639" s="82">
        <v>3.9461277855066097E-2</v>
      </c>
      <c r="U639" s="83">
        <v>155</v>
      </c>
      <c r="V639" s="84">
        <v>39</v>
      </c>
    </row>
    <row r="640" spans="1:22" x14ac:dyDescent="0.25">
      <c r="A640" s="18" t="str">
        <f t="shared" si="9"/>
        <v>202301-North West35</v>
      </c>
      <c r="B640" s="76">
        <v>2023</v>
      </c>
      <c r="C640" s="77">
        <v>335207</v>
      </c>
      <c r="D640" s="77" t="s">
        <v>25</v>
      </c>
      <c r="E640" s="77" t="s">
        <v>475</v>
      </c>
      <c r="F640" s="77" t="s">
        <v>414</v>
      </c>
      <c r="G640" s="78" t="s">
        <v>535</v>
      </c>
      <c r="H640" s="77" t="s">
        <v>2</v>
      </c>
      <c r="I640" s="77" t="s">
        <v>3</v>
      </c>
      <c r="J640" s="79">
        <v>76</v>
      </c>
      <c r="K640" s="79">
        <v>230</v>
      </c>
      <c r="L640" s="79">
        <v>923</v>
      </c>
      <c r="M640" s="80">
        <v>37988.012999999999</v>
      </c>
      <c r="N640" s="80">
        <v>499.84227631578898</v>
      </c>
      <c r="O640" s="81">
        <v>3.0263157894736801</v>
      </c>
      <c r="P640" s="81">
        <v>4.0130434782608697</v>
      </c>
      <c r="Q640" s="80">
        <v>5352.2629999999999</v>
      </c>
      <c r="R640" s="82">
        <v>0.14089347079037801</v>
      </c>
      <c r="S640" s="80">
        <v>2746.5630000000001</v>
      </c>
      <c r="T640" s="82">
        <v>7.2300780775240797E-2</v>
      </c>
      <c r="U640" s="83">
        <v>156</v>
      </c>
      <c r="V640" s="84">
        <v>35</v>
      </c>
    </row>
    <row r="641" spans="1:22" x14ac:dyDescent="0.25">
      <c r="A641" s="18" t="str">
        <f t="shared" si="9"/>
        <v>202302-South West23</v>
      </c>
      <c r="B641" s="76">
        <v>2023</v>
      </c>
      <c r="C641" s="77">
        <v>466132</v>
      </c>
      <c r="D641" s="77" t="s">
        <v>120</v>
      </c>
      <c r="E641" s="77" t="s">
        <v>474</v>
      </c>
      <c r="F641" s="77" t="s">
        <v>420</v>
      </c>
      <c r="G641" s="78" t="s">
        <v>537</v>
      </c>
      <c r="H641" s="77" t="s">
        <v>9</v>
      </c>
      <c r="I641" s="77" t="s">
        <v>3</v>
      </c>
      <c r="J641" s="79">
        <v>64</v>
      </c>
      <c r="K641" s="79">
        <v>221</v>
      </c>
      <c r="L641" s="79">
        <v>817</v>
      </c>
      <c r="M641" s="80">
        <v>37267.788</v>
      </c>
      <c r="N641" s="80">
        <v>582.30918750000001</v>
      </c>
      <c r="O641" s="81">
        <v>3.453125</v>
      </c>
      <c r="P641" s="81">
        <v>3.6968325791855201</v>
      </c>
      <c r="Q641" s="80">
        <v>5250.7879999999996</v>
      </c>
      <c r="R641" s="82">
        <v>0.14089347079037801</v>
      </c>
      <c r="S641" s="80">
        <v>2963.538</v>
      </c>
      <c r="T641" s="82">
        <v>7.9520093867658501E-2</v>
      </c>
      <c r="U641" s="83">
        <v>157</v>
      </c>
      <c r="V641" s="84">
        <v>23</v>
      </c>
    </row>
    <row r="642" spans="1:22" x14ac:dyDescent="0.25">
      <c r="A642" s="18" t="str">
        <f t="shared" ref="A642:A705" si="10">B642&amp;E642&amp;V642</f>
        <v>202305-North East17</v>
      </c>
      <c r="B642" s="76">
        <v>2023</v>
      </c>
      <c r="C642" s="77">
        <v>693197</v>
      </c>
      <c r="D642" s="77" t="s">
        <v>488</v>
      </c>
      <c r="E642" s="77" t="s">
        <v>473</v>
      </c>
      <c r="F642" s="77" t="s">
        <v>406</v>
      </c>
      <c r="G642" s="78" t="s">
        <v>535</v>
      </c>
      <c r="H642" s="77" t="s">
        <v>9</v>
      </c>
      <c r="I642" s="77" t="s">
        <v>3</v>
      </c>
      <c r="J642" s="79">
        <v>59</v>
      </c>
      <c r="K642" s="79">
        <v>204</v>
      </c>
      <c r="L642" s="79">
        <v>891</v>
      </c>
      <c r="M642" s="80">
        <v>37100.463000000003</v>
      </c>
      <c r="N642" s="80">
        <v>628.82140677966095</v>
      </c>
      <c r="O642" s="81">
        <v>3.4576271186440701</v>
      </c>
      <c r="P642" s="81">
        <v>4.3676470588235299</v>
      </c>
      <c r="Q642" s="80">
        <v>5227.2129999999997</v>
      </c>
      <c r="R642" s="82">
        <v>0.14089347079037801</v>
      </c>
      <c r="S642" s="80">
        <v>3041.7130000000002</v>
      </c>
      <c r="T642" s="82">
        <v>8.1985850149632805E-2</v>
      </c>
      <c r="U642" s="83">
        <v>158</v>
      </c>
      <c r="V642" s="84">
        <v>17</v>
      </c>
    </row>
    <row r="643" spans="1:22" x14ac:dyDescent="0.25">
      <c r="A643" s="18" t="str">
        <f t="shared" si="10"/>
        <v>202304-South Central30</v>
      </c>
      <c r="B643" s="76">
        <v>2023</v>
      </c>
      <c r="C643" s="77">
        <v>633660</v>
      </c>
      <c r="D643" s="77" t="s">
        <v>169</v>
      </c>
      <c r="E643" s="77" t="s">
        <v>472</v>
      </c>
      <c r="F643" s="77" t="s">
        <v>400</v>
      </c>
      <c r="G643" s="78" t="s">
        <v>534</v>
      </c>
      <c r="H643" s="77" t="s">
        <v>9</v>
      </c>
      <c r="I643" s="77" t="s">
        <v>3</v>
      </c>
      <c r="J643" s="79">
        <v>96</v>
      </c>
      <c r="K643" s="79">
        <v>300</v>
      </c>
      <c r="L643" s="79">
        <v>988</v>
      </c>
      <c r="M643" s="80">
        <v>36742.872000000003</v>
      </c>
      <c r="N643" s="80">
        <v>382.73824999999999</v>
      </c>
      <c r="O643" s="81">
        <v>3.125</v>
      </c>
      <c r="P643" s="81">
        <v>3.2933333333333299</v>
      </c>
      <c r="Q643" s="80">
        <v>-2573.1280000000102</v>
      </c>
      <c r="R643" s="82">
        <v>-7.0030671527255797E-2</v>
      </c>
      <c r="S643" s="80">
        <v>-5555.1280000000097</v>
      </c>
      <c r="T643" s="82">
        <v>-0.15118927012564501</v>
      </c>
      <c r="U643" s="83">
        <v>159</v>
      </c>
      <c r="V643" s="84">
        <v>30</v>
      </c>
    </row>
    <row r="644" spans="1:22" x14ac:dyDescent="0.25">
      <c r="A644" s="18" t="str">
        <f t="shared" si="10"/>
        <v>202305-North East18</v>
      </c>
      <c r="B644" s="76">
        <v>2023</v>
      </c>
      <c r="C644" s="77">
        <v>203761</v>
      </c>
      <c r="D644" s="77" t="s">
        <v>51</v>
      </c>
      <c r="E644" s="77" t="s">
        <v>473</v>
      </c>
      <c r="F644" s="77" t="s">
        <v>406</v>
      </c>
      <c r="G644" s="78" t="s">
        <v>535</v>
      </c>
      <c r="H644" s="77" t="s">
        <v>9</v>
      </c>
      <c r="I644" s="77" t="s">
        <v>3</v>
      </c>
      <c r="J644" s="79">
        <v>91</v>
      </c>
      <c r="K644" s="79">
        <v>253</v>
      </c>
      <c r="L644" s="79">
        <v>763</v>
      </c>
      <c r="M644" s="80">
        <v>36612.455999999998</v>
      </c>
      <c r="N644" s="80">
        <v>402.33468131868102</v>
      </c>
      <c r="O644" s="81">
        <v>2.7802197802197801</v>
      </c>
      <c r="P644" s="81">
        <v>3.01581027667984</v>
      </c>
      <c r="Q644" s="80">
        <v>5158.4560000000001</v>
      </c>
      <c r="R644" s="82">
        <v>0.14089347079037801</v>
      </c>
      <c r="S644" s="80">
        <v>1853.7460000000001</v>
      </c>
      <c r="T644" s="82">
        <v>5.06315664810904E-2</v>
      </c>
      <c r="U644" s="83">
        <v>160</v>
      </c>
      <c r="V644" s="84">
        <v>18</v>
      </c>
    </row>
    <row r="645" spans="1:22" x14ac:dyDescent="0.25">
      <c r="A645" s="18" t="str">
        <f t="shared" si="10"/>
        <v>202303-North Central40</v>
      </c>
      <c r="B645" s="76">
        <v>2023</v>
      </c>
      <c r="C645" s="77">
        <v>964263</v>
      </c>
      <c r="D645" s="77" t="s">
        <v>265</v>
      </c>
      <c r="E645" s="77" t="s">
        <v>471</v>
      </c>
      <c r="F645" s="77" t="s">
        <v>396</v>
      </c>
      <c r="G645" s="78" t="s">
        <v>533</v>
      </c>
      <c r="H645" s="77" t="s">
        <v>2</v>
      </c>
      <c r="I645" s="77" t="s">
        <v>3</v>
      </c>
      <c r="J645" s="79">
        <v>111</v>
      </c>
      <c r="K645" s="79">
        <v>212</v>
      </c>
      <c r="L645" s="79">
        <v>935</v>
      </c>
      <c r="M645" s="80">
        <v>36420.561999999998</v>
      </c>
      <c r="N645" s="80">
        <v>328.11317117117102</v>
      </c>
      <c r="O645" s="81">
        <v>1.9099099099099099</v>
      </c>
      <c r="P645" s="81">
        <v>4.4103773584905701</v>
      </c>
      <c r="Q645" s="80">
        <v>3040.5619999999899</v>
      </c>
      <c r="R645" s="82">
        <v>8.3484763359774505E-2</v>
      </c>
      <c r="S645" s="80">
        <v>-631.98800000000597</v>
      </c>
      <c r="T645" s="82">
        <v>-1.7352505433606599E-2</v>
      </c>
      <c r="U645" s="83">
        <v>161</v>
      </c>
      <c r="V645" s="84">
        <v>40</v>
      </c>
    </row>
    <row r="646" spans="1:22" x14ac:dyDescent="0.25">
      <c r="A646" s="18" t="str">
        <f t="shared" si="10"/>
        <v>202304-South Central31</v>
      </c>
      <c r="B646" s="76">
        <v>2023</v>
      </c>
      <c r="C646" s="77">
        <v>193040</v>
      </c>
      <c r="D646" s="77" t="s">
        <v>373</v>
      </c>
      <c r="E646" s="77" t="s">
        <v>472</v>
      </c>
      <c r="F646" s="77" t="s">
        <v>400</v>
      </c>
      <c r="G646" s="78" t="s">
        <v>534</v>
      </c>
      <c r="H646" s="77" t="s">
        <v>9</v>
      </c>
      <c r="I646" s="77" t="s">
        <v>3</v>
      </c>
      <c r="J646" s="79">
        <v>56</v>
      </c>
      <c r="K646" s="79">
        <v>212</v>
      </c>
      <c r="L646" s="79">
        <v>863</v>
      </c>
      <c r="M646" s="80">
        <v>35234.052000000003</v>
      </c>
      <c r="N646" s="80">
        <v>629.17949999999996</v>
      </c>
      <c r="O646" s="81">
        <v>3.78571428571429</v>
      </c>
      <c r="P646" s="81">
        <v>4.0707547169811296</v>
      </c>
      <c r="Q646" s="80">
        <v>4086.5520000000001</v>
      </c>
      <c r="R646" s="82">
        <v>0.115983026874116</v>
      </c>
      <c r="S646" s="80">
        <v>2310.5520000000001</v>
      </c>
      <c r="T646" s="82">
        <v>6.5577243287260903E-2</v>
      </c>
      <c r="U646" s="83">
        <v>162</v>
      </c>
      <c r="V646" s="84">
        <v>31</v>
      </c>
    </row>
    <row r="647" spans="1:22" x14ac:dyDescent="0.25">
      <c r="A647" s="18" t="str">
        <f t="shared" si="10"/>
        <v>202303-North Central41</v>
      </c>
      <c r="B647" s="76">
        <v>2023</v>
      </c>
      <c r="C647" s="77">
        <v>768405</v>
      </c>
      <c r="D647" s="77" t="s">
        <v>328</v>
      </c>
      <c r="E647" s="77" t="s">
        <v>471</v>
      </c>
      <c r="F647" s="77" t="s">
        <v>396</v>
      </c>
      <c r="G647" s="78" t="s">
        <v>533</v>
      </c>
      <c r="H647" s="77" t="s">
        <v>9</v>
      </c>
      <c r="I647" s="77" t="s">
        <v>3</v>
      </c>
      <c r="J647" s="79">
        <v>64</v>
      </c>
      <c r="K647" s="79">
        <v>177</v>
      </c>
      <c r="L647" s="79">
        <v>898</v>
      </c>
      <c r="M647" s="80">
        <v>35160.374799999998</v>
      </c>
      <c r="N647" s="80">
        <v>549.38085624999997</v>
      </c>
      <c r="O647" s="81">
        <v>2.765625</v>
      </c>
      <c r="P647" s="81">
        <v>5.0734463276836204</v>
      </c>
      <c r="Q647" s="80">
        <v>5721.6247999999996</v>
      </c>
      <c r="R647" s="82">
        <v>0.162729346104695</v>
      </c>
      <c r="S647" s="80">
        <v>3544.0248000000001</v>
      </c>
      <c r="T647" s="82">
        <v>0.100795990377213</v>
      </c>
      <c r="U647" s="83">
        <v>163</v>
      </c>
      <c r="V647" s="84">
        <v>41</v>
      </c>
    </row>
    <row r="648" spans="1:22" x14ac:dyDescent="0.25">
      <c r="A648" s="18" t="str">
        <f t="shared" si="10"/>
        <v>202305-North East19</v>
      </c>
      <c r="B648" s="76">
        <v>2023</v>
      </c>
      <c r="C648" s="77">
        <v>550437</v>
      </c>
      <c r="D648" s="77" t="s">
        <v>506</v>
      </c>
      <c r="E648" s="77" t="s">
        <v>473</v>
      </c>
      <c r="F648" s="77" t="s">
        <v>406</v>
      </c>
      <c r="G648" s="78" t="s">
        <v>535</v>
      </c>
      <c r="H648" s="77" t="s">
        <v>9</v>
      </c>
      <c r="I648" s="77" t="s">
        <v>3</v>
      </c>
      <c r="J648" s="79">
        <v>36</v>
      </c>
      <c r="K648" s="79">
        <v>134</v>
      </c>
      <c r="L648" s="79">
        <v>688</v>
      </c>
      <c r="M648" s="80">
        <v>34906.628799999999</v>
      </c>
      <c r="N648" s="80">
        <v>969.62857777777799</v>
      </c>
      <c r="O648" s="81">
        <v>3.7222222222222201</v>
      </c>
      <c r="P648" s="81">
        <v>5.1343283582089496</v>
      </c>
      <c r="Q648" s="80">
        <v>6212.1288000000004</v>
      </c>
      <c r="R648" s="82">
        <v>0.177964157913754</v>
      </c>
      <c r="S648" s="80">
        <v>4865.2187999999996</v>
      </c>
      <c r="T648" s="82">
        <v>0.13937807709462899</v>
      </c>
      <c r="U648" s="83">
        <v>164</v>
      </c>
      <c r="V648" s="84">
        <v>19</v>
      </c>
    </row>
    <row r="649" spans="1:22" x14ac:dyDescent="0.25">
      <c r="A649" s="18" t="str">
        <f t="shared" si="10"/>
        <v>202303-North Central42</v>
      </c>
      <c r="B649" s="76">
        <v>2023</v>
      </c>
      <c r="C649" s="77">
        <v>913384</v>
      </c>
      <c r="D649" s="77" t="s">
        <v>254</v>
      </c>
      <c r="E649" s="77" t="s">
        <v>471</v>
      </c>
      <c r="F649" s="77" t="s">
        <v>419</v>
      </c>
      <c r="G649" s="78" t="s">
        <v>533</v>
      </c>
      <c r="H649" s="77" t="s">
        <v>2</v>
      </c>
      <c r="I649" s="77" t="s">
        <v>3</v>
      </c>
      <c r="J649" s="79">
        <v>37</v>
      </c>
      <c r="K649" s="79">
        <v>121</v>
      </c>
      <c r="L649" s="79">
        <v>589</v>
      </c>
      <c r="M649" s="80">
        <v>34190.487999999998</v>
      </c>
      <c r="N649" s="80">
        <v>924.06724324324296</v>
      </c>
      <c r="O649" s="81">
        <v>3.2702702702702702</v>
      </c>
      <c r="P649" s="81">
        <v>4.8677685950413201</v>
      </c>
      <c r="Q649" s="80">
        <v>6738.2380000000003</v>
      </c>
      <c r="R649" s="82">
        <v>0.19707931632914999</v>
      </c>
      <c r="S649" s="80">
        <v>5461.9880000000003</v>
      </c>
      <c r="T649" s="82">
        <v>0.15975168298270601</v>
      </c>
      <c r="U649" s="83">
        <v>165</v>
      </c>
      <c r="V649" s="84">
        <v>42</v>
      </c>
    </row>
    <row r="650" spans="1:22" x14ac:dyDescent="0.25">
      <c r="A650" s="18" t="str">
        <f t="shared" si="10"/>
        <v>202305-North East20</v>
      </c>
      <c r="B650" s="76">
        <v>2023</v>
      </c>
      <c r="C650" s="77">
        <v>405328</v>
      </c>
      <c r="D650" s="77" t="s">
        <v>105</v>
      </c>
      <c r="E650" s="77" t="s">
        <v>473</v>
      </c>
      <c r="F650" s="77" t="s">
        <v>425</v>
      </c>
      <c r="G650" s="78" t="s">
        <v>535</v>
      </c>
      <c r="H650" s="77" t="s">
        <v>2</v>
      </c>
      <c r="I650" s="77" t="s">
        <v>3</v>
      </c>
      <c r="J650" s="79">
        <v>21</v>
      </c>
      <c r="K650" s="79">
        <v>217</v>
      </c>
      <c r="L650" s="79">
        <v>878</v>
      </c>
      <c r="M650" s="80">
        <v>34128.487200000003</v>
      </c>
      <c r="N650" s="80">
        <v>1625.1660571428599</v>
      </c>
      <c r="O650" s="81">
        <v>10.3333333333333</v>
      </c>
      <c r="P650" s="81">
        <v>4.0460829493087598</v>
      </c>
      <c r="Q650" s="80">
        <v>3514.4872</v>
      </c>
      <c r="R650" s="82">
        <v>0.102978112665949</v>
      </c>
      <c r="S650" s="80">
        <v>2595.7372</v>
      </c>
      <c r="T650" s="82">
        <v>7.6057786704357699E-2</v>
      </c>
      <c r="U650" s="83">
        <v>166</v>
      </c>
      <c r="V650" s="84">
        <v>20</v>
      </c>
    </row>
    <row r="651" spans="1:22" x14ac:dyDescent="0.25">
      <c r="A651" s="18" t="str">
        <f t="shared" si="10"/>
        <v>202303-North Central43</v>
      </c>
      <c r="B651" s="76">
        <v>2023</v>
      </c>
      <c r="C651" s="77">
        <v>791348</v>
      </c>
      <c r="D651" s="77" t="s">
        <v>220</v>
      </c>
      <c r="E651" s="77" t="s">
        <v>471</v>
      </c>
      <c r="F651" s="77" t="s">
        <v>413</v>
      </c>
      <c r="G651" s="78" t="s">
        <v>533</v>
      </c>
      <c r="H651" s="77" t="s">
        <v>9</v>
      </c>
      <c r="I651" s="77" t="s">
        <v>3</v>
      </c>
      <c r="J651" s="79">
        <v>63</v>
      </c>
      <c r="K651" s="79">
        <v>207</v>
      </c>
      <c r="L651" s="79">
        <v>820</v>
      </c>
      <c r="M651" s="80">
        <v>33896.016000000003</v>
      </c>
      <c r="N651" s="80">
        <v>538.03200000000004</v>
      </c>
      <c r="O651" s="81">
        <v>3.28571428571429</v>
      </c>
      <c r="P651" s="81">
        <v>3.9613526570048299</v>
      </c>
      <c r="Q651" s="80">
        <v>6339.2659999999996</v>
      </c>
      <c r="R651" s="82">
        <v>0.18702097615247701</v>
      </c>
      <c r="S651" s="80">
        <v>4161.866</v>
      </c>
      <c r="T651" s="82">
        <v>0.12278333831327</v>
      </c>
      <c r="U651" s="83">
        <v>167</v>
      </c>
      <c r="V651" s="84">
        <v>43</v>
      </c>
    </row>
    <row r="652" spans="1:22" x14ac:dyDescent="0.25">
      <c r="A652" s="18" t="str">
        <f t="shared" si="10"/>
        <v>202305-North East21</v>
      </c>
      <c r="B652" s="76">
        <v>2023</v>
      </c>
      <c r="C652" s="77">
        <v>335207</v>
      </c>
      <c r="D652" s="77" t="s">
        <v>25</v>
      </c>
      <c r="E652" s="77" t="s">
        <v>473</v>
      </c>
      <c r="F652" s="77" t="s">
        <v>406</v>
      </c>
      <c r="G652" s="78" t="s">
        <v>535</v>
      </c>
      <c r="H652" s="77" t="s">
        <v>2</v>
      </c>
      <c r="I652" s="77" t="s">
        <v>3</v>
      </c>
      <c r="J652" s="79">
        <v>75</v>
      </c>
      <c r="K652" s="79">
        <v>207</v>
      </c>
      <c r="L652" s="79">
        <v>753</v>
      </c>
      <c r="M652" s="80">
        <v>33832.241999999998</v>
      </c>
      <c r="N652" s="80">
        <v>451.09656000000001</v>
      </c>
      <c r="O652" s="81">
        <v>2.76</v>
      </c>
      <c r="P652" s="81">
        <v>3.63768115942029</v>
      </c>
      <c r="Q652" s="80">
        <v>4766.7420000000002</v>
      </c>
      <c r="R652" s="82">
        <v>0.14089347079037801</v>
      </c>
      <c r="S652" s="80">
        <v>2045.232</v>
      </c>
      <c r="T652" s="82">
        <v>6.04521568508525E-2</v>
      </c>
      <c r="U652" s="83">
        <v>168</v>
      </c>
      <c r="V652" s="84">
        <v>21</v>
      </c>
    </row>
    <row r="653" spans="1:22" x14ac:dyDescent="0.25">
      <c r="A653" s="18" t="str">
        <f t="shared" si="10"/>
        <v>202305-North East22</v>
      </c>
      <c r="B653" s="76">
        <v>2023</v>
      </c>
      <c r="C653" s="77">
        <v>380543</v>
      </c>
      <c r="D653" s="77" t="s">
        <v>380</v>
      </c>
      <c r="E653" s="77" t="s">
        <v>473</v>
      </c>
      <c r="F653" s="77" t="s">
        <v>406</v>
      </c>
      <c r="G653" s="78" t="s">
        <v>535</v>
      </c>
      <c r="H653" s="77" t="s">
        <v>9</v>
      </c>
      <c r="I653" s="77" t="s">
        <v>3</v>
      </c>
      <c r="J653" s="79">
        <v>119</v>
      </c>
      <c r="K653" s="79">
        <v>254</v>
      </c>
      <c r="L653" s="79">
        <v>873</v>
      </c>
      <c r="M653" s="80">
        <v>33430.370999999999</v>
      </c>
      <c r="N653" s="80">
        <v>280.92748739495801</v>
      </c>
      <c r="O653" s="81">
        <v>2.1344537815126099</v>
      </c>
      <c r="P653" s="81">
        <v>3.4370078740157499</v>
      </c>
      <c r="Q653" s="80">
        <v>4710.1210000000001</v>
      </c>
      <c r="R653" s="82">
        <v>0.14089347079037801</v>
      </c>
      <c r="S653" s="80">
        <v>479.580999999997</v>
      </c>
      <c r="T653" s="82">
        <v>1.4345667895818299E-2</v>
      </c>
      <c r="U653" s="83">
        <v>169</v>
      </c>
      <c r="V653" s="84">
        <v>22</v>
      </c>
    </row>
    <row r="654" spans="1:22" x14ac:dyDescent="0.25">
      <c r="A654" s="18" t="str">
        <f t="shared" si="10"/>
        <v>202304-South Central32</v>
      </c>
      <c r="B654" s="76">
        <v>2023</v>
      </c>
      <c r="C654" s="77">
        <v>181012</v>
      </c>
      <c r="D654" s="77" t="s">
        <v>44</v>
      </c>
      <c r="E654" s="77" t="s">
        <v>472</v>
      </c>
      <c r="F654" s="77" t="s">
        <v>398</v>
      </c>
      <c r="G654" s="78" t="s">
        <v>534</v>
      </c>
      <c r="H654" s="77" t="s">
        <v>9</v>
      </c>
      <c r="I654" s="77" t="s">
        <v>3</v>
      </c>
      <c r="J654" s="79">
        <v>48</v>
      </c>
      <c r="K654" s="79">
        <v>164</v>
      </c>
      <c r="L654" s="79">
        <v>564</v>
      </c>
      <c r="M654" s="80">
        <v>32518.6512</v>
      </c>
      <c r="N654" s="80">
        <v>677.47190000000001</v>
      </c>
      <c r="O654" s="81">
        <v>3.4166666666666701</v>
      </c>
      <c r="P654" s="81">
        <v>3.4390243902439002</v>
      </c>
      <c r="Q654" s="80">
        <v>11292.6512</v>
      </c>
      <c r="R654" s="82">
        <v>0.34726690017204598</v>
      </c>
      <c r="S654" s="80">
        <v>9786.1512000000002</v>
      </c>
      <c r="T654" s="82">
        <v>0.30093964044855598</v>
      </c>
      <c r="U654" s="83">
        <v>170</v>
      </c>
      <c r="V654" s="84">
        <v>32</v>
      </c>
    </row>
    <row r="655" spans="1:22" x14ac:dyDescent="0.25">
      <c r="A655" s="18" t="str">
        <f t="shared" si="10"/>
        <v>202303-North Central44</v>
      </c>
      <c r="B655" s="76">
        <v>2023</v>
      </c>
      <c r="C655" s="77">
        <v>126747</v>
      </c>
      <c r="D655" s="77" t="s">
        <v>292</v>
      </c>
      <c r="E655" s="77" t="s">
        <v>471</v>
      </c>
      <c r="F655" s="77" t="s">
        <v>419</v>
      </c>
      <c r="G655" s="78" t="s">
        <v>533</v>
      </c>
      <c r="H655" s="77" t="s">
        <v>9</v>
      </c>
      <c r="I655" s="77" t="s">
        <v>3</v>
      </c>
      <c r="J655" s="79">
        <v>52</v>
      </c>
      <c r="K655" s="79">
        <v>157</v>
      </c>
      <c r="L655" s="79">
        <v>595</v>
      </c>
      <c r="M655" s="80">
        <v>32209.64</v>
      </c>
      <c r="N655" s="80">
        <v>619.41615384615397</v>
      </c>
      <c r="O655" s="81">
        <v>3.0192307692307701</v>
      </c>
      <c r="P655" s="81">
        <v>3.7898089171974498</v>
      </c>
      <c r="Q655" s="80">
        <v>7350.39</v>
      </c>
      <c r="R655" s="82">
        <v>0.228204661709973</v>
      </c>
      <c r="S655" s="80">
        <v>5568.99</v>
      </c>
      <c r="T655" s="82">
        <v>0.17289823791883399</v>
      </c>
      <c r="U655" s="83">
        <v>171</v>
      </c>
      <c r="V655" s="84">
        <v>44</v>
      </c>
    </row>
    <row r="656" spans="1:22" x14ac:dyDescent="0.25">
      <c r="A656" s="18" t="str">
        <f t="shared" si="10"/>
        <v>202303-North Central45</v>
      </c>
      <c r="B656" s="76">
        <v>2023</v>
      </c>
      <c r="C656" s="77">
        <v>734173</v>
      </c>
      <c r="D656" s="77" t="s">
        <v>64</v>
      </c>
      <c r="E656" s="77" t="s">
        <v>471</v>
      </c>
      <c r="F656" s="77" t="s">
        <v>396</v>
      </c>
      <c r="G656" s="78" t="s">
        <v>533</v>
      </c>
      <c r="H656" s="77" t="s">
        <v>2</v>
      </c>
      <c r="I656" s="77" t="s">
        <v>3</v>
      </c>
      <c r="J656" s="79">
        <v>105</v>
      </c>
      <c r="K656" s="79">
        <v>187</v>
      </c>
      <c r="L656" s="79">
        <v>714</v>
      </c>
      <c r="M656" s="80">
        <v>31817.104800000001</v>
      </c>
      <c r="N656" s="80">
        <v>303.02004571428603</v>
      </c>
      <c r="O656" s="81">
        <v>1.78095238095238</v>
      </c>
      <c r="P656" s="81">
        <v>3.8181818181818201</v>
      </c>
      <c r="Q656" s="80">
        <v>3218.6047999999901</v>
      </c>
      <c r="R656" s="82">
        <v>0.101159575022049</v>
      </c>
      <c r="S656" s="80">
        <v>-242.09520000000501</v>
      </c>
      <c r="T656" s="82">
        <v>-7.6089638426185503E-3</v>
      </c>
      <c r="U656" s="83">
        <v>172</v>
      </c>
      <c r="V656" s="84">
        <v>45</v>
      </c>
    </row>
    <row r="657" spans="1:22" x14ac:dyDescent="0.25">
      <c r="A657" s="18" t="str">
        <f t="shared" si="10"/>
        <v>202304-South Central33</v>
      </c>
      <c r="B657" s="76">
        <v>2023</v>
      </c>
      <c r="C657" s="77">
        <v>481214</v>
      </c>
      <c r="D657" s="77" t="s">
        <v>267</v>
      </c>
      <c r="E657" s="77" t="s">
        <v>472</v>
      </c>
      <c r="F657" s="77" t="s">
        <v>400</v>
      </c>
      <c r="G657" s="78" t="s">
        <v>534</v>
      </c>
      <c r="H657" s="77" t="s">
        <v>2</v>
      </c>
      <c r="I657" s="77" t="s">
        <v>3</v>
      </c>
      <c r="J657" s="79">
        <v>54</v>
      </c>
      <c r="K657" s="79">
        <v>154</v>
      </c>
      <c r="L657" s="79">
        <v>751</v>
      </c>
      <c r="M657" s="80">
        <v>31378.543000000001</v>
      </c>
      <c r="N657" s="80">
        <v>581.08412962962996</v>
      </c>
      <c r="O657" s="81">
        <v>2.8518518518518499</v>
      </c>
      <c r="P657" s="81">
        <v>4.87662337662338</v>
      </c>
      <c r="Q657" s="80">
        <v>4539.5429999999997</v>
      </c>
      <c r="R657" s="82">
        <v>0.14467029269013501</v>
      </c>
      <c r="S657" s="80">
        <v>2874.0430000000001</v>
      </c>
      <c r="T657" s="82">
        <v>9.1592621110546696E-2</v>
      </c>
      <c r="U657" s="83">
        <v>173</v>
      </c>
      <c r="V657" s="84">
        <v>33</v>
      </c>
    </row>
    <row r="658" spans="1:22" x14ac:dyDescent="0.25">
      <c r="A658" s="18" t="str">
        <f t="shared" si="10"/>
        <v>202305-North East23</v>
      </c>
      <c r="B658" s="76">
        <v>2023</v>
      </c>
      <c r="C658" s="77">
        <v>351916</v>
      </c>
      <c r="D658" s="77" t="s">
        <v>498</v>
      </c>
      <c r="E658" s="77" t="s">
        <v>473</v>
      </c>
      <c r="F658" s="77" t="s">
        <v>522</v>
      </c>
      <c r="G658" s="78" t="s">
        <v>535</v>
      </c>
      <c r="H658" s="77" t="s">
        <v>9</v>
      </c>
      <c r="I658" s="77" t="s">
        <v>3</v>
      </c>
      <c r="J658" s="79">
        <v>49</v>
      </c>
      <c r="K658" s="79">
        <v>209</v>
      </c>
      <c r="L658" s="79">
        <v>717</v>
      </c>
      <c r="M658" s="80">
        <v>30572.169000000002</v>
      </c>
      <c r="N658" s="80">
        <v>623.92181632653103</v>
      </c>
      <c r="O658" s="81">
        <v>4.2653061224489797</v>
      </c>
      <c r="P658" s="81">
        <v>3.43062200956938</v>
      </c>
      <c r="Q658" s="80">
        <v>4307.4189999999999</v>
      </c>
      <c r="R658" s="82">
        <v>0.14089347079037801</v>
      </c>
      <c r="S658" s="80">
        <v>2444.029</v>
      </c>
      <c r="T658" s="82">
        <v>7.9942937643711104E-2</v>
      </c>
      <c r="U658" s="83">
        <v>174</v>
      </c>
      <c r="V658" s="84">
        <v>23</v>
      </c>
    </row>
    <row r="659" spans="1:22" x14ac:dyDescent="0.25">
      <c r="A659" s="18" t="str">
        <f t="shared" si="10"/>
        <v>202302-South West24</v>
      </c>
      <c r="B659" s="76">
        <v>2023</v>
      </c>
      <c r="C659" s="77">
        <v>558463</v>
      </c>
      <c r="D659" s="77" t="s">
        <v>143</v>
      </c>
      <c r="E659" s="77" t="s">
        <v>474</v>
      </c>
      <c r="F659" s="77" t="s">
        <v>410</v>
      </c>
      <c r="G659" s="78" t="s">
        <v>537</v>
      </c>
      <c r="H659" s="77" t="s">
        <v>9</v>
      </c>
      <c r="I659" s="77" t="s">
        <v>3</v>
      </c>
      <c r="J659" s="79">
        <v>44</v>
      </c>
      <c r="K659" s="79">
        <v>124</v>
      </c>
      <c r="L659" s="79">
        <v>604</v>
      </c>
      <c r="M659" s="80">
        <v>30403.168000000001</v>
      </c>
      <c r="N659" s="80">
        <v>690.98109090909099</v>
      </c>
      <c r="O659" s="81">
        <v>2.8181818181818201</v>
      </c>
      <c r="P659" s="81">
        <v>4.8709677419354804</v>
      </c>
      <c r="Q659" s="80">
        <v>7355.9180000000097</v>
      </c>
      <c r="R659" s="82">
        <v>0.24194577354570401</v>
      </c>
      <c r="S659" s="80">
        <v>5814.268</v>
      </c>
      <c r="T659" s="82">
        <v>0.19123888668444</v>
      </c>
      <c r="U659" s="83">
        <v>175</v>
      </c>
      <c r="V659" s="84">
        <v>24</v>
      </c>
    </row>
    <row r="660" spans="1:22" x14ac:dyDescent="0.25">
      <c r="A660" s="18" t="str">
        <f t="shared" si="10"/>
        <v>202306-South East16</v>
      </c>
      <c r="B660" s="76">
        <v>2023</v>
      </c>
      <c r="C660" s="77">
        <v>794844</v>
      </c>
      <c r="D660" s="77" t="s">
        <v>223</v>
      </c>
      <c r="E660" s="77" t="s">
        <v>476</v>
      </c>
      <c r="F660" s="77" t="s">
        <v>397</v>
      </c>
      <c r="G660" s="78" t="s">
        <v>536</v>
      </c>
      <c r="H660" s="77" t="s">
        <v>9</v>
      </c>
      <c r="I660" s="77" t="s">
        <v>3</v>
      </c>
      <c r="J660" s="79">
        <v>58</v>
      </c>
      <c r="K660" s="79">
        <v>172</v>
      </c>
      <c r="L660" s="79">
        <v>746</v>
      </c>
      <c r="M660" s="80">
        <v>29921.878000000001</v>
      </c>
      <c r="N660" s="80">
        <v>515.89444827586203</v>
      </c>
      <c r="O660" s="81">
        <v>2.9655172413793101</v>
      </c>
      <c r="P660" s="81">
        <v>4.3372093023255802</v>
      </c>
      <c r="Q660" s="80">
        <v>3006.8780000000002</v>
      </c>
      <c r="R660" s="82">
        <v>0.100490951804562</v>
      </c>
      <c r="S660" s="80">
        <v>890.01799999999798</v>
      </c>
      <c r="T660" s="82">
        <v>2.9744723910711701E-2</v>
      </c>
      <c r="U660" s="83">
        <v>176</v>
      </c>
      <c r="V660" s="84">
        <v>16</v>
      </c>
    </row>
    <row r="661" spans="1:22" x14ac:dyDescent="0.25">
      <c r="A661" s="18" t="str">
        <f t="shared" si="10"/>
        <v>202302-South West25</v>
      </c>
      <c r="B661" s="76">
        <v>2023</v>
      </c>
      <c r="C661" s="77">
        <v>425978</v>
      </c>
      <c r="D661" s="77" t="s">
        <v>110</v>
      </c>
      <c r="E661" s="77" t="s">
        <v>474</v>
      </c>
      <c r="F661" s="77" t="s">
        <v>420</v>
      </c>
      <c r="G661" s="78" t="s">
        <v>537</v>
      </c>
      <c r="H661" s="77" t="s">
        <v>9</v>
      </c>
      <c r="I661" s="77" t="s">
        <v>3</v>
      </c>
      <c r="J661" s="79">
        <v>30</v>
      </c>
      <c r="K661" s="79">
        <v>121</v>
      </c>
      <c r="L661" s="79">
        <v>654</v>
      </c>
      <c r="M661" s="80">
        <v>29868.530999999999</v>
      </c>
      <c r="N661" s="80">
        <v>995.61770000000001</v>
      </c>
      <c r="O661" s="81">
        <v>4.0333333333333297</v>
      </c>
      <c r="P661" s="81">
        <v>5.4049586776859497</v>
      </c>
      <c r="Q661" s="80">
        <v>4208.2809999999999</v>
      </c>
      <c r="R661" s="82">
        <v>0.14089347079037801</v>
      </c>
      <c r="S661" s="80">
        <v>3117.3809999999999</v>
      </c>
      <c r="T661" s="82">
        <v>0.104370081005992</v>
      </c>
      <c r="U661" s="83">
        <v>177</v>
      </c>
      <c r="V661" s="84">
        <v>25</v>
      </c>
    </row>
    <row r="662" spans="1:22" x14ac:dyDescent="0.25">
      <c r="A662" s="18" t="str">
        <f t="shared" si="10"/>
        <v>202302-South West26</v>
      </c>
      <c r="B662" s="76">
        <v>2023</v>
      </c>
      <c r="C662" s="77">
        <v>925350</v>
      </c>
      <c r="D662" s="77" t="s">
        <v>166</v>
      </c>
      <c r="E662" s="77" t="s">
        <v>474</v>
      </c>
      <c r="F662" s="77" t="s">
        <v>424</v>
      </c>
      <c r="G662" s="78" t="s">
        <v>537</v>
      </c>
      <c r="H662" s="77" t="s">
        <v>2</v>
      </c>
      <c r="I662" s="77" t="s">
        <v>3</v>
      </c>
      <c r="J662" s="79">
        <v>86</v>
      </c>
      <c r="K662" s="79">
        <v>214</v>
      </c>
      <c r="L662" s="79">
        <v>626</v>
      </c>
      <c r="M662" s="80">
        <v>29535.627</v>
      </c>
      <c r="N662" s="80">
        <v>343.43752325581403</v>
      </c>
      <c r="O662" s="81">
        <v>2.4883720930232598</v>
      </c>
      <c r="P662" s="81">
        <v>2.92523364485981</v>
      </c>
      <c r="Q662" s="80">
        <v>4161.3770000000004</v>
      </c>
      <c r="R662" s="82">
        <v>0.14089347079037801</v>
      </c>
      <c r="S662" s="80">
        <v>1175.627</v>
      </c>
      <c r="T662" s="82">
        <v>3.9803691995433002E-2</v>
      </c>
      <c r="U662" s="83">
        <v>178</v>
      </c>
      <c r="V662" s="84">
        <v>26</v>
      </c>
    </row>
    <row r="663" spans="1:22" x14ac:dyDescent="0.25">
      <c r="A663" s="18" t="str">
        <f t="shared" si="10"/>
        <v>202301-North West36</v>
      </c>
      <c r="B663" s="76">
        <v>2023</v>
      </c>
      <c r="C663" s="77">
        <v>153936</v>
      </c>
      <c r="D663" s="77" t="s">
        <v>28</v>
      </c>
      <c r="E663" s="77" t="s">
        <v>475</v>
      </c>
      <c r="F663" s="77" t="s">
        <v>402</v>
      </c>
      <c r="G663" s="78" t="s">
        <v>538</v>
      </c>
      <c r="H663" s="77" t="s">
        <v>9</v>
      </c>
      <c r="I663" s="77" t="s">
        <v>3</v>
      </c>
      <c r="J663" s="79">
        <v>31</v>
      </c>
      <c r="K663" s="79">
        <v>128</v>
      </c>
      <c r="L663" s="79">
        <v>611</v>
      </c>
      <c r="M663" s="80">
        <v>29293.120800000001</v>
      </c>
      <c r="N663" s="80">
        <v>944.93938064516101</v>
      </c>
      <c r="O663" s="81">
        <v>4.1290322580645196</v>
      </c>
      <c r="P663" s="81">
        <v>4.7734375</v>
      </c>
      <c r="Q663" s="80">
        <v>3788.1208000000001</v>
      </c>
      <c r="R663" s="82">
        <v>0.12931776118575899</v>
      </c>
      <c r="S663" s="80">
        <v>2688.5207999999998</v>
      </c>
      <c r="T663" s="82">
        <v>9.1779937629588401E-2</v>
      </c>
      <c r="U663" s="83">
        <v>179</v>
      </c>
      <c r="V663" s="84">
        <v>36</v>
      </c>
    </row>
    <row r="664" spans="1:22" x14ac:dyDescent="0.25">
      <c r="A664" s="18" t="str">
        <f t="shared" si="10"/>
        <v>202304-South Central34</v>
      </c>
      <c r="B664" s="76">
        <v>2023</v>
      </c>
      <c r="C664" s="77">
        <v>551787</v>
      </c>
      <c r="D664" s="77" t="s">
        <v>140</v>
      </c>
      <c r="E664" s="77" t="s">
        <v>472</v>
      </c>
      <c r="F664" s="77" t="s">
        <v>400</v>
      </c>
      <c r="G664" s="78" t="s">
        <v>534</v>
      </c>
      <c r="H664" s="77" t="s">
        <v>9</v>
      </c>
      <c r="I664" s="77" t="s">
        <v>3</v>
      </c>
      <c r="J664" s="79">
        <v>51</v>
      </c>
      <c r="K664" s="79">
        <v>136</v>
      </c>
      <c r="L664" s="79">
        <v>608</v>
      </c>
      <c r="M664" s="80">
        <v>29276.736000000001</v>
      </c>
      <c r="N664" s="80">
        <v>574.05364705882403</v>
      </c>
      <c r="O664" s="81">
        <v>2.6666666666666701</v>
      </c>
      <c r="P664" s="81">
        <v>4.4705882352941204</v>
      </c>
      <c r="Q664" s="80">
        <v>6860.2359999999999</v>
      </c>
      <c r="R664" s="82">
        <v>0.234323798937149</v>
      </c>
      <c r="S664" s="80">
        <v>5297.7359999999999</v>
      </c>
      <c r="T664" s="82">
        <v>0.18095377845399199</v>
      </c>
      <c r="U664" s="83">
        <v>180</v>
      </c>
      <c r="V664" s="84">
        <v>34</v>
      </c>
    </row>
    <row r="665" spans="1:22" x14ac:dyDescent="0.25">
      <c r="A665" s="18" t="str">
        <f t="shared" si="10"/>
        <v>202306-South East17</v>
      </c>
      <c r="B665" s="76">
        <v>2023</v>
      </c>
      <c r="C665" s="77">
        <v>734174</v>
      </c>
      <c r="D665" s="77" t="s">
        <v>369</v>
      </c>
      <c r="E665" s="77" t="s">
        <v>476</v>
      </c>
      <c r="F665" s="77" t="s">
        <v>417</v>
      </c>
      <c r="G665" s="78" t="s">
        <v>536</v>
      </c>
      <c r="H665" s="77" t="s">
        <v>9</v>
      </c>
      <c r="I665" s="77" t="s">
        <v>3</v>
      </c>
      <c r="J665" s="79">
        <v>60</v>
      </c>
      <c r="K665" s="79">
        <v>129</v>
      </c>
      <c r="L665" s="79">
        <v>583</v>
      </c>
      <c r="M665" s="80">
        <v>28979.402399999999</v>
      </c>
      <c r="N665" s="80">
        <v>482.99004000000002</v>
      </c>
      <c r="O665" s="81">
        <v>2.15</v>
      </c>
      <c r="P665" s="81">
        <v>4.5193798449612403</v>
      </c>
      <c r="Q665" s="80">
        <v>3643.1523999999999</v>
      </c>
      <c r="R665" s="82">
        <v>0.12571523559091699</v>
      </c>
      <c r="S665" s="80">
        <v>1508.9423999999999</v>
      </c>
      <c r="T665" s="82">
        <v>5.2069479527983603E-2</v>
      </c>
      <c r="U665" s="83">
        <v>181</v>
      </c>
      <c r="V665" s="84">
        <v>17</v>
      </c>
    </row>
    <row r="666" spans="1:22" x14ac:dyDescent="0.25">
      <c r="A666" s="18" t="str">
        <f t="shared" si="10"/>
        <v>202303-North Central46</v>
      </c>
      <c r="B666" s="76">
        <v>2023</v>
      </c>
      <c r="C666" s="77">
        <v>692504</v>
      </c>
      <c r="D666" s="77" t="s">
        <v>185</v>
      </c>
      <c r="E666" s="77" t="s">
        <v>471</v>
      </c>
      <c r="F666" s="77" t="s">
        <v>415</v>
      </c>
      <c r="G666" s="78" t="s">
        <v>533</v>
      </c>
      <c r="H666" s="77" t="s">
        <v>9</v>
      </c>
      <c r="I666" s="77" t="s">
        <v>3</v>
      </c>
      <c r="J666" s="79">
        <v>35</v>
      </c>
      <c r="K666" s="79">
        <v>144</v>
      </c>
      <c r="L666" s="79">
        <v>674</v>
      </c>
      <c r="M666" s="80">
        <v>28771.656800000001</v>
      </c>
      <c r="N666" s="80">
        <v>822.04733714285703</v>
      </c>
      <c r="O666" s="81">
        <v>4.1142857142857103</v>
      </c>
      <c r="P666" s="81">
        <v>4.6805555555555598</v>
      </c>
      <c r="Q666" s="80">
        <v>2407.1568000000002</v>
      </c>
      <c r="R666" s="82">
        <v>8.3664170497126003E-2</v>
      </c>
      <c r="S666" s="80">
        <v>1165.9567999999899</v>
      </c>
      <c r="T666" s="82">
        <v>4.0524492840467698E-2</v>
      </c>
      <c r="U666" s="83">
        <v>182</v>
      </c>
      <c r="V666" s="84">
        <v>46</v>
      </c>
    </row>
    <row r="667" spans="1:22" x14ac:dyDescent="0.25">
      <c r="A667" s="18" t="str">
        <f t="shared" si="10"/>
        <v>202302-South West27</v>
      </c>
      <c r="B667" s="76">
        <v>2023</v>
      </c>
      <c r="C667" s="77">
        <v>906206</v>
      </c>
      <c r="D667" s="77" t="s">
        <v>251</v>
      </c>
      <c r="E667" s="77" t="s">
        <v>474</v>
      </c>
      <c r="F667" s="77" t="s">
        <v>420</v>
      </c>
      <c r="G667" s="78" t="s">
        <v>537</v>
      </c>
      <c r="H667" s="77" t="s">
        <v>9</v>
      </c>
      <c r="I667" s="77" t="s">
        <v>3</v>
      </c>
      <c r="J667" s="79">
        <v>79</v>
      </c>
      <c r="K667" s="79">
        <v>160</v>
      </c>
      <c r="L667" s="79">
        <v>662</v>
      </c>
      <c r="M667" s="80">
        <v>28607.2012</v>
      </c>
      <c r="N667" s="80">
        <v>362.116470886076</v>
      </c>
      <c r="O667" s="81">
        <v>2.0253164556962</v>
      </c>
      <c r="P667" s="81">
        <v>4.1375000000000002</v>
      </c>
      <c r="Q667" s="80">
        <v>4961.4512000000004</v>
      </c>
      <c r="R667" s="82">
        <v>0.173433645791256</v>
      </c>
      <c r="S667" s="80">
        <v>2258.5511999999999</v>
      </c>
      <c r="T667" s="82">
        <v>7.8950442729783701E-2</v>
      </c>
      <c r="U667" s="83">
        <v>183</v>
      </c>
      <c r="V667" s="84">
        <v>27</v>
      </c>
    </row>
    <row r="668" spans="1:22" x14ac:dyDescent="0.25">
      <c r="A668" s="18" t="str">
        <f t="shared" si="10"/>
        <v>202306-South East18</v>
      </c>
      <c r="B668" s="76">
        <v>2023</v>
      </c>
      <c r="C668" s="77">
        <v>981931</v>
      </c>
      <c r="D668" s="77" t="s">
        <v>385</v>
      </c>
      <c r="E668" s="77" t="s">
        <v>476</v>
      </c>
      <c r="F668" s="77" t="s">
        <v>397</v>
      </c>
      <c r="G668" s="78" t="s">
        <v>536</v>
      </c>
      <c r="H668" s="77" t="s">
        <v>9</v>
      </c>
      <c r="I668" s="77" t="s">
        <v>3</v>
      </c>
      <c r="J668" s="79">
        <v>59</v>
      </c>
      <c r="K668" s="79">
        <v>141</v>
      </c>
      <c r="L668" s="79">
        <v>672</v>
      </c>
      <c r="M668" s="80">
        <v>28294.8472</v>
      </c>
      <c r="N668" s="80">
        <v>479.57368135593202</v>
      </c>
      <c r="O668" s="81">
        <v>2.3898305084745801</v>
      </c>
      <c r="P668" s="81">
        <v>4.7659574468085104</v>
      </c>
      <c r="Q668" s="80">
        <v>5928.5972000000002</v>
      </c>
      <c r="R668" s="82">
        <v>0.20952921774392899</v>
      </c>
      <c r="S668" s="80">
        <v>3813.5772000000002</v>
      </c>
      <c r="T668" s="82">
        <v>0.134779918514633</v>
      </c>
      <c r="U668" s="83">
        <v>184</v>
      </c>
      <c r="V668" s="84">
        <v>18</v>
      </c>
    </row>
    <row r="669" spans="1:22" x14ac:dyDescent="0.25">
      <c r="A669" s="18" t="str">
        <f t="shared" si="10"/>
        <v>202305-North East24</v>
      </c>
      <c r="B669" s="76">
        <v>2023</v>
      </c>
      <c r="C669" s="77">
        <v>688564</v>
      </c>
      <c r="D669" s="77" t="s">
        <v>176</v>
      </c>
      <c r="E669" s="77" t="s">
        <v>473</v>
      </c>
      <c r="F669" s="77" t="s">
        <v>425</v>
      </c>
      <c r="G669" s="78" t="s">
        <v>534</v>
      </c>
      <c r="H669" s="77" t="s">
        <v>2</v>
      </c>
      <c r="I669" s="77" t="s">
        <v>3</v>
      </c>
      <c r="J669" s="79">
        <v>121</v>
      </c>
      <c r="K669" s="79">
        <v>166</v>
      </c>
      <c r="L669" s="79">
        <v>591</v>
      </c>
      <c r="M669" s="80">
        <v>27193.873800000001</v>
      </c>
      <c r="N669" s="80">
        <v>224.742758677686</v>
      </c>
      <c r="O669" s="81">
        <v>1.37190082644628</v>
      </c>
      <c r="P669" s="81">
        <v>3.5602409638554202</v>
      </c>
      <c r="Q669" s="80">
        <v>2800.3737999999998</v>
      </c>
      <c r="R669" s="82">
        <v>0.102978112665949</v>
      </c>
      <c r="S669" s="80">
        <v>-1391.8262</v>
      </c>
      <c r="T669" s="82">
        <v>-5.1181608410641399E-2</v>
      </c>
      <c r="U669" s="83">
        <v>185</v>
      </c>
      <c r="V669" s="84">
        <v>24</v>
      </c>
    </row>
    <row r="670" spans="1:22" x14ac:dyDescent="0.25">
      <c r="A670" s="18" t="str">
        <f t="shared" si="10"/>
        <v>202304-South Central35</v>
      </c>
      <c r="B670" s="76">
        <v>2023</v>
      </c>
      <c r="C670" s="77">
        <v>609954</v>
      </c>
      <c r="D670" s="77" t="s">
        <v>161</v>
      </c>
      <c r="E670" s="77" t="s">
        <v>472</v>
      </c>
      <c r="F670" s="77" t="s">
        <v>421</v>
      </c>
      <c r="G670" s="78" t="s">
        <v>537</v>
      </c>
      <c r="H670" s="77" t="s">
        <v>2</v>
      </c>
      <c r="I670" s="77" t="s">
        <v>3</v>
      </c>
      <c r="J670" s="79">
        <v>35</v>
      </c>
      <c r="K670" s="79">
        <v>144</v>
      </c>
      <c r="L670" s="79">
        <v>662</v>
      </c>
      <c r="M670" s="80">
        <v>27018.866000000002</v>
      </c>
      <c r="N670" s="80">
        <v>771.96759999999995</v>
      </c>
      <c r="O670" s="81">
        <v>4.1142857142857103</v>
      </c>
      <c r="P670" s="81">
        <v>4.5972222222222197</v>
      </c>
      <c r="Q670" s="80">
        <v>3132.116</v>
      </c>
      <c r="R670" s="82">
        <v>0.115923295966603</v>
      </c>
      <c r="S670" s="80">
        <v>2009.616</v>
      </c>
      <c r="T670" s="82">
        <v>7.4378251107948004E-2</v>
      </c>
      <c r="U670" s="83">
        <v>186</v>
      </c>
      <c r="V670" s="84">
        <v>35</v>
      </c>
    </row>
    <row r="671" spans="1:22" x14ac:dyDescent="0.25">
      <c r="A671" s="18" t="str">
        <f t="shared" si="10"/>
        <v>202306-South East19</v>
      </c>
      <c r="B671" s="76">
        <v>2023</v>
      </c>
      <c r="C671" s="77">
        <v>870139</v>
      </c>
      <c r="D671" s="77" t="s">
        <v>174</v>
      </c>
      <c r="E671" s="77" t="s">
        <v>476</v>
      </c>
      <c r="F671" s="77" t="s">
        <v>397</v>
      </c>
      <c r="G671" s="78" t="s">
        <v>533</v>
      </c>
      <c r="H671" s="77" t="s">
        <v>2</v>
      </c>
      <c r="I671" s="77" t="s">
        <v>3</v>
      </c>
      <c r="J671" s="79">
        <v>37</v>
      </c>
      <c r="K671" s="79">
        <v>153</v>
      </c>
      <c r="L671" s="79">
        <v>760</v>
      </c>
      <c r="M671" s="80">
        <v>26806.726600000002</v>
      </c>
      <c r="N671" s="80">
        <v>724.50612432432399</v>
      </c>
      <c r="O671" s="81">
        <v>4.1351351351351404</v>
      </c>
      <c r="P671" s="81">
        <v>4.9673202614379104</v>
      </c>
      <c r="Q671" s="80">
        <v>2401.4766</v>
      </c>
      <c r="R671" s="82">
        <v>8.9584850691915505E-2</v>
      </c>
      <c r="S671" s="80">
        <v>1002.7766</v>
      </c>
      <c r="T671" s="82">
        <v>3.7407648272877903E-2</v>
      </c>
      <c r="U671" s="83">
        <v>187</v>
      </c>
      <c r="V671" s="84">
        <v>19</v>
      </c>
    </row>
    <row r="672" spans="1:22" x14ac:dyDescent="0.25">
      <c r="A672" s="18" t="str">
        <f t="shared" si="10"/>
        <v>202301-North West37</v>
      </c>
      <c r="B672" s="76">
        <v>2023</v>
      </c>
      <c r="C672" s="77">
        <v>247473</v>
      </c>
      <c r="D672" s="77" t="s">
        <v>283</v>
      </c>
      <c r="E672" s="77" t="s">
        <v>475</v>
      </c>
      <c r="F672" s="77" t="s">
        <v>414</v>
      </c>
      <c r="G672" s="78" t="s">
        <v>533</v>
      </c>
      <c r="H672" s="77" t="s">
        <v>2</v>
      </c>
      <c r="I672" s="77" t="s">
        <v>3</v>
      </c>
      <c r="J672" s="79">
        <v>67</v>
      </c>
      <c r="K672" s="79">
        <v>140</v>
      </c>
      <c r="L672" s="79">
        <v>640</v>
      </c>
      <c r="M672" s="80">
        <v>26268.191999999999</v>
      </c>
      <c r="N672" s="80">
        <v>392.06256716417897</v>
      </c>
      <c r="O672" s="81">
        <v>2.08955223880597</v>
      </c>
      <c r="P672" s="81">
        <v>4.5714285714285703</v>
      </c>
      <c r="Q672" s="80">
        <v>3383.942</v>
      </c>
      <c r="R672" s="82">
        <v>0.12882279831059601</v>
      </c>
      <c r="S672" s="80">
        <v>1154.0419999999999</v>
      </c>
      <c r="T672" s="82">
        <v>4.3933057897551503E-2</v>
      </c>
      <c r="U672" s="83">
        <v>188</v>
      </c>
      <c r="V672" s="84">
        <v>37</v>
      </c>
    </row>
    <row r="673" spans="1:22" x14ac:dyDescent="0.25">
      <c r="A673" s="18" t="str">
        <f t="shared" si="10"/>
        <v>202304-South Central36</v>
      </c>
      <c r="B673" s="76">
        <v>2023</v>
      </c>
      <c r="C673" s="77">
        <v>131289</v>
      </c>
      <c r="D673" s="77" t="s">
        <v>343</v>
      </c>
      <c r="E673" s="77" t="s">
        <v>472</v>
      </c>
      <c r="F673" s="77" t="s">
        <v>400</v>
      </c>
      <c r="G673" s="78" t="s">
        <v>534</v>
      </c>
      <c r="H673" s="77" t="s">
        <v>9</v>
      </c>
      <c r="I673" s="77" t="s">
        <v>3</v>
      </c>
      <c r="J673" s="79">
        <v>39</v>
      </c>
      <c r="K673" s="79">
        <v>138</v>
      </c>
      <c r="L673" s="79">
        <v>548</v>
      </c>
      <c r="M673" s="80">
        <v>26200.796399999999</v>
      </c>
      <c r="N673" s="80">
        <v>671.81529230769195</v>
      </c>
      <c r="O673" s="81">
        <v>3.5384615384615401</v>
      </c>
      <c r="P673" s="81">
        <v>3.97101449275362</v>
      </c>
      <c r="Q673" s="80">
        <v>5446.0464000000002</v>
      </c>
      <c r="R673" s="82">
        <v>0.207858048162231</v>
      </c>
      <c r="S673" s="80">
        <v>4216.5464000000002</v>
      </c>
      <c r="T673" s="82">
        <v>0.16093199365497099</v>
      </c>
      <c r="U673" s="83">
        <v>189</v>
      </c>
      <c r="V673" s="84">
        <v>36</v>
      </c>
    </row>
    <row r="674" spans="1:22" x14ac:dyDescent="0.25">
      <c r="A674" s="18" t="str">
        <f t="shared" si="10"/>
        <v>202305-North East25</v>
      </c>
      <c r="B674" s="76">
        <v>2023</v>
      </c>
      <c r="C674" s="77">
        <v>629125</v>
      </c>
      <c r="D674" s="77" t="s">
        <v>320</v>
      </c>
      <c r="E674" s="77" t="s">
        <v>473</v>
      </c>
      <c r="F674" s="77" t="s">
        <v>406</v>
      </c>
      <c r="G674" s="78" t="s">
        <v>535</v>
      </c>
      <c r="H674" s="77" t="s">
        <v>9</v>
      </c>
      <c r="I674" s="77" t="s">
        <v>3</v>
      </c>
      <c r="J674" s="79">
        <v>26</v>
      </c>
      <c r="K674" s="79">
        <v>104</v>
      </c>
      <c r="L674" s="79">
        <v>487</v>
      </c>
      <c r="M674" s="80">
        <v>26118.414000000001</v>
      </c>
      <c r="N674" s="80">
        <v>1004.5543846153799</v>
      </c>
      <c r="O674" s="81">
        <v>4</v>
      </c>
      <c r="P674" s="81">
        <v>4.6826923076923102</v>
      </c>
      <c r="Q674" s="80">
        <v>3679.9140000000002</v>
      </c>
      <c r="R674" s="82">
        <v>0.14089347079037801</v>
      </c>
      <c r="S674" s="80">
        <v>2698.3739999999998</v>
      </c>
      <c r="T674" s="82">
        <v>0.10331308784675799</v>
      </c>
      <c r="U674" s="83">
        <v>190</v>
      </c>
      <c r="V674" s="84">
        <v>25</v>
      </c>
    </row>
    <row r="675" spans="1:22" x14ac:dyDescent="0.25">
      <c r="A675" s="18" t="str">
        <f t="shared" si="10"/>
        <v>202303-North Central47</v>
      </c>
      <c r="B675" s="76">
        <v>2023</v>
      </c>
      <c r="C675" s="77">
        <v>713162</v>
      </c>
      <c r="D675" s="77" t="s">
        <v>188</v>
      </c>
      <c r="E675" s="77" t="s">
        <v>471</v>
      </c>
      <c r="F675" s="77" t="s">
        <v>419</v>
      </c>
      <c r="G675" s="78" t="s">
        <v>536</v>
      </c>
      <c r="H675" s="77" t="s">
        <v>2</v>
      </c>
      <c r="I675" s="77" t="s">
        <v>3</v>
      </c>
      <c r="J675" s="79">
        <v>51</v>
      </c>
      <c r="K675" s="79">
        <v>130</v>
      </c>
      <c r="L675" s="79">
        <v>565</v>
      </c>
      <c r="M675" s="80">
        <v>26089.08</v>
      </c>
      <c r="N675" s="80">
        <v>511.55058823529401</v>
      </c>
      <c r="O675" s="81">
        <v>2.5490196078431402</v>
      </c>
      <c r="P675" s="81">
        <v>4.3461538461538503</v>
      </c>
      <c r="Q675" s="80">
        <v>6354.58</v>
      </c>
      <c r="R675" s="82">
        <v>0.24357240653944101</v>
      </c>
      <c r="S675" s="80">
        <v>4632.78</v>
      </c>
      <c r="T675" s="82">
        <v>0.177575445358748</v>
      </c>
      <c r="U675" s="83">
        <v>191</v>
      </c>
      <c r="V675" s="84">
        <v>47</v>
      </c>
    </row>
    <row r="676" spans="1:22" x14ac:dyDescent="0.25">
      <c r="A676" s="18" t="str">
        <f t="shared" si="10"/>
        <v>202303-North Central48</v>
      </c>
      <c r="B676" s="76">
        <v>2023</v>
      </c>
      <c r="C676" s="77">
        <v>547050</v>
      </c>
      <c r="D676" s="77" t="s">
        <v>137</v>
      </c>
      <c r="E676" s="77" t="s">
        <v>471</v>
      </c>
      <c r="F676" s="77" t="s">
        <v>426</v>
      </c>
      <c r="G676" s="78" t="s">
        <v>536</v>
      </c>
      <c r="H676" s="77" t="s">
        <v>2</v>
      </c>
      <c r="I676" s="77" t="s">
        <v>3</v>
      </c>
      <c r="J676" s="79">
        <v>53</v>
      </c>
      <c r="K676" s="79">
        <v>218</v>
      </c>
      <c r="L676" s="79">
        <v>580</v>
      </c>
      <c r="M676" s="80">
        <v>25572.206999999999</v>
      </c>
      <c r="N676" s="80">
        <v>482.49447169811299</v>
      </c>
      <c r="O676" s="81">
        <v>4.11320754716981</v>
      </c>
      <c r="P676" s="81">
        <v>2.6605504587155999</v>
      </c>
      <c r="Q676" s="80">
        <v>3602.9569999999999</v>
      </c>
      <c r="R676" s="82">
        <v>0.14089347079037801</v>
      </c>
      <c r="S676" s="80">
        <v>1726.2070000000001</v>
      </c>
      <c r="T676" s="82">
        <v>6.7503246786638202E-2</v>
      </c>
      <c r="U676" s="83">
        <v>192</v>
      </c>
      <c r="V676" s="84">
        <v>48</v>
      </c>
    </row>
    <row r="677" spans="1:22" x14ac:dyDescent="0.25">
      <c r="A677" s="18" t="str">
        <f t="shared" si="10"/>
        <v>202304-South Central37</v>
      </c>
      <c r="B677" s="76">
        <v>2023</v>
      </c>
      <c r="C677" s="77">
        <v>735008</v>
      </c>
      <c r="D677" s="77" t="s">
        <v>367</v>
      </c>
      <c r="E677" s="77" t="s">
        <v>472</v>
      </c>
      <c r="F677" s="77" t="s">
        <v>421</v>
      </c>
      <c r="G677" s="78" t="s">
        <v>534</v>
      </c>
      <c r="H677" s="77" t="s">
        <v>9</v>
      </c>
      <c r="I677" s="77" t="s">
        <v>3</v>
      </c>
      <c r="J677" s="79">
        <v>45</v>
      </c>
      <c r="K677" s="79">
        <v>105</v>
      </c>
      <c r="L677" s="79">
        <v>448</v>
      </c>
      <c r="M677" s="80">
        <v>25438.815999999999</v>
      </c>
      <c r="N677" s="80">
        <v>565.30702222222203</v>
      </c>
      <c r="O677" s="81">
        <v>2.3333333333333299</v>
      </c>
      <c r="P677" s="81">
        <v>4.2666666666666702</v>
      </c>
      <c r="Q677" s="80">
        <v>5446.8159999999998</v>
      </c>
      <c r="R677" s="82">
        <v>0.21411436758691901</v>
      </c>
      <c r="S677" s="80">
        <v>4083.3159999999998</v>
      </c>
      <c r="T677" s="82">
        <v>0.16051517492009101</v>
      </c>
      <c r="U677" s="83">
        <v>193</v>
      </c>
      <c r="V677" s="84">
        <v>37</v>
      </c>
    </row>
    <row r="678" spans="1:22" x14ac:dyDescent="0.25">
      <c r="A678" s="18" t="str">
        <f t="shared" si="10"/>
        <v>202302-South West28</v>
      </c>
      <c r="B678" s="76">
        <v>2023</v>
      </c>
      <c r="C678" s="77">
        <v>583353</v>
      </c>
      <c r="D678" s="77" t="s">
        <v>151</v>
      </c>
      <c r="E678" s="77" t="s">
        <v>474</v>
      </c>
      <c r="F678" s="77" t="s">
        <v>420</v>
      </c>
      <c r="G678" s="78" t="s">
        <v>538</v>
      </c>
      <c r="H678" s="77" t="s">
        <v>2</v>
      </c>
      <c r="I678" s="77" t="s">
        <v>3</v>
      </c>
      <c r="J678" s="79">
        <v>89</v>
      </c>
      <c r="K678" s="79">
        <v>171</v>
      </c>
      <c r="L678" s="79">
        <v>494</v>
      </c>
      <c r="M678" s="80">
        <v>24894.177</v>
      </c>
      <c r="N678" s="80">
        <v>279.709853932584</v>
      </c>
      <c r="O678" s="81">
        <v>1.92134831460674</v>
      </c>
      <c r="P678" s="81">
        <v>2.8888888888888902</v>
      </c>
      <c r="Q678" s="80">
        <v>3507.4270000000001</v>
      </c>
      <c r="R678" s="82">
        <v>0.14089347079037801</v>
      </c>
      <c r="S678" s="80">
        <v>471.87699999999802</v>
      </c>
      <c r="T678" s="82">
        <v>1.8955316337631801E-2</v>
      </c>
      <c r="U678" s="83">
        <v>194</v>
      </c>
      <c r="V678" s="84">
        <v>28</v>
      </c>
    </row>
    <row r="679" spans="1:22" x14ac:dyDescent="0.25">
      <c r="A679" s="18" t="str">
        <f t="shared" si="10"/>
        <v>202303-North Central49</v>
      </c>
      <c r="B679" s="76">
        <v>2023</v>
      </c>
      <c r="C679" s="77">
        <v>737682</v>
      </c>
      <c r="D679" s="77" t="s">
        <v>199</v>
      </c>
      <c r="E679" s="77" t="s">
        <v>471</v>
      </c>
      <c r="F679" s="77" t="s">
        <v>396</v>
      </c>
      <c r="G679" s="78" t="s">
        <v>533</v>
      </c>
      <c r="H679" s="77" t="s">
        <v>9</v>
      </c>
      <c r="I679" s="77" t="s">
        <v>3</v>
      </c>
      <c r="J679" s="79">
        <v>63</v>
      </c>
      <c r="K679" s="79">
        <v>180</v>
      </c>
      <c r="L679" s="79">
        <v>556</v>
      </c>
      <c r="M679" s="80">
        <v>24736.745999999999</v>
      </c>
      <c r="N679" s="80">
        <v>392.646761904762</v>
      </c>
      <c r="O679" s="81">
        <v>2.8571428571428599</v>
      </c>
      <c r="P679" s="81">
        <v>3.0888888888888899</v>
      </c>
      <c r="Q679" s="80">
        <v>3485.2460000000001</v>
      </c>
      <c r="R679" s="82">
        <v>0.14089347079037801</v>
      </c>
      <c r="S679" s="80">
        <v>1336.9960000000001</v>
      </c>
      <c r="T679" s="82">
        <v>5.4048984454139498E-2</v>
      </c>
      <c r="U679" s="83">
        <v>195</v>
      </c>
      <c r="V679" s="84">
        <v>49</v>
      </c>
    </row>
    <row r="680" spans="1:22" x14ac:dyDescent="0.25">
      <c r="A680" s="18" t="str">
        <f t="shared" si="10"/>
        <v>202305-North East26</v>
      </c>
      <c r="B680" s="76">
        <v>2023</v>
      </c>
      <c r="C680" s="77">
        <v>504855</v>
      </c>
      <c r="D680" s="77" t="s">
        <v>132</v>
      </c>
      <c r="E680" s="77" t="s">
        <v>473</v>
      </c>
      <c r="F680" s="77" t="s">
        <v>406</v>
      </c>
      <c r="G680" s="78" t="s">
        <v>535</v>
      </c>
      <c r="H680" s="77" t="s">
        <v>9</v>
      </c>
      <c r="I680" s="77" t="s">
        <v>3</v>
      </c>
      <c r="J680" s="79">
        <v>56</v>
      </c>
      <c r="K680" s="79">
        <v>170</v>
      </c>
      <c r="L680" s="79">
        <v>628</v>
      </c>
      <c r="M680" s="80">
        <v>24334.603999999999</v>
      </c>
      <c r="N680" s="80">
        <v>434.54649999999998</v>
      </c>
      <c r="O680" s="81">
        <v>3.03571428571429</v>
      </c>
      <c r="P680" s="81">
        <v>3.6941176470588202</v>
      </c>
      <c r="Q680" s="80">
        <v>2757.8539999999998</v>
      </c>
      <c r="R680" s="82">
        <v>0.113330547725371</v>
      </c>
      <c r="S680" s="80">
        <v>710.26399999999705</v>
      </c>
      <c r="T680" s="82">
        <v>2.91874073644263E-2</v>
      </c>
      <c r="U680" s="83">
        <v>196</v>
      </c>
      <c r="V680" s="84">
        <v>26</v>
      </c>
    </row>
    <row r="681" spans="1:22" x14ac:dyDescent="0.25">
      <c r="A681" s="18" t="str">
        <f t="shared" si="10"/>
        <v>202301-North West38</v>
      </c>
      <c r="B681" s="76">
        <v>2023</v>
      </c>
      <c r="C681" s="77">
        <v>636281</v>
      </c>
      <c r="D681" s="77" t="s">
        <v>171</v>
      </c>
      <c r="E681" s="77" t="s">
        <v>475</v>
      </c>
      <c r="F681" s="77" t="s">
        <v>395</v>
      </c>
      <c r="G681" s="78" t="s">
        <v>538</v>
      </c>
      <c r="H681" s="77" t="s">
        <v>2</v>
      </c>
      <c r="I681" s="77" t="s">
        <v>3</v>
      </c>
      <c r="J681" s="79">
        <v>58</v>
      </c>
      <c r="K681" s="79">
        <v>179</v>
      </c>
      <c r="L681" s="79">
        <v>549</v>
      </c>
      <c r="M681" s="80">
        <v>24104.857</v>
      </c>
      <c r="N681" s="80">
        <v>415.600982758621</v>
      </c>
      <c r="O681" s="81">
        <v>3.0862068965517202</v>
      </c>
      <c r="P681" s="81">
        <v>3.0670391061452502</v>
      </c>
      <c r="Q681" s="80">
        <v>2644.857</v>
      </c>
      <c r="R681" s="82">
        <v>0.109722990681919</v>
      </c>
      <c r="S681" s="80">
        <v>652.15699999999799</v>
      </c>
      <c r="T681" s="82">
        <v>2.7055003894028401E-2</v>
      </c>
      <c r="U681" s="83">
        <v>197</v>
      </c>
      <c r="V681" s="84">
        <v>38</v>
      </c>
    </row>
    <row r="682" spans="1:22" x14ac:dyDescent="0.25">
      <c r="A682" s="18" t="str">
        <f t="shared" si="10"/>
        <v>202305-North East27</v>
      </c>
      <c r="B682" s="76">
        <v>2023</v>
      </c>
      <c r="C682" s="77">
        <v>782190</v>
      </c>
      <c r="D682" s="77" t="s">
        <v>53</v>
      </c>
      <c r="E682" s="77" t="s">
        <v>473</v>
      </c>
      <c r="F682" s="77" t="s">
        <v>406</v>
      </c>
      <c r="G682" s="78" t="s">
        <v>537</v>
      </c>
      <c r="H682" s="77" t="s">
        <v>2</v>
      </c>
      <c r="I682" s="77" t="s">
        <v>3</v>
      </c>
      <c r="J682" s="79">
        <v>128</v>
      </c>
      <c r="K682" s="79">
        <v>200</v>
      </c>
      <c r="L682" s="79">
        <v>562</v>
      </c>
      <c r="M682" s="80">
        <v>23990.330999999998</v>
      </c>
      <c r="N682" s="80">
        <v>187.42446093749999</v>
      </c>
      <c r="O682" s="81">
        <v>1.5625</v>
      </c>
      <c r="P682" s="81">
        <v>2.81</v>
      </c>
      <c r="Q682" s="80">
        <v>3380.0810000000001</v>
      </c>
      <c r="R682" s="82">
        <v>0.14089347079037801</v>
      </c>
      <c r="S682" s="80">
        <v>-1083.9190000000001</v>
      </c>
      <c r="T682" s="82">
        <v>-4.5181494161126899E-2</v>
      </c>
      <c r="U682" s="83">
        <v>198</v>
      </c>
      <c r="V682" s="84">
        <v>27</v>
      </c>
    </row>
    <row r="683" spans="1:22" x14ac:dyDescent="0.25">
      <c r="A683" s="18" t="str">
        <f t="shared" si="10"/>
        <v>202302-South West29</v>
      </c>
      <c r="B683" s="76">
        <v>2023</v>
      </c>
      <c r="C683" s="77">
        <v>656457</v>
      </c>
      <c r="D683" s="77" t="s">
        <v>180</v>
      </c>
      <c r="E683" s="77" t="s">
        <v>474</v>
      </c>
      <c r="F683" s="77" t="s">
        <v>420</v>
      </c>
      <c r="G683" s="78" t="s">
        <v>537</v>
      </c>
      <c r="H683" s="77" t="s">
        <v>9</v>
      </c>
      <c r="I683" s="77" t="s">
        <v>3</v>
      </c>
      <c r="J683" s="79">
        <v>89</v>
      </c>
      <c r="K683" s="79">
        <v>183</v>
      </c>
      <c r="L683" s="79">
        <v>580</v>
      </c>
      <c r="M683" s="80">
        <v>23978.109</v>
      </c>
      <c r="N683" s="80">
        <v>269.41695505617997</v>
      </c>
      <c r="O683" s="81">
        <v>2.0561797752809001</v>
      </c>
      <c r="P683" s="81">
        <v>3.16939890710383</v>
      </c>
      <c r="Q683" s="80">
        <v>3378.3589999999999</v>
      </c>
      <c r="R683" s="82">
        <v>0.14089347079037801</v>
      </c>
      <c r="S683" s="80">
        <v>329.60899999999702</v>
      </c>
      <c r="T683" s="82">
        <v>1.3746246628539301E-2</v>
      </c>
      <c r="U683" s="83">
        <v>199</v>
      </c>
      <c r="V683" s="84">
        <v>29</v>
      </c>
    </row>
    <row r="684" spans="1:22" x14ac:dyDescent="0.25">
      <c r="A684" s="18" t="str">
        <f t="shared" si="10"/>
        <v>202302-South West30</v>
      </c>
      <c r="B684" s="76">
        <v>2023</v>
      </c>
      <c r="C684" s="77">
        <v>583942</v>
      </c>
      <c r="D684" s="77" t="s">
        <v>152</v>
      </c>
      <c r="E684" s="77" t="s">
        <v>474</v>
      </c>
      <c r="F684" s="77" t="s">
        <v>420</v>
      </c>
      <c r="G684" s="78" t="s">
        <v>537</v>
      </c>
      <c r="H684" s="77" t="s">
        <v>9</v>
      </c>
      <c r="I684" s="77" t="s">
        <v>3</v>
      </c>
      <c r="J684" s="79">
        <v>100</v>
      </c>
      <c r="K684" s="79">
        <v>118</v>
      </c>
      <c r="L684" s="79">
        <v>480</v>
      </c>
      <c r="M684" s="80">
        <v>23590.608</v>
      </c>
      <c r="N684" s="80">
        <v>235.90608</v>
      </c>
      <c r="O684" s="81">
        <v>1.18</v>
      </c>
      <c r="P684" s="81">
        <v>4.0677966101694896</v>
      </c>
      <c r="Q684" s="80">
        <v>4121.6080000000002</v>
      </c>
      <c r="R684" s="82">
        <v>0.174713937004082</v>
      </c>
      <c r="S684" s="80">
        <v>791.80799999999704</v>
      </c>
      <c r="T684" s="82">
        <v>3.35645439914053E-2</v>
      </c>
      <c r="U684" s="83">
        <v>200</v>
      </c>
      <c r="V684" s="84">
        <v>30</v>
      </c>
    </row>
    <row r="685" spans="1:22" x14ac:dyDescent="0.25">
      <c r="A685" s="18" t="str">
        <f t="shared" si="10"/>
        <v>202304-South Central38</v>
      </c>
      <c r="B685" s="76">
        <v>2023</v>
      </c>
      <c r="C685" s="77">
        <v>688564</v>
      </c>
      <c r="D685" s="77" t="s">
        <v>176</v>
      </c>
      <c r="E685" s="77" t="s">
        <v>472</v>
      </c>
      <c r="F685" s="77" t="s">
        <v>398</v>
      </c>
      <c r="G685" s="78" t="s">
        <v>534</v>
      </c>
      <c r="H685" s="77" t="s">
        <v>2</v>
      </c>
      <c r="I685" s="77" t="s">
        <v>3</v>
      </c>
      <c r="J685" s="79">
        <v>48</v>
      </c>
      <c r="K685" s="79">
        <v>182</v>
      </c>
      <c r="L685" s="79">
        <v>536</v>
      </c>
      <c r="M685" s="80">
        <v>23224.071</v>
      </c>
      <c r="N685" s="80">
        <v>483.8348125</v>
      </c>
      <c r="O685" s="81">
        <v>3.7916666666666701</v>
      </c>
      <c r="P685" s="81">
        <v>2.9450549450549501</v>
      </c>
      <c r="Q685" s="80">
        <v>2391.5709999999999</v>
      </c>
      <c r="R685" s="82">
        <v>0.102978112665949</v>
      </c>
      <c r="S685" s="80">
        <v>865.57100000000003</v>
      </c>
      <c r="T685" s="82">
        <v>3.7270425155003999E-2</v>
      </c>
      <c r="U685" s="83">
        <v>201</v>
      </c>
      <c r="V685" s="84">
        <v>38</v>
      </c>
    </row>
    <row r="686" spans="1:22" x14ac:dyDescent="0.25">
      <c r="A686" s="18" t="str">
        <f t="shared" si="10"/>
        <v>202303-North Central50</v>
      </c>
      <c r="B686" s="76">
        <v>2023</v>
      </c>
      <c r="C686" s="77">
        <v>892554</v>
      </c>
      <c r="D686" s="77" t="s">
        <v>247</v>
      </c>
      <c r="E686" s="77" t="s">
        <v>471</v>
      </c>
      <c r="F686" s="77" t="s">
        <v>419</v>
      </c>
      <c r="G686" s="78" t="s">
        <v>533</v>
      </c>
      <c r="H686" s="77" t="s">
        <v>9</v>
      </c>
      <c r="I686" s="77" t="s">
        <v>3</v>
      </c>
      <c r="J686" s="79">
        <v>40</v>
      </c>
      <c r="K686" s="79">
        <v>93</v>
      </c>
      <c r="L686" s="79">
        <v>403</v>
      </c>
      <c r="M686" s="80">
        <v>22371.175999999999</v>
      </c>
      <c r="N686" s="80">
        <v>559.27940000000001</v>
      </c>
      <c r="O686" s="81">
        <v>2.3250000000000002</v>
      </c>
      <c r="P686" s="81">
        <v>4.3333333333333304</v>
      </c>
      <c r="Q686" s="80">
        <v>4538.9260000000004</v>
      </c>
      <c r="R686" s="82">
        <v>0.20289170314515401</v>
      </c>
      <c r="S686" s="80">
        <v>3197.1759999999999</v>
      </c>
      <c r="T686" s="82">
        <v>0.142914972373379</v>
      </c>
      <c r="U686" s="83">
        <v>202</v>
      </c>
      <c r="V686" s="84">
        <v>50</v>
      </c>
    </row>
    <row r="687" spans="1:22" x14ac:dyDescent="0.25">
      <c r="A687" s="18" t="str">
        <f t="shared" si="10"/>
        <v>202305-North East28</v>
      </c>
      <c r="B687" s="76">
        <v>2023</v>
      </c>
      <c r="C687" s="77">
        <v>426484</v>
      </c>
      <c r="D687" s="77" t="s">
        <v>111</v>
      </c>
      <c r="E687" s="77" t="s">
        <v>473</v>
      </c>
      <c r="F687" s="77" t="s">
        <v>407</v>
      </c>
      <c r="G687" s="78" t="s">
        <v>535</v>
      </c>
      <c r="H687" s="77" t="s">
        <v>9</v>
      </c>
      <c r="I687" s="77" t="s">
        <v>3</v>
      </c>
      <c r="J687" s="79">
        <v>45</v>
      </c>
      <c r="K687" s="79">
        <v>106</v>
      </c>
      <c r="L687" s="79">
        <v>427</v>
      </c>
      <c r="M687" s="80">
        <v>22098.984</v>
      </c>
      <c r="N687" s="80">
        <v>491.08853333333298</v>
      </c>
      <c r="O687" s="81">
        <v>2.3555555555555601</v>
      </c>
      <c r="P687" s="81">
        <v>4.02830188679245</v>
      </c>
      <c r="Q687" s="80">
        <v>4007.7339999999999</v>
      </c>
      <c r="R687" s="82">
        <v>0.181353767213914</v>
      </c>
      <c r="S687" s="80">
        <v>2397.424</v>
      </c>
      <c r="T687" s="82">
        <v>0.108485711379311</v>
      </c>
      <c r="U687" s="83">
        <v>203</v>
      </c>
      <c r="V687" s="84">
        <v>28</v>
      </c>
    </row>
    <row r="688" spans="1:22" x14ac:dyDescent="0.25">
      <c r="A688" s="18" t="str">
        <f t="shared" si="10"/>
        <v>202304-South Central39</v>
      </c>
      <c r="B688" s="76">
        <v>2023</v>
      </c>
      <c r="C688" s="77">
        <v>870139</v>
      </c>
      <c r="D688" s="77" t="s">
        <v>174</v>
      </c>
      <c r="E688" s="77" t="s">
        <v>472</v>
      </c>
      <c r="F688" s="77" t="s">
        <v>421</v>
      </c>
      <c r="G688" s="78" t="s">
        <v>533</v>
      </c>
      <c r="H688" s="77" t="s">
        <v>2</v>
      </c>
      <c r="I688" s="77" t="s">
        <v>3</v>
      </c>
      <c r="J688" s="79">
        <v>40</v>
      </c>
      <c r="K688" s="79">
        <v>129</v>
      </c>
      <c r="L688" s="79">
        <v>587</v>
      </c>
      <c r="M688" s="80">
        <v>22022.370800000001</v>
      </c>
      <c r="N688" s="80">
        <v>550.55926999999997</v>
      </c>
      <c r="O688" s="81">
        <v>3.2250000000000001</v>
      </c>
      <c r="P688" s="81">
        <v>4.5503875968992196</v>
      </c>
      <c r="Q688" s="80">
        <v>1972.8707999999999</v>
      </c>
      <c r="R688" s="82">
        <v>8.9584850691915505E-2</v>
      </c>
      <c r="S688" s="80">
        <v>724.37080000000003</v>
      </c>
      <c r="T688" s="82">
        <v>3.28924985678654E-2</v>
      </c>
      <c r="U688" s="83">
        <v>204</v>
      </c>
      <c r="V688" s="84">
        <v>39</v>
      </c>
    </row>
    <row r="689" spans="1:22" x14ac:dyDescent="0.25">
      <c r="A689" s="18" t="str">
        <f t="shared" si="10"/>
        <v>202304-South Central40</v>
      </c>
      <c r="B689" s="76">
        <v>2023</v>
      </c>
      <c r="C689" s="77">
        <v>428625</v>
      </c>
      <c r="D689" s="77" t="s">
        <v>113</v>
      </c>
      <c r="E689" s="77" t="s">
        <v>472</v>
      </c>
      <c r="F689" s="77" t="s">
        <v>400</v>
      </c>
      <c r="G689" s="78" t="s">
        <v>534</v>
      </c>
      <c r="H689" s="77" t="s">
        <v>9</v>
      </c>
      <c r="I689" s="77" t="s">
        <v>3</v>
      </c>
      <c r="J689" s="79">
        <v>56</v>
      </c>
      <c r="K689" s="79">
        <v>136</v>
      </c>
      <c r="L689" s="79">
        <v>603</v>
      </c>
      <c r="M689" s="80">
        <v>21738.25</v>
      </c>
      <c r="N689" s="80">
        <v>388.18303571428601</v>
      </c>
      <c r="O689" s="81">
        <v>2.4285714285714302</v>
      </c>
      <c r="P689" s="81">
        <v>4.4338235294117601</v>
      </c>
      <c r="Q689" s="80">
        <v>0</v>
      </c>
      <c r="R689" s="82">
        <v>0</v>
      </c>
      <c r="S689" s="80">
        <v>-1702.5</v>
      </c>
      <c r="T689" s="82">
        <v>-7.8318171885961393E-2</v>
      </c>
      <c r="U689" s="83">
        <v>205</v>
      </c>
      <c r="V689" s="84">
        <v>40</v>
      </c>
    </row>
    <row r="690" spans="1:22" x14ac:dyDescent="0.25">
      <c r="A690" s="18" t="str">
        <f t="shared" si="10"/>
        <v>202304-South Central41</v>
      </c>
      <c r="B690" s="76">
        <v>2023</v>
      </c>
      <c r="C690" s="77">
        <v>642395</v>
      </c>
      <c r="D690" s="77" t="s">
        <v>509</v>
      </c>
      <c r="E690" s="77" t="s">
        <v>472</v>
      </c>
      <c r="F690" s="77" t="s">
        <v>421</v>
      </c>
      <c r="G690" s="78" t="s">
        <v>537</v>
      </c>
      <c r="H690" s="77" t="s">
        <v>2</v>
      </c>
      <c r="I690" s="77" t="s">
        <v>3</v>
      </c>
      <c r="J690" s="79">
        <v>42</v>
      </c>
      <c r="K690" s="79">
        <v>122</v>
      </c>
      <c r="L690" s="79">
        <v>611</v>
      </c>
      <c r="M690" s="80">
        <v>21667.86</v>
      </c>
      <c r="N690" s="80">
        <v>515.90142857142803</v>
      </c>
      <c r="O690" s="81">
        <v>2.9047619047619002</v>
      </c>
      <c r="P690" s="81">
        <v>5.0081967213114797</v>
      </c>
      <c r="Q690" s="80">
        <v>3052.86</v>
      </c>
      <c r="R690" s="82">
        <v>0.14089347079037801</v>
      </c>
      <c r="S690" s="80">
        <v>1754.86</v>
      </c>
      <c r="T690" s="82">
        <v>8.0989077832328504E-2</v>
      </c>
      <c r="U690" s="83">
        <v>206</v>
      </c>
      <c r="V690" s="84">
        <v>41</v>
      </c>
    </row>
    <row r="691" spans="1:22" x14ac:dyDescent="0.25">
      <c r="A691" s="18" t="str">
        <f t="shared" si="10"/>
        <v>202304-South Central42</v>
      </c>
      <c r="B691" s="76">
        <v>2023</v>
      </c>
      <c r="C691" s="77">
        <v>743099</v>
      </c>
      <c r="D691" s="77" t="s">
        <v>203</v>
      </c>
      <c r="E691" s="77" t="s">
        <v>472</v>
      </c>
      <c r="F691" s="77" t="s">
        <v>400</v>
      </c>
      <c r="G691" s="78" t="s">
        <v>534</v>
      </c>
      <c r="H691" s="77" t="s">
        <v>2</v>
      </c>
      <c r="I691" s="77" t="s">
        <v>3</v>
      </c>
      <c r="J691" s="79">
        <v>119</v>
      </c>
      <c r="K691" s="79">
        <v>182</v>
      </c>
      <c r="L691" s="79">
        <v>485</v>
      </c>
      <c r="M691" s="80">
        <v>21355.616999999998</v>
      </c>
      <c r="N691" s="80">
        <v>179.45896638655501</v>
      </c>
      <c r="O691" s="81">
        <v>1.52941176470588</v>
      </c>
      <c r="P691" s="81">
        <v>2.6648351648351598</v>
      </c>
      <c r="Q691" s="80">
        <v>3008.8670000000002</v>
      </c>
      <c r="R691" s="82">
        <v>0.14089347079037801</v>
      </c>
      <c r="S691" s="80">
        <v>-505.13300000000203</v>
      </c>
      <c r="T691" s="82">
        <v>-2.3653402287557499E-2</v>
      </c>
      <c r="U691" s="83">
        <v>207</v>
      </c>
      <c r="V691" s="84">
        <v>42</v>
      </c>
    </row>
    <row r="692" spans="1:22" x14ac:dyDescent="0.25">
      <c r="A692" s="18" t="str">
        <f t="shared" si="10"/>
        <v>202301-North West39</v>
      </c>
      <c r="B692" s="76">
        <v>2023</v>
      </c>
      <c r="C692" s="77">
        <v>135718</v>
      </c>
      <c r="D692" s="77" t="s">
        <v>295</v>
      </c>
      <c r="E692" s="77" t="s">
        <v>475</v>
      </c>
      <c r="F692" s="77" t="s">
        <v>395</v>
      </c>
      <c r="G692" s="78" t="s">
        <v>538</v>
      </c>
      <c r="H692" s="77" t="s">
        <v>9</v>
      </c>
      <c r="I692" s="77" t="s">
        <v>3</v>
      </c>
      <c r="J692" s="79">
        <v>61</v>
      </c>
      <c r="K692" s="79">
        <v>95</v>
      </c>
      <c r="L692" s="79">
        <v>567</v>
      </c>
      <c r="M692" s="80">
        <v>21310.077600000001</v>
      </c>
      <c r="N692" s="80">
        <v>349.34553442622899</v>
      </c>
      <c r="O692" s="81">
        <v>1.55737704918033</v>
      </c>
      <c r="P692" s="81">
        <v>5.9684210526315802</v>
      </c>
      <c r="Q692" s="80">
        <v>2888.0776000000001</v>
      </c>
      <c r="R692" s="82">
        <v>0.135526376497099</v>
      </c>
      <c r="S692" s="80">
        <v>893.12759999999901</v>
      </c>
      <c r="T692" s="82">
        <v>4.1911044002955603E-2</v>
      </c>
      <c r="U692" s="83">
        <v>208</v>
      </c>
      <c r="V692" s="84">
        <v>39</v>
      </c>
    </row>
    <row r="693" spans="1:22" x14ac:dyDescent="0.25">
      <c r="A693" s="18" t="str">
        <f t="shared" si="10"/>
        <v>202301-North West40</v>
      </c>
      <c r="B693" s="76">
        <v>2023</v>
      </c>
      <c r="C693" s="77">
        <v>359285</v>
      </c>
      <c r="D693" s="77" t="s">
        <v>309</v>
      </c>
      <c r="E693" s="77" t="s">
        <v>475</v>
      </c>
      <c r="F693" s="77" t="s">
        <v>416</v>
      </c>
      <c r="G693" s="78" t="s">
        <v>538</v>
      </c>
      <c r="H693" s="77" t="s">
        <v>9</v>
      </c>
      <c r="I693" s="77" t="s">
        <v>3</v>
      </c>
      <c r="J693" s="79">
        <v>35</v>
      </c>
      <c r="K693" s="79">
        <v>77</v>
      </c>
      <c r="L693" s="79">
        <v>354</v>
      </c>
      <c r="M693" s="80">
        <v>21167.567999999999</v>
      </c>
      <c r="N693" s="80">
        <v>604.78765714285703</v>
      </c>
      <c r="O693" s="81">
        <v>2.2000000000000002</v>
      </c>
      <c r="P693" s="81">
        <v>4.5974025974026</v>
      </c>
      <c r="Q693" s="80">
        <v>4716.5680000000002</v>
      </c>
      <c r="R693" s="82">
        <v>0.222820495958723</v>
      </c>
      <c r="S693" s="80">
        <v>3547.4180000000001</v>
      </c>
      <c r="T693" s="82">
        <v>0.167587414860318</v>
      </c>
      <c r="U693" s="83">
        <v>209</v>
      </c>
      <c r="V693" s="84">
        <v>40</v>
      </c>
    </row>
    <row r="694" spans="1:22" x14ac:dyDescent="0.25">
      <c r="A694" s="18" t="str">
        <f t="shared" si="10"/>
        <v>202306-South East20</v>
      </c>
      <c r="B694" s="76">
        <v>2023</v>
      </c>
      <c r="C694" s="77">
        <v>820884</v>
      </c>
      <c r="D694" s="77" t="s">
        <v>483</v>
      </c>
      <c r="E694" s="77" t="s">
        <v>476</v>
      </c>
      <c r="F694" s="77" t="s">
        <v>397</v>
      </c>
      <c r="G694" s="78" t="s">
        <v>536</v>
      </c>
      <c r="H694" s="77" t="s">
        <v>9</v>
      </c>
      <c r="I694" s="77" t="s">
        <v>3</v>
      </c>
      <c r="J694" s="79">
        <v>51</v>
      </c>
      <c r="K694" s="79">
        <v>125</v>
      </c>
      <c r="L694" s="79">
        <v>484</v>
      </c>
      <c r="M694" s="80">
        <v>20777.098399999999</v>
      </c>
      <c r="N694" s="80">
        <v>407.39408627451002</v>
      </c>
      <c r="O694" s="81">
        <v>2.4509803921568598</v>
      </c>
      <c r="P694" s="81">
        <v>3.8719999999999999</v>
      </c>
      <c r="Q694" s="80">
        <v>4030.5983999999999</v>
      </c>
      <c r="R694" s="82">
        <v>0.19399236228288699</v>
      </c>
      <c r="S694" s="80">
        <v>2198.7784000000001</v>
      </c>
      <c r="T694" s="82">
        <v>0.10582701961887001</v>
      </c>
      <c r="U694" s="83">
        <v>210</v>
      </c>
      <c r="V694" s="84">
        <v>20</v>
      </c>
    </row>
    <row r="695" spans="1:22" x14ac:dyDescent="0.25">
      <c r="A695" s="18" t="str">
        <f t="shared" si="10"/>
        <v>202306-South East21</v>
      </c>
      <c r="B695" s="76">
        <v>2023</v>
      </c>
      <c r="C695" s="77">
        <v>548541</v>
      </c>
      <c r="D695" s="77" t="s">
        <v>173</v>
      </c>
      <c r="E695" s="77" t="s">
        <v>476</v>
      </c>
      <c r="F695" s="77" t="s">
        <v>417</v>
      </c>
      <c r="G695" s="78" t="s">
        <v>536</v>
      </c>
      <c r="H695" s="77" t="s">
        <v>2</v>
      </c>
      <c r="I695" s="77" t="s">
        <v>3</v>
      </c>
      <c r="J695" s="79">
        <v>50</v>
      </c>
      <c r="K695" s="79">
        <v>111</v>
      </c>
      <c r="L695" s="79">
        <v>498</v>
      </c>
      <c r="M695" s="80">
        <v>20574.092799999999</v>
      </c>
      <c r="N695" s="80">
        <v>411.48185599999999</v>
      </c>
      <c r="O695" s="81">
        <v>2.2200000000000002</v>
      </c>
      <c r="P695" s="81">
        <v>4.4864864864864904</v>
      </c>
      <c r="Q695" s="80">
        <v>1193.3427999999999</v>
      </c>
      <c r="R695" s="82">
        <v>5.8002207514102302E-2</v>
      </c>
      <c r="S695" s="80">
        <v>-589.26720000000103</v>
      </c>
      <c r="T695" s="82">
        <v>-2.8641223976592599E-2</v>
      </c>
      <c r="U695" s="83">
        <v>211</v>
      </c>
      <c r="V695" s="84">
        <v>21</v>
      </c>
    </row>
    <row r="696" spans="1:22" x14ac:dyDescent="0.25">
      <c r="A696" s="18" t="str">
        <f t="shared" si="10"/>
        <v>202305-North East29</v>
      </c>
      <c r="B696" s="76">
        <v>2023</v>
      </c>
      <c r="C696" s="77">
        <v>480813</v>
      </c>
      <c r="D696" s="77" t="s">
        <v>499</v>
      </c>
      <c r="E696" s="77" t="s">
        <v>473</v>
      </c>
      <c r="F696" s="77" t="s">
        <v>522</v>
      </c>
      <c r="G696" s="78" t="s">
        <v>535</v>
      </c>
      <c r="H696" s="77" t="s">
        <v>9</v>
      </c>
      <c r="I696" s="77" t="s">
        <v>3</v>
      </c>
      <c r="J696" s="79">
        <v>83</v>
      </c>
      <c r="K696" s="79">
        <v>92</v>
      </c>
      <c r="L696" s="79">
        <v>470</v>
      </c>
      <c r="M696" s="80">
        <v>20573.495999999999</v>
      </c>
      <c r="N696" s="80">
        <v>247.87344578313201</v>
      </c>
      <c r="O696" s="81">
        <v>1.1084337349397599</v>
      </c>
      <c r="P696" s="81">
        <v>5.1086956521739104</v>
      </c>
      <c r="Q696" s="80">
        <v>3746.4960000000001</v>
      </c>
      <c r="R696" s="82">
        <v>0.18210303197861999</v>
      </c>
      <c r="S696" s="80">
        <v>897.09599999999796</v>
      </c>
      <c r="T696" s="82">
        <v>4.3604451085999099E-2</v>
      </c>
      <c r="U696" s="83">
        <v>212</v>
      </c>
      <c r="V696" s="84">
        <v>29</v>
      </c>
    </row>
    <row r="697" spans="1:22" x14ac:dyDescent="0.25">
      <c r="A697" s="18" t="str">
        <f t="shared" si="10"/>
        <v>202303-North Central51</v>
      </c>
      <c r="B697" s="76">
        <v>2023</v>
      </c>
      <c r="C697" s="77">
        <v>263517</v>
      </c>
      <c r="D697" s="77" t="s">
        <v>24</v>
      </c>
      <c r="E697" s="77" t="s">
        <v>471</v>
      </c>
      <c r="F697" s="77" t="s">
        <v>413</v>
      </c>
      <c r="G697" s="78" t="s">
        <v>538</v>
      </c>
      <c r="H697" s="77" t="s">
        <v>2</v>
      </c>
      <c r="I697" s="77" t="s">
        <v>3</v>
      </c>
      <c r="J697" s="79">
        <v>34</v>
      </c>
      <c r="K697" s="79">
        <v>98</v>
      </c>
      <c r="L697" s="79">
        <v>382</v>
      </c>
      <c r="M697" s="80">
        <v>20105.772000000001</v>
      </c>
      <c r="N697" s="80">
        <v>591.34623529411795</v>
      </c>
      <c r="O697" s="81">
        <v>2.8823529411764701</v>
      </c>
      <c r="P697" s="81">
        <v>3.8979591836734699</v>
      </c>
      <c r="Q697" s="80">
        <v>2832.7719999999999</v>
      </c>
      <c r="R697" s="82">
        <v>0.14089347079037801</v>
      </c>
      <c r="S697" s="80">
        <v>1672.0719999999999</v>
      </c>
      <c r="T697" s="82">
        <v>8.31637800329178E-2</v>
      </c>
      <c r="U697" s="83">
        <v>213</v>
      </c>
      <c r="V697" s="84">
        <v>51</v>
      </c>
    </row>
    <row r="698" spans="1:22" x14ac:dyDescent="0.25">
      <c r="A698" s="18" t="str">
        <f t="shared" si="10"/>
        <v>202304-South Central43</v>
      </c>
      <c r="B698" s="76">
        <v>2023</v>
      </c>
      <c r="C698" s="77">
        <v>302233</v>
      </c>
      <c r="D698" s="77" t="s">
        <v>75</v>
      </c>
      <c r="E698" s="77" t="s">
        <v>472</v>
      </c>
      <c r="F698" s="77" t="s">
        <v>400</v>
      </c>
      <c r="G698" s="78" t="s">
        <v>533</v>
      </c>
      <c r="H698" s="77" t="s">
        <v>2</v>
      </c>
      <c r="I698" s="77" t="s">
        <v>3</v>
      </c>
      <c r="J698" s="79">
        <v>53</v>
      </c>
      <c r="K698" s="79">
        <v>134</v>
      </c>
      <c r="L698" s="79">
        <v>527</v>
      </c>
      <c r="M698" s="80">
        <v>19972.203000000001</v>
      </c>
      <c r="N698" s="80">
        <v>376.83401886792501</v>
      </c>
      <c r="O698" s="81">
        <v>2.52830188679245</v>
      </c>
      <c r="P698" s="81">
        <v>3.9328358208955199</v>
      </c>
      <c r="Q698" s="80">
        <v>2813.953</v>
      </c>
      <c r="R698" s="82">
        <v>0.14089347079037801</v>
      </c>
      <c r="S698" s="80">
        <v>1195.953</v>
      </c>
      <c r="T698" s="82">
        <v>5.9880875434722799E-2</v>
      </c>
      <c r="U698" s="83">
        <v>214</v>
      </c>
      <c r="V698" s="84">
        <v>43</v>
      </c>
    </row>
    <row r="699" spans="1:22" x14ac:dyDescent="0.25">
      <c r="A699" s="18" t="str">
        <f t="shared" si="10"/>
        <v>202301-North West41</v>
      </c>
      <c r="B699" s="76">
        <v>2023</v>
      </c>
      <c r="C699" s="77">
        <v>867297</v>
      </c>
      <c r="D699" s="77" t="s">
        <v>240</v>
      </c>
      <c r="E699" s="77" t="s">
        <v>475</v>
      </c>
      <c r="F699" s="77" t="s">
        <v>416</v>
      </c>
      <c r="G699" s="78" t="s">
        <v>538</v>
      </c>
      <c r="H699" s="77" t="s">
        <v>9</v>
      </c>
      <c r="I699" s="77" t="s">
        <v>3</v>
      </c>
      <c r="J699" s="79">
        <v>46</v>
      </c>
      <c r="K699" s="79">
        <v>104</v>
      </c>
      <c r="L699" s="79">
        <v>389</v>
      </c>
      <c r="M699" s="80">
        <v>19911.288</v>
      </c>
      <c r="N699" s="80">
        <v>432.85408695652097</v>
      </c>
      <c r="O699" s="81">
        <v>2.2608695652173898</v>
      </c>
      <c r="P699" s="81">
        <v>3.7403846153846199</v>
      </c>
      <c r="Q699" s="80">
        <v>4360.0379999999996</v>
      </c>
      <c r="R699" s="82">
        <v>0.21897317742579001</v>
      </c>
      <c r="S699" s="80">
        <v>2821.288</v>
      </c>
      <c r="T699" s="82">
        <v>0.14169289299617399</v>
      </c>
      <c r="U699" s="83">
        <v>215</v>
      </c>
      <c r="V699" s="84">
        <v>41</v>
      </c>
    </row>
    <row r="700" spans="1:22" x14ac:dyDescent="0.25">
      <c r="A700" s="18" t="str">
        <f t="shared" si="10"/>
        <v>202304-South Central44</v>
      </c>
      <c r="B700" s="76">
        <v>2023</v>
      </c>
      <c r="C700" s="77">
        <v>650314</v>
      </c>
      <c r="D700" s="77" t="s">
        <v>178</v>
      </c>
      <c r="E700" s="77" t="s">
        <v>472</v>
      </c>
      <c r="F700" s="77" t="s">
        <v>421</v>
      </c>
      <c r="G700" s="78" t="s">
        <v>534</v>
      </c>
      <c r="H700" s="77" t="s">
        <v>9</v>
      </c>
      <c r="I700" s="77" t="s">
        <v>3</v>
      </c>
      <c r="J700" s="79">
        <v>51</v>
      </c>
      <c r="K700" s="79">
        <v>97</v>
      </c>
      <c r="L700" s="79">
        <v>407</v>
      </c>
      <c r="M700" s="80">
        <v>19307.944</v>
      </c>
      <c r="N700" s="80">
        <v>378.58713725490202</v>
      </c>
      <c r="O700" s="81">
        <v>1.9019607843137301</v>
      </c>
      <c r="P700" s="81">
        <v>4.1958762886597896</v>
      </c>
      <c r="Q700" s="80">
        <v>4471.1940000000004</v>
      </c>
      <c r="R700" s="82">
        <v>0.23157276611119201</v>
      </c>
      <c r="S700" s="80">
        <v>2946.694</v>
      </c>
      <c r="T700" s="82">
        <v>0.15261562805444201</v>
      </c>
      <c r="U700" s="83">
        <v>216</v>
      </c>
      <c r="V700" s="84">
        <v>44</v>
      </c>
    </row>
    <row r="701" spans="1:22" x14ac:dyDescent="0.25">
      <c r="A701" s="18" t="str">
        <f t="shared" si="10"/>
        <v>202304-South Central45</v>
      </c>
      <c r="B701" s="76">
        <v>2023</v>
      </c>
      <c r="C701" s="77">
        <v>734173</v>
      </c>
      <c r="D701" s="77" t="s">
        <v>64</v>
      </c>
      <c r="E701" s="77" t="s">
        <v>472</v>
      </c>
      <c r="F701" s="77" t="s">
        <v>398</v>
      </c>
      <c r="G701" s="78" t="s">
        <v>533</v>
      </c>
      <c r="H701" s="77" t="s">
        <v>2</v>
      </c>
      <c r="I701" s="77" t="s">
        <v>3</v>
      </c>
      <c r="J701" s="79">
        <v>101</v>
      </c>
      <c r="K701" s="79">
        <v>137</v>
      </c>
      <c r="L701" s="79">
        <v>508</v>
      </c>
      <c r="M701" s="80">
        <v>19224.225600000002</v>
      </c>
      <c r="N701" s="80">
        <v>190.33886732673301</v>
      </c>
      <c r="O701" s="81">
        <v>1.3564356435643601</v>
      </c>
      <c r="P701" s="81">
        <v>3.7080291970802901</v>
      </c>
      <c r="Q701" s="80">
        <v>839.72559999999703</v>
      </c>
      <c r="R701" s="82">
        <v>4.3680594343420399E-2</v>
      </c>
      <c r="S701" s="80">
        <v>-2125.2743999999998</v>
      </c>
      <c r="T701" s="82">
        <v>-0.110551886157641</v>
      </c>
      <c r="U701" s="83">
        <v>217</v>
      </c>
      <c r="V701" s="84">
        <v>45</v>
      </c>
    </row>
    <row r="702" spans="1:22" x14ac:dyDescent="0.25">
      <c r="A702" s="18" t="str">
        <f t="shared" si="10"/>
        <v>202303-North Central52</v>
      </c>
      <c r="B702" s="76">
        <v>2023</v>
      </c>
      <c r="C702" s="77">
        <v>284988</v>
      </c>
      <c r="D702" s="77" t="s">
        <v>303</v>
      </c>
      <c r="E702" s="77" t="s">
        <v>471</v>
      </c>
      <c r="F702" s="77" t="s">
        <v>396</v>
      </c>
      <c r="G702" s="78" t="s">
        <v>533</v>
      </c>
      <c r="H702" s="77" t="s">
        <v>9</v>
      </c>
      <c r="I702" s="77" t="s">
        <v>3</v>
      </c>
      <c r="J702" s="79">
        <v>31</v>
      </c>
      <c r="K702" s="79">
        <v>92</v>
      </c>
      <c r="L702" s="79">
        <v>465</v>
      </c>
      <c r="M702" s="80">
        <v>19090.331999999999</v>
      </c>
      <c r="N702" s="80">
        <v>615.81716129032304</v>
      </c>
      <c r="O702" s="81">
        <v>2.9677419354838701</v>
      </c>
      <c r="P702" s="81">
        <v>5.0543478260869596</v>
      </c>
      <c r="Q702" s="80">
        <v>2492.8319999999999</v>
      </c>
      <c r="R702" s="82">
        <v>0.13058086155861501</v>
      </c>
      <c r="S702" s="80">
        <v>1430.6320000000001</v>
      </c>
      <c r="T702" s="82">
        <v>7.4940131999799695E-2</v>
      </c>
      <c r="U702" s="83">
        <v>218</v>
      </c>
      <c r="V702" s="84">
        <v>52</v>
      </c>
    </row>
    <row r="703" spans="1:22" x14ac:dyDescent="0.25">
      <c r="A703" s="18" t="str">
        <f t="shared" si="10"/>
        <v>202304-South Central46</v>
      </c>
      <c r="B703" s="76">
        <v>2023</v>
      </c>
      <c r="C703" s="77">
        <v>676623</v>
      </c>
      <c r="D703" s="77" t="s">
        <v>274</v>
      </c>
      <c r="E703" s="77" t="s">
        <v>472</v>
      </c>
      <c r="F703" s="77" t="s">
        <v>421</v>
      </c>
      <c r="G703" s="78" t="s">
        <v>533</v>
      </c>
      <c r="H703" s="77" t="s">
        <v>2</v>
      </c>
      <c r="I703" s="77" t="s">
        <v>3</v>
      </c>
      <c r="J703" s="79">
        <v>63</v>
      </c>
      <c r="K703" s="79">
        <v>109</v>
      </c>
      <c r="L703" s="79">
        <v>413</v>
      </c>
      <c r="M703" s="80">
        <v>19078.6872</v>
      </c>
      <c r="N703" s="80">
        <v>302.83630476190501</v>
      </c>
      <c r="O703" s="81">
        <v>1.73015873015873</v>
      </c>
      <c r="P703" s="81">
        <v>3.78899082568807</v>
      </c>
      <c r="Q703" s="80">
        <v>1964.6872000000001</v>
      </c>
      <c r="R703" s="82">
        <v>0.102978112665949</v>
      </c>
      <c r="S703" s="80">
        <v>91.687200000001496</v>
      </c>
      <c r="T703" s="82">
        <v>4.8057394640864696E-3</v>
      </c>
      <c r="U703" s="83">
        <v>219</v>
      </c>
      <c r="V703" s="84">
        <v>46</v>
      </c>
    </row>
    <row r="704" spans="1:22" x14ac:dyDescent="0.25">
      <c r="A704" s="18" t="str">
        <f t="shared" si="10"/>
        <v>202303-North Central53</v>
      </c>
      <c r="B704" s="76">
        <v>2023</v>
      </c>
      <c r="C704" s="77">
        <v>769640</v>
      </c>
      <c r="D704" s="77" t="s">
        <v>390</v>
      </c>
      <c r="E704" s="77" t="s">
        <v>471</v>
      </c>
      <c r="F704" s="77" t="s">
        <v>426</v>
      </c>
      <c r="G704" s="78" t="s">
        <v>533</v>
      </c>
      <c r="H704" s="77" t="s">
        <v>9</v>
      </c>
      <c r="I704" s="77" t="s">
        <v>3</v>
      </c>
      <c r="J704" s="79">
        <v>72</v>
      </c>
      <c r="K704" s="79">
        <v>108</v>
      </c>
      <c r="L704" s="79">
        <v>392</v>
      </c>
      <c r="M704" s="80">
        <v>18525.2192</v>
      </c>
      <c r="N704" s="80">
        <v>257.29471111111098</v>
      </c>
      <c r="O704" s="81">
        <v>1.5</v>
      </c>
      <c r="P704" s="81">
        <v>3.6296296296296302</v>
      </c>
      <c r="Q704" s="80">
        <v>2560.2192</v>
      </c>
      <c r="R704" s="82">
        <v>0.138201830291973</v>
      </c>
      <c r="S704" s="80">
        <v>209.419199999998</v>
      </c>
      <c r="T704" s="82">
        <v>1.13045463991054E-2</v>
      </c>
      <c r="U704" s="83">
        <v>220</v>
      </c>
      <c r="V704" s="84">
        <v>53</v>
      </c>
    </row>
    <row r="705" spans="1:22" x14ac:dyDescent="0.25">
      <c r="A705" s="18" t="str">
        <f t="shared" si="10"/>
        <v>202304-South Central47</v>
      </c>
      <c r="B705" s="76">
        <v>2023</v>
      </c>
      <c r="C705" s="77">
        <v>688075</v>
      </c>
      <c r="D705" s="77" t="s">
        <v>184</v>
      </c>
      <c r="E705" s="77" t="s">
        <v>472</v>
      </c>
      <c r="F705" s="77" t="s">
        <v>398</v>
      </c>
      <c r="G705" s="78" t="s">
        <v>534</v>
      </c>
      <c r="H705" s="77" t="s">
        <v>9</v>
      </c>
      <c r="I705" s="77" t="s">
        <v>3</v>
      </c>
      <c r="J705" s="79">
        <v>56</v>
      </c>
      <c r="K705" s="79">
        <v>74</v>
      </c>
      <c r="L705" s="79">
        <v>349</v>
      </c>
      <c r="M705" s="80">
        <v>18118.0586</v>
      </c>
      <c r="N705" s="80">
        <v>323.536760714286</v>
      </c>
      <c r="O705" s="81">
        <v>1.3214285714285701</v>
      </c>
      <c r="P705" s="81">
        <v>4.7162162162162202</v>
      </c>
      <c r="Q705" s="80">
        <v>5634.5586000000003</v>
      </c>
      <c r="R705" s="82">
        <v>0.31099130013852599</v>
      </c>
      <c r="S705" s="80">
        <v>3992.5585999999998</v>
      </c>
      <c r="T705" s="82">
        <v>0.22036348861350999</v>
      </c>
      <c r="U705" s="83">
        <v>221</v>
      </c>
      <c r="V705" s="84">
        <v>47</v>
      </c>
    </row>
    <row r="706" spans="1:22" x14ac:dyDescent="0.25">
      <c r="A706" s="18" t="str">
        <f t="shared" ref="A706:A769" si="11">B706&amp;E706&amp;V706</f>
        <v>202304-South Central48</v>
      </c>
      <c r="B706" s="76">
        <v>2023</v>
      </c>
      <c r="C706" s="77">
        <v>772168</v>
      </c>
      <c r="D706" s="77" t="s">
        <v>213</v>
      </c>
      <c r="E706" s="77" t="s">
        <v>472</v>
      </c>
      <c r="F706" s="77" t="s">
        <v>400</v>
      </c>
      <c r="G706" s="78" t="s">
        <v>534</v>
      </c>
      <c r="H706" s="77" t="s">
        <v>2</v>
      </c>
      <c r="I706" s="77" t="s">
        <v>3</v>
      </c>
      <c r="J706" s="79">
        <v>36</v>
      </c>
      <c r="K706" s="79">
        <v>91</v>
      </c>
      <c r="L706" s="79">
        <v>471</v>
      </c>
      <c r="M706" s="80">
        <v>17945.771700000001</v>
      </c>
      <c r="N706" s="80">
        <v>498.49365833333297</v>
      </c>
      <c r="O706" s="81">
        <v>2.5277777777777799</v>
      </c>
      <c r="P706" s="81">
        <v>5.1758241758241796</v>
      </c>
      <c r="Q706" s="80">
        <v>1848.0217</v>
      </c>
      <c r="R706" s="82">
        <v>0.102978112665949</v>
      </c>
      <c r="S706" s="80">
        <v>750.02170000000206</v>
      </c>
      <c r="T706" s="82">
        <v>4.1793783657684797E-2</v>
      </c>
      <c r="U706" s="83">
        <v>222</v>
      </c>
      <c r="V706" s="84">
        <v>48</v>
      </c>
    </row>
    <row r="707" spans="1:22" x14ac:dyDescent="0.25">
      <c r="A707" s="18" t="str">
        <f t="shared" si="11"/>
        <v>202303-North Central54</v>
      </c>
      <c r="B707" s="76">
        <v>2023</v>
      </c>
      <c r="C707" s="77">
        <v>117127</v>
      </c>
      <c r="D707" s="77" t="s">
        <v>290</v>
      </c>
      <c r="E707" s="77" t="s">
        <v>471</v>
      </c>
      <c r="F707" s="77" t="s">
        <v>419</v>
      </c>
      <c r="G707" s="78" t="s">
        <v>533</v>
      </c>
      <c r="H707" s="77" t="s">
        <v>9</v>
      </c>
      <c r="I707" s="77" t="s">
        <v>3</v>
      </c>
      <c r="J707" s="79">
        <v>32</v>
      </c>
      <c r="K707" s="79">
        <v>76</v>
      </c>
      <c r="L707" s="79">
        <v>308</v>
      </c>
      <c r="M707" s="80">
        <v>17927.135999999999</v>
      </c>
      <c r="N707" s="80">
        <v>560.22299999999996</v>
      </c>
      <c r="O707" s="81">
        <v>2.375</v>
      </c>
      <c r="P707" s="81">
        <v>4.0526315789473699</v>
      </c>
      <c r="Q707" s="80">
        <v>3916.636</v>
      </c>
      <c r="R707" s="82">
        <v>0.218475276809413</v>
      </c>
      <c r="S707" s="80">
        <v>2842.136</v>
      </c>
      <c r="T707" s="82">
        <v>0.15853820710681299</v>
      </c>
      <c r="U707" s="83">
        <v>223</v>
      </c>
      <c r="V707" s="84">
        <v>54</v>
      </c>
    </row>
    <row r="708" spans="1:22" x14ac:dyDescent="0.25">
      <c r="A708" s="18" t="str">
        <f t="shared" si="11"/>
        <v>202302-South West31</v>
      </c>
      <c r="B708" s="76">
        <v>2023</v>
      </c>
      <c r="C708" s="77">
        <v>613934</v>
      </c>
      <c r="D708" s="77" t="s">
        <v>162</v>
      </c>
      <c r="E708" s="77" t="s">
        <v>474</v>
      </c>
      <c r="F708" s="77" t="s">
        <v>424</v>
      </c>
      <c r="G708" s="78" t="s">
        <v>537</v>
      </c>
      <c r="H708" s="77" t="s">
        <v>9</v>
      </c>
      <c r="I708" s="77" t="s">
        <v>3</v>
      </c>
      <c r="J708" s="79">
        <v>34</v>
      </c>
      <c r="K708" s="79">
        <v>105</v>
      </c>
      <c r="L708" s="79">
        <v>359</v>
      </c>
      <c r="M708" s="80">
        <v>17659.334999999999</v>
      </c>
      <c r="N708" s="80">
        <v>519.39220588235298</v>
      </c>
      <c r="O708" s="81">
        <v>3.0882352941176499</v>
      </c>
      <c r="P708" s="81">
        <v>3.4190476190476198</v>
      </c>
      <c r="Q708" s="80">
        <v>2488.085</v>
      </c>
      <c r="R708" s="82">
        <v>0.14089347079037801</v>
      </c>
      <c r="S708" s="80">
        <v>1286.2349999999999</v>
      </c>
      <c r="T708" s="82">
        <v>7.28359816493655E-2</v>
      </c>
      <c r="U708" s="83">
        <v>224</v>
      </c>
      <c r="V708" s="84">
        <v>31</v>
      </c>
    </row>
    <row r="709" spans="1:22" x14ac:dyDescent="0.25">
      <c r="A709" s="18" t="str">
        <f t="shared" si="11"/>
        <v>202304-South Central49</v>
      </c>
      <c r="B709" s="76">
        <v>2023</v>
      </c>
      <c r="C709" s="77">
        <v>145784</v>
      </c>
      <c r="D709" s="77" t="s">
        <v>27</v>
      </c>
      <c r="E709" s="77" t="s">
        <v>472</v>
      </c>
      <c r="F709" s="77" t="s">
        <v>421</v>
      </c>
      <c r="G709" s="78" t="s">
        <v>534</v>
      </c>
      <c r="H709" s="77" t="s">
        <v>9</v>
      </c>
      <c r="I709" s="77" t="s">
        <v>3</v>
      </c>
      <c r="J709" s="79">
        <v>37</v>
      </c>
      <c r="K709" s="79">
        <v>117</v>
      </c>
      <c r="L709" s="79">
        <v>345</v>
      </c>
      <c r="M709" s="80">
        <v>17105.240000000002</v>
      </c>
      <c r="N709" s="80">
        <v>462.30378378378401</v>
      </c>
      <c r="O709" s="81">
        <v>3.1621621621621601</v>
      </c>
      <c r="P709" s="81">
        <v>2.9487179487179498</v>
      </c>
      <c r="Q709" s="80">
        <v>4025.99</v>
      </c>
      <c r="R709" s="82">
        <v>0.23536588787997101</v>
      </c>
      <c r="S709" s="80">
        <v>2875.99</v>
      </c>
      <c r="T709" s="82">
        <v>0.16813502762895999</v>
      </c>
      <c r="U709" s="83">
        <v>225</v>
      </c>
      <c r="V709" s="84">
        <v>49</v>
      </c>
    </row>
    <row r="710" spans="1:22" x14ac:dyDescent="0.25">
      <c r="A710" s="18" t="str">
        <f t="shared" si="11"/>
        <v>202302-South West32</v>
      </c>
      <c r="B710" s="76">
        <v>2023</v>
      </c>
      <c r="C710" s="77">
        <v>782190</v>
      </c>
      <c r="D710" s="77" t="s">
        <v>53</v>
      </c>
      <c r="E710" s="77" t="s">
        <v>474</v>
      </c>
      <c r="F710" s="77" t="s">
        <v>424</v>
      </c>
      <c r="G710" s="78" t="s">
        <v>537</v>
      </c>
      <c r="H710" s="77" t="s">
        <v>2</v>
      </c>
      <c r="I710" s="77" t="s">
        <v>3</v>
      </c>
      <c r="J710" s="79">
        <v>56</v>
      </c>
      <c r="K710" s="79">
        <v>145</v>
      </c>
      <c r="L710" s="79">
        <v>404</v>
      </c>
      <c r="M710" s="80">
        <v>17074.716</v>
      </c>
      <c r="N710" s="80">
        <v>304.90564285714299</v>
      </c>
      <c r="O710" s="81">
        <v>2.58928571428571</v>
      </c>
      <c r="P710" s="81">
        <v>2.7862068965517199</v>
      </c>
      <c r="Q710" s="80">
        <v>2405.7159999999999</v>
      </c>
      <c r="R710" s="82">
        <v>0.14089347079037801</v>
      </c>
      <c r="S710" s="80">
        <v>454.21599999999802</v>
      </c>
      <c r="T710" s="82">
        <v>2.6601672320640601E-2</v>
      </c>
      <c r="U710" s="83">
        <v>226</v>
      </c>
      <c r="V710" s="84">
        <v>32</v>
      </c>
    </row>
    <row r="711" spans="1:22" x14ac:dyDescent="0.25">
      <c r="A711" s="18" t="str">
        <f t="shared" si="11"/>
        <v>202303-North Central55</v>
      </c>
      <c r="B711" s="76">
        <v>2023</v>
      </c>
      <c r="C711" s="77">
        <v>531401</v>
      </c>
      <c r="D711" s="77" t="s">
        <v>316</v>
      </c>
      <c r="E711" s="77" t="s">
        <v>471</v>
      </c>
      <c r="F711" s="77" t="s">
        <v>415</v>
      </c>
      <c r="G711" s="78" t="s">
        <v>533</v>
      </c>
      <c r="H711" s="77" t="s">
        <v>9</v>
      </c>
      <c r="I711" s="77" t="s">
        <v>3</v>
      </c>
      <c r="J711" s="79">
        <v>61</v>
      </c>
      <c r="K711" s="79">
        <v>110</v>
      </c>
      <c r="L711" s="79">
        <v>417</v>
      </c>
      <c r="M711" s="80">
        <v>16824.117600000001</v>
      </c>
      <c r="N711" s="80">
        <v>275.80520655737701</v>
      </c>
      <c r="O711" s="81">
        <v>1.8032786885245899</v>
      </c>
      <c r="P711" s="81">
        <v>3.7909090909090901</v>
      </c>
      <c r="Q711" s="80">
        <v>2507.8676</v>
      </c>
      <c r="R711" s="82">
        <v>0.149063841541383</v>
      </c>
      <c r="S711" s="80">
        <v>495.86759999999998</v>
      </c>
      <c r="T711" s="82">
        <v>2.94736170888392E-2</v>
      </c>
      <c r="U711" s="83">
        <v>227</v>
      </c>
      <c r="V711" s="84">
        <v>55</v>
      </c>
    </row>
    <row r="712" spans="1:22" x14ac:dyDescent="0.25">
      <c r="A712" s="18" t="str">
        <f t="shared" si="11"/>
        <v>202306-South East22</v>
      </c>
      <c r="B712" s="76">
        <v>2023</v>
      </c>
      <c r="C712" s="77">
        <v>228068</v>
      </c>
      <c r="D712" s="77" t="s">
        <v>59</v>
      </c>
      <c r="E712" s="77" t="s">
        <v>476</v>
      </c>
      <c r="F712" s="77" t="s">
        <v>417</v>
      </c>
      <c r="G712" s="78" t="s">
        <v>536</v>
      </c>
      <c r="H712" s="77" t="s">
        <v>9</v>
      </c>
      <c r="I712" s="77" t="s">
        <v>3</v>
      </c>
      <c r="J712" s="79">
        <v>70</v>
      </c>
      <c r="K712" s="79">
        <v>155</v>
      </c>
      <c r="L712" s="79">
        <v>364</v>
      </c>
      <c r="M712" s="80">
        <v>16663.052</v>
      </c>
      <c r="N712" s="80">
        <v>238.0436</v>
      </c>
      <c r="O712" s="81">
        <v>2.21428571428571</v>
      </c>
      <c r="P712" s="81">
        <v>2.3483870967741902</v>
      </c>
      <c r="Q712" s="80">
        <v>2364.3020000000001</v>
      </c>
      <c r="R712" s="82">
        <v>0.14188889286308401</v>
      </c>
      <c r="S712" s="80">
        <v>-131.108000000001</v>
      </c>
      <c r="T712" s="82">
        <v>-7.8681864522778498E-3</v>
      </c>
      <c r="U712" s="83">
        <v>228</v>
      </c>
      <c r="V712" s="84">
        <v>22</v>
      </c>
    </row>
    <row r="713" spans="1:22" x14ac:dyDescent="0.25">
      <c r="A713" s="18" t="str">
        <f t="shared" si="11"/>
        <v>202304-South Central50</v>
      </c>
      <c r="B713" s="76">
        <v>2023</v>
      </c>
      <c r="C713" s="77">
        <v>781121</v>
      </c>
      <c r="D713" s="77" t="s">
        <v>496</v>
      </c>
      <c r="E713" s="77" t="s">
        <v>472</v>
      </c>
      <c r="F713" s="77" t="s">
        <v>398</v>
      </c>
      <c r="G713" s="78" t="s">
        <v>535</v>
      </c>
      <c r="H713" s="77" t="s">
        <v>2</v>
      </c>
      <c r="I713" s="77" t="s">
        <v>3</v>
      </c>
      <c r="J713" s="79">
        <v>41</v>
      </c>
      <c r="K713" s="79">
        <v>129</v>
      </c>
      <c r="L713" s="79">
        <v>424</v>
      </c>
      <c r="M713" s="80">
        <v>16491.236400000002</v>
      </c>
      <c r="N713" s="80">
        <v>402.22527804878001</v>
      </c>
      <c r="O713" s="81">
        <v>3.1463414634146298</v>
      </c>
      <c r="P713" s="81">
        <v>3.2868217054263602</v>
      </c>
      <c r="Q713" s="80">
        <v>1698.2364</v>
      </c>
      <c r="R713" s="82">
        <v>0.102978112665949</v>
      </c>
      <c r="S713" s="80">
        <v>424.23640000000103</v>
      </c>
      <c r="T713" s="82">
        <v>2.5724960197647799E-2</v>
      </c>
      <c r="U713" s="83">
        <v>229</v>
      </c>
      <c r="V713" s="84">
        <v>50</v>
      </c>
    </row>
    <row r="714" spans="1:22" x14ac:dyDescent="0.25">
      <c r="A714" s="18" t="str">
        <f t="shared" si="11"/>
        <v>202303-North Central56</v>
      </c>
      <c r="B714" s="76">
        <v>2023</v>
      </c>
      <c r="C714" s="77">
        <v>493267</v>
      </c>
      <c r="D714" s="77" t="s">
        <v>516</v>
      </c>
      <c r="E714" s="77" t="s">
        <v>471</v>
      </c>
      <c r="F714" s="77" t="s">
        <v>419</v>
      </c>
      <c r="G714" s="78" t="s">
        <v>533</v>
      </c>
      <c r="H714" s="77" t="s">
        <v>9</v>
      </c>
      <c r="I714" s="77" t="s">
        <v>3</v>
      </c>
      <c r="J714" s="79">
        <v>33</v>
      </c>
      <c r="K714" s="79">
        <v>90</v>
      </c>
      <c r="L714" s="79">
        <v>349</v>
      </c>
      <c r="M714" s="80">
        <v>16268.407999999999</v>
      </c>
      <c r="N714" s="80">
        <v>492.982060606061</v>
      </c>
      <c r="O714" s="81">
        <v>2.7272727272727302</v>
      </c>
      <c r="P714" s="81">
        <v>3.87777777777778</v>
      </c>
      <c r="Q714" s="80">
        <v>3189.1579999999999</v>
      </c>
      <c r="R714" s="82">
        <v>0.19603380982330901</v>
      </c>
      <c r="S714" s="80">
        <v>2068.808</v>
      </c>
      <c r="T714" s="82">
        <v>0.12716720652690799</v>
      </c>
      <c r="U714" s="83">
        <v>230</v>
      </c>
      <c r="V714" s="84">
        <v>56</v>
      </c>
    </row>
    <row r="715" spans="1:22" x14ac:dyDescent="0.25">
      <c r="A715" s="18" t="str">
        <f t="shared" si="11"/>
        <v>202302-South West33</v>
      </c>
      <c r="B715" s="76">
        <v>2023</v>
      </c>
      <c r="C715" s="77">
        <v>957289</v>
      </c>
      <c r="D715" s="77" t="s">
        <v>351</v>
      </c>
      <c r="E715" s="77" t="s">
        <v>474</v>
      </c>
      <c r="F715" s="77" t="s">
        <v>420</v>
      </c>
      <c r="G715" s="78" t="s">
        <v>537</v>
      </c>
      <c r="H715" s="77" t="s">
        <v>9</v>
      </c>
      <c r="I715" s="77" t="s">
        <v>3</v>
      </c>
      <c r="J715" s="79">
        <v>88</v>
      </c>
      <c r="K715" s="79">
        <v>133</v>
      </c>
      <c r="L715" s="79">
        <v>460</v>
      </c>
      <c r="M715" s="80">
        <v>15630.575999999999</v>
      </c>
      <c r="N715" s="80">
        <v>177.620181818182</v>
      </c>
      <c r="O715" s="81">
        <v>1.51136363636364</v>
      </c>
      <c r="P715" s="81">
        <v>3.4586466165413499</v>
      </c>
      <c r="Q715" s="80">
        <v>3131.826</v>
      </c>
      <c r="R715" s="82">
        <v>0.200365360815878</v>
      </c>
      <c r="S715" s="80">
        <v>169.52599999999799</v>
      </c>
      <c r="T715" s="82">
        <v>1.0845793526738701E-2</v>
      </c>
      <c r="U715" s="83">
        <v>231</v>
      </c>
      <c r="V715" s="84">
        <v>33</v>
      </c>
    </row>
    <row r="716" spans="1:22" x14ac:dyDescent="0.25">
      <c r="A716" s="18" t="str">
        <f t="shared" si="11"/>
        <v>202303-North Central57</v>
      </c>
      <c r="B716" s="76">
        <v>2023</v>
      </c>
      <c r="C716" s="77">
        <v>557371</v>
      </c>
      <c r="D716" s="77" t="s">
        <v>359</v>
      </c>
      <c r="E716" s="77" t="s">
        <v>471</v>
      </c>
      <c r="F716" s="77" t="s">
        <v>413</v>
      </c>
      <c r="G716" s="78" t="s">
        <v>533</v>
      </c>
      <c r="H716" s="77" t="s">
        <v>9</v>
      </c>
      <c r="I716" s="77" t="s">
        <v>3</v>
      </c>
      <c r="J716" s="79">
        <v>30</v>
      </c>
      <c r="K716" s="79">
        <v>71</v>
      </c>
      <c r="L716" s="79">
        <v>340</v>
      </c>
      <c r="M716" s="80">
        <v>15443.079</v>
      </c>
      <c r="N716" s="80">
        <v>514.76930000000004</v>
      </c>
      <c r="O716" s="81">
        <v>2.3666666666666698</v>
      </c>
      <c r="P716" s="81">
        <v>4.7887323943661997</v>
      </c>
      <c r="Q716" s="80">
        <v>2175.8290000000002</v>
      </c>
      <c r="R716" s="82">
        <v>0.14089347079037801</v>
      </c>
      <c r="S716" s="80">
        <v>1167.729</v>
      </c>
      <c r="T716" s="82">
        <v>7.5615037648903996E-2</v>
      </c>
      <c r="U716" s="83">
        <v>232</v>
      </c>
      <c r="V716" s="84">
        <v>57</v>
      </c>
    </row>
    <row r="717" spans="1:22" x14ac:dyDescent="0.25">
      <c r="A717" s="18" t="str">
        <f t="shared" si="11"/>
        <v>202301-North West42</v>
      </c>
      <c r="B717" s="76">
        <v>2023</v>
      </c>
      <c r="C717" s="77">
        <v>948416</v>
      </c>
      <c r="D717" s="77" t="s">
        <v>262</v>
      </c>
      <c r="E717" s="77" t="s">
        <v>475</v>
      </c>
      <c r="F717" s="77" t="s">
        <v>409</v>
      </c>
      <c r="G717" s="78" t="s">
        <v>538</v>
      </c>
      <c r="H717" s="77" t="s">
        <v>9</v>
      </c>
      <c r="I717" s="77" t="s">
        <v>10</v>
      </c>
      <c r="J717" s="79">
        <v>45</v>
      </c>
      <c r="K717" s="79">
        <v>98</v>
      </c>
      <c r="L717" s="79">
        <v>326</v>
      </c>
      <c r="M717" s="80">
        <v>14811.791999999999</v>
      </c>
      <c r="N717" s="80">
        <v>329.150933333333</v>
      </c>
      <c r="O717" s="81">
        <v>2.1777777777777798</v>
      </c>
      <c r="P717" s="81">
        <v>3.3265306122449001</v>
      </c>
      <c r="Q717" s="80">
        <v>3799.7919999999999</v>
      </c>
      <c r="R717" s="82">
        <v>0.256538304075563</v>
      </c>
      <c r="S717" s="80">
        <v>2298.0920000000001</v>
      </c>
      <c r="T717" s="82">
        <v>0.15515286739106199</v>
      </c>
      <c r="U717" s="83">
        <v>233</v>
      </c>
      <c r="V717" s="84">
        <v>42</v>
      </c>
    </row>
    <row r="718" spans="1:22" x14ac:dyDescent="0.25">
      <c r="A718" s="18" t="str">
        <f t="shared" si="11"/>
        <v>202301-North West43</v>
      </c>
      <c r="B718" s="76">
        <v>2023</v>
      </c>
      <c r="C718" s="77">
        <v>604851</v>
      </c>
      <c r="D718" s="77" t="s">
        <v>159</v>
      </c>
      <c r="E718" s="77" t="s">
        <v>475</v>
      </c>
      <c r="F718" s="77" t="s">
        <v>412</v>
      </c>
      <c r="G718" s="78" t="s">
        <v>538</v>
      </c>
      <c r="H718" s="77" t="s">
        <v>9</v>
      </c>
      <c r="I718" s="77" t="s">
        <v>10</v>
      </c>
      <c r="J718" s="79">
        <v>31</v>
      </c>
      <c r="K718" s="79">
        <v>83</v>
      </c>
      <c r="L718" s="79">
        <v>292</v>
      </c>
      <c r="M718" s="80">
        <v>14181.454400000001</v>
      </c>
      <c r="N718" s="80">
        <v>457.46627096774199</v>
      </c>
      <c r="O718" s="81">
        <v>2.67741935483871</v>
      </c>
      <c r="P718" s="81">
        <v>3.5180722891566298</v>
      </c>
      <c r="Q718" s="80">
        <v>1704.7044000000001</v>
      </c>
      <c r="R718" s="82">
        <v>0.120206598837986</v>
      </c>
      <c r="S718" s="80">
        <v>652.40439999999796</v>
      </c>
      <c r="T718" s="82">
        <v>4.60040544219497E-2</v>
      </c>
      <c r="U718" s="83">
        <v>234</v>
      </c>
      <c r="V718" s="84">
        <v>43</v>
      </c>
    </row>
    <row r="719" spans="1:22" x14ac:dyDescent="0.25">
      <c r="A719" s="18" t="str">
        <f t="shared" si="11"/>
        <v>202305-North East30</v>
      </c>
      <c r="B719" s="76">
        <v>2023</v>
      </c>
      <c r="C719" s="77">
        <v>427511</v>
      </c>
      <c r="D719" s="77" t="s">
        <v>112</v>
      </c>
      <c r="E719" s="77" t="s">
        <v>473</v>
      </c>
      <c r="F719" s="77" t="s">
        <v>425</v>
      </c>
      <c r="G719" s="78" t="s">
        <v>535</v>
      </c>
      <c r="H719" s="77" t="s">
        <v>9</v>
      </c>
      <c r="I719" s="77" t="s">
        <v>10</v>
      </c>
      <c r="J719" s="79">
        <v>60</v>
      </c>
      <c r="K719" s="79">
        <v>87</v>
      </c>
      <c r="L719" s="79">
        <v>340</v>
      </c>
      <c r="M719" s="80">
        <v>14175.773999999999</v>
      </c>
      <c r="N719" s="80">
        <v>236.2629</v>
      </c>
      <c r="O719" s="81">
        <v>1.45</v>
      </c>
      <c r="P719" s="81">
        <v>3.9080459770114899</v>
      </c>
      <c r="Q719" s="80">
        <v>1997.2739999999999</v>
      </c>
      <c r="R719" s="82">
        <v>0.14089347079037801</v>
      </c>
      <c r="S719" s="80">
        <v>-87.126000000001895</v>
      </c>
      <c r="T719" s="82">
        <v>-6.1461194288228603E-3</v>
      </c>
      <c r="U719" s="83">
        <v>235</v>
      </c>
      <c r="V719" s="84">
        <v>30</v>
      </c>
    </row>
    <row r="720" spans="1:22" x14ac:dyDescent="0.25">
      <c r="A720" s="18" t="str">
        <f t="shared" si="11"/>
        <v>202303-North Central58</v>
      </c>
      <c r="B720" s="76">
        <v>2023</v>
      </c>
      <c r="C720" s="77">
        <v>812659</v>
      </c>
      <c r="D720" s="77" t="s">
        <v>228</v>
      </c>
      <c r="E720" s="77" t="s">
        <v>471</v>
      </c>
      <c r="F720" s="77" t="s">
        <v>419</v>
      </c>
      <c r="G720" s="78" t="s">
        <v>533</v>
      </c>
      <c r="H720" s="77" t="s">
        <v>9</v>
      </c>
      <c r="I720" s="77" t="s">
        <v>10</v>
      </c>
      <c r="J720" s="79">
        <v>44</v>
      </c>
      <c r="K720" s="79">
        <v>89</v>
      </c>
      <c r="L720" s="79">
        <v>255</v>
      </c>
      <c r="M720" s="80">
        <v>13737.96</v>
      </c>
      <c r="N720" s="80">
        <v>312.226363636364</v>
      </c>
      <c r="O720" s="81">
        <v>2.0227272727272698</v>
      </c>
      <c r="P720" s="81">
        <v>2.8651685393258401</v>
      </c>
      <c r="Q720" s="80">
        <v>3511.46</v>
      </c>
      <c r="R720" s="82">
        <v>0.25560272413080198</v>
      </c>
      <c r="S720" s="80">
        <v>2049.56</v>
      </c>
      <c r="T720" s="82">
        <v>0.14918954488148201</v>
      </c>
      <c r="U720" s="83">
        <v>236</v>
      </c>
      <c r="V720" s="84">
        <v>58</v>
      </c>
    </row>
    <row r="721" spans="1:22" x14ac:dyDescent="0.25">
      <c r="A721" s="18" t="str">
        <f t="shared" si="11"/>
        <v>202304-South Central51</v>
      </c>
      <c r="B721" s="76">
        <v>2023</v>
      </c>
      <c r="C721" s="77">
        <v>128453</v>
      </c>
      <c r="D721" s="77" t="s">
        <v>130</v>
      </c>
      <c r="E721" s="77" t="s">
        <v>472</v>
      </c>
      <c r="F721" s="77" t="s">
        <v>400</v>
      </c>
      <c r="G721" s="78" t="s">
        <v>538</v>
      </c>
      <c r="H721" s="77" t="s">
        <v>2</v>
      </c>
      <c r="I721" s="77" t="s">
        <v>10</v>
      </c>
      <c r="J721" s="79">
        <v>82</v>
      </c>
      <c r="K721" s="79">
        <v>109</v>
      </c>
      <c r="L721" s="79">
        <v>286</v>
      </c>
      <c r="M721" s="80">
        <v>13618.7996</v>
      </c>
      <c r="N721" s="80">
        <v>166.08292195121999</v>
      </c>
      <c r="O721" s="81">
        <v>1.32926829268293</v>
      </c>
      <c r="P721" s="81">
        <v>2.6238532110091701</v>
      </c>
      <c r="Q721" s="80">
        <v>1579.5496000000001</v>
      </c>
      <c r="R721" s="82">
        <v>0.115983026874116</v>
      </c>
      <c r="S721" s="80">
        <v>-825.45040000000097</v>
      </c>
      <c r="T721" s="82">
        <v>-6.06110982057479E-2</v>
      </c>
      <c r="U721" s="83">
        <v>237</v>
      </c>
      <c r="V721" s="84">
        <v>51</v>
      </c>
    </row>
    <row r="722" spans="1:22" x14ac:dyDescent="0.25">
      <c r="A722" s="18" t="str">
        <f t="shared" si="11"/>
        <v>202302-South West34</v>
      </c>
      <c r="B722" s="76">
        <v>2023</v>
      </c>
      <c r="C722" s="77">
        <v>309059</v>
      </c>
      <c r="D722" s="77" t="s">
        <v>299</v>
      </c>
      <c r="E722" s="77" t="s">
        <v>474</v>
      </c>
      <c r="F722" s="77" t="s">
        <v>424</v>
      </c>
      <c r="G722" s="78" t="s">
        <v>537</v>
      </c>
      <c r="H722" s="77" t="s">
        <v>9</v>
      </c>
      <c r="I722" s="77" t="s">
        <v>10</v>
      </c>
      <c r="J722" s="79">
        <v>49</v>
      </c>
      <c r="K722" s="79">
        <v>76</v>
      </c>
      <c r="L722" s="79">
        <v>277</v>
      </c>
      <c r="M722" s="80">
        <v>13573.161</v>
      </c>
      <c r="N722" s="80">
        <v>277.00328571428599</v>
      </c>
      <c r="O722" s="81">
        <v>1.5510204081632699</v>
      </c>
      <c r="P722" s="81">
        <v>3.6447368421052602</v>
      </c>
      <c r="Q722" s="80">
        <v>1004.1609999999999</v>
      </c>
      <c r="R722" s="82">
        <v>7.3981366610180094E-2</v>
      </c>
      <c r="S722" s="80">
        <v>-647.43900000000201</v>
      </c>
      <c r="T722" s="82">
        <v>-4.7699942555754098E-2</v>
      </c>
      <c r="U722" s="83">
        <v>238</v>
      </c>
      <c r="V722" s="84">
        <v>34</v>
      </c>
    </row>
    <row r="723" spans="1:22" x14ac:dyDescent="0.25">
      <c r="A723" s="18" t="str">
        <f t="shared" si="11"/>
        <v>202305-North East31</v>
      </c>
      <c r="B723" s="76">
        <v>2023</v>
      </c>
      <c r="C723" s="77">
        <v>167602</v>
      </c>
      <c r="D723" s="77" t="s">
        <v>5</v>
      </c>
      <c r="E723" s="77" t="s">
        <v>473</v>
      </c>
      <c r="F723" s="77" t="s">
        <v>406</v>
      </c>
      <c r="G723" s="78" t="s">
        <v>534</v>
      </c>
      <c r="H723" s="77" t="s">
        <v>2</v>
      </c>
      <c r="I723" s="77" t="s">
        <v>10</v>
      </c>
      <c r="J723" s="79">
        <v>50</v>
      </c>
      <c r="K723" s="79">
        <v>83</v>
      </c>
      <c r="L723" s="79">
        <v>278</v>
      </c>
      <c r="M723" s="80">
        <v>13509.7096</v>
      </c>
      <c r="N723" s="80">
        <v>270.19419199999999</v>
      </c>
      <c r="O723" s="81">
        <v>1.66</v>
      </c>
      <c r="P723" s="81">
        <v>3.3493975903614501</v>
      </c>
      <c r="Q723" s="80">
        <v>1316.9595999999999</v>
      </c>
      <c r="R723" s="82">
        <v>9.7482450696053297E-2</v>
      </c>
      <c r="S723" s="80">
        <v>-432.64040000000199</v>
      </c>
      <c r="T723" s="82">
        <v>-3.2024404136710802E-2</v>
      </c>
      <c r="U723" s="83">
        <v>239</v>
      </c>
      <c r="V723" s="84">
        <v>31</v>
      </c>
    </row>
    <row r="724" spans="1:22" x14ac:dyDescent="0.25">
      <c r="A724" s="18" t="str">
        <f t="shared" si="11"/>
        <v>202301-North West44</v>
      </c>
      <c r="B724" s="76">
        <v>2023</v>
      </c>
      <c r="C724" s="77">
        <v>144503</v>
      </c>
      <c r="D724" s="77" t="s">
        <v>26</v>
      </c>
      <c r="E724" s="77" t="s">
        <v>475</v>
      </c>
      <c r="F724" s="77" t="s">
        <v>409</v>
      </c>
      <c r="G724" s="78" t="s">
        <v>538</v>
      </c>
      <c r="H724" s="77" t="s">
        <v>9</v>
      </c>
      <c r="I724" s="77" t="s">
        <v>10</v>
      </c>
      <c r="J724" s="79">
        <v>47</v>
      </c>
      <c r="K724" s="79">
        <v>74</v>
      </c>
      <c r="L724" s="79">
        <v>231</v>
      </c>
      <c r="M724" s="80">
        <v>13272.552</v>
      </c>
      <c r="N724" s="80">
        <v>282.39472340425601</v>
      </c>
      <c r="O724" s="81">
        <v>1.5744680851063799</v>
      </c>
      <c r="P724" s="81">
        <v>3.1216216216216202</v>
      </c>
      <c r="Q724" s="80">
        <v>2825.5520000000001</v>
      </c>
      <c r="R724" s="82">
        <v>0.212886866067656</v>
      </c>
      <c r="S724" s="80">
        <v>1287.152</v>
      </c>
      <c r="T724" s="82">
        <v>9.6978486126857805E-2</v>
      </c>
      <c r="U724" s="83">
        <v>240</v>
      </c>
      <c r="V724" s="84">
        <v>44</v>
      </c>
    </row>
    <row r="725" spans="1:22" x14ac:dyDescent="0.25">
      <c r="A725" s="18" t="str">
        <f t="shared" si="11"/>
        <v>202304-South Central52</v>
      </c>
      <c r="B725" s="76">
        <v>2023</v>
      </c>
      <c r="C725" s="77">
        <v>219128</v>
      </c>
      <c r="D725" s="77" t="s">
        <v>56</v>
      </c>
      <c r="E725" s="77" t="s">
        <v>472</v>
      </c>
      <c r="F725" s="77" t="s">
        <v>421</v>
      </c>
      <c r="G725" s="78" t="s">
        <v>534</v>
      </c>
      <c r="H725" s="77" t="s">
        <v>9</v>
      </c>
      <c r="I725" s="77" t="s">
        <v>10</v>
      </c>
      <c r="J725" s="79">
        <v>47</v>
      </c>
      <c r="K725" s="79">
        <v>74</v>
      </c>
      <c r="L725" s="79">
        <v>216</v>
      </c>
      <c r="M725" s="80">
        <v>13204.672</v>
      </c>
      <c r="N725" s="80">
        <v>280.95046808510699</v>
      </c>
      <c r="O725" s="81">
        <v>1.5744680851063799</v>
      </c>
      <c r="P725" s="81">
        <v>2.9189189189189202</v>
      </c>
      <c r="Q725" s="80">
        <v>3025.922</v>
      </c>
      <c r="R725" s="82">
        <v>0.229155408025281</v>
      </c>
      <c r="S725" s="80">
        <v>1635.922</v>
      </c>
      <c r="T725" s="82">
        <v>0.12388963542600701</v>
      </c>
      <c r="U725" s="83">
        <v>241</v>
      </c>
      <c r="V725" s="84">
        <v>52</v>
      </c>
    </row>
    <row r="726" spans="1:22" x14ac:dyDescent="0.25">
      <c r="A726" s="18" t="str">
        <f t="shared" si="11"/>
        <v>202302-South West35</v>
      </c>
      <c r="B726" s="76">
        <v>2023</v>
      </c>
      <c r="C726" s="77">
        <v>401800</v>
      </c>
      <c r="D726" s="77" t="s">
        <v>103</v>
      </c>
      <c r="E726" s="77" t="s">
        <v>474</v>
      </c>
      <c r="F726" s="77" t="s">
        <v>418</v>
      </c>
      <c r="G726" s="78" t="s">
        <v>537</v>
      </c>
      <c r="H726" s="77" t="s">
        <v>9</v>
      </c>
      <c r="I726" s="77" t="s">
        <v>10</v>
      </c>
      <c r="J726" s="79">
        <v>48</v>
      </c>
      <c r="K726" s="79">
        <v>81</v>
      </c>
      <c r="L726" s="79">
        <v>258</v>
      </c>
      <c r="M726" s="80">
        <v>13001.936</v>
      </c>
      <c r="N726" s="80">
        <v>270.87366666666702</v>
      </c>
      <c r="O726" s="81">
        <v>1.6875</v>
      </c>
      <c r="P726" s="81">
        <v>3.18518518518519</v>
      </c>
      <c r="Q726" s="80">
        <v>2911.1860000000001</v>
      </c>
      <c r="R726" s="82">
        <v>0.22390404013679199</v>
      </c>
      <c r="S726" s="80">
        <v>1286.086</v>
      </c>
      <c r="T726" s="82">
        <v>9.8914961587259001E-2</v>
      </c>
      <c r="U726" s="83">
        <v>242</v>
      </c>
      <c r="V726" s="84">
        <v>35</v>
      </c>
    </row>
    <row r="727" spans="1:22" x14ac:dyDescent="0.25">
      <c r="A727" s="18" t="str">
        <f t="shared" si="11"/>
        <v>202305-North East32</v>
      </c>
      <c r="B727" s="76">
        <v>2023</v>
      </c>
      <c r="C727" s="77">
        <v>946372</v>
      </c>
      <c r="D727" s="77" t="s">
        <v>261</v>
      </c>
      <c r="E727" s="77" t="s">
        <v>473</v>
      </c>
      <c r="F727" s="77" t="s">
        <v>425</v>
      </c>
      <c r="G727" s="78" t="s">
        <v>535</v>
      </c>
      <c r="H727" s="77" t="s">
        <v>9</v>
      </c>
      <c r="I727" s="77" t="s">
        <v>10</v>
      </c>
      <c r="J727" s="79">
        <v>34</v>
      </c>
      <c r="K727" s="79">
        <v>88</v>
      </c>
      <c r="L727" s="79">
        <v>258</v>
      </c>
      <c r="M727" s="80">
        <v>12915.744000000001</v>
      </c>
      <c r="N727" s="80">
        <v>379.87482352941203</v>
      </c>
      <c r="O727" s="81">
        <v>2.5882352941176499</v>
      </c>
      <c r="P727" s="81">
        <v>2.9318181818181799</v>
      </c>
      <c r="Q727" s="80">
        <v>1819.7439999999999</v>
      </c>
      <c r="R727" s="82">
        <v>0.14089347079037801</v>
      </c>
      <c r="S727" s="80">
        <v>594.03399999999795</v>
      </c>
      <c r="T727" s="82">
        <v>4.5993014417132903E-2</v>
      </c>
      <c r="U727" s="83">
        <v>243</v>
      </c>
      <c r="V727" s="84">
        <v>32</v>
      </c>
    </row>
    <row r="728" spans="1:22" x14ac:dyDescent="0.25">
      <c r="A728" s="18" t="str">
        <f t="shared" si="11"/>
        <v>202306-South East23</v>
      </c>
      <c r="B728" s="76">
        <v>2023</v>
      </c>
      <c r="C728" s="77">
        <v>673382</v>
      </c>
      <c r="D728" s="77" t="s">
        <v>322</v>
      </c>
      <c r="E728" s="77" t="s">
        <v>476</v>
      </c>
      <c r="F728" s="77" t="s">
        <v>417</v>
      </c>
      <c r="G728" s="78" t="s">
        <v>536</v>
      </c>
      <c r="H728" s="77" t="s">
        <v>9</v>
      </c>
      <c r="I728" s="77" t="s">
        <v>10</v>
      </c>
      <c r="J728" s="79">
        <v>22</v>
      </c>
      <c r="K728" s="79">
        <v>71</v>
      </c>
      <c r="L728" s="79">
        <v>268</v>
      </c>
      <c r="M728" s="80">
        <v>12827.28</v>
      </c>
      <c r="N728" s="80">
        <v>583.05818181818199</v>
      </c>
      <c r="O728" s="81">
        <v>3.2272727272727302</v>
      </c>
      <c r="P728" s="81">
        <v>3.77464788732394</v>
      </c>
      <c r="Q728" s="80">
        <v>1807.28</v>
      </c>
      <c r="R728" s="82">
        <v>0.14089347079037801</v>
      </c>
      <c r="S728" s="80">
        <v>999.02999999999804</v>
      </c>
      <c r="T728" s="82">
        <v>7.7883230115815494E-2</v>
      </c>
      <c r="U728" s="83">
        <v>244</v>
      </c>
      <c r="V728" s="84">
        <v>23</v>
      </c>
    </row>
    <row r="729" spans="1:22" x14ac:dyDescent="0.25">
      <c r="A729" s="18" t="str">
        <f t="shared" si="11"/>
        <v>202304-South Central53</v>
      </c>
      <c r="B729" s="76">
        <v>2023</v>
      </c>
      <c r="C729" s="77">
        <v>250641</v>
      </c>
      <c r="D729" s="77" t="s">
        <v>297</v>
      </c>
      <c r="E729" s="77" t="s">
        <v>472</v>
      </c>
      <c r="F729" s="77" t="s">
        <v>421</v>
      </c>
      <c r="G729" s="78" t="s">
        <v>534</v>
      </c>
      <c r="H729" s="77" t="s">
        <v>9</v>
      </c>
      <c r="I729" s="77" t="s">
        <v>10</v>
      </c>
      <c r="J729" s="79">
        <v>35</v>
      </c>
      <c r="K729" s="79">
        <v>103</v>
      </c>
      <c r="L729" s="79">
        <v>304</v>
      </c>
      <c r="M729" s="80">
        <v>12756.931200000001</v>
      </c>
      <c r="N729" s="80">
        <v>364.48374857142898</v>
      </c>
      <c r="O729" s="81">
        <v>2.94285714285714</v>
      </c>
      <c r="P729" s="81">
        <v>2.9514563106796099</v>
      </c>
      <c r="Q729" s="80">
        <v>1599.1812</v>
      </c>
      <c r="R729" s="82">
        <v>0.125357829005145</v>
      </c>
      <c r="S729" s="80">
        <v>517.68119999999999</v>
      </c>
      <c r="T729" s="82">
        <v>4.0580386605831902E-2</v>
      </c>
      <c r="U729" s="83">
        <v>245</v>
      </c>
      <c r="V729" s="84">
        <v>53</v>
      </c>
    </row>
    <row r="730" spans="1:22" x14ac:dyDescent="0.25">
      <c r="A730" s="18" t="str">
        <f t="shared" si="11"/>
        <v>202301-North West45</v>
      </c>
      <c r="B730" s="76">
        <v>2023</v>
      </c>
      <c r="C730" s="77">
        <v>384965</v>
      </c>
      <c r="D730" s="77" t="s">
        <v>98</v>
      </c>
      <c r="E730" s="77" t="s">
        <v>475</v>
      </c>
      <c r="F730" s="77" t="s">
        <v>416</v>
      </c>
      <c r="G730" s="78" t="s">
        <v>538</v>
      </c>
      <c r="H730" s="77" t="s">
        <v>9</v>
      </c>
      <c r="I730" s="77" t="s">
        <v>10</v>
      </c>
      <c r="J730" s="79">
        <v>39</v>
      </c>
      <c r="K730" s="79">
        <v>96</v>
      </c>
      <c r="L730" s="79">
        <v>268</v>
      </c>
      <c r="M730" s="80">
        <v>12592.255999999999</v>
      </c>
      <c r="N730" s="80">
        <v>322.878358974359</v>
      </c>
      <c r="O730" s="81">
        <v>2.4615384615384599</v>
      </c>
      <c r="P730" s="81">
        <v>2.7916666666666701</v>
      </c>
      <c r="Q730" s="80">
        <v>2770.7559999999999</v>
      </c>
      <c r="R730" s="82">
        <v>0.220036504975756</v>
      </c>
      <c r="S730" s="80">
        <v>1457.2560000000001</v>
      </c>
      <c r="T730" s="82">
        <v>0.115726363885868</v>
      </c>
      <c r="U730" s="83">
        <v>246</v>
      </c>
      <c r="V730" s="84">
        <v>45</v>
      </c>
    </row>
    <row r="731" spans="1:22" x14ac:dyDescent="0.25">
      <c r="A731" s="18" t="str">
        <f t="shared" si="11"/>
        <v>202302-South West36</v>
      </c>
      <c r="B731" s="76">
        <v>2023</v>
      </c>
      <c r="C731" s="77">
        <v>976942</v>
      </c>
      <c r="D731" s="77" t="s">
        <v>270</v>
      </c>
      <c r="E731" s="77" t="s">
        <v>474</v>
      </c>
      <c r="F731" s="77" t="s">
        <v>418</v>
      </c>
      <c r="G731" s="78" t="s">
        <v>537</v>
      </c>
      <c r="H731" s="77" t="s">
        <v>9</v>
      </c>
      <c r="I731" s="77" t="s">
        <v>10</v>
      </c>
      <c r="J731" s="79">
        <v>43</v>
      </c>
      <c r="K731" s="79">
        <v>83</v>
      </c>
      <c r="L731" s="79">
        <v>241</v>
      </c>
      <c r="M731" s="80">
        <v>12490.072</v>
      </c>
      <c r="N731" s="80">
        <v>290.46679069767498</v>
      </c>
      <c r="O731" s="81">
        <v>1.9302325581395301</v>
      </c>
      <c r="P731" s="81">
        <v>2.9036144578313299</v>
      </c>
      <c r="Q731" s="80">
        <v>2986.3220000000001</v>
      </c>
      <c r="R731" s="82">
        <v>0.23909565933647101</v>
      </c>
      <c r="S731" s="80">
        <v>1519.5719999999999</v>
      </c>
      <c r="T731" s="82">
        <v>0.121662389135947</v>
      </c>
      <c r="U731" s="83">
        <v>247</v>
      </c>
      <c r="V731" s="84">
        <v>36</v>
      </c>
    </row>
    <row r="732" spans="1:22" x14ac:dyDescent="0.25">
      <c r="A732" s="18" t="str">
        <f t="shared" si="11"/>
        <v>202304-South Central54</v>
      </c>
      <c r="B732" s="76">
        <v>2023</v>
      </c>
      <c r="C732" s="77">
        <v>758786</v>
      </c>
      <c r="D732" s="77" t="s">
        <v>208</v>
      </c>
      <c r="E732" s="77" t="s">
        <v>472</v>
      </c>
      <c r="F732" s="77" t="s">
        <v>400</v>
      </c>
      <c r="G732" s="78" t="s">
        <v>534</v>
      </c>
      <c r="H732" s="77" t="s">
        <v>9</v>
      </c>
      <c r="I732" s="77" t="s">
        <v>10</v>
      </c>
      <c r="J732" s="79">
        <v>31</v>
      </c>
      <c r="K732" s="79">
        <v>74</v>
      </c>
      <c r="L732" s="79">
        <v>191</v>
      </c>
      <c r="M732" s="80">
        <v>12400.281000000001</v>
      </c>
      <c r="N732" s="80">
        <v>400.009064516129</v>
      </c>
      <c r="O732" s="81">
        <v>2.3870967741935498</v>
      </c>
      <c r="P732" s="81">
        <v>2.5810810810810798</v>
      </c>
      <c r="Q732" s="80">
        <v>3595.7809999999999</v>
      </c>
      <c r="R732" s="82">
        <v>0.289975767484624</v>
      </c>
      <c r="S732" s="80">
        <v>2654.2809999999999</v>
      </c>
      <c r="T732" s="82">
        <v>0.21405006870408799</v>
      </c>
      <c r="U732" s="83">
        <v>248</v>
      </c>
      <c r="V732" s="84">
        <v>54</v>
      </c>
    </row>
    <row r="733" spans="1:22" x14ac:dyDescent="0.25">
      <c r="A733" s="18" t="str">
        <f t="shared" si="11"/>
        <v>202305-North East33</v>
      </c>
      <c r="B733" s="76">
        <v>2023</v>
      </c>
      <c r="C733" s="77">
        <v>652151</v>
      </c>
      <c r="D733" s="77" t="s">
        <v>233</v>
      </c>
      <c r="E733" s="77" t="s">
        <v>473</v>
      </c>
      <c r="F733" s="77" t="s">
        <v>425</v>
      </c>
      <c r="G733" s="78" t="s">
        <v>534</v>
      </c>
      <c r="H733" s="77" t="s">
        <v>2</v>
      </c>
      <c r="I733" s="77" t="s">
        <v>10</v>
      </c>
      <c r="J733" s="79">
        <v>39</v>
      </c>
      <c r="K733" s="79">
        <v>91</v>
      </c>
      <c r="L733" s="79">
        <v>416</v>
      </c>
      <c r="M733" s="80">
        <v>12376.012000000001</v>
      </c>
      <c r="N733" s="80">
        <v>317.33364102564099</v>
      </c>
      <c r="O733" s="81">
        <v>2.3333333333333299</v>
      </c>
      <c r="P733" s="81">
        <v>4.5714285714285703</v>
      </c>
      <c r="Q733" s="80">
        <v>-1663.4880000000001</v>
      </c>
      <c r="R733" s="82">
        <v>-0.13441228078964401</v>
      </c>
      <c r="S733" s="80">
        <v>-3057.1680000000001</v>
      </c>
      <c r="T733" s="82">
        <v>-0.247023677740455</v>
      </c>
      <c r="U733" s="83">
        <v>249</v>
      </c>
      <c r="V733" s="84">
        <v>33</v>
      </c>
    </row>
    <row r="734" spans="1:22" x14ac:dyDescent="0.25">
      <c r="A734" s="18" t="str">
        <f t="shared" si="11"/>
        <v>202302-South West37</v>
      </c>
      <c r="B734" s="76">
        <v>2023</v>
      </c>
      <c r="C734" s="77">
        <v>128453</v>
      </c>
      <c r="D734" s="77" t="s">
        <v>130</v>
      </c>
      <c r="E734" s="77" t="s">
        <v>474</v>
      </c>
      <c r="F734" s="77" t="s">
        <v>402</v>
      </c>
      <c r="G734" s="78" t="s">
        <v>538</v>
      </c>
      <c r="H734" s="77" t="s">
        <v>2</v>
      </c>
      <c r="I734" s="77" t="s">
        <v>10</v>
      </c>
      <c r="J734" s="79">
        <v>6</v>
      </c>
      <c r="K734" s="79">
        <v>70</v>
      </c>
      <c r="L734" s="79">
        <v>248</v>
      </c>
      <c r="M734" s="80">
        <v>12336.0188</v>
      </c>
      <c r="N734" s="80">
        <v>2056.00313333333</v>
      </c>
      <c r="O734" s="81">
        <v>11.6666666666667</v>
      </c>
      <c r="P734" s="81">
        <v>3.54285714285714</v>
      </c>
      <c r="Q734" s="80">
        <v>1430.7688000000001</v>
      </c>
      <c r="R734" s="82">
        <v>0.115983026874116</v>
      </c>
      <c r="S734" s="80">
        <v>1172.2188000000001</v>
      </c>
      <c r="T734" s="82">
        <v>9.5024076973682994E-2</v>
      </c>
      <c r="U734" s="83">
        <v>250</v>
      </c>
      <c r="V734" s="84">
        <v>37</v>
      </c>
    </row>
    <row r="735" spans="1:22" x14ac:dyDescent="0.25">
      <c r="A735" s="18" t="str">
        <f t="shared" si="11"/>
        <v>202306-South East24</v>
      </c>
      <c r="B735" s="76">
        <v>2023</v>
      </c>
      <c r="C735" s="77">
        <v>940550</v>
      </c>
      <c r="D735" s="77" t="s">
        <v>260</v>
      </c>
      <c r="E735" s="77" t="s">
        <v>476</v>
      </c>
      <c r="F735" s="77" t="s">
        <v>397</v>
      </c>
      <c r="G735" s="78" t="s">
        <v>536</v>
      </c>
      <c r="H735" s="77" t="s">
        <v>9</v>
      </c>
      <c r="I735" s="77" t="s">
        <v>10</v>
      </c>
      <c r="J735" s="79">
        <v>49</v>
      </c>
      <c r="K735" s="79">
        <v>82</v>
      </c>
      <c r="L735" s="79">
        <v>299</v>
      </c>
      <c r="M735" s="80">
        <v>12332.870999999999</v>
      </c>
      <c r="N735" s="80">
        <v>251.691244897959</v>
      </c>
      <c r="O735" s="81">
        <v>1.6734693877550999</v>
      </c>
      <c r="P735" s="81">
        <v>3.6463414634146298</v>
      </c>
      <c r="Q735" s="80">
        <v>1737.6210000000001</v>
      </c>
      <c r="R735" s="82">
        <v>0.14089347079037801</v>
      </c>
      <c r="S735" s="80">
        <v>22.810999999998501</v>
      </c>
      <c r="T735" s="82">
        <v>1.8496098759160399E-3</v>
      </c>
      <c r="U735" s="83">
        <v>251</v>
      </c>
      <c r="V735" s="84">
        <v>24</v>
      </c>
    </row>
    <row r="736" spans="1:22" x14ac:dyDescent="0.25">
      <c r="A736" s="18" t="str">
        <f t="shared" si="11"/>
        <v>202305-North East34</v>
      </c>
      <c r="B736" s="76">
        <v>2023</v>
      </c>
      <c r="C736" s="77">
        <v>944227</v>
      </c>
      <c r="D736" s="77" t="s">
        <v>381</v>
      </c>
      <c r="E736" s="77" t="s">
        <v>473</v>
      </c>
      <c r="F736" s="77" t="s">
        <v>423</v>
      </c>
      <c r="G736" s="78" t="s">
        <v>535</v>
      </c>
      <c r="H736" s="77" t="s">
        <v>9</v>
      </c>
      <c r="I736" s="77" t="s">
        <v>10</v>
      </c>
      <c r="J736" s="79">
        <v>50</v>
      </c>
      <c r="K736" s="79">
        <v>77</v>
      </c>
      <c r="L736" s="79">
        <v>249</v>
      </c>
      <c r="M736" s="80">
        <v>12293.208000000001</v>
      </c>
      <c r="N736" s="80">
        <v>245.86416</v>
      </c>
      <c r="O736" s="81">
        <v>1.54</v>
      </c>
      <c r="P736" s="81">
        <v>3.2337662337662301</v>
      </c>
      <c r="Q736" s="80">
        <v>2294.4580000000001</v>
      </c>
      <c r="R736" s="82">
        <v>0.18664436492085701</v>
      </c>
      <c r="S736" s="80">
        <v>552.05799999999999</v>
      </c>
      <c r="T736" s="82">
        <v>4.4907561964297703E-2</v>
      </c>
      <c r="U736" s="83">
        <v>252</v>
      </c>
      <c r="V736" s="84">
        <v>34</v>
      </c>
    </row>
    <row r="737" spans="1:22" x14ac:dyDescent="0.25">
      <c r="A737" s="18" t="str">
        <f t="shared" si="11"/>
        <v>202306-South East25</v>
      </c>
      <c r="B737" s="76">
        <v>2023</v>
      </c>
      <c r="C737" s="77">
        <v>687380</v>
      </c>
      <c r="D737" s="77" t="s">
        <v>457</v>
      </c>
      <c r="E737" s="77" t="s">
        <v>476</v>
      </c>
      <c r="F737" s="77" t="s">
        <v>411</v>
      </c>
      <c r="G737" s="78" t="s">
        <v>536</v>
      </c>
      <c r="H737" s="77" t="s">
        <v>9</v>
      </c>
      <c r="I737" s="77" t="s">
        <v>10</v>
      </c>
      <c r="J737" s="79">
        <v>37</v>
      </c>
      <c r="K737" s="79">
        <v>90</v>
      </c>
      <c r="L737" s="79">
        <v>244</v>
      </c>
      <c r="M737" s="80">
        <v>12082.848</v>
      </c>
      <c r="N737" s="80">
        <v>326.56345945945998</v>
      </c>
      <c r="O737" s="81">
        <v>2.4324324324324298</v>
      </c>
      <c r="P737" s="81">
        <v>2.7111111111111099</v>
      </c>
      <c r="Q737" s="80">
        <v>2618.348</v>
      </c>
      <c r="R737" s="82">
        <v>0.21669957281594501</v>
      </c>
      <c r="S737" s="80">
        <v>1289.348</v>
      </c>
      <c r="T737" s="82">
        <v>0.10670894808905999</v>
      </c>
      <c r="U737" s="83">
        <v>253</v>
      </c>
      <c r="V737" s="84">
        <v>25</v>
      </c>
    </row>
    <row r="738" spans="1:22" x14ac:dyDescent="0.25">
      <c r="A738" s="18" t="str">
        <f t="shared" si="11"/>
        <v>202301-North West46</v>
      </c>
      <c r="B738" s="76">
        <v>2023</v>
      </c>
      <c r="C738" s="77">
        <v>970339</v>
      </c>
      <c r="D738" s="77" t="s">
        <v>268</v>
      </c>
      <c r="E738" s="77" t="s">
        <v>475</v>
      </c>
      <c r="F738" s="77" t="s">
        <v>409</v>
      </c>
      <c r="G738" s="78" t="s">
        <v>538</v>
      </c>
      <c r="H738" s="77" t="s">
        <v>9</v>
      </c>
      <c r="I738" s="77" t="s">
        <v>10</v>
      </c>
      <c r="J738" s="79">
        <v>44</v>
      </c>
      <c r="K738" s="79">
        <v>104</v>
      </c>
      <c r="L738" s="79">
        <v>285</v>
      </c>
      <c r="M738" s="80">
        <v>11991.32</v>
      </c>
      <c r="N738" s="80">
        <v>272.52999999999997</v>
      </c>
      <c r="O738" s="81">
        <v>2.3636363636363602</v>
      </c>
      <c r="P738" s="81">
        <v>2.7403846153846199</v>
      </c>
      <c r="Q738" s="80">
        <v>3176.82</v>
      </c>
      <c r="R738" s="82">
        <v>0.26492663026255697</v>
      </c>
      <c r="S738" s="80">
        <v>1698.42</v>
      </c>
      <c r="T738" s="82">
        <v>0.141637451089622</v>
      </c>
      <c r="U738" s="83">
        <v>254</v>
      </c>
      <c r="V738" s="84">
        <v>46</v>
      </c>
    </row>
    <row r="739" spans="1:22" x14ac:dyDescent="0.25">
      <c r="A739" s="18" t="str">
        <f t="shared" si="11"/>
        <v>202305-North East35</v>
      </c>
      <c r="B739" s="76">
        <v>2023</v>
      </c>
      <c r="C739" s="77">
        <v>865220</v>
      </c>
      <c r="D739" s="77" t="s">
        <v>239</v>
      </c>
      <c r="E739" s="77" t="s">
        <v>473</v>
      </c>
      <c r="F739" s="77" t="s">
        <v>423</v>
      </c>
      <c r="G739" s="78" t="s">
        <v>535</v>
      </c>
      <c r="H739" s="77" t="s">
        <v>9</v>
      </c>
      <c r="I739" s="77" t="s">
        <v>10</v>
      </c>
      <c r="J739" s="79">
        <v>50</v>
      </c>
      <c r="K739" s="79">
        <v>101</v>
      </c>
      <c r="L739" s="79">
        <v>227</v>
      </c>
      <c r="M739" s="80">
        <v>11945.384</v>
      </c>
      <c r="N739" s="80">
        <v>238.90768</v>
      </c>
      <c r="O739" s="81">
        <v>2.02</v>
      </c>
      <c r="P739" s="81">
        <v>2.24752475247525</v>
      </c>
      <c r="Q739" s="80">
        <v>2833.384</v>
      </c>
      <c r="R739" s="82">
        <v>0.237194886325965</v>
      </c>
      <c r="S739" s="80">
        <v>1063.444</v>
      </c>
      <c r="T739" s="82">
        <v>8.9025518141568297E-2</v>
      </c>
      <c r="U739" s="83">
        <v>255</v>
      </c>
      <c r="V739" s="84">
        <v>35</v>
      </c>
    </row>
    <row r="740" spans="1:22" x14ac:dyDescent="0.25">
      <c r="A740" s="18" t="str">
        <f t="shared" si="11"/>
        <v>202305-North East36</v>
      </c>
      <c r="B740" s="76">
        <v>2023</v>
      </c>
      <c r="C740" s="77">
        <v>923218</v>
      </c>
      <c r="D740" s="77" t="s">
        <v>256</v>
      </c>
      <c r="E740" s="77" t="s">
        <v>473</v>
      </c>
      <c r="F740" s="77" t="s">
        <v>407</v>
      </c>
      <c r="G740" s="78" t="s">
        <v>535</v>
      </c>
      <c r="H740" s="77" t="s">
        <v>9</v>
      </c>
      <c r="I740" s="77" t="s">
        <v>10</v>
      </c>
      <c r="J740" s="79">
        <v>25</v>
      </c>
      <c r="K740" s="79">
        <v>85</v>
      </c>
      <c r="L740" s="79">
        <v>247</v>
      </c>
      <c r="M740" s="80">
        <v>11939.624</v>
      </c>
      <c r="N740" s="80">
        <v>477.58496000000002</v>
      </c>
      <c r="O740" s="81">
        <v>3.4</v>
      </c>
      <c r="P740" s="81">
        <v>2.9058823529411799</v>
      </c>
      <c r="Q740" s="80">
        <v>2254.6239999999998</v>
      </c>
      <c r="R740" s="82">
        <v>0.18883542731328901</v>
      </c>
      <c r="S740" s="80">
        <v>1328.884</v>
      </c>
      <c r="T740" s="82">
        <v>0.11130032235520999</v>
      </c>
      <c r="U740" s="83">
        <v>256</v>
      </c>
      <c r="V740" s="84">
        <v>36</v>
      </c>
    </row>
    <row r="741" spans="1:22" x14ac:dyDescent="0.25">
      <c r="A741" s="18" t="str">
        <f t="shared" si="11"/>
        <v>202305-North East37</v>
      </c>
      <c r="B741" s="76">
        <v>2023</v>
      </c>
      <c r="C741" s="77">
        <v>623397</v>
      </c>
      <c r="D741" s="77" t="s">
        <v>160</v>
      </c>
      <c r="E741" s="77" t="s">
        <v>473</v>
      </c>
      <c r="F741" s="77" t="s">
        <v>406</v>
      </c>
      <c r="G741" s="78" t="s">
        <v>535</v>
      </c>
      <c r="H741" s="77" t="s">
        <v>2</v>
      </c>
      <c r="I741" s="77" t="s">
        <v>10</v>
      </c>
      <c r="J741" s="79">
        <v>55</v>
      </c>
      <c r="K741" s="79">
        <v>91</v>
      </c>
      <c r="L741" s="79">
        <v>315</v>
      </c>
      <c r="M741" s="80">
        <v>11927.4025</v>
      </c>
      <c r="N741" s="80">
        <v>216.86186363636401</v>
      </c>
      <c r="O741" s="81">
        <v>1.6545454545454501</v>
      </c>
      <c r="P741" s="81">
        <v>3.4615384615384599</v>
      </c>
      <c r="Q741" s="80">
        <v>588.65250000000003</v>
      </c>
      <c r="R741" s="82">
        <v>4.9352950066034899E-2</v>
      </c>
      <c r="S741" s="80">
        <v>-1335.5474999999999</v>
      </c>
      <c r="T741" s="82">
        <v>-0.111973038555545</v>
      </c>
      <c r="U741" s="83">
        <v>257</v>
      </c>
      <c r="V741" s="84">
        <v>37</v>
      </c>
    </row>
    <row r="742" spans="1:22" x14ac:dyDescent="0.25">
      <c r="A742" s="18" t="str">
        <f t="shared" si="11"/>
        <v>202303-North Central59</v>
      </c>
      <c r="B742" s="76">
        <v>2023</v>
      </c>
      <c r="C742" s="77">
        <v>652151</v>
      </c>
      <c r="D742" s="77" t="s">
        <v>233</v>
      </c>
      <c r="E742" s="77" t="s">
        <v>471</v>
      </c>
      <c r="F742" s="77" t="s">
        <v>419</v>
      </c>
      <c r="G742" s="78" t="s">
        <v>534</v>
      </c>
      <c r="H742" s="77" t="s">
        <v>2</v>
      </c>
      <c r="I742" s="77" t="s">
        <v>10</v>
      </c>
      <c r="J742" s="79">
        <v>39</v>
      </c>
      <c r="K742" s="79">
        <v>104</v>
      </c>
      <c r="L742" s="79">
        <v>337</v>
      </c>
      <c r="M742" s="80">
        <v>11914.996499999999</v>
      </c>
      <c r="N742" s="80">
        <v>305.51273076923098</v>
      </c>
      <c r="O742" s="81">
        <v>2.6666666666666701</v>
      </c>
      <c r="P742" s="81">
        <v>3.2403846153846199</v>
      </c>
      <c r="Q742" s="80">
        <v>-1456.0035</v>
      </c>
      <c r="R742" s="82">
        <v>-0.122199238581396</v>
      </c>
      <c r="S742" s="80">
        <v>-2777.2035000000001</v>
      </c>
      <c r="T742" s="82">
        <v>-0.23308470967658301</v>
      </c>
      <c r="U742" s="83">
        <v>258</v>
      </c>
      <c r="V742" s="84">
        <v>59</v>
      </c>
    </row>
    <row r="743" spans="1:22" x14ac:dyDescent="0.25">
      <c r="A743" s="18" t="str">
        <f t="shared" si="11"/>
        <v>202305-North East38</v>
      </c>
      <c r="B743" s="76">
        <v>2023</v>
      </c>
      <c r="C743" s="77">
        <v>716851</v>
      </c>
      <c r="D743" s="77" t="s">
        <v>371</v>
      </c>
      <c r="E743" s="77" t="s">
        <v>473</v>
      </c>
      <c r="F743" s="77" t="s">
        <v>406</v>
      </c>
      <c r="G743" s="78" t="s">
        <v>535</v>
      </c>
      <c r="H743" s="77" t="s">
        <v>9</v>
      </c>
      <c r="I743" s="77" t="s">
        <v>10</v>
      </c>
      <c r="J743" s="79">
        <v>50</v>
      </c>
      <c r="K743" s="79">
        <v>106</v>
      </c>
      <c r="L743" s="79">
        <v>294</v>
      </c>
      <c r="M743" s="80">
        <v>11763.674999999999</v>
      </c>
      <c r="N743" s="80">
        <v>235.27350000000001</v>
      </c>
      <c r="O743" s="81">
        <v>2.12</v>
      </c>
      <c r="P743" s="81">
        <v>2.7735849056603801</v>
      </c>
      <c r="Q743" s="80">
        <v>1657.425</v>
      </c>
      <c r="R743" s="82">
        <v>0.14089347079037801</v>
      </c>
      <c r="S743" s="80">
        <v>-117.885000000001</v>
      </c>
      <c r="T743" s="82">
        <v>-1.0021103099159099E-2</v>
      </c>
      <c r="U743" s="83">
        <v>259</v>
      </c>
      <c r="V743" s="84">
        <v>38</v>
      </c>
    </row>
    <row r="744" spans="1:22" x14ac:dyDescent="0.25">
      <c r="A744" s="18" t="str">
        <f t="shared" si="11"/>
        <v>202303-North Central60</v>
      </c>
      <c r="B744" s="76">
        <v>2023</v>
      </c>
      <c r="C744" s="77">
        <v>484340</v>
      </c>
      <c r="D744" s="77" t="s">
        <v>126</v>
      </c>
      <c r="E744" s="77" t="s">
        <v>471</v>
      </c>
      <c r="F744" s="77" t="s">
        <v>419</v>
      </c>
      <c r="G744" s="78" t="s">
        <v>533</v>
      </c>
      <c r="H744" s="77" t="s">
        <v>9</v>
      </c>
      <c r="I744" s="77" t="s">
        <v>10</v>
      </c>
      <c r="J744" s="79">
        <v>31</v>
      </c>
      <c r="K744" s="79">
        <v>71</v>
      </c>
      <c r="L744" s="79">
        <v>268</v>
      </c>
      <c r="M744" s="80">
        <v>11664.255999999999</v>
      </c>
      <c r="N744" s="80">
        <v>376.26632258064501</v>
      </c>
      <c r="O744" s="81">
        <v>2.2903225806451601</v>
      </c>
      <c r="P744" s="81">
        <v>3.77464788732394</v>
      </c>
      <c r="Q744" s="80">
        <v>3070.0059999999999</v>
      </c>
      <c r="R744" s="82">
        <v>0.26319775560481501</v>
      </c>
      <c r="S744" s="80">
        <v>2032.0060000000001</v>
      </c>
      <c r="T744" s="82">
        <v>0.17420793919475</v>
      </c>
      <c r="U744" s="83">
        <v>260</v>
      </c>
      <c r="V744" s="84">
        <v>60</v>
      </c>
    </row>
    <row r="745" spans="1:22" x14ac:dyDescent="0.25">
      <c r="A745" s="18" t="str">
        <f t="shared" si="11"/>
        <v>202306-South East26</v>
      </c>
      <c r="B745" s="76">
        <v>2023</v>
      </c>
      <c r="C745" s="77">
        <v>507312</v>
      </c>
      <c r="D745" s="77" t="s">
        <v>315</v>
      </c>
      <c r="E745" s="77" t="s">
        <v>476</v>
      </c>
      <c r="F745" s="77" t="s">
        <v>411</v>
      </c>
      <c r="G745" s="78" t="s">
        <v>536</v>
      </c>
      <c r="H745" s="77" t="s">
        <v>9</v>
      </c>
      <c r="I745" s="77" t="s">
        <v>10</v>
      </c>
      <c r="J745" s="79">
        <v>45</v>
      </c>
      <c r="K745" s="79">
        <v>78</v>
      </c>
      <c r="L745" s="79">
        <v>222</v>
      </c>
      <c r="M745" s="80">
        <v>11634.224</v>
      </c>
      <c r="N745" s="80">
        <v>258.538311111111</v>
      </c>
      <c r="O745" s="81">
        <v>1.7333333333333301</v>
      </c>
      <c r="P745" s="81">
        <v>2.8461538461538498</v>
      </c>
      <c r="Q745" s="80">
        <v>2351.4740000000002</v>
      </c>
      <c r="R745" s="82">
        <v>0.20211696113122801</v>
      </c>
      <c r="S745" s="80">
        <v>773.46400000000096</v>
      </c>
      <c r="T745" s="82">
        <v>6.6481786838555004E-2</v>
      </c>
      <c r="U745" s="83">
        <v>261</v>
      </c>
      <c r="V745" s="84">
        <v>26</v>
      </c>
    </row>
    <row r="746" spans="1:22" x14ac:dyDescent="0.25">
      <c r="A746" s="18" t="str">
        <f t="shared" si="11"/>
        <v>202301-North West47</v>
      </c>
      <c r="B746" s="76">
        <v>2023</v>
      </c>
      <c r="C746" s="77">
        <v>459139</v>
      </c>
      <c r="D746" s="77" t="s">
        <v>230</v>
      </c>
      <c r="E746" s="77" t="s">
        <v>475</v>
      </c>
      <c r="F746" s="77" t="s">
        <v>395</v>
      </c>
      <c r="G746" s="78" t="s">
        <v>538</v>
      </c>
      <c r="H746" s="77" t="s">
        <v>2</v>
      </c>
      <c r="I746" s="77" t="s">
        <v>10</v>
      </c>
      <c r="J746" s="79">
        <v>69</v>
      </c>
      <c r="K746" s="79">
        <v>160</v>
      </c>
      <c r="L746" s="79">
        <v>295</v>
      </c>
      <c r="M746" s="80">
        <v>11630.15</v>
      </c>
      <c r="N746" s="80">
        <v>168.55289855072499</v>
      </c>
      <c r="O746" s="81">
        <v>2.3188405797101499</v>
      </c>
      <c r="P746" s="81">
        <v>1.84375</v>
      </c>
      <c r="Q746" s="80">
        <v>1348.9</v>
      </c>
      <c r="R746" s="82">
        <v>0.115983026874116</v>
      </c>
      <c r="S746" s="80">
        <v>-965.00000000000102</v>
      </c>
      <c r="T746" s="82">
        <v>-8.2973994316496505E-2</v>
      </c>
      <c r="U746" s="83">
        <v>262</v>
      </c>
      <c r="V746" s="84">
        <v>47</v>
      </c>
    </row>
    <row r="747" spans="1:22" x14ac:dyDescent="0.25">
      <c r="A747" s="18" t="str">
        <f t="shared" si="11"/>
        <v>202306-South East27</v>
      </c>
      <c r="B747" s="76">
        <v>2023</v>
      </c>
      <c r="C747" s="77">
        <v>619986</v>
      </c>
      <c r="D747" s="77" t="s">
        <v>165</v>
      </c>
      <c r="E747" s="77" t="s">
        <v>476</v>
      </c>
      <c r="F747" s="77" t="s">
        <v>411</v>
      </c>
      <c r="G747" s="78" t="s">
        <v>536</v>
      </c>
      <c r="H747" s="77" t="s">
        <v>9</v>
      </c>
      <c r="I747" s="77" t="s">
        <v>10</v>
      </c>
      <c r="J747" s="79">
        <v>37</v>
      </c>
      <c r="K747" s="79">
        <v>91</v>
      </c>
      <c r="L747" s="79">
        <v>232</v>
      </c>
      <c r="M747" s="80">
        <v>11402.144</v>
      </c>
      <c r="N747" s="80">
        <v>308.16605405405397</v>
      </c>
      <c r="O747" s="81">
        <v>2.4594594594594601</v>
      </c>
      <c r="P747" s="81">
        <v>2.5494505494505502</v>
      </c>
      <c r="Q747" s="80">
        <v>2606.1439999999998</v>
      </c>
      <c r="R747" s="82">
        <v>0.22856613633365799</v>
      </c>
      <c r="S747" s="80">
        <v>1276.5340000000001</v>
      </c>
      <c r="T747" s="82">
        <v>0.111955611155235</v>
      </c>
      <c r="U747" s="83">
        <v>263</v>
      </c>
      <c r="V747" s="84">
        <v>27</v>
      </c>
    </row>
    <row r="748" spans="1:22" x14ac:dyDescent="0.25">
      <c r="A748" s="18" t="str">
        <f t="shared" si="11"/>
        <v>202301-North West48</v>
      </c>
      <c r="B748" s="76">
        <v>2023</v>
      </c>
      <c r="C748" s="77">
        <v>888162</v>
      </c>
      <c r="D748" s="77" t="s">
        <v>378</v>
      </c>
      <c r="E748" s="77" t="s">
        <v>475</v>
      </c>
      <c r="F748" s="77" t="s">
        <v>414</v>
      </c>
      <c r="G748" s="78" t="s">
        <v>538</v>
      </c>
      <c r="H748" s="77" t="s">
        <v>9</v>
      </c>
      <c r="I748" s="77" t="s">
        <v>10</v>
      </c>
      <c r="J748" s="79">
        <v>23</v>
      </c>
      <c r="K748" s="79">
        <v>73</v>
      </c>
      <c r="L748" s="79">
        <v>254</v>
      </c>
      <c r="M748" s="80">
        <v>11242.420400000001</v>
      </c>
      <c r="N748" s="80">
        <v>488.80088695652199</v>
      </c>
      <c r="O748" s="81">
        <v>3.1739130434782599</v>
      </c>
      <c r="P748" s="81">
        <v>3.4794520547945198</v>
      </c>
      <c r="Q748" s="80">
        <v>2036.6704</v>
      </c>
      <c r="R748" s="82">
        <v>0.18115942364154999</v>
      </c>
      <c r="S748" s="80">
        <v>1244.4703999999999</v>
      </c>
      <c r="T748" s="82">
        <v>0.11069417044749499</v>
      </c>
      <c r="U748" s="83">
        <v>264</v>
      </c>
      <c r="V748" s="84">
        <v>48</v>
      </c>
    </row>
    <row r="749" spans="1:22" x14ac:dyDescent="0.25">
      <c r="A749" s="18" t="str">
        <f t="shared" si="11"/>
        <v>202303-North Central61</v>
      </c>
      <c r="B749" s="76">
        <v>2023</v>
      </c>
      <c r="C749" s="77">
        <v>335207</v>
      </c>
      <c r="D749" s="77" t="s">
        <v>25</v>
      </c>
      <c r="E749" s="77" t="s">
        <v>471</v>
      </c>
      <c r="F749" s="77" t="s">
        <v>413</v>
      </c>
      <c r="G749" s="78" t="s">
        <v>535</v>
      </c>
      <c r="H749" s="77" t="s">
        <v>2</v>
      </c>
      <c r="I749" s="77" t="s">
        <v>10</v>
      </c>
      <c r="J749" s="79">
        <v>23</v>
      </c>
      <c r="K749" s="79">
        <v>60</v>
      </c>
      <c r="L749" s="79">
        <v>197</v>
      </c>
      <c r="M749" s="80">
        <v>11129.585999999999</v>
      </c>
      <c r="N749" s="80">
        <v>483.89504347826102</v>
      </c>
      <c r="O749" s="81">
        <v>2.60869565217391</v>
      </c>
      <c r="P749" s="81">
        <v>3.2833333333333301</v>
      </c>
      <c r="Q749" s="80">
        <v>1568.086</v>
      </c>
      <c r="R749" s="82">
        <v>0.14089347079037801</v>
      </c>
      <c r="S749" s="80">
        <v>789.63599999999803</v>
      </c>
      <c r="T749" s="82">
        <v>7.0949269811114102E-2</v>
      </c>
      <c r="U749" s="83">
        <v>265</v>
      </c>
      <c r="V749" s="84">
        <v>61</v>
      </c>
    </row>
    <row r="750" spans="1:22" x14ac:dyDescent="0.25">
      <c r="A750" s="18" t="str">
        <f t="shared" si="11"/>
        <v>202303-North Central62</v>
      </c>
      <c r="B750" s="76">
        <v>2023</v>
      </c>
      <c r="C750" s="77">
        <v>589473</v>
      </c>
      <c r="D750" s="77" t="s">
        <v>155</v>
      </c>
      <c r="E750" s="77" t="s">
        <v>471</v>
      </c>
      <c r="F750" s="77" t="s">
        <v>419</v>
      </c>
      <c r="G750" s="78" t="s">
        <v>533</v>
      </c>
      <c r="H750" s="77" t="s">
        <v>9</v>
      </c>
      <c r="I750" s="77" t="s">
        <v>10</v>
      </c>
      <c r="J750" s="79">
        <v>31</v>
      </c>
      <c r="K750" s="79">
        <v>70</v>
      </c>
      <c r="L750" s="79">
        <v>208</v>
      </c>
      <c r="M750" s="80">
        <v>11006.335999999999</v>
      </c>
      <c r="N750" s="80">
        <v>355.043096774194</v>
      </c>
      <c r="O750" s="81">
        <v>2.2580645161290298</v>
      </c>
      <c r="P750" s="81">
        <v>2.9714285714285702</v>
      </c>
      <c r="Q750" s="80">
        <v>2824.3359999999998</v>
      </c>
      <c r="R750" s="82">
        <v>0.25661001081558799</v>
      </c>
      <c r="S750" s="80">
        <v>1786.886</v>
      </c>
      <c r="T750" s="82">
        <v>0.16235066783350999</v>
      </c>
      <c r="U750" s="83">
        <v>266</v>
      </c>
      <c r="V750" s="84">
        <v>62</v>
      </c>
    </row>
    <row r="751" spans="1:22" x14ac:dyDescent="0.25">
      <c r="A751" s="18" t="str">
        <f t="shared" si="11"/>
        <v>202301-North West49</v>
      </c>
      <c r="B751" s="76">
        <v>2023</v>
      </c>
      <c r="C751" s="77">
        <v>798176</v>
      </c>
      <c r="D751" s="77" t="s">
        <v>224</v>
      </c>
      <c r="E751" s="77" t="s">
        <v>475</v>
      </c>
      <c r="F751" s="77" t="s">
        <v>414</v>
      </c>
      <c r="G751" s="78" t="s">
        <v>538</v>
      </c>
      <c r="H751" s="77" t="s">
        <v>9</v>
      </c>
      <c r="I751" s="77" t="s">
        <v>10</v>
      </c>
      <c r="J751" s="79">
        <v>17</v>
      </c>
      <c r="K751" s="79">
        <v>59</v>
      </c>
      <c r="L751" s="79">
        <v>241</v>
      </c>
      <c r="M751" s="80">
        <v>10972.446</v>
      </c>
      <c r="N751" s="80">
        <v>645.43799999999999</v>
      </c>
      <c r="O751" s="81">
        <v>3.47058823529412</v>
      </c>
      <c r="P751" s="81">
        <v>4.0847457627118597</v>
      </c>
      <c r="Q751" s="80">
        <v>1545.9459999999999</v>
      </c>
      <c r="R751" s="82">
        <v>0.14089347079037801</v>
      </c>
      <c r="S751" s="80">
        <v>955.695999999999</v>
      </c>
      <c r="T751" s="82">
        <v>8.7099631203470904E-2</v>
      </c>
      <c r="U751" s="83">
        <v>267</v>
      </c>
      <c r="V751" s="84">
        <v>49</v>
      </c>
    </row>
    <row r="752" spans="1:22" x14ac:dyDescent="0.25">
      <c r="A752" s="18" t="str">
        <f t="shared" si="11"/>
        <v>202305-North East39</v>
      </c>
      <c r="B752" s="76">
        <v>2023</v>
      </c>
      <c r="C752" s="77">
        <v>968160</v>
      </c>
      <c r="D752" s="77" t="s">
        <v>266</v>
      </c>
      <c r="E752" s="77" t="s">
        <v>473</v>
      </c>
      <c r="F752" s="77" t="s">
        <v>425</v>
      </c>
      <c r="G752" s="78" t="s">
        <v>535</v>
      </c>
      <c r="H752" s="77" t="s">
        <v>9</v>
      </c>
      <c r="I752" s="77" t="s">
        <v>10</v>
      </c>
      <c r="J752" s="79">
        <v>53</v>
      </c>
      <c r="K752" s="79">
        <v>90</v>
      </c>
      <c r="L752" s="79">
        <v>234</v>
      </c>
      <c r="M752" s="80">
        <v>10896.7688</v>
      </c>
      <c r="N752" s="80">
        <v>205.599411320755</v>
      </c>
      <c r="O752" s="81">
        <v>1.6981132075471701</v>
      </c>
      <c r="P752" s="81">
        <v>2.6</v>
      </c>
      <c r="Q752" s="80">
        <v>656.26879999999801</v>
      </c>
      <c r="R752" s="82">
        <v>6.0226000206593203E-2</v>
      </c>
      <c r="S752" s="80">
        <v>-1200.1012000000001</v>
      </c>
      <c r="T752" s="82">
        <v>-0.110133675590144</v>
      </c>
      <c r="U752" s="83">
        <v>268</v>
      </c>
      <c r="V752" s="84">
        <v>39</v>
      </c>
    </row>
    <row r="753" spans="1:22" x14ac:dyDescent="0.25">
      <c r="A753" s="18" t="str">
        <f t="shared" si="11"/>
        <v>202303-North Central63</v>
      </c>
      <c r="B753" s="76">
        <v>2023</v>
      </c>
      <c r="C753" s="77">
        <v>917647</v>
      </c>
      <c r="D753" s="77" t="s">
        <v>337</v>
      </c>
      <c r="E753" s="77" t="s">
        <v>471</v>
      </c>
      <c r="F753" s="77" t="s">
        <v>419</v>
      </c>
      <c r="G753" s="78" t="s">
        <v>533</v>
      </c>
      <c r="H753" s="77" t="s">
        <v>9</v>
      </c>
      <c r="I753" s="77" t="s">
        <v>10</v>
      </c>
      <c r="J753" s="79">
        <v>35</v>
      </c>
      <c r="K753" s="79">
        <v>85</v>
      </c>
      <c r="L753" s="79">
        <v>220</v>
      </c>
      <c r="M753" s="80">
        <v>10835.04</v>
      </c>
      <c r="N753" s="80">
        <v>309.57257142857202</v>
      </c>
      <c r="O753" s="81">
        <v>2.4285714285714302</v>
      </c>
      <c r="P753" s="81">
        <v>2.5882352941176499</v>
      </c>
      <c r="Q753" s="80">
        <v>2463.79</v>
      </c>
      <c r="R753" s="82">
        <v>0.22739094641090399</v>
      </c>
      <c r="S753" s="80">
        <v>1285.8399999999999</v>
      </c>
      <c r="T753" s="82">
        <v>0.118674227321727</v>
      </c>
      <c r="U753" s="83">
        <v>269</v>
      </c>
      <c r="V753" s="84">
        <v>63</v>
      </c>
    </row>
    <row r="754" spans="1:22" x14ac:dyDescent="0.25">
      <c r="A754" s="18" t="str">
        <f t="shared" si="11"/>
        <v>202306-South East28</v>
      </c>
      <c r="B754" s="76">
        <v>2023</v>
      </c>
      <c r="C754" s="77">
        <v>635306</v>
      </c>
      <c r="D754" s="77" t="s">
        <v>170</v>
      </c>
      <c r="E754" s="77" t="s">
        <v>476</v>
      </c>
      <c r="F754" s="77" t="s">
        <v>411</v>
      </c>
      <c r="G754" s="78" t="s">
        <v>536</v>
      </c>
      <c r="H754" s="77" t="s">
        <v>9</v>
      </c>
      <c r="I754" s="77" t="s">
        <v>10</v>
      </c>
      <c r="J754" s="79">
        <v>36</v>
      </c>
      <c r="K754" s="79">
        <v>93</v>
      </c>
      <c r="L754" s="79">
        <v>192</v>
      </c>
      <c r="M754" s="80">
        <v>10334.464</v>
      </c>
      <c r="N754" s="80">
        <v>287.06844444444499</v>
      </c>
      <c r="O754" s="81">
        <v>2.5833333333333299</v>
      </c>
      <c r="P754" s="81">
        <v>2.0645161290322598</v>
      </c>
      <c r="Q754" s="80">
        <v>2441.2139999999999</v>
      </c>
      <c r="R754" s="82">
        <v>0.236220669015829</v>
      </c>
      <c r="S754" s="80">
        <v>1143.384</v>
      </c>
      <c r="T754" s="82">
        <v>0.11063795858208</v>
      </c>
      <c r="U754" s="83">
        <v>270</v>
      </c>
      <c r="V754" s="84">
        <v>28</v>
      </c>
    </row>
    <row r="755" spans="1:22" x14ac:dyDescent="0.25">
      <c r="A755" s="18" t="str">
        <f t="shared" si="11"/>
        <v>202304-South Central55</v>
      </c>
      <c r="B755" s="76">
        <v>2023</v>
      </c>
      <c r="C755" s="77">
        <v>104983</v>
      </c>
      <c r="D755" s="77" t="s">
        <v>8</v>
      </c>
      <c r="E755" s="77" t="s">
        <v>472</v>
      </c>
      <c r="F755" s="77" t="s">
        <v>421</v>
      </c>
      <c r="G755" s="78" t="s">
        <v>534</v>
      </c>
      <c r="H755" s="77" t="s">
        <v>9</v>
      </c>
      <c r="I755" s="77" t="s">
        <v>10</v>
      </c>
      <c r="J755" s="79">
        <v>41</v>
      </c>
      <c r="K755" s="79">
        <v>73</v>
      </c>
      <c r="L755" s="79">
        <v>199</v>
      </c>
      <c r="M755" s="80">
        <v>10267.208000000001</v>
      </c>
      <c r="N755" s="80">
        <v>250.41970731707301</v>
      </c>
      <c r="O755" s="81">
        <v>1.7804878048780499</v>
      </c>
      <c r="P755" s="81">
        <v>2.7260273972602702</v>
      </c>
      <c r="Q755" s="80">
        <v>2309.7080000000001</v>
      </c>
      <c r="R755" s="82">
        <v>0.22495969693026599</v>
      </c>
      <c r="S755" s="80">
        <v>1089.2080000000001</v>
      </c>
      <c r="T755" s="82">
        <v>0.106086094681241</v>
      </c>
      <c r="U755" s="83">
        <v>271</v>
      </c>
      <c r="V755" s="84">
        <v>55</v>
      </c>
    </row>
    <row r="756" spans="1:22" x14ac:dyDescent="0.25">
      <c r="A756" s="18" t="str">
        <f t="shared" si="11"/>
        <v>202305-North East40</v>
      </c>
      <c r="B756" s="76">
        <v>2023</v>
      </c>
      <c r="C756" s="77">
        <v>642395</v>
      </c>
      <c r="D756" s="77" t="s">
        <v>509</v>
      </c>
      <c r="E756" s="77" t="s">
        <v>473</v>
      </c>
      <c r="F756" s="77" t="s">
        <v>423</v>
      </c>
      <c r="G756" s="78" t="s">
        <v>537</v>
      </c>
      <c r="H756" s="77" t="s">
        <v>2</v>
      </c>
      <c r="I756" s="77" t="s">
        <v>10</v>
      </c>
      <c r="J756" s="79">
        <v>33</v>
      </c>
      <c r="K756" s="79">
        <v>73</v>
      </c>
      <c r="L756" s="79">
        <v>241</v>
      </c>
      <c r="M756" s="80">
        <v>10186.745999999999</v>
      </c>
      <c r="N756" s="80">
        <v>308.68927272727302</v>
      </c>
      <c r="O756" s="81">
        <v>2.2121212121212102</v>
      </c>
      <c r="P756" s="81">
        <v>3.3013698630136998</v>
      </c>
      <c r="Q756" s="80">
        <v>1435.2460000000001</v>
      </c>
      <c r="R756" s="82">
        <v>0.14089347079037801</v>
      </c>
      <c r="S756" s="80">
        <v>258.64599999999899</v>
      </c>
      <c r="T756" s="82">
        <v>2.5390443621545002E-2</v>
      </c>
      <c r="U756" s="83">
        <v>272</v>
      </c>
      <c r="V756" s="84">
        <v>40</v>
      </c>
    </row>
    <row r="757" spans="1:22" x14ac:dyDescent="0.25">
      <c r="A757" s="18" t="str">
        <f t="shared" si="11"/>
        <v>202306-South East29</v>
      </c>
      <c r="B757" s="76">
        <v>2023</v>
      </c>
      <c r="C757" s="77">
        <v>727745</v>
      </c>
      <c r="D757" s="77" t="s">
        <v>192</v>
      </c>
      <c r="E757" s="77" t="s">
        <v>476</v>
      </c>
      <c r="F757" s="77" t="s">
        <v>397</v>
      </c>
      <c r="G757" s="78" t="s">
        <v>536</v>
      </c>
      <c r="H757" s="77" t="s">
        <v>9</v>
      </c>
      <c r="I757" s="77" t="s">
        <v>10</v>
      </c>
      <c r="J757" s="79">
        <v>24</v>
      </c>
      <c r="K757" s="79">
        <v>64</v>
      </c>
      <c r="L757" s="79">
        <v>201</v>
      </c>
      <c r="M757" s="80">
        <v>10163.466</v>
      </c>
      <c r="N757" s="80">
        <v>423.47775000000001</v>
      </c>
      <c r="O757" s="81">
        <v>2.6666666666666701</v>
      </c>
      <c r="P757" s="81">
        <v>3.140625</v>
      </c>
      <c r="Q757" s="80">
        <v>1431.9659999999999</v>
      </c>
      <c r="R757" s="82">
        <v>0.14089347079037801</v>
      </c>
      <c r="S757" s="80">
        <v>563.16599999999903</v>
      </c>
      <c r="T757" s="82">
        <v>5.5410821465826599E-2</v>
      </c>
      <c r="U757" s="83">
        <v>273</v>
      </c>
      <c r="V757" s="84">
        <v>29</v>
      </c>
    </row>
    <row r="758" spans="1:22" x14ac:dyDescent="0.25">
      <c r="A758" s="18" t="str">
        <f t="shared" si="11"/>
        <v>202302-South West38</v>
      </c>
      <c r="B758" s="76">
        <v>2023</v>
      </c>
      <c r="C758" s="77">
        <v>273027</v>
      </c>
      <c r="D758" s="77" t="s">
        <v>302</v>
      </c>
      <c r="E758" s="77" t="s">
        <v>474</v>
      </c>
      <c r="F758" s="77" t="s">
        <v>410</v>
      </c>
      <c r="G758" s="78" t="s">
        <v>537</v>
      </c>
      <c r="H758" s="77" t="s">
        <v>9</v>
      </c>
      <c r="I758" s="77" t="s">
        <v>10</v>
      </c>
      <c r="J758" s="79">
        <v>34</v>
      </c>
      <c r="K758" s="79">
        <v>61</v>
      </c>
      <c r="L758" s="79">
        <v>187</v>
      </c>
      <c r="M758" s="80">
        <v>10162.504000000001</v>
      </c>
      <c r="N758" s="80">
        <v>298.89717647058802</v>
      </c>
      <c r="O758" s="81">
        <v>1.79411764705882</v>
      </c>
      <c r="P758" s="81">
        <v>3.0655737704917998</v>
      </c>
      <c r="Q758" s="80">
        <v>2500.7539999999999</v>
      </c>
      <c r="R758" s="82">
        <v>0.246076557509842</v>
      </c>
      <c r="S758" s="80">
        <v>1345.654</v>
      </c>
      <c r="T758" s="82">
        <v>0.13241362561825301</v>
      </c>
      <c r="U758" s="83">
        <v>274</v>
      </c>
      <c r="V758" s="84">
        <v>38</v>
      </c>
    </row>
    <row r="759" spans="1:22" x14ac:dyDescent="0.25">
      <c r="A759" s="18" t="str">
        <f t="shared" si="11"/>
        <v>202305-North East41</v>
      </c>
      <c r="B759" s="76">
        <v>2023</v>
      </c>
      <c r="C759" s="77">
        <v>365924</v>
      </c>
      <c r="D759" s="77" t="s">
        <v>310</v>
      </c>
      <c r="E759" s="77" t="s">
        <v>473</v>
      </c>
      <c r="F759" s="77" t="s">
        <v>407</v>
      </c>
      <c r="G759" s="78" t="s">
        <v>535</v>
      </c>
      <c r="H759" s="77" t="s">
        <v>9</v>
      </c>
      <c r="I759" s="77" t="s">
        <v>10</v>
      </c>
      <c r="J759" s="79">
        <v>42</v>
      </c>
      <c r="K759" s="79">
        <v>70</v>
      </c>
      <c r="L759" s="79">
        <v>243</v>
      </c>
      <c r="M759" s="80">
        <v>10139.656000000001</v>
      </c>
      <c r="N759" s="80">
        <v>241.42038095238101</v>
      </c>
      <c r="O759" s="81">
        <v>1.6666666666666701</v>
      </c>
      <c r="P759" s="81">
        <v>3.4714285714285702</v>
      </c>
      <c r="Q759" s="80">
        <v>2260.6559999999999</v>
      </c>
      <c r="R759" s="82">
        <v>0.22295194235386301</v>
      </c>
      <c r="S759" s="80">
        <v>790.65599999999995</v>
      </c>
      <c r="T759" s="82">
        <v>7.7976609857375798E-2</v>
      </c>
      <c r="U759" s="83">
        <v>275</v>
      </c>
      <c r="V759" s="84">
        <v>41</v>
      </c>
    </row>
    <row r="760" spans="1:22" x14ac:dyDescent="0.25">
      <c r="A760" s="18" t="str">
        <f t="shared" si="11"/>
        <v>202306-South East30</v>
      </c>
      <c r="B760" s="76">
        <v>2023</v>
      </c>
      <c r="C760" s="77">
        <v>160544</v>
      </c>
      <c r="D760" s="77" t="s">
        <v>30</v>
      </c>
      <c r="E760" s="77" t="s">
        <v>476</v>
      </c>
      <c r="F760" s="77" t="s">
        <v>411</v>
      </c>
      <c r="G760" s="78" t="s">
        <v>536</v>
      </c>
      <c r="H760" s="77" t="s">
        <v>9</v>
      </c>
      <c r="I760" s="77" t="s">
        <v>10</v>
      </c>
      <c r="J760" s="79">
        <v>34</v>
      </c>
      <c r="K760" s="79">
        <v>86</v>
      </c>
      <c r="L760" s="79">
        <v>210</v>
      </c>
      <c r="M760" s="80">
        <v>10110.32</v>
      </c>
      <c r="N760" s="80">
        <v>297.36235294117603</v>
      </c>
      <c r="O760" s="81">
        <v>2.52941176470588</v>
      </c>
      <c r="P760" s="81">
        <v>2.4418604651162799</v>
      </c>
      <c r="Q760" s="80">
        <v>2308.8200000000002</v>
      </c>
      <c r="R760" s="82">
        <v>0.22836270266420799</v>
      </c>
      <c r="S760" s="80">
        <v>1084.21</v>
      </c>
      <c r="T760" s="82">
        <v>0.107237950925391</v>
      </c>
      <c r="U760" s="83">
        <v>276</v>
      </c>
      <c r="V760" s="84">
        <v>30</v>
      </c>
    </row>
    <row r="761" spans="1:22" x14ac:dyDescent="0.25">
      <c r="A761" s="18" t="str">
        <f t="shared" si="11"/>
        <v>202301-North West50</v>
      </c>
      <c r="B761" s="76">
        <v>2023</v>
      </c>
      <c r="C761" s="77">
        <v>185163</v>
      </c>
      <c r="D761" s="77" t="s">
        <v>46</v>
      </c>
      <c r="E761" s="77" t="s">
        <v>475</v>
      </c>
      <c r="F761" s="77" t="s">
        <v>409</v>
      </c>
      <c r="G761" s="78" t="s">
        <v>538</v>
      </c>
      <c r="H761" s="77" t="s">
        <v>9</v>
      </c>
      <c r="I761" s="77" t="s">
        <v>10</v>
      </c>
      <c r="J761" s="79">
        <v>33</v>
      </c>
      <c r="K761" s="79">
        <v>93</v>
      </c>
      <c r="L761" s="79">
        <v>210</v>
      </c>
      <c r="M761" s="80">
        <v>10089.52</v>
      </c>
      <c r="N761" s="80">
        <v>305.74303030303003</v>
      </c>
      <c r="O761" s="81">
        <v>2.8181818181818201</v>
      </c>
      <c r="P761" s="81">
        <v>2.2580645161290298</v>
      </c>
      <c r="Q761" s="80">
        <v>2404.52</v>
      </c>
      <c r="R761" s="82">
        <v>0.23831857214218299</v>
      </c>
      <c r="S761" s="80">
        <v>1280.32</v>
      </c>
      <c r="T761" s="82">
        <v>0.12689602676837</v>
      </c>
      <c r="U761" s="83">
        <v>277</v>
      </c>
      <c r="V761" s="84">
        <v>50</v>
      </c>
    </row>
    <row r="762" spans="1:22" x14ac:dyDescent="0.25">
      <c r="A762" s="18" t="str">
        <f t="shared" si="11"/>
        <v>202305-North East42</v>
      </c>
      <c r="B762" s="76">
        <v>2023</v>
      </c>
      <c r="C762" s="77">
        <v>243906</v>
      </c>
      <c r="D762" s="77" t="s">
        <v>66</v>
      </c>
      <c r="E762" s="77" t="s">
        <v>473</v>
      </c>
      <c r="F762" s="77" t="s">
        <v>406</v>
      </c>
      <c r="G762" s="78" t="s">
        <v>535</v>
      </c>
      <c r="H762" s="77" t="s">
        <v>9</v>
      </c>
      <c r="I762" s="77" t="s">
        <v>10</v>
      </c>
      <c r="J762" s="79">
        <v>30</v>
      </c>
      <c r="K762" s="79">
        <v>52</v>
      </c>
      <c r="L762" s="79">
        <v>224</v>
      </c>
      <c r="M762" s="80">
        <v>9996.5319999999992</v>
      </c>
      <c r="N762" s="80">
        <v>333.217733333333</v>
      </c>
      <c r="O762" s="81">
        <v>1.7333333333333301</v>
      </c>
      <c r="P762" s="81">
        <v>4.3076923076923102</v>
      </c>
      <c r="Q762" s="80">
        <v>1126.7819999999999</v>
      </c>
      <c r="R762" s="82">
        <v>0.11271729035629501</v>
      </c>
      <c r="S762" s="80">
        <v>74.381999999999294</v>
      </c>
      <c r="T762" s="82">
        <v>7.44078046266438E-3</v>
      </c>
      <c r="U762" s="83">
        <v>278</v>
      </c>
      <c r="V762" s="84">
        <v>42</v>
      </c>
    </row>
    <row r="763" spans="1:22" x14ac:dyDescent="0.25">
      <c r="A763" s="18" t="str">
        <f t="shared" si="11"/>
        <v>202305-North East43</v>
      </c>
      <c r="B763" s="76">
        <v>2023</v>
      </c>
      <c r="C763" s="77">
        <v>599426</v>
      </c>
      <c r="D763" s="77" t="s">
        <v>339</v>
      </c>
      <c r="E763" s="77" t="s">
        <v>473</v>
      </c>
      <c r="F763" s="77" t="s">
        <v>407</v>
      </c>
      <c r="G763" s="78" t="s">
        <v>535</v>
      </c>
      <c r="H763" s="77" t="s">
        <v>9</v>
      </c>
      <c r="I763" s="77" t="s">
        <v>10</v>
      </c>
      <c r="J763" s="79">
        <v>36</v>
      </c>
      <c r="K763" s="79">
        <v>88</v>
      </c>
      <c r="L763" s="79">
        <v>228</v>
      </c>
      <c r="M763" s="80">
        <v>9942.9760000000006</v>
      </c>
      <c r="N763" s="80">
        <v>276.193777777778</v>
      </c>
      <c r="O763" s="81">
        <v>2.4444444444444402</v>
      </c>
      <c r="P763" s="81">
        <v>2.5909090909090899</v>
      </c>
      <c r="Q763" s="80">
        <v>2543.4760000000001</v>
      </c>
      <c r="R763" s="82">
        <v>0.25580630990158298</v>
      </c>
      <c r="S763" s="80">
        <v>1250.5060000000001</v>
      </c>
      <c r="T763" s="82">
        <v>0.125767778178284</v>
      </c>
      <c r="U763" s="83">
        <v>279</v>
      </c>
      <c r="V763" s="84">
        <v>43</v>
      </c>
    </row>
    <row r="764" spans="1:22" x14ac:dyDescent="0.25">
      <c r="A764" s="18" t="str">
        <f t="shared" si="11"/>
        <v>202302-South West39</v>
      </c>
      <c r="B764" s="76">
        <v>2023</v>
      </c>
      <c r="C764" s="77">
        <v>650722</v>
      </c>
      <c r="D764" s="77" t="s">
        <v>179</v>
      </c>
      <c r="E764" s="77" t="s">
        <v>474</v>
      </c>
      <c r="F764" s="77" t="s">
        <v>424</v>
      </c>
      <c r="G764" s="78" t="s">
        <v>537</v>
      </c>
      <c r="H764" s="77" t="s">
        <v>9</v>
      </c>
      <c r="I764" s="77" t="s">
        <v>10</v>
      </c>
      <c r="J764" s="79">
        <v>30</v>
      </c>
      <c r="K764" s="79">
        <v>108</v>
      </c>
      <c r="L764" s="79">
        <v>225</v>
      </c>
      <c r="M764" s="80">
        <v>9921.42</v>
      </c>
      <c r="N764" s="80">
        <v>330.714</v>
      </c>
      <c r="O764" s="81">
        <v>3.6</v>
      </c>
      <c r="P764" s="81">
        <v>2.0833333333333299</v>
      </c>
      <c r="Q764" s="80">
        <v>1535.17</v>
      </c>
      <c r="R764" s="82">
        <v>0.154732891057933</v>
      </c>
      <c r="S764" s="80">
        <v>456.91999999999899</v>
      </c>
      <c r="T764" s="82">
        <v>4.6053891479243797E-2</v>
      </c>
      <c r="U764" s="83">
        <v>280</v>
      </c>
      <c r="V764" s="84">
        <v>39</v>
      </c>
    </row>
    <row r="765" spans="1:22" x14ac:dyDescent="0.25">
      <c r="A765" s="18" t="str">
        <f t="shared" si="11"/>
        <v>202304-South Central56</v>
      </c>
      <c r="B765" s="76">
        <v>2023</v>
      </c>
      <c r="C765" s="77">
        <v>833290</v>
      </c>
      <c r="D765" s="77" t="s">
        <v>234</v>
      </c>
      <c r="E765" s="77" t="s">
        <v>472</v>
      </c>
      <c r="F765" s="77" t="s">
        <v>421</v>
      </c>
      <c r="G765" s="78" t="s">
        <v>534</v>
      </c>
      <c r="H765" s="77" t="s">
        <v>9</v>
      </c>
      <c r="I765" s="77" t="s">
        <v>10</v>
      </c>
      <c r="J765" s="79">
        <v>35</v>
      </c>
      <c r="K765" s="79">
        <v>123</v>
      </c>
      <c r="L765" s="79">
        <v>267</v>
      </c>
      <c r="M765" s="80">
        <v>9893.25</v>
      </c>
      <c r="N765" s="80">
        <v>282.664285714286</v>
      </c>
      <c r="O765" s="81">
        <v>3.5142857142857098</v>
      </c>
      <c r="P765" s="81">
        <v>2.1707317073170702</v>
      </c>
      <c r="Q765" s="80">
        <v>0</v>
      </c>
      <c r="R765" s="82">
        <v>0</v>
      </c>
      <c r="S765" s="80">
        <v>-1103</v>
      </c>
      <c r="T765" s="82">
        <v>-0.111490157430571</v>
      </c>
      <c r="U765" s="83">
        <v>281</v>
      </c>
      <c r="V765" s="84">
        <v>56</v>
      </c>
    </row>
    <row r="766" spans="1:22" x14ac:dyDescent="0.25">
      <c r="A766" s="18" t="str">
        <f t="shared" si="11"/>
        <v>202303-North Central64</v>
      </c>
      <c r="B766" s="76">
        <v>2023</v>
      </c>
      <c r="C766" s="77">
        <v>665540</v>
      </c>
      <c r="D766" s="77" t="s">
        <v>183</v>
      </c>
      <c r="E766" s="77" t="s">
        <v>471</v>
      </c>
      <c r="F766" s="77" t="s">
        <v>419</v>
      </c>
      <c r="G766" s="78" t="s">
        <v>533</v>
      </c>
      <c r="H766" s="77" t="s">
        <v>9</v>
      </c>
      <c r="I766" s="77" t="s">
        <v>10</v>
      </c>
      <c r="J766" s="79">
        <v>46</v>
      </c>
      <c r="K766" s="79">
        <v>73</v>
      </c>
      <c r="L766" s="79">
        <v>199</v>
      </c>
      <c r="M766" s="80">
        <v>9866.4079999999994</v>
      </c>
      <c r="N766" s="80">
        <v>214.48713043478301</v>
      </c>
      <c r="O766" s="81">
        <v>1.5869565217391299</v>
      </c>
      <c r="P766" s="81">
        <v>2.7260273972602702</v>
      </c>
      <c r="Q766" s="80">
        <v>2658.4079999999999</v>
      </c>
      <c r="R766" s="82">
        <v>0.269440306948588</v>
      </c>
      <c r="S766" s="80">
        <v>1152.1079999999999</v>
      </c>
      <c r="T766" s="82">
        <v>0.116770763990299</v>
      </c>
      <c r="U766" s="83">
        <v>282</v>
      </c>
      <c r="V766" s="84">
        <v>64</v>
      </c>
    </row>
    <row r="767" spans="1:22" x14ac:dyDescent="0.25">
      <c r="A767" s="18" t="str">
        <f t="shared" si="11"/>
        <v>202302-South West40</v>
      </c>
      <c r="B767" s="76">
        <v>2023</v>
      </c>
      <c r="C767" s="77">
        <v>969030</v>
      </c>
      <c r="D767" s="77" t="s">
        <v>383</v>
      </c>
      <c r="E767" s="77" t="s">
        <v>474</v>
      </c>
      <c r="F767" s="77" t="s">
        <v>410</v>
      </c>
      <c r="G767" s="78" t="s">
        <v>537</v>
      </c>
      <c r="H767" s="77" t="s">
        <v>9</v>
      </c>
      <c r="I767" s="77" t="s">
        <v>10</v>
      </c>
      <c r="J767" s="79">
        <v>40</v>
      </c>
      <c r="K767" s="79">
        <v>67</v>
      </c>
      <c r="L767" s="79">
        <v>189</v>
      </c>
      <c r="M767" s="80">
        <v>9840.8880000000008</v>
      </c>
      <c r="N767" s="80">
        <v>246.0222</v>
      </c>
      <c r="O767" s="81">
        <v>1.675</v>
      </c>
      <c r="P767" s="81">
        <v>2.8208955223880601</v>
      </c>
      <c r="Q767" s="80">
        <v>2307.6379999999999</v>
      </c>
      <c r="R767" s="82">
        <v>0.23449489517612601</v>
      </c>
      <c r="S767" s="80">
        <v>954.48800000000006</v>
      </c>
      <c r="T767" s="82">
        <v>9.6992060066124097E-2</v>
      </c>
      <c r="U767" s="83">
        <v>283</v>
      </c>
      <c r="V767" s="84">
        <v>40</v>
      </c>
    </row>
    <row r="768" spans="1:22" x14ac:dyDescent="0.25">
      <c r="A768" s="18" t="str">
        <f t="shared" si="11"/>
        <v>202302-South West41</v>
      </c>
      <c r="B768" s="76">
        <v>2023</v>
      </c>
      <c r="C768" s="77">
        <v>155535</v>
      </c>
      <c r="D768" s="77" t="s">
        <v>29</v>
      </c>
      <c r="E768" s="77" t="s">
        <v>474</v>
      </c>
      <c r="F768" s="77" t="s">
        <v>418</v>
      </c>
      <c r="G768" s="78" t="s">
        <v>537</v>
      </c>
      <c r="H768" s="77" t="s">
        <v>9</v>
      </c>
      <c r="I768" s="77" t="s">
        <v>10</v>
      </c>
      <c r="J768" s="79">
        <v>42</v>
      </c>
      <c r="K768" s="79">
        <v>69</v>
      </c>
      <c r="L768" s="79">
        <v>186</v>
      </c>
      <c r="M768" s="80">
        <v>9743.3119999999999</v>
      </c>
      <c r="N768" s="80">
        <v>231.98361904761899</v>
      </c>
      <c r="O768" s="81">
        <v>1.6428571428571399</v>
      </c>
      <c r="P768" s="81">
        <v>2.6956521739130399</v>
      </c>
      <c r="Q768" s="80">
        <v>2344.0619999999999</v>
      </c>
      <c r="R768" s="82">
        <v>0.24058164205354399</v>
      </c>
      <c r="S768" s="80">
        <v>924.16200000000094</v>
      </c>
      <c r="T768" s="82">
        <v>9.4850909013280096E-2</v>
      </c>
      <c r="U768" s="83">
        <v>284</v>
      </c>
      <c r="V768" s="84">
        <v>41</v>
      </c>
    </row>
    <row r="769" spans="1:22" x14ac:dyDescent="0.25">
      <c r="A769" s="18" t="str">
        <f t="shared" si="11"/>
        <v>202306-South East31</v>
      </c>
      <c r="B769" s="76">
        <v>2023</v>
      </c>
      <c r="C769" s="77">
        <v>437005</v>
      </c>
      <c r="D769" s="77" t="s">
        <v>116</v>
      </c>
      <c r="E769" s="77" t="s">
        <v>476</v>
      </c>
      <c r="F769" s="77" t="s">
        <v>397</v>
      </c>
      <c r="G769" s="78" t="s">
        <v>536</v>
      </c>
      <c r="H769" s="77" t="s">
        <v>9</v>
      </c>
      <c r="I769" s="77" t="s">
        <v>10</v>
      </c>
      <c r="J769" s="79">
        <v>23</v>
      </c>
      <c r="K769" s="79">
        <v>84</v>
      </c>
      <c r="L769" s="79">
        <v>215</v>
      </c>
      <c r="M769" s="80">
        <v>9700.4519999999993</v>
      </c>
      <c r="N769" s="80">
        <v>421.75878260869598</v>
      </c>
      <c r="O769" s="81">
        <v>3.6521739130434798</v>
      </c>
      <c r="P769" s="81">
        <v>2.5595238095238102</v>
      </c>
      <c r="Q769" s="80">
        <v>1068.702</v>
      </c>
      <c r="R769" s="82">
        <v>0.110170330207293</v>
      </c>
      <c r="S769" s="80">
        <v>210.671999999999</v>
      </c>
      <c r="T769" s="82">
        <v>2.17177508841855E-2</v>
      </c>
      <c r="U769" s="83">
        <v>285</v>
      </c>
      <c r="V769" s="84">
        <v>31</v>
      </c>
    </row>
    <row r="770" spans="1:22" x14ac:dyDescent="0.25">
      <c r="A770" s="18" t="str">
        <f t="shared" ref="A770:A833" si="12">B770&amp;E770&amp;V770</f>
        <v>202306-South East32</v>
      </c>
      <c r="B770" s="76">
        <v>2023</v>
      </c>
      <c r="C770" s="77">
        <v>754348</v>
      </c>
      <c r="D770" s="77" t="s">
        <v>486</v>
      </c>
      <c r="E770" s="77" t="s">
        <v>476</v>
      </c>
      <c r="F770" s="77" t="s">
        <v>523</v>
      </c>
      <c r="G770" s="78" t="s">
        <v>536</v>
      </c>
      <c r="H770" s="77" t="s">
        <v>9</v>
      </c>
      <c r="I770" s="77" t="s">
        <v>10</v>
      </c>
      <c r="J770" s="79">
        <v>42</v>
      </c>
      <c r="K770" s="79">
        <v>69</v>
      </c>
      <c r="L770" s="79">
        <v>195</v>
      </c>
      <c r="M770" s="80">
        <v>9624.84</v>
      </c>
      <c r="N770" s="80">
        <v>229.16285714285701</v>
      </c>
      <c r="O770" s="81">
        <v>1.6428571428571399</v>
      </c>
      <c r="P770" s="81">
        <v>2.8260869565217401</v>
      </c>
      <c r="Q770" s="80">
        <v>1703.34</v>
      </c>
      <c r="R770" s="82">
        <v>0.17697333150473099</v>
      </c>
      <c r="S770" s="80">
        <v>234.54</v>
      </c>
      <c r="T770" s="82">
        <v>2.4368197289513401E-2</v>
      </c>
      <c r="U770" s="83">
        <v>286</v>
      </c>
      <c r="V770" s="84">
        <v>32</v>
      </c>
    </row>
    <row r="771" spans="1:22" x14ac:dyDescent="0.25">
      <c r="A771" s="18" t="str">
        <f t="shared" si="12"/>
        <v>202304-South Central57</v>
      </c>
      <c r="B771" s="76">
        <v>2023</v>
      </c>
      <c r="C771" s="77">
        <v>519375</v>
      </c>
      <c r="D771" s="77" t="s">
        <v>314</v>
      </c>
      <c r="E771" s="77" t="s">
        <v>472</v>
      </c>
      <c r="F771" s="77" t="s">
        <v>421</v>
      </c>
      <c r="G771" s="78" t="s">
        <v>534</v>
      </c>
      <c r="H771" s="77" t="s">
        <v>9</v>
      </c>
      <c r="I771" s="77" t="s">
        <v>10</v>
      </c>
      <c r="J771" s="79">
        <v>42</v>
      </c>
      <c r="K771" s="79">
        <v>81</v>
      </c>
      <c r="L771" s="79">
        <v>243</v>
      </c>
      <c r="M771" s="80">
        <v>9581.9418000000005</v>
      </c>
      <c r="N771" s="80">
        <v>228.14147142857101</v>
      </c>
      <c r="O771" s="81">
        <v>1.9285714285714299</v>
      </c>
      <c r="P771" s="81">
        <v>3</v>
      </c>
      <c r="Q771" s="80">
        <v>1926.9418000000001</v>
      </c>
      <c r="R771" s="82">
        <v>0.20110138844717201</v>
      </c>
      <c r="S771" s="80">
        <v>670.44179999999903</v>
      </c>
      <c r="T771" s="82">
        <v>6.9969304134157806E-2</v>
      </c>
      <c r="U771" s="83">
        <v>287</v>
      </c>
      <c r="V771" s="84">
        <v>57</v>
      </c>
    </row>
    <row r="772" spans="1:22" x14ac:dyDescent="0.25">
      <c r="A772" s="18" t="str">
        <f t="shared" si="12"/>
        <v>202301-North West51</v>
      </c>
      <c r="B772" s="76">
        <v>2023</v>
      </c>
      <c r="C772" s="77">
        <v>469339</v>
      </c>
      <c r="D772" s="77" t="s">
        <v>123</v>
      </c>
      <c r="E772" s="77" t="s">
        <v>475</v>
      </c>
      <c r="F772" s="77" t="s">
        <v>416</v>
      </c>
      <c r="G772" s="78" t="s">
        <v>533</v>
      </c>
      <c r="H772" s="77" t="s">
        <v>2</v>
      </c>
      <c r="I772" s="77" t="s">
        <v>10</v>
      </c>
      <c r="J772" s="79">
        <v>19</v>
      </c>
      <c r="K772" s="79">
        <v>52</v>
      </c>
      <c r="L772" s="79">
        <v>179</v>
      </c>
      <c r="M772" s="80">
        <v>9556.9680000000008</v>
      </c>
      <c r="N772" s="80">
        <v>502.99831578947402</v>
      </c>
      <c r="O772" s="81">
        <v>2.7368421052631602</v>
      </c>
      <c r="P772" s="81">
        <v>3.4423076923076898</v>
      </c>
      <c r="Q772" s="80">
        <v>1904.9680000000001</v>
      </c>
      <c r="R772" s="82">
        <v>0.19932765287065901</v>
      </c>
      <c r="S772" s="80">
        <v>1259.8679999999999</v>
      </c>
      <c r="T772" s="82">
        <v>0.13182716526831501</v>
      </c>
      <c r="U772" s="83">
        <v>288</v>
      </c>
      <c r="V772" s="84">
        <v>51</v>
      </c>
    </row>
    <row r="773" spans="1:22" x14ac:dyDescent="0.25">
      <c r="A773" s="18" t="str">
        <f t="shared" si="12"/>
        <v>202305-North East44</v>
      </c>
      <c r="B773" s="76">
        <v>2023</v>
      </c>
      <c r="C773" s="77">
        <v>728140</v>
      </c>
      <c r="D773" s="77" t="s">
        <v>193</v>
      </c>
      <c r="E773" s="77" t="s">
        <v>473</v>
      </c>
      <c r="F773" s="77" t="s">
        <v>407</v>
      </c>
      <c r="G773" s="78" t="s">
        <v>535</v>
      </c>
      <c r="H773" s="77" t="s">
        <v>9</v>
      </c>
      <c r="I773" s="77" t="s">
        <v>10</v>
      </c>
      <c r="J773" s="79">
        <v>35</v>
      </c>
      <c r="K773" s="79">
        <v>81</v>
      </c>
      <c r="L773" s="79">
        <v>243</v>
      </c>
      <c r="M773" s="80">
        <v>9514.8559999999998</v>
      </c>
      <c r="N773" s="80">
        <v>271.85302857142898</v>
      </c>
      <c r="O773" s="81">
        <v>2.3142857142857101</v>
      </c>
      <c r="P773" s="81">
        <v>3</v>
      </c>
      <c r="Q773" s="80">
        <v>2219.8560000000002</v>
      </c>
      <c r="R773" s="82">
        <v>0.23330421395762599</v>
      </c>
      <c r="S773" s="80">
        <v>968.28599999999904</v>
      </c>
      <c r="T773" s="82">
        <v>0.101765701971738</v>
      </c>
      <c r="U773" s="83">
        <v>289</v>
      </c>
      <c r="V773" s="84">
        <v>44</v>
      </c>
    </row>
    <row r="774" spans="1:22" x14ac:dyDescent="0.25">
      <c r="A774" s="18" t="str">
        <f t="shared" si="12"/>
        <v>202302-South West42</v>
      </c>
      <c r="B774" s="76">
        <v>2023</v>
      </c>
      <c r="C774" s="77">
        <v>852031</v>
      </c>
      <c r="D774" s="77" t="s">
        <v>236</v>
      </c>
      <c r="E774" s="77" t="s">
        <v>474</v>
      </c>
      <c r="F774" s="77" t="s">
        <v>420</v>
      </c>
      <c r="G774" s="78" t="s">
        <v>537</v>
      </c>
      <c r="H774" s="77" t="s">
        <v>9</v>
      </c>
      <c r="I774" s="77" t="s">
        <v>10</v>
      </c>
      <c r="J774" s="79">
        <v>19</v>
      </c>
      <c r="K774" s="79">
        <v>68</v>
      </c>
      <c r="L774" s="79">
        <v>196</v>
      </c>
      <c r="M774" s="80">
        <v>9468.7487999999994</v>
      </c>
      <c r="N774" s="80">
        <v>498.35520000000002</v>
      </c>
      <c r="O774" s="81">
        <v>3.57894736842105</v>
      </c>
      <c r="P774" s="81">
        <v>2.8823529411764701</v>
      </c>
      <c r="Q774" s="80">
        <v>1109.7488000000001</v>
      </c>
      <c r="R774" s="82">
        <v>0.117201208252562</v>
      </c>
      <c r="S774" s="80">
        <v>429.14879999999903</v>
      </c>
      <c r="T774" s="82">
        <v>4.53226512884152E-2</v>
      </c>
      <c r="U774" s="83">
        <v>290</v>
      </c>
      <c r="V774" s="84">
        <v>42</v>
      </c>
    </row>
    <row r="775" spans="1:22" x14ac:dyDescent="0.25">
      <c r="A775" s="18" t="str">
        <f t="shared" si="12"/>
        <v>202305-North East45</v>
      </c>
      <c r="B775" s="76">
        <v>2023</v>
      </c>
      <c r="C775" s="77">
        <v>209666</v>
      </c>
      <c r="D775" s="77" t="s">
        <v>54</v>
      </c>
      <c r="E775" s="77" t="s">
        <v>473</v>
      </c>
      <c r="F775" s="77" t="s">
        <v>423</v>
      </c>
      <c r="G775" s="78" t="s">
        <v>535</v>
      </c>
      <c r="H775" s="77" t="s">
        <v>9</v>
      </c>
      <c r="I775" s="77" t="s">
        <v>10</v>
      </c>
      <c r="J775" s="79">
        <v>36</v>
      </c>
      <c r="K775" s="79">
        <v>84</v>
      </c>
      <c r="L775" s="79">
        <v>183</v>
      </c>
      <c r="M775" s="80">
        <v>9462.5360000000001</v>
      </c>
      <c r="N775" s="80">
        <v>262.84822222222198</v>
      </c>
      <c r="O775" s="81">
        <v>2.3333333333333299</v>
      </c>
      <c r="P775" s="81">
        <v>2.1785714285714302</v>
      </c>
      <c r="Q775" s="80">
        <v>2431.2860000000001</v>
      </c>
      <c r="R775" s="82">
        <v>0.25693809777843901</v>
      </c>
      <c r="S775" s="80">
        <v>1143.7460000000001</v>
      </c>
      <c r="T775" s="82">
        <v>0.120870980041714</v>
      </c>
      <c r="U775" s="83">
        <v>291</v>
      </c>
      <c r="V775" s="84">
        <v>45</v>
      </c>
    </row>
    <row r="776" spans="1:22" x14ac:dyDescent="0.25">
      <c r="A776" s="18" t="str">
        <f t="shared" si="12"/>
        <v>202301-North West52</v>
      </c>
      <c r="B776" s="76">
        <v>2023</v>
      </c>
      <c r="C776" s="77">
        <v>892687</v>
      </c>
      <c r="D776" s="77" t="s">
        <v>248</v>
      </c>
      <c r="E776" s="77" t="s">
        <v>475</v>
      </c>
      <c r="F776" s="77" t="s">
        <v>409</v>
      </c>
      <c r="G776" s="78" t="s">
        <v>538</v>
      </c>
      <c r="H776" s="77" t="s">
        <v>9</v>
      </c>
      <c r="I776" s="77" t="s">
        <v>10</v>
      </c>
      <c r="J776" s="79">
        <v>45</v>
      </c>
      <c r="K776" s="79">
        <v>75</v>
      </c>
      <c r="L776" s="79">
        <v>192</v>
      </c>
      <c r="M776" s="80">
        <v>9446.4639999999999</v>
      </c>
      <c r="N776" s="80">
        <v>209.92142222222199</v>
      </c>
      <c r="O776" s="81">
        <v>1.6666666666666701</v>
      </c>
      <c r="P776" s="81">
        <v>2.56</v>
      </c>
      <c r="Q776" s="80">
        <v>2408.4639999999999</v>
      </c>
      <c r="R776" s="82">
        <v>0.25495931599379401</v>
      </c>
      <c r="S776" s="80">
        <v>930.96400000000006</v>
      </c>
      <c r="T776" s="82">
        <v>9.8551585016361604E-2</v>
      </c>
      <c r="U776" s="83">
        <v>292</v>
      </c>
      <c r="V776" s="84">
        <v>52</v>
      </c>
    </row>
    <row r="777" spans="1:22" x14ac:dyDescent="0.25">
      <c r="A777" s="18" t="str">
        <f t="shared" si="12"/>
        <v>202305-North East46</v>
      </c>
      <c r="B777" s="76">
        <v>2023</v>
      </c>
      <c r="C777" s="77">
        <v>742625</v>
      </c>
      <c r="D777" s="77" t="s">
        <v>202</v>
      </c>
      <c r="E777" s="77" t="s">
        <v>473</v>
      </c>
      <c r="F777" s="77" t="s">
        <v>406</v>
      </c>
      <c r="G777" s="78" t="s">
        <v>535</v>
      </c>
      <c r="H777" s="77" t="s">
        <v>9</v>
      </c>
      <c r="I777" s="77" t="s">
        <v>10</v>
      </c>
      <c r="J777" s="79">
        <v>56</v>
      </c>
      <c r="K777" s="79">
        <v>83</v>
      </c>
      <c r="L777" s="79">
        <v>194</v>
      </c>
      <c r="M777" s="80">
        <v>9420.6420000000107</v>
      </c>
      <c r="N777" s="80">
        <v>168.22575000000001</v>
      </c>
      <c r="O777" s="81">
        <v>1.4821428571428601</v>
      </c>
      <c r="P777" s="81">
        <v>2.3373493975903599</v>
      </c>
      <c r="Q777" s="80">
        <v>1091.1420000000001</v>
      </c>
      <c r="R777" s="82">
        <v>0.11582459029862301</v>
      </c>
      <c r="S777" s="80">
        <v>-856.45800000000099</v>
      </c>
      <c r="T777" s="82">
        <v>-9.0912912304702803E-2</v>
      </c>
      <c r="U777" s="83">
        <v>293</v>
      </c>
      <c r="V777" s="84">
        <v>46</v>
      </c>
    </row>
    <row r="778" spans="1:22" x14ac:dyDescent="0.25">
      <c r="A778" s="18" t="str">
        <f t="shared" si="12"/>
        <v>202304-South Central58</v>
      </c>
      <c r="B778" s="76">
        <v>2023</v>
      </c>
      <c r="C778" s="77">
        <v>245593</v>
      </c>
      <c r="D778" s="77" t="s">
        <v>518</v>
      </c>
      <c r="E778" s="77" t="s">
        <v>472</v>
      </c>
      <c r="F778" s="77" t="s">
        <v>421</v>
      </c>
      <c r="G778" s="78" t="s">
        <v>534</v>
      </c>
      <c r="H778" s="77" t="s">
        <v>9</v>
      </c>
      <c r="I778" s="77" t="s">
        <v>10</v>
      </c>
      <c r="J778" s="79">
        <v>39</v>
      </c>
      <c r="K778" s="79">
        <v>75</v>
      </c>
      <c r="L778" s="79">
        <v>192</v>
      </c>
      <c r="M778" s="80">
        <v>9363.2639999999992</v>
      </c>
      <c r="N778" s="80">
        <v>240.08369230769199</v>
      </c>
      <c r="O778" s="81">
        <v>1.92307692307692</v>
      </c>
      <c r="P778" s="81">
        <v>2.56</v>
      </c>
      <c r="Q778" s="80">
        <v>2404.0140000000001</v>
      </c>
      <c r="R778" s="82">
        <v>0.25674956938093402</v>
      </c>
      <c r="S778" s="80">
        <v>1238.0139999999999</v>
      </c>
      <c r="T778" s="82">
        <v>0.13222034538383201</v>
      </c>
      <c r="U778" s="83">
        <v>294</v>
      </c>
      <c r="V778" s="84">
        <v>58</v>
      </c>
    </row>
    <row r="779" spans="1:22" x14ac:dyDescent="0.25">
      <c r="A779" s="18" t="str">
        <f t="shared" si="12"/>
        <v>202303-North Central65</v>
      </c>
      <c r="B779" s="76">
        <v>2023</v>
      </c>
      <c r="C779" s="77">
        <v>469339</v>
      </c>
      <c r="D779" s="77" t="s">
        <v>123</v>
      </c>
      <c r="E779" s="77" t="s">
        <v>471</v>
      </c>
      <c r="F779" s="77" t="s">
        <v>419</v>
      </c>
      <c r="G779" s="78" t="s">
        <v>533</v>
      </c>
      <c r="H779" s="77" t="s">
        <v>2</v>
      </c>
      <c r="I779" s="77" t="s">
        <v>10</v>
      </c>
      <c r="J779" s="79">
        <v>25</v>
      </c>
      <c r="K779" s="79">
        <v>69</v>
      </c>
      <c r="L779" s="79">
        <v>199</v>
      </c>
      <c r="M779" s="80">
        <v>9344.0079999999998</v>
      </c>
      <c r="N779" s="80">
        <v>373.76031999999998</v>
      </c>
      <c r="O779" s="81">
        <v>2.76</v>
      </c>
      <c r="P779" s="81">
        <v>2.88405797101449</v>
      </c>
      <c r="Q779" s="80">
        <v>2504.7579999999998</v>
      </c>
      <c r="R779" s="82">
        <v>0.26806034412641799</v>
      </c>
      <c r="S779" s="80">
        <v>1654.9580000000001</v>
      </c>
      <c r="T779" s="82">
        <v>0.177114360347294</v>
      </c>
      <c r="U779" s="83">
        <v>295</v>
      </c>
      <c r="V779" s="84">
        <v>65</v>
      </c>
    </row>
    <row r="780" spans="1:22" x14ac:dyDescent="0.25">
      <c r="A780" s="18" t="str">
        <f t="shared" si="12"/>
        <v>202301-North West53</v>
      </c>
      <c r="B780" s="76">
        <v>2023</v>
      </c>
      <c r="C780" s="77">
        <v>497086</v>
      </c>
      <c r="D780" s="77" t="s">
        <v>128</v>
      </c>
      <c r="E780" s="77" t="s">
        <v>475</v>
      </c>
      <c r="F780" s="77" t="s">
        <v>416</v>
      </c>
      <c r="G780" s="78" t="s">
        <v>538</v>
      </c>
      <c r="H780" s="77" t="s">
        <v>9</v>
      </c>
      <c r="I780" s="77" t="s">
        <v>10</v>
      </c>
      <c r="J780" s="79">
        <v>50</v>
      </c>
      <c r="K780" s="79">
        <v>86</v>
      </c>
      <c r="L780" s="79">
        <v>167</v>
      </c>
      <c r="M780" s="80">
        <v>9327.4639999999999</v>
      </c>
      <c r="N780" s="80">
        <v>186.54928000000001</v>
      </c>
      <c r="O780" s="81">
        <v>1.72</v>
      </c>
      <c r="P780" s="81">
        <v>1.9418604651162801</v>
      </c>
      <c r="Q780" s="80">
        <v>2495.4639999999999</v>
      </c>
      <c r="R780" s="82">
        <v>0.26753938691159801</v>
      </c>
      <c r="S780" s="80">
        <v>851.41399999999999</v>
      </c>
      <c r="T780" s="82">
        <v>9.1280330859491901E-2</v>
      </c>
      <c r="U780" s="83">
        <v>296</v>
      </c>
      <c r="V780" s="84">
        <v>53</v>
      </c>
    </row>
    <row r="781" spans="1:22" x14ac:dyDescent="0.25">
      <c r="A781" s="18" t="str">
        <f t="shared" si="12"/>
        <v>202304-South Central59</v>
      </c>
      <c r="B781" s="76">
        <v>2023</v>
      </c>
      <c r="C781" s="77">
        <v>469339</v>
      </c>
      <c r="D781" s="77" t="s">
        <v>123</v>
      </c>
      <c r="E781" s="77" t="s">
        <v>472</v>
      </c>
      <c r="F781" s="77" t="s">
        <v>421</v>
      </c>
      <c r="G781" s="78" t="s">
        <v>533</v>
      </c>
      <c r="H781" s="77" t="s">
        <v>2</v>
      </c>
      <c r="I781" s="77" t="s">
        <v>10</v>
      </c>
      <c r="J781" s="79">
        <v>28</v>
      </c>
      <c r="K781" s="79">
        <v>70</v>
      </c>
      <c r="L781" s="79">
        <v>201</v>
      </c>
      <c r="M781" s="80">
        <v>9315.9920000000002</v>
      </c>
      <c r="N781" s="80">
        <v>332.714</v>
      </c>
      <c r="O781" s="81">
        <v>2.5</v>
      </c>
      <c r="P781" s="81">
        <v>2.8714285714285701</v>
      </c>
      <c r="Q781" s="80">
        <v>1773.242</v>
      </c>
      <c r="R781" s="82">
        <v>0.19034387320212401</v>
      </c>
      <c r="S781" s="80">
        <v>919.24200000000098</v>
      </c>
      <c r="T781" s="82">
        <v>9.8673549741133404E-2</v>
      </c>
      <c r="U781" s="83">
        <v>297</v>
      </c>
      <c r="V781" s="84">
        <v>59</v>
      </c>
    </row>
    <row r="782" spans="1:22" x14ac:dyDescent="0.25">
      <c r="A782" s="18" t="str">
        <f t="shared" si="12"/>
        <v>202303-North Central66</v>
      </c>
      <c r="B782" s="76">
        <v>2023</v>
      </c>
      <c r="C782" s="77">
        <v>136833</v>
      </c>
      <c r="D782" s="77" t="s">
        <v>21</v>
      </c>
      <c r="E782" s="77" t="s">
        <v>471</v>
      </c>
      <c r="F782" s="77" t="s">
        <v>419</v>
      </c>
      <c r="G782" s="78" t="s">
        <v>533</v>
      </c>
      <c r="H782" s="77" t="s">
        <v>9</v>
      </c>
      <c r="I782" s="77" t="s">
        <v>10</v>
      </c>
      <c r="J782" s="79">
        <v>44</v>
      </c>
      <c r="K782" s="79">
        <v>80</v>
      </c>
      <c r="L782" s="79">
        <v>213</v>
      </c>
      <c r="M782" s="80">
        <v>9254.2960000000003</v>
      </c>
      <c r="N782" s="80">
        <v>210.32490909090899</v>
      </c>
      <c r="O782" s="81">
        <v>1.8181818181818199</v>
      </c>
      <c r="P782" s="81">
        <v>2.6625000000000001</v>
      </c>
      <c r="Q782" s="80">
        <v>2239.5459999999998</v>
      </c>
      <c r="R782" s="82">
        <v>0.24200068811285</v>
      </c>
      <c r="S782" s="80">
        <v>787.54600000000005</v>
      </c>
      <c r="T782" s="82">
        <v>8.5100584636583904E-2</v>
      </c>
      <c r="U782" s="83">
        <v>298</v>
      </c>
      <c r="V782" s="84">
        <v>66</v>
      </c>
    </row>
    <row r="783" spans="1:22" x14ac:dyDescent="0.25">
      <c r="A783" s="18" t="str">
        <f t="shared" si="12"/>
        <v>202302-South West43</v>
      </c>
      <c r="B783" s="76">
        <v>2023</v>
      </c>
      <c r="C783" s="77">
        <v>253723</v>
      </c>
      <c r="D783" s="77" t="s">
        <v>67</v>
      </c>
      <c r="E783" s="77" t="s">
        <v>474</v>
      </c>
      <c r="F783" s="77" t="s">
        <v>410</v>
      </c>
      <c r="G783" s="78" t="s">
        <v>537</v>
      </c>
      <c r="H783" s="77" t="s">
        <v>9</v>
      </c>
      <c r="I783" s="77" t="s">
        <v>10</v>
      </c>
      <c r="J783" s="79">
        <v>29</v>
      </c>
      <c r="K783" s="79">
        <v>66</v>
      </c>
      <c r="L783" s="79">
        <v>174</v>
      </c>
      <c r="M783" s="80">
        <v>9215.4079999999994</v>
      </c>
      <c r="N783" s="80">
        <v>317.77268965517197</v>
      </c>
      <c r="O783" s="81">
        <v>2.27586206896552</v>
      </c>
      <c r="P783" s="81">
        <v>2.6363636363636398</v>
      </c>
      <c r="Q783" s="80">
        <v>1952.4079999999999</v>
      </c>
      <c r="R783" s="82">
        <v>0.21186343567208299</v>
      </c>
      <c r="S783" s="80">
        <v>952.35799999999995</v>
      </c>
      <c r="T783" s="82">
        <v>0.103344095019993</v>
      </c>
      <c r="U783" s="83">
        <v>299</v>
      </c>
      <c r="V783" s="84">
        <v>43</v>
      </c>
    </row>
    <row r="784" spans="1:22" x14ac:dyDescent="0.25">
      <c r="A784" s="18" t="str">
        <f t="shared" si="12"/>
        <v>202301-North West54</v>
      </c>
      <c r="B784" s="76">
        <v>2023</v>
      </c>
      <c r="C784" s="77">
        <v>970419</v>
      </c>
      <c r="D784" s="77" t="s">
        <v>269</v>
      </c>
      <c r="E784" s="77" t="s">
        <v>475</v>
      </c>
      <c r="F784" s="77" t="s">
        <v>409</v>
      </c>
      <c r="G784" s="78" t="s">
        <v>538</v>
      </c>
      <c r="H784" s="77" t="s">
        <v>9</v>
      </c>
      <c r="I784" s="77" t="s">
        <v>10</v>
      </c>
      <c r="J784" s="79">
        <v>30</v>
      </c>
      <c r="K784" s="79">
        <v>48</v>
      </c>
      <c r="L784" s="79">
        <v>180</v>
      </c>
      <c r="M784" s="80">
        <v>9156.9599999999991</v>
      </c>
      <c r="N784" s="80">
        <v>305.23200000000003</v>
      </c>
      <c r="O784" s="81">
        <v>1.6</v>
      </c>
      <c r="P784" s="81">
        <v>3.75</v>
      </c>
      <c r="Q784" s="80">
        <v>2047.46</v>
      </c>
      <c r="R784" s="82">
        <v>0.22359604060736299</v>
      </c>
      <c r="S784" s="80">
        <v>1064.6600000000001</v>
      </c>
      <c r="T784" s="82">
        <v>0.11626784435008999</v>
      </c>
      <c r="U784" s="83">
        <v>300</v>
      </c>
      <c r="V784" s="84">
        <v>54</v>
      </c>
    </row>
    <row r="785" spans="1:22" x14ac:dyDescent="0.25">
      <c r="A785" s="18" t="str">
        <f t="shared" si="12"/>
        <v>202304-South Central60</v>
      </c>
      <c r="B785" s="76">
        <v>2023</v>
      </c>
      <c r="C785" s="77">
        <v>767999</v>
      </c>
      <c r="D785" s="77" t="s">
        <v>327</v>
      </c>
      <c r="E785" s="77" t="s">
        <v>472</v>
      </c>
      <c r="F785" s="77" t="s">
        <v>398</v>
      </c>
      <c r="G785" s="78" t="s">
        <v>534</v>
      </c>
      <c r="H785" s="77" t="s">
        <v>9</v>
      </c>
      <c r="I785" s="77" t="s">
        <v>10</v>
      </c>
      <c r="J785" s="79">
        <v>47</v>
      </c>
      <c r="K785" s="79">
        <v>56</v>
      </c>
      <c r="L785" s="79">
        <v>219</v>
      </c>
      <c r="M785" s="80">
        <v>9149.4284000000007</v>
      </c>
      <c r="N785" s="80">
        <v>194.66868936170201</v>
      </c>
      <c r="O785" s="81">
        <v>1.19148936170213</v>
      </c>
      <c r="P785" s="81">
        <v>3.91071428571429</v>
      </c>
      <c r="Q785" s="80">
        <v>1061.1784</v>
      </c>
      <c r="R785" s="82">
        <v>0.115983026874116</v>
      </c>
      <c r="S785" s="80">
        <v>-310.82159999999999</v>
      </c>
      <c r="T785" s="82">
        <v>-3.3971695980483302E-2</v>
      </c>
      <c r="U785" s="83">
        <v>301</v>
      </c>
      <c r="V785" s="84">
        <v>60</v>
      </c>
    </row>
    <row r="786" spans="1:22" x14ac:dyDescent="0.25">
      <c r="A786" s="18" t="str">
        <f t="shared" si="12"/>
        <v>202301-North West55</v>
      </c>
      <c r="B786" s="76">
        <v>2023</v>
      </c>
      <c r="C786" s="77">
        <v>658048</v>
      </c>
      <c r="D786" s="77" t="s">
        <v>365</v>
      </c>
      <c r="E786" s="77" t="s">
        <v>475</v>
      </c>
      <c r="F786" s="77" t="s">
        <v>416</v>
      </c>
      <c r="G786" s="78" t="s">
        <v>538</v>
      </c>
      <c r="H786" s="77" t="s">
        <v>9</v>
      </c>
      <c r="I786" s="77" t="s">
        <v>10</v>
      </c>
      <c r="J786" s="79">
        <v>32</v>
      </c>
      <c r="K786" s="79">
        <v>56</v>
      </c>
      <c r="L786" s="79">
        <v>180</v>
      </c>
      <c r="M786" s="80">
        <v>9123.36</v>
      </c>
      <c r="N786" s="80">
        <v>285.10500000000002</v>
      </c>
      <c r="O786" s="81">
        <v>1.75</v>
      </c>
      <c r="P786" s="81">
        <v>3.21428571428571</v>
      </c>
      <c r="Q786" s="80">
        <v>2238.86</v>
      </c>
      <c r="R786" s="82">
        <v>0.24539862506795701</v>
      </c>
      <c r="S786" s="80">
        <v>1185.81</v>
      </c>
      <c r="T786" s="82">
        <v>0.12997514073762301</v>
      </c>
      <c r="U786" s="83">
        <v>302</v>
      </c>
      <c r="V786" s="84">
        <v>55</v>
      </c>
    </row>
    <row r="787" spans="1:22" x14ac:dyDescent="0.25">
      <c r="A787" s="18" t="str">
        <f t="shared" si="12"/>
        <v>202301-North West56</v>
      </c>
      <c r="B787" s="76">
        <v>2023</v>
      </c>
      <c r="C787" s="77">
        <v>874423</v>
      </c>
      <c r="D787" s="77" t="s">
        <v>242</v>
      </c>
      <c r="E787" s="77" t="s">
        <v>475</v>
      </c>
      <c r="F787" s="77" t="s">
        <v>416</v>
      </c>
      <c r="G787" s="78" t="s">
        <v>538</v>
      </c>
      <c r="H787" s="77" t="s">
        <v>9</v>
      </c>
      <c r="I787" s="77" t="s">
        <v>10</v>
      </c>
      <c r="J787" s="79">
        <v>35</v>
      </c>
      <c r="K787" s="79">
        <v>80</v>
      </c>
      <c r="L787" s="79">
        <v>226</v>
      </c>
      <c r="M787" s="80">
        <v>9078.1919999999991</v>
      </c>
      <c r="N787" s="80">
        <v>259.37691428571401</v>
      </c>
      <c r="O787" s="81">
        <v>2.28571428571429</v>
      </c>
      <c r="P787" s="81">
        <v>2.8250000000000002</v>
      </c>
      <c r="Q787" s="80">
        <v>2375.442</v>
      </c>
      <c r="R787" s="82">
        <v>0.26166465745602202</v>
      </c>
      <c r="S787" s="80">
        <v>1202.442</v>
      </c>
      <c r="T787" s="82">
        <v>0.13245390712159399</v>
      </c>
      <c r="U787" s="83">
        <v>303</v>
      </c>
      <c r="V787" s="84">
        <v>56</v>
      </c>
    </row>
    <row r="788" spans="1:22" x14ac:dyDescent="0.25">
      <c r="A788" s="18" t="str">
        <f t="shared" si="12"/>
        <v>202305-North East47</v>
      </c>
      <c r="B788" s="76">
        <v>2023</v>
      </c>
      <c r="C788" s="77">
        <v>167210</v>
      </c>
      <c r="D788" s="77" t="s">
        <v>32</v>
      </c>
      <c r="E788" s="77" t="s">
        <v>473</v>
      </c>
      <c r="F788" s="77" t="s">
        <v>423</v>
      </c>
      <c r="G788" s="78" t="s">
        <v>535</v>
      </c>
      <c r="H788" s="77" t="s">
        <v>9</v>
      </c>
      <c r="I788" s="77" t="s">
        <v>10</v>
      </c>
      <c r="J788" s="79">
        <v>34</v>
      </c>
      <c r="K788" s="79">
        <v>81</v>
      </c>
      <c r="L788" s="79">
        <v>182</v>
      </c>
      <c r="M788" s="80">
        <v>9072.1440000000002</v>
      </c>
      <c r="N788" s="80">
        <v>266.82776470588198</v>
      </c>
      <c r="O788" s="81">
        <v>2.3823529411764701</v>
      </c>
      <c r="P788" s="81">
        <v>2.2469135802469098</v>
      </c>
      <c r="Q788" s="80">
        <v>2226.1439999999998</v>
      </c>
      <c r="R788" s="82">
        <v>0.24538234842833201</v>
      </c>
      <c r="S788" s="80">
        <v>1006.944</v>
      </c>
      <c r="T788" s="82">
        <v>0.11099294720189599</v>
      </c>
      <c r="U788" s="83">
        <v>304</v>
      </c>
      <c r="V788" s="84">
        <v>47</v>
      </c>
    </row>
    <row r="789" spans="1:22" x14ac:dyDescent="0.25">
      <c r="A789" s="18" t="str">
        <f t="shared" si="12"/>
        <v>202305-North East48</v>
      </c>
      <c r="B789" s="76">
        <v>2023</v>
      </c>
      <c r="C789" s="77">
        <v>701147</v>
      </c>
      <c r="D789" s="77" t="s">
        <v>325</v>
      </c>
      <c r="E789" s="77" t="s">
        <v>473</v>
      </c>
      <c r="F789" s="77" t="s">
        <v>407</v>
      </c>
      <c r="G789" s="78" t="s">
        <v>535</v>
      </c>
      <c r="H789" s="77" t="s">
        <v>9</v>
      </c>
      <c r="I789" s="77" t="s">
        <v>10</v>
      </c>
      <c r="J789" s="79">
        <v>23</v>
      </c>
      <c r="K789" s="79">
        <v>50</v>
      </c>
      <c r="L789" s="79">
        <v>185</v>
      </c>
      <c r="M789" s="80">
        <v>9042.52</v>
      </c>
      <c r="N789" s="80">
        <v>393.153043478261</v>
      </c>
      <c r="O789" s="81">
        <v>2.1739130434782599</v>
      </c>
      <c r="P789" s="81">
        <v>3.7</v>
      </c>
      <c r="Q789" s="80">
        <v>2160.52</v>
      </c>
      <c r="R789" s="82">
        <v>0.23892897112751699</v>
      </c>
      <c r="S789" s="80">
        <v>1341.52</v>
      </c>
      <c r="T789" s="82">
        <v>0.14835687396876099</v>
      </c>
      <c r="U789" s="83">
        <v>305</v>
      </c>
      <c r="V789" s="84">
        <v>48</v>
      </c>
    </row>
    <row r="790" spans="1:22" x14ac:dyDescent="0.25">
      <c r="A790" s="18" t="str">
        <f t="shared" si="12"/>
        <v>202305-North East49</v>
      </c>
      <c r="B790" s="76">
        <v>2023</v>
      </c>
      <c r="C790" s="77">
        <v>826226</v>
      </c>
      <c r="D790" s="77" t="s">
        <v>229</v>
      </c>
      <c r="E790" s="77" t="s">
        <v>473</v>
      </c>
      <c r="F790" s="77" t="s">
        <v>407</v>
      </c>
      <c r="G790" s="78" t="s">
        <v>533</v>
      </c>
      <c r="H790" s="77" t="s">
        <v>2</v>
      </c>
      <c r="I790" s="77" t="s">
        <v>10</v>
      </c>
      <c r="J790" s="79">
        <v>44</v>
      </c>
      <c r="K790" s="79">
        <v>77</v>
      </c>
      <c r="L790" s="79">
        <v>252</v>
      </c>
      <c r="M790" s="80">
        <v>8957.2864000000009</v>
      </c>
      <c r="N790" s="80">
        <v>203.574690909091</v>
      </c>
      <c r="O790" s="81">
        <v>1.75</v>
      </c>
      <c r="P790" s="81">
        <v>3.2727272727272698</v>
      </c>
      <c r="Q790" s="80">
        <v>1085.0364</v>
      </c>
      <c r="R790" s="82">
        <v>0.121134498948253</v>
      </c>
      <c r="S790" s="80">
        <v>-458.73360000000099</v>
      </c>
      <c r="T790" s="82">
        <v>-5.1213456789770802E-2</v>
      </c>
      <c r="U790" s="83">
        <v>306</v>
      </c>
      <c r="V790" s="84">
        <v>49</v>
      </c>
    </row>
    <row r="791" spans="1:22" x14ac:dyDescent="0.25">
      <c r="A791" s="18" t="str">
        <f t="shared" si="12"/>
        <v>202305-North East50</v>
      </c>
      <c r="B791" s="76">
        <v>2023</v>
      </c>
      <c r="C791" s="77">
        <v>875444</v>
      </c>
      <c r="D791" s="77" t="s">
        <v>243</v>
      </c>
      <c r="E791" s="77" t="s">
        <v>473</v>
      </c>
      <c r="F791" s="77" t="s">
        <v>407</v>
      </c>
      <c r="G791" s="78" t="s">
        <v>535</v>
      </c>
      <c r="H791" s="77" t="s">
        <v>9</v>
      </c>
      <c r="I791" s="77" t="s">
        <v>10</v>
      </c>
      <c r="J791" s="79">
        <v>39</v>
      </c>
      <c r="K791" s="79">
        <v>85</v>
      </c>
      <c r="L791" s="79">
        <v>175</v>
      </c>
      <c r="M791" s="80">
        <v>8826.6</v>
      </c>
      <c r="N791" s="80">
        <v>226.323076923077</v>
      </c>
      <c r="O791" s="81">
        <v>2.1794871794871802</v>
      </c>
      <c r="P791" s="81">
        <v>2.0588235294117601</v>
      </c>
      <c r="Q791" s="80">
        <v>1877.35</v>
      </c>
      <c r="R791" s="82">
        <v>0.212692316407224</v>
      </c>
      <c r="S791" s="80">
        <v>488.98</v>
      </c>
      <c r="T791" s="82">
        <v>5.5398454671107801E-2</v>
      </c>
      <c r="U791" s="83">
        <v>307</v>
      </c>
      <c r="V791" s="84">
        <v>50</v>
      </c>
    </row>
    <row r="792" spans="1:22" x14ac:dyDescent="0.25">
      <c r="A792" s="18" t="str">
        <f t="shared" si="12"/>
        <v>202304-South Central61</v>
      </c>
      <c r="B792" s="76">
        <v>2023</v>
      </c>
      <c r="C792" s="77">
        <v>458704</v>
      </c>
      <c r="D792" s="77" t="s">
        <v>312</v>
      </c>
      <c r="E792" s="77" t="s">
        <v>472</v>
      </c>
      <c r="F792" s="77" t="s">
        <v>421</v>
      </c>
      <c r="G792" s="78" t="s">
        <v>534</v>
      </c>
      <c r="H792" s="77" t="s">
        <v>9</v>
      </c>
      <c r="I792" s="77" t="s">
        <v>10</v>
      </c>
      <c r="J792" s="79">
        <v>11</v>
      </c>
      <c r="K792" s="79">
        <v>45</v>
      </c>
      <c r="L792" s="79">
        <v>170</v>
      </c>
      <c r="M792" s="80">
        <v>8825.84</v>
      </c>
      <c r="N792" s="80">
        <v>802.34909090909105</v>
      </c>
      <c r="O792" s="81">
        <v>4.0909090909090899</v>
      </c>
      <c r="P792" s="81">
        <v>3.7777777777777799</v>
      </c>
      <c r="Q792" s="80">
        <v>2042.34</v>
      </c>
      <c r="R792" s="82">
        <v>0.23140460284800099</v>
      </c>
      <c r="S792" s="80">
        <v>1690.84</v>
      </c>
      <c r="T792" s="82">
        <v>0.19157836534539499</v>
      </c>
      <c r="U792" s="83">
        <v>308</v>
      </c>
      <c r="V792" s="84">
        <v>61</v>
      </c>
    </row>
    <row r="793" spans="1:22" x14ac:dyDescent="0.25">
      <c r="A793" s="18" t="str">
        <f t="shared" si="12"/>
        <v>202306-South East33</v>
      </c>
      <c r="B793" s="76">
        <v>2023</v>
      </c>
      <c r="C793" s="77">
        <v>884431</v>
      </c>
      <c r="D793" s="77" t="s">
        <v>172</v>
      </c>
      <c r="E793" s="77" t="s">
        <v>476</v>
      </c>
      <c r="F793" s="77" t="s">
        <v>397</v>
      </c>
      <c r="G793" s="78" t="s">
        <v>534</v>
      </c>
      <c r="H793" s="77" t="s">
        <v>2</v>
      </c>
      <c r="I793" s="77" t="s">
        <v>10</v>
      </c>
      <c r="J793" s="79">
        <v>29</v>
      </c>
      <c r="K793" s="79">
        <v>74</v>
      </c>
      <c r="L793" s="79">
        <v>209</v>
      </c>
      <c r="M793" s="80">
        <v>8819.3281999999999</v>
      </c>
      <c r="N793" s="80">
        <v>304.11476551724098</v>
      </c>
      <c r="O793" s="81">
        <v>2.5517241379310298</v>
      </c>
      <c r="P793" s="81">
        <v>2.8243243243243201</v>
      </c>
      <c r="Q793" s="80">
        <v>790.07820000000004</v>
      </c>
      <c r="R793" s="82">
        <v>8.9584850691915602E-2</v>
      </c>
      <c r="S793" s="80">
        <v>-255.7218</v>
      </c>
      <c r="T793" s="82">
        <v>-2.8995609892372501E-2</v>
      </c>
      <c r="U793" s="83">
        <v>309</v>
      </c>
      <c r="V793" s="84">
        <v>33</v>
      </c>
    </row>
    <row r="794" spans="1:22" x14ac:dyDescent="0.25">
      <c r="A794" s="18" t="str">
        <f t="shared" si="12"/>
        <v>202303-North Central67</v>
      </c>
      <c r="B794" s="76">
        <v>2023</v>
      </c>
      <c r="C794" s="77">
        <v>688564</v>
      </c>
      <c r="D794" s="77" t="s">
        <v>176</v>
      </c>
      <c r="E794" s="77" t="s">
        <v>471</v>
      </c>
      <c r="F794" s="77" t="s">
        <v>413</v>
      </c>
      <c r="G794" s="78" t="s">
        <v>534</v>
      </c>
      <c r="H794" s="77" t="s">
        <v>2</v>
      </c>
      <c r="I794" s="77" t="s">
        <v>10</v>
      </c>
      <c r="J794" s="79">
        <v>62</v>
      </c>
      <c r="K794" s="79">
        <v>71</v>
      </c>
      <c r="L794" s="79">
        <v>209</v>
      </c>
      <c r="M794" s="80">
        <v>8818.6254000000008</v>
      </c>
      <c r="N794" s="80">
        <v>142.235893548387</v>
      </c>
      <c r="O794" s="81">
        <v>1.1451612903225801</v>
      </c>
      <c r="P794" s="81">
        <v>2.94366197183099</v>
      </c>
      <c r="Q794" s="80">
        <v>908.12540000000001</v>
      </c>
      <c r="R794" s="82">
        <v>0.102978112665949</v>
      </c>
      <c r="S794" s="80">
        <v>-1091.9746</v>
      </c>
      <c r="T794" s="82">
        <v>-0.123825942306156</v>
      </c>
      <c r="U794" s="83">
        <v>310</v>
      </c>
      <c r="V794" s="84">
        <v>67</v>
      </c>
    </row>
    <row r="795" spans="1:22" x14ac:dyDescent="0.25">
      <c r="A795" s="18" t="str">
        <f t="shared" si="12"/>
        <v>202303-North Central68</v>
      </c>
      <c r="B795" s="76">
        <v>2023</v>
      </c>
      <c r="C795" s="77">
        <v>419039</v>
      </c>
      <c r="D795" s="77" t="s">
        <v>106</v>
      </c>
      <c r="E795" s="77" t="s">
        <v>471</v>
      </c>
      <c r="F795" s="77" t="s">
        <v>419</v>
      </c>
      <c r="G795" s="78" t="s">
        <v>533</v>
      </c>
      <c r="H795" s="77" t="s">
        <v>9</v>
      </c>
      <c r="I795" s="77" t="s">
        <v>10</v>
      </c>
      <c r="J795" s="79">
        <v>29</v>
      </c>
      <c r="K795" s="79">
        <v>65</v>
      </c>
      <c r="L795" s="79">
        <v>155</v>
      </c>
      <c r="M795" s="80">
        <v>8786.76</v>
      </c>
      <c r="N795" s="80">
        <v>302.99172413793099</v>
      </c>
      <c r="O795" s="81">
        <v>2.2413793103448301</v>
      </c>
      <c r="P795" s="81">
        <v>2.3846153846153801</v>
      </c>
      <c r="Q795" s="80">
        <v>2196.2600000000002</v>
      </c>
      <c r="R795" s="82">
        <v>0.24995106273529699</v>
      </c>
      <c r="S795" s="80">
        <v>1225.76</v>
      </c>
      <c r="T795" s="82">
        <v>0.139500794376995</v>
      </c>
      <c r="U795" s="83">
        <v>311</v>
      </c>
      <c r="V795" s="84">
        <v>68</v>
      </c>
    </row>
    <row r="796" spans="1:22" x14ac:dyDescent="0.25">
      <c r="A796" s="18" t="str">
        <f t="shared" si="12"/>
        <v>202304-South Central62</v>
      </c>
      <c r="B796" s="76">
        <v>2023</v>
      </c>
      <c r="C796" s="77">
        <v>916061</v>
      </c>
      <c r="D796" s="77" t="s">
        <v>255</v>
      </c>
      <c r="E796" s="77" t="s">
        <v>472</v>
      </c>
      <c r="F796" s="77" t="s">
        <v>421</v>
      </c>
      <c r="G796" s="78" t="s">
        <v>534</v>
      </c>
      <c r="H796" s="77" t="s">
        <v>9</v>
      </c>
      <c r="I796" s="77" t="s">
        <v>10</v>
      </c>
      <c r="J796" s="79">
        <v>36</v>
      </c>
      <c r="K796" s="79">
        <v>72</v>
      </c>
      <c r="L796" s="79">
        <v>197</v>
      </c>
      <c r="M796" s="80">
        <v>8743.7016000000003</v>
      </c>
      <c r="N796" s="80">
        <v>242.88059999999999</v>
      </c>
      <c r="O796" s="81">
        <v>2</v>
      </c>
      <c r="P796" s="81">
        <v>2.7361111111111098</v>
      </c>
      <c r="Q796" s="80">
        <v>1440.4516000000001</v>
      </c>
      <c r="R796" s="82">
        <v>0.164741623844986</v>
      </c>
      <c r="S796" s="80">
        <v>360.45159999999902</v>
      </c>
      <c r="T796" s="82">
        <v>4.1224142415838903E-2</v>
      </c>
      <c r="U796" s="83">
        <v>312</v>
      </c>
      <c r="V796" s="84">
        <v>62</v>
      </c>
    </row>
    <row r="797" spans="1:22" x14ac:dyDescent="0.25">
      <c r="A797" s="18" t="str">
        <f t="shared" si="12"/>
        <v>202301-North West57</v>
      </c>
      <c r="B797" s="76">
        <v>2023</v>
      </c>
      <c r="C797" s="77">
        <v>610296</v>
      </c>
      <c r="D797" s="77" t="s">
        <v>511</v>
      </c>
      <c r="E797" s="77" t="s">
        <v>475</v>
      </c>
      <c r="F797" s="77" t="s">
        <v>524</v>
      </c>
      <c r="G797" s="78" t="s">
        <v>538</v>
      </c>
      <c r="H797" s="77" t="s">
        <v>9</v>
      </c>
      <c r="I797" s="77" t="s">
        <v>10</v>
      </c>
      <c r="J797" s="79">
        <v>29</v>
      </c>
      <c r="K797" s="79">
        <v>71</v>
      </c>
      <c r="L797" s="79">
        <v>178</v>
      </c>
      <c r="M797" s="80">
        <v>8742.5759999999991</v>
      </c>
      <c r="N797" s="80">
        <v>301.46813793103502</v>
      </c>
      <c r="O797" s="81">
        <v>2.4482758620689702</v>
      </c>
      <c r="P797" s="81">
        <v>2.5070422535211301</v>
      </c>
      <c r="Q797" s="80">
        <v>1840.076</v>
      </c>
      <c r="R797" s="82">
        <v>0.21047297730096901</v>
      </c>
      <c r="S797" s="80">
        <v>863.52599999999995</v>
      </c>
      <c r="T797" s="82">
        <v>9.8772489938892205E-2</v>
      </c>
      <c r="U797" s="83">
        <v>313</v>
      </c>
      <c r="V797" s="84">
        <v>57</v>
      </c>
    </row>
    <row r="798" spans="1:22" x14ac:dyDescent="0.25">
      <c r="A798" s="18" t="str">
        <f t="shared" si="12"/>
        <v>202306-South East34</v>
      </c>
      <c r="B798" s="76">
        <v>2023</v>
      </c>
      <c r="C798" s="77">
        <v>618134</v>
      </c>
      <c r="D798" s="77" t="s">
        <v>164</v>
      </c>
      <c r="E798" s="77" t="s">
        <v>476</v>
      </c>
      <c r="F798" s="77" t="s">
        <v>397</v>
      </c>
      <c r="G798" s="78" t="s">
        <v>536</v>
      </c>
      <c r="H798" s="77" t="s">
        <v>9</v>
      </c>
      <c r="I798" s="77" t="s">
        <v>10</v>
      </c>
      <c r="J798" s="79">
        <v>18</v>
      </c>
      <c r="K798" s="79">
        <v>63</v>
      </c>
      <c r="L798" s="79">
        <v>200</v>
      </c>
      <c r="M798" s="80">
        <v>8707.2999999999993</v>
      </c>
      <c r="N798" s="80">
        <v>483.73888888888899</v>
      </c>
      <c r="O798" s="81">
        <v>3.5</v>
      </c>
      <c r="P798" s="81">
        <v>3.17460317460317</v>
      </c>
      <c r="Q798" s="80">
        <v>845.8</v>
      </c>
      <c r="R798" s="82">
        <v>9.7136885142351803E-2</v>
      </c>
      <c r="S798" s="80">
        <v>177.97</v>
      </c>
      <c r="T798" s="82">
        <v>2.0439171729468301E-2</v>
      </c>
      <c r="U798" s="83">
        <v>314</v>
      </c>
      <c r="V798" s="84">
        <v>34</v>
      </c>
    </row>
    <row r="799" spans="1:22" x14ac:dyDescent="0.25">
      <c r="A799" s="18" t="str">
        <f t="shared" si="12"/>
        <v>202302-South West44</v>
      </c>
      <c r="B799" s="76">
        <v>2023</v>
      </c>
      <c r="C799" s="77">
        <v>105397</v>
      </c>
      <c r="D799" s="77" t="s">
        <v>293</v>
      </c>
      <c r="E799" s="77" t="s">
        <v>474</v>
      </c>
      <c r="F799" s="77" t="s">
        <v>418</v>
      </c>
      <c r="G799" s="78" t="s">
        <v>537</v>
      </c>
      <c r="H799" s="77" t="s">
        <v>9</v>
      </c>
      <c r="I799" s="77" t="s">
        <v>10</v>
      </c>
      <c r="J799" s="79">
        <v>40</v>
      </c>
      <c r="K799" s="79">
        <v>67</v>
      </c>
      <c r="L799" s="79">
        <v>171</v>
      </c>
      <c r="M799" s="80">
        <v>8684.232</v>
      </c>
      <c r="N799" s="80">
        <v>217.10579999999999</v>
      </c>
      <c r="O799" s="81">
        <v>1.675</v>
      </c>
      <c r="P799" s="81">
        <v>2.5522388059701502</v>
      </c>
      <c r="Q799" s="80">
        <v>1627.232</v>
      </c>
      <c r="R799" s="82">
        <v>0.187377766968916</v>
      </c>
      <c r="S799" s="80">
        <v>273.53199999999998</v>
      </c>
      <c r="T799" s="82">
        <v>3.1497546357582402E-2</v>
      </c>
      <c r="U799" s="83">
        <v>315</v>
      </c>
      <c r="V799" s="84">
        <v>44</v>
      </c>
    </row>
    <row r="800" spans="1:22" x14ac:dyDescent="0.25">
      <c r="A800" s="18" t="str">
        <f t="shared" si="12"/>
        <v>202304-South Central63</v>
      </c>
      <c r="B800" s="76">
        <v>2023</v>
      </c>
      <c r="C800" s="77">
        <v>317731</v>
      </c>
      <c r="D800" s="77" t="s">
        <v>348</v>
      </c>
      <c r="E800" s="77" t="s">
        <v>472</v>
      </c>
      <c r="F800" s="77" t="s">
        <v>421</v>
      </c>
      <c r="G800" s="78" t="s">
        <v>534</v>
      </c>
      <c r="H800" s="77" t="s">
        <v>9</v>
      </c>
      <c r="I800" s="77" t="s">
        <v>10</v>
      </c>
      <c r="J800" s="79">
        <v>36</v>
      </c>
      <c r="K800" s="79">
        <v>69</v>
      </c>
      <c r="L800" s="79">
        <v>183</v>
      </c>
      <c r="M800" s="80">
        <v>8661.9189999999999</v>
      </c>
      <c r="N800" s="80">
        <v>240.608861111111</v>
      </c>
      <c r="O800" s="81">
        <v>1.9166666666666701</v>
      </c>
      <c r="P800" s="81">
        <v>2.6521739130434798</v>
      </c>
      <c r="Q800" s="80">
        <v>1257.4190000000001</v>
      </c>
      <c r="R800" s="82">
        <v>0.14516633092505199</v>
      </c>
      <c r="S800" s="80">
        <v>180.91900000000001</v>
      </c>
      <c r="T800" s="82">
        <v>2.0886711131794199E-2</v>
      </c>
      <c r="U800" s="83">
        <v>316</v>
      </c>
      <c r="V800" s="84">
        <v>63</v>
      </c>
    </row>
    <row r="801" spans="1:22" x14ac:dyDescent="0.25">
      <c r="A801" s="18" t="str">
        <f t="shared" si="12"/>
        <v>202303-North Central69</v>
      </c>
      <c r="B801" s="76">
        <v>2023</v>
      </c>
      <c r="C801" s="77">
        <v>952514</v>
      </c>
      <c r="D801" s="77" t="s">
        <v>263</v>
      </c>
      <c r="E801" s="77" t="s">
        <v>471</v>
      </c>
      <c r="F801" s="77" t="s">
        <v>419</v>
      </c>
      <c r="G801" s="78" t="s">
        <v>533</v>
      </c>
      <c r="H801" s="77" t="s">
        <v>9</v>
      </c>
      <c r="I801" s="77" t="s">
        <v>10</v>
      </c>
      <c r="J801" s="79">
        <v>41</v>
      </c>
      <c r="K801" s="79">
        <v>50</v>
      </c>
      <c r="L801" s="79">
        <v>157</v>
      </c>
      <c r="M801" s="80">
        <v>8641.9439999999995</v>
      </c>
      <c r="N801" s="80">
        <v>210.77912195121999</v>
      </c>
      <c r="O801" s="81">
        <v>1.2195121951219501</v>
      </c>
      <c r="P801" s="81">
        <v>3.14</v>
      </c>
      <c r="Q801" s="80">
        <v>1809.444</v>
      </c>
      <c r="R801" s="82">
        <v>0.20937927855121499</v>
      </c>
      <c r="S801" s="80">
        <v>483.44400000000002</v>
      </c>
      <c r="T801" s="82">
        <v>5.5941579811209098E-2</v>
      </c>
      <c r="U801" s="83">
        <v>317</v>
      </c>
      <c r="V801" s="84">
        <v>69</v>
      </c>
    </row>
    <row r="802" spans="1:22" x14ac:dyDescent="0.25">
      <c r="A802" s="18" t="str">
        <f t="shared" si="12"/>
        <v>202305-North East51</v>
      </c>
      <c r="B802" s="76">
        <v>2023</v>
      </c>
      <c r="C802" s="77">
        <v>562725</v>
      </c>
      <c r="D802" s="77" t="s">
        <v>146</v>
      </c>
      <c r="E802" s="77" t="s">
        <v>473</v>
      </c>
      <c r="F802" s="77" t="s">
        <v>425</v>
      </c>
      <c r="G802" s="78" t="s">
        <v>535</v>
      </c>
      <c r="H802" s="77" t="s">
        <v>9</v>
      </c>
      <c r="I802" s="77" t="s">
        <v>10</v>
      </c>
      <c r="J802" s="79">
        <v>4</v>
      </c>
      <c r="K802" s="79">
        <v>54</v>
      </c>
      <c r="L802" s="79">
        <v>236</v>
      </c>
      <c r="M802" s="80">
        <v>8638.6880000000001</v>
      </c>
      <c r="N802" s="80">
        <v>2159.672</v>
      </c>
      <c r="O802" s="81">
        <v>13.5</v>
      </c>
      <c r="P802" s="81">
        <v>4.3703703703703702</v>
      </c>
      <c r="Q802" s="80">
        <v>654.68800000000101</v>
      </c>
      <c r="R802" s="82">
        <v>7.5785582255083306E-2</v>
      </c>
      <c r="S802" s="80">
        <v>471.43800000000101</v>
      </c>
      <c r="T802" s="82">
        <v>5.4572870324753102E-2</v>
      </c>
      <c r="U802" s="83">
        <v>318</v>
      </c>
      <c r="V802" s="84">
        <v>51</v>
      </c>
    </row>
    <row r="803" spans="1:22" x14ac:dyDescent="0.25">
      <c r="A803" s="18" t="str">
        <f t="shared" si="12"/>
        <v>202302-South West45</v>
      </c>
      <c r="B803" s="76">
        <v>2023</v>
      </c>
      <c r="C803" s="77">
        <v>162866</v>
      </c>
      <c r="D803" s="77" t="s">
        <v>341</v>
      </c>
      <c r="E803" s="77" t="s">
        <v>474</v>
      </c>
      <c r="F803" s="77" t="s">
        <v>410</v>
      </c>
      <c r="G803" s="78" t="s">
        <v>537</v>
      </c>
      <c r="H803" s="77" t="s">
        <v>9</v>
      </c>
      <c r="I803" s="77" t="s">
        <v>10</v>
      </c>
      <c r="J803" s="79">
        <v>44</v>
      </c>
      <c r="K803" s="79">
        <v>71</v>
      </c>
      <c r="L803" s="79">
        <v>170</v>
      </c>
      <c r="M803" s="80">
        <v>8635.44</v>
      </c>
      <c r="N803" s="80">
        <v>196.26</v>
      </c>
      <c r="O803" s="81">
        <v>1.61363636363636</v>
      </c>
      <c r="P803" s="81">
        <v>2.3943661971830998</v>
      </c>
      <c r="Q803" s="80">
        <v>1789.19</v>
      </c>
      <c r="R803" s="82">
        <v>0.20719152700962501</v>
      </c>
      <c r="S803" s="80">
        <v>303.090000000001</v>
      </c>
      <c r="T803" s="82">
        <v>3.50983852588867E-2</v>
      </c>
      <c r="U803" s="83">
        <v>319</v>
      </c>
      <c r="V803" s="84">
        <v>45</v>
      </c>
    </row>
    <row r="804" spans="1:22" x14ac:dyDescent="0.25">
      <c r="A804" s="18" t="str">
        <f t="shared" si="12"/>
        <v>202304-South Central64</v>
      </c>
      <c r="B804" s="76">
        <v>2023</v>
      </c>
      <c r="C804" s="77">
        <v>733583</v>
      </c>
      <c r="D804" s="77" t="s">
        <v>197</v>
      </c>
      <c r="E804" s="77" t="s">
        <v>472</v>
      </c>
      <c r="F804" s="77" t="s">
        <v>421</v>
      </c>
      <c r="G804" s="78" t="s">
        <v>534</v>
      </c>
      <c r="H804" s="77" t="s">
        <v>9</v>
      </c>
      <c r="I804" s="77" t="s">
        <v>10</v>
      </c>
      <c r="J804" s="79">
        <v>48</v>
      </c>
      <c r="K804" s="79">
        <v>66</v>
      </c>
      <c r="L804" s="79">
        <v>165</v>
      </c>
      <c r="M804" s="80">
        <v>8629.8799999999992</v>
      </c>
      <c r="N804" s="80">
        <v>179.789166666667</v>
      </c>
      <c r="O804" s="81">
        <v>1.375</v>
      </c>
      <c r="P804" s="81">
        <v>2.5</v>
      </c>
      <c r="Q804" s="80">
        <v>2005.38</v>
      </c>
      <c r="R804" s="82">
        <v>0.23237634822268699</v>
      </c>
      <c r="S804" s="80">
        <v>595.38</v>
      </c>
      <c r="T804" s="82">
        <v>6.8990530575164397E-2</v>
      </c>
      <c r="U804" s="83">
        <v>320</v>
      </c>
      <c r="V804" s="84">
        <v>64</v>
      </c>
    </row>
    <row r="805" spans="1:22" x14ac:dyDescent="0.25">
      <c r="A805" s="18" t="str">
        <f t="shared" si="12"/>
        <v>202304-South Central65</v>
      </c>
      <c r="B805" s="76">
        <v>2023</v>
      </c>
      <c r="C805" s="77">
        <v>116138</v>
      </c>
      <c r="D805" s="77" t="s">
        <v>39</v>
      </c>
      <c r="E805" s="77" t="s">
        <v>472</v>
      </c>
      <c r="F805" s="77" t="s">
        <v>421</v>
      </c>
      <c r="G805" s="78" t="s">
        <v>535</v>
      </c>
      <c r="H805" s="77" t="s">
        <v>2</v>
      </c>
      <c r="I805" s="77" t="s">
        <v>10</v>
      </c>
      <c r="J805" s="79">
        <v>30</v>
      </c>
      <c r="K805" s="79">
        <v>67</v>
      </c>
      <c r="L805" s="79">
        <v>193</v>
      </c>
      <c r="M805" s="80">
        <v>8603.1903000000002</v>
      </c>
      <c r="N805" s="80">
        <v>286.77301</v>
      </c>
      <c r="O805" s="81">
        <v>2.2333333333333298</v>
      </c>
      <c r="P805" s="81">
        <v>2.8805970149253701</v>
      </c>
      <c r="Q805" s="80">
        <v>885.94029999999998</v>
      </c>
      <c r="R805" s="82">
        <v>0.102978112665949</v>
      </c>
      <c r="S805" s="80">
        <v>-20.559699999999498</v>
      </c>
      <c r="T805" s="82">
        <v>-2.3897762670668202E-3</v>
      </c>
      <c r="U805" s="83">
        <v>321</v>
      </c>
      <c r="V805" s="84">
        <v>65</v>
      </c>
    </row>
    <row r="806" spans="1:22" x14ac:dyDescent="0.25">
      <c r="A806" s="18" t="str">
        <f t="shared" si="12"/>
        <v>202304-South Central66</v>
      </c>
      <c r="B806" s="76">
        <v>2023</v>
      </c>
      <c r="C806" s="77">
        <v>868970</v>
      </c>
      <c r="D806" s="77" t="s">
        <v>377</v>
      </c>
      <c r="E806" s="77" t="s">
        <v>472</v>
      </c>
      <c r="F806" s="77" t="s">
        <v>421</v>
      </c>
      <c r="G806" s="78" t="s">
        <v>534</v>
      </c>
      <c r="H806" s="77" t="s">
        <v>9</v>
      </c>
      <c r="I806" s="77" t="s">
        <v>10</v>
      </c>
      <c r="J806" s="79">
        <v>34</v>
      </c>
      <c r="K806" s="79">
        <v>84</v>
      </c>
      <c r="L806" s="79">
        <v>222</v>
      </c>
      <c r="M806" s="80">
        <v>8530.4015999999992</v>
      </c>
      <c r="N806" s="80">
        <v>250.89416470588199</v>
      </c>
      <c r="O806" s="81">
        <v>2.47058823529412</v>
      </c>
      <c r="P806" s="81">
        <v>2.6428571428571401</v>
      </c>
      <c r="Q806" s="80">
        <v>1427.4015999999999</v>
      </c>
      <c r="R806" s="82">
        <v>0.16733111369574899</v>
      </c>
      <c r="S806" s="80">
        <v>392.40159999999997</v>
      </c>
      <c r="T806" s="82">
        <v>4.6000366500915997E-2</v>
      </c>
      <c r="U806" s="83">
        <v>322</v>
      </c>
      <c r="V806" s="84">
        <v>66</v>
      </c>
    </row>
    <row r="807" spans="1:22" x14ac:dyDescent="0.25">
      <c r="A807" s="18" t="str">
        <f t="shared" si="12"/>
        <v>202306-South East35</v>
      </c>
      <c r="B807" s="76">
        <v>2023</v>
      </c>
      <c r="C807" s="77">
        <v>354709</v>
      </c>
      <c r="D807" s="77" t="s">
        <v>90</v>
      </c>
      <c r="E807" s="77" t="s">
        <v>476</v>
      </c>
      <c r="F807" s="77" t="s">
        <v>397</v>
      </c>
      <c r="G807" s="78" t="s">
        <v>536</v>
      </c>
      <c r="H807" s="77" t="s">
        <v>9</v>
      </c>
      <c r="I807" s="77" t="s">
        <v>10</v>
      </c>
      <c r="J807" s="79">
        <v>11</v>
      </c>
      <c r="K807" s="79">
        <v>48</v>
      </c>
      <c r="L807" s="79">
        <v>209</v>
      </c>
      <c r="M807" s="80">
        <v>8460.4987999999994</v>
      </c>
      <c r="N807" s="80">
        <v>769.13625454545399</v>
      </c>
      <c r="O807" s="81">
        <v>4.3636363636363598</v>
      </c>
      <c r="P807" s="81">
        <v>4.3541666666666696</v>
      </c>
      <c r="Q807" s="80">
        <v>910.74879999999905</v>
      </c>
      <c r="R807" s="82">
        <v>0.107647175601514</v>
      </c>
      <c r="S807" s="80">
        <v>491.32879999999898</v>
      </c>
      <c r="T807" s="82">
        <v>5.8073266318529403E-2</v>
      </c>
      <c r="U807" s="83">
        <v>323</v>
      </c>
      <c r="V807" s="84">
        <v>35</v>
      </c>
    </row>
    <row r="808" spans="1:22" x14ac:dyDescent="0.25">
      <c r="A808" s="18" t="str">
        <f t="shared" si="12"/>
        <v>202305-North East52</v>
      </c>
      <c r="B808" s="76">
        <v>2023</v>
      </c>
      <c r="C808" s="77">
        <v>972717</v>
      </c>
      <c r="D808" s="77" t="s">
        <v>384</v>
      </c>
      <c r="E808" s="77" t="s">
        <v>473</v>
      </c>
      <c r="F808" s="77" t="s">
        <v>407</v>
      </c>
      <c r="G808" s="78" t="s">
        <v>535</v>
      </c>
      <c r="H808" s="77" t="s">
        <v>9</v>
      </c>
      <c r="I808" s="77" t="s">
        <v>10</v>
      </c>
      <c r="J808" s="79">
        <v>48</v>
      </c>
      <c r="K808" s="79">
        <v>75</v>
      </c>
      <c r="L808" s="79">
        <v>179</v>
      </c>
      <c r="M808" s="80">
        <v>8421.7680000000091</v>
      </c>
      <c r="N808" s="80">
        <v>175.45349999999999</v>
      </c>
      <c r="O808" s="81">
        <v>1.5625</v>
      </c>
      <c r="P808" s="81">
        <v>2.3866666666666698</v>
      </c>
      <c r="Q808" s="80">
        <v>1880.268</v>
      </c>
      <c r="R808" s="82">
        <v>0.22326285882014299</v>
      </c>
      <c r="S808" s="80">
        <v>206.268</v>
      </c>
      <c r="T808" s="82">
        <v>2.4492244383839599E-2</v>
      </c>
      <c r="U808" s="83">
        <v>324</v>
      </c>
      <c r="V808" s="84">
        <v>52</v>
      </c>
    </row>
    <row r="809" spans="1:22" x14ac:dyDescent="0.25">
      <c r="A809" s="18" t="str">
        <f t="shared" si="12"/>
        <v>202303-North Central70</v>
      </c>
      <c r="B809" s="76">
        <v>2023</v>
      </c>
      <c r="C809" s="77">
        <v>586197</v>
      </c>
      <c r="D809" s="77" t="s">
        <v>154</v>
      </c>
      <c r="E809" s="77" t="s">
        <v>471</v>
      </c>
      <c r="F809" s="77" t="s">
        <v>419</v>
      </c>
      <c r="G809" s="78" t="s">
        <v>533</v>
      </c>
      <c r="H809" s="77" t="s">
        <v>9</v>
      </c>
      <c r="I809" s="77" t="s">
        <v>10</v>
      </c>
      <c r="J809" s="79">
        <v>35</v>
      </c>
      <c r="K809" s="79">
        <v>53</v>
      </c>
      <c r="L809" s="79">
        <v>143</v>
      </c>
      <c r="M809" s="80">
        <v>8367.65600000001</v>
      </c>
      <c r="N809" s="80">
        <v>239.07588571428599</v>
      </c>
      <c r="O809" s="81">
        <v>1.51428571428571</v>
      </c>
      <c r="P809" s="81">
        <v>2.6981132075471699</v>
      </c>
      <c r="Q809" s="80">
        <v>1700.6559999999999</v>
      </c>
      <c r="R809" s="82">
        <v>0.20324162465569801</v>
      </c>
      <c r="S809" s="80">
        <v>557.35600000000204</v>
      </c>
      <c r="T809" s="82">
        <v>6.6608378738322996E-2</v>
      </c>
      <c r="U809" s="83">
        <v>325</v>
      </c>
      <c r="V809" s="84">
        <v>70</v>
      </c>
    </row>
    <row r="810" spans="1:22" x14ac:dyDescent="0.25">
      <c r="A810" s="18" t="str">
        <f t="shared" si="12"/>
        <v>202305-North East53</v>
      </c>
      <c r="B810" s="76">
        <v>2023</v>
      </c>
      <c r="C810" s="77">
        <v>587622</v>
      </c>
      <c r="D810" s="77" t="s">
        <v>500</v>
      </c>
      <c r="E810" s="77" t="s">
        <v>473</v>
      </c>
      <c r="F810" s="77" t="s">
        <v>522</v>
      </c>
      <c r="G810" s="78" t="s">
        <v>535</v>
      </c>
      <c r="H810" s="77" t="s">
        <v>9</v>
      </c>
      <c r="I810" s="77" t="s">
        <v>10</v>
      </c>
      <c r="J810" s="79">
        <v>69</v>
      </c>
      <c r="K810" s="79">
        <v>134</v>
      </c>
      <c r="L810" s="79">
        <v>242</v>
      </c>
      <c r="M810" s="80">
        <v>8128.2120000000004</v>
      </c>
      <c r="N810" s="80">
        <v>117.800173913043</v>
      </c>
      <c r="O810" s="81">
        <v>1.9420289855072499</v>
      </c>
      <c r="P810" s="81">
        <v>1.8059701492537299</v>
      </c>
      <c r="Q810" s="80">
        <v>1145.212</v>
      </c>
      <c r="R810" s="82">
        <v>0.14089347079037801</v>
      </c>
      <c r="S810" s="80">
        <v>-1290.6980000000001</v>
      </c>
      <c r="T810" s="82">
        <v>-0.15879236417554099</v>
      </c>
      <c r="U810" s="83">
        <v>326</v>
      </c>
      <c r="V810" s="84">
        <v>53</v>
      </c>
    </row>
    <row r="811" spans="1:22" x14ac:dyDescent="0.25">
      <c r="A811" s="18" t="str">
        <f t="shared" si="12"/>
        <v>202306-South East36</v>
      </c>
      <c r="B811" s="76">
        <v>2023</v>
      </c>
      <c r="C811" s="77">
        <v>652071</v>
      </c>
      <c r="D811" s="77" t="s">
        <v>485</v>
      </c>
      <c r="E811" s="77" t="s">
        <v>476</v>
      </c>
      <c r="F811" s="77" t="s">
        <v>523</v>
      </c>
      <c r="G811" s="78" t="s">
        <v>536</v>
      </c>
      <c r="H811" s="77" t="s">
        <v>9</v>
      </c>
      <c r="I811" s="77" t="s">
        <v>10</v>
      </c>
      <c r="J811" s="79">
        <v>18</v>
      </c>
      <c r="K811" s="79">
        <v>57</v>
      </c>
      <c r="L811" s="79">
        <v>193</v>
      </c>
      <c r="M811" s="80">
        <v>8071.2503999999999</v>
      </c>
      <c r="N811" s="80">
        <v>448.40280000000001</v>
      </c>
      <c r="O811" s="81">
        <v>3.1666666666666701</v>
      </c>
      <c r="P811" s="81">
        <v>3.3859649122806998</v>
      </c>
      <c r="Q811" s="80">
        <v>1068.5003999999999</v>
      </c>
      <c r="R811" s="82">
        <v>0.13238350280893299</v>
      </c>
      <c r="S811" s="80">
        <v>406.10039999999901</v>
      </c>
      <c r="T811" s="82">
        <v>5.0314434551553398E-2</v>
      </c>
      <c r="U811" s="83">
        <v>327</v>
      </c>
      <c r="V811" s="84">
        <v>36</v>
      </c>
    </row>
    <row r="812" spans="1:22" x14ac:dyDescent="0.25">
      <c r="A812" s="18" t="str">
        <f t="shared" si="12"/>
        <v>202302-South West46</v>
      </c>
      <c r="B812" s="76">
        <v>2023</v>
      </c>
      <c r="C812" s="77">
        <v>173044</v>
      </c>
      <c r="D812" s="77" t="s">
        <v>36</v>
      </c>
      <c r="E812" s="77" t="s">
        <v>474</v>
      </c>
      <c r="F812" s="77" t="s">
        <v>410</v>
      </c>
      <c r="G812" s="78" t="s">
        <v>537</v>
      </c>
      <c r="H812" s="77" t="s">
        <v>9</v>
      </c>
      <c r="I812" s="77" t="s">
        <v>10</v>
      </c>
      <c r="J812" s="79">
        <v>28</v>
      </c>
      <c r="K812" s="79">
        <v>69</v>
      </c>
      <c r="L812" s="79">
        <v>186</v>
      </c>
      <c r="M812" s="80">
        <v>8039.3119999999999</v>
      </c>
      <c r="N812" s="80">
        <v>287.118285714286</v>
      </c>
      <c r="O812" s="81">
        <v>2.46428571428571</v>
      </c>
      <c r="P812" s="81">
        <v>2.6956521739130399</v>
      </c>
      <c r="Q812" s="80">
        <v>1986.8119999999999</v>
      </c>
      <c r="R812" s="82">
        <v>0.247137068445658</v>
      </c>
      <c r="S812" s="80">
        <v>1017.112</v>
      </c>
      <c r="T812" s="82">
        <v>0.12651729401719899</v>
      </c>
      <c r="U812" s="83">
        <v>328</v>
      </c>
      <c r="V812" s="84">
        <v>46</v>
      </c>
    </row>
    <row r="813" spans="1:22" x14ac:dyDescent="0.25">
      <c r="A813" s="18" t="str">
        <f t="shared" si="12"/>
        <v>202303-North Central71</v>
      </c>
      <c r="B813" s="76">
        <v>2023</v>
      </c>
      <c r="C813" s="77">
        <v>113724</v>
      </c>
      <c r="D813" s="77" t="s">
        <v>291</v>
      </c>
      <c r="E813" s="77" t="s">
        <v>471</v>
      </c>
      <c r="F813" s="77" t="s">
        <v>419</v>
      </c>
      <c r="G813" s="78" t="s">
        <v>533</v>
      </c>
      <c r="H813" s="77" t="s">
        <v>9</v>
      </c>
      <c r="I813" s="77" t="s">
        <v>10</v>
      </c>
      <c r="J813" s="79">
        <v>41</v>
      </c>
      <c r="K813" s="79">
        <v>76</v>
      </c>
      <c r="L813" s="79">
        <v>157</v>
      </c>
      <c r="M813" s="80">
        <v>7989.1440000000002</v>
      </c>
      <c r="N813" s="80">
        <v>194.85717073170699</v>
      </c>
      <c r="O813" s="81">
        <v>1.8536585365853699</v>
      </c>
      <c r="P813" s="81">
        <v>2.0657894736842102</v>
      </c>
      <c r="Q813" s="80">
        <v>1898.144</v>
      </c>
      <c r="R813" s="82">
        <v>0.237590410186623</v>
      </c>
      <c r="S813" s="80">
        <v>543.54399999999998</v>
      </c>
      <c r="T813" s="82">
        <v>6.80353239345792E-2</v>
      </c>
      <c r="U813" s="83">
        <v>329</v>
      </c>
      <c r="V813" s="84">
        <v>71</v>
      </c>
    </row>
    <row r="814" spans="1:22" x14ac:dyDescent="0.25">
      <c r="A814" s="18" t="str">
        <f t="shared" si="12"/>
        <v>202304-South Central67</v>
      </c>
      <c r="B814" s="76">
        <v>2023</v>
      </c>
      <c r="C814" s="77">
        <v>790239</v>
      </c>
      <c r="D814" s="77" t="s">
        <v>219</v>
      </c>
      <c r="E814" s="77" t="s">
        <v>472</v>
      </c>
      <c r="F814" s="77" t="s">
        <v>400</v>
      </c>
      <c r="G814" s="78" t="s">
        <v>534</v>
      </c>
      <c r="H814" s="77" t="s">
        <v>9</v>
      </c>
      <c r="I814" s="77" t="s">
        <v>10</v>
      </c>
      <c r="J814" s="79">
        <v>32</v>
      </c>
      <c r="K814" s="79">
        <v>41</v>
      </c>
      <c r="L814" s="79">
        <v>148</v>
      </c>
      <c r="M814" s="80">
        <v>7909.902</v>
      </c>
      <c r="N814" s="80">
        <v>247.1844375</v>
      </c>
      <c r="O814" s="81">
        <v>1.28125</v>
      </c>
      <c r="P814" s="81">
        <v>3.6097560975609801</v>
      </c>
      <c r="Q814" s="80">
        <v>1763.902</v>
      </c>
      <c r="R814" s="82">
        <v>0.22299922299922301</v>
      </c>
      <c r="S814" s="80">
        <v>826.90200000000004</v>
      </c>
      <c r="T814" s="82">
        <v>0.104540106818011</v>
      </c>
      <c r="U814" s="83">
        <v>330</v>
      </c>
      <c r="V814" s="84">
        <v>67</v>
      </c>
    </row>
    <row r="815" spans="1:22" x14ac:dyDescent="0.25">
      <c r="A815" s="18" t="str">
        <f t="shared" si="12"/>
        <v>202305-North East54</v>
      </c>
      <c r="B815" s="76">
        <v>2023</v>
      </c>
      <c r="C815" s="77">
        <v>470647</v>
      </c>
      <c r="D815" s="77" t="s">
        <v>124</v>
      </c>
      <c r="E815" s="77" t="s">
        <v>473</v>
      </c>
      <c r="F815" s="77" t="s">
        <v>423</v>
      </c>
      <c r="G815" s="78" t="s">
        <v>535</v>
      </c>
      <c r="H815" s="77" t="s">
        <v>9</v>
      </c>
      <c r="I815" s="77" t="s">
        <v>10</v>
      </c>
      <c r="J815" s="79">
        <v>51</v>
      </c>
      <c r="K815" s="79">
        <v>87</v>
      </c>
      <c r="L815" s="79">
        <v>159</v>
      </c>
      <c r="M815" s="80">
        <v>7906.7280000000101</v>
      </c>
      <c r="N815" s="80">
        <v>155.03388235294099</v>
      </c>
      <c r="O815" s="81">
        <v>1.70588235294118</v>
      </c>
      <c r="P815" s="81">
        <v>1.82758620689655</v>
      </c>
      <c r="Q815" s="80">
        <v>1882.4780000000001</v>
      </c>
      <c r="R815" s="82">
        <v>0.23808558989255699</v>
      </c>
      <c r="S815" s="80">
        <v>95.077999999999605</v>
      </c>
      <c r="T815" s="82">
        <v>1.202494887898E-2</v>
      </c>
      <c r="U815" s="83">
        <v>331</v>
      </c>
      <c r="V815" s="84">
        <v>54</v>
      </c>
    </row>
    <row r="816" spans="1:22" x14ac:dyDescent="0.25">
      <c r="A816" s="18" t="str">
        <f t="shared" si="12"/>
        <v>202303-North Central72</v>
      </c>
      <c r="B816" s="76">
        <v>2023</v>
      </c>
      <c r="C816" s="77">
        <v>661754</v>
      </c>
      <c r="D816" s="77" t="s">
        <v>182</v>
      </c>
      <c r="E816" s="77" t="s">
        <v>471</v>
      </c>
      <c r="F816" s="77" t="s">
        <v>419</v>
      </c>
      <c r="G816" s="78" t="s">
        <v>533</v>
      </c>
      <c r="H816" s="77" t="s">
        <v>9</v>
      </c>
      <c r="I816" s="77" t="s">
        <v>10</v>
      </c>
      <c r="J816" s="79">
        <v>36</v>
      </c>
      <c r="K816" s="79">
        <v>59</v>
      </c>
      <c r="L816" s="79">
        <v>176</v>
      </c>
      <c r="M816" s="80">
        <v>7840.192</v>
      </c>
      <c r="N816" s="80">
        <v>217.783111111111</v>
      </c>
      <c r="O816" s="81">
        <v>1.6388888888888899</v>
      </c>
      <c r="P816" s="81">
        <v>2.9830508474576298</v>
      </c>
      <c r="Q816" s="80">
        <v>2000.692</v>
      </c>
      <c r="R816" s="82">
        <v>0.25518405671697802</v>
      </c>
      <c r="S816" s="80">
        <v>820.34199999999998</v>
      </c>
      <c r="T816" s="82">
        <v>0.10463289674538601</v>
      </c>
      <c r="U816" s="83">
        <v>332</v>
      </c>
      <c r="V816" s="84">
        <v>72</v>
      </c>
    </row>
    <row r="817" spans="1:22" x14ac:dyDescent="0.25">
      <c r="A817" s="18" t="str">
        <f t="shared" si="12"/>
        <v>202306-South East37</v>
      </c>
      <c r="B817" s="76">
        <v>2023</v>
      </c>
      <c r="C817" s="77">
        <v>766167</v>
      </c>
      <c r="D817" s="77" t="s">
        <v>211</v>
      </c>
      <c r="E817" s="77" t="s">
        <v>476</v>
      </c>
      <c r="F817" s="77" t="s">
        <v>411</v>
      </c>
      <c r="G817" s="78" t="s">
        <v>536</v>
      </c>
      <c r="H817" s="77" t="s">
        <v>9</v>
      </c>
      <c r="I817" s="77" t="s">
        <v>10</v>
      </c>
      <c r="J817" s="79">
        <v>29</v>
      </c>
      <c r="K817" s="79">
        <v>68</v>
      </c>
      <c r="L817" s="79">
        <v>149</v>
      </c>
      <c r="M817" s="80">
        <v>7769.2079999999996</v>
      </c>
      <c r="N817" s="80">
        <v>267.90372413793102</v>
      </c>
      <c r="O817" s="81">
        <v>2.3448275862068999</v>
      </c>
      <c r="P817" s="81">
        <v>2.1911764705882399</v>
      </c>
      <c r="Q817" s="80">
        <v>1832.9580000000001</v>
      </c>
      <c r="R817" s="82">
        <v>0.235925978555343</v>
      </c>
      <c r="S817" s="80">
        <v>794.35799999999995</v>
      </c>
      <c r="T817" s="82">
        <v>0.102244398656851</v>
      </c>
      <c r="U817" s="83">
        <v>333</v>
      </c>
      <c r="V817" s="84">
        <v>37</v>
      </c>
    </row>
    <row r="818" spans="1:22" x14ac:dyDescent="0.25">
      <c r="A818" s="18" t="str">
        <f t="shared" si="12"/>
        <v>202306-South East38</v>
      </c>
      <c r="B818" s="76">
        <v>2023</v>
      </c>
      <c r="C818" s="77">
        <v>547050</v>
      </c>
      <c r="D818" s="77" t="s">
        <v>137</v>
      </c>
      <c r="E818" s="77" t="s">
        <v>476</v>
      </c>
      <c r="F818" s="77" t="s">
        <v>397</v>
      </c>
      <c r="G818" s="78" t="s">
        <v>536</v>
      </c>
      <c r="H818" s="77" t="s">
        <v>2</v>
      </c>
      <c r="I818" s="77" t="s">
        <v>10</v>
      </c>
      <c r="J818" s="79">
        <v>56</v>
      </c>
      <c r="K818" s="79">
        <v>56</v>
      </c>
      <c r="L818" s="79">
        <v>179</v>
      </c>
      <c r="M818" s="80">
        <v>7567.4549999999999</v>
      </c>
      <c r="N818" s="80">
        <v>135.13312500000001</v>
      </c>
      <c r="O818" s="81">
        <v>1</v>
      </c>
      <c r="P818" s="81">
        <v>3.1964285714285698</v>
      </c>
      <c r="Q818" s="80">
        <v>1066.2049999999999</v>
      </c>
      <c r="R818" s="82">
        <v>0.14089347079037801</v>
      </c>
      <c r="S818" s="80">
        <v>-848.99500000000103</v>
      </c>
      <c r="T818" s="82">
        <v>-0.112190293830621</v>
      </c>
      <c r="U818" s="83">
        <v>334</v>
      </c>
      <c r="V818" s="84">
        <v>38</v>
      </c>
    </row>
    <row r="819" spans="1:22" x14ac:dyDescent="0.25">
      <c r="A819" s="18" t="str">
        <f t="shared" si="12"/>
        <v>202302-South West47</v>
      </c>
      <c r="B819" s="76">
        <v>2023</v>
      </c>
      <c r="C819" s="77">
        <v>369346</v>
      </c>
      <c r="D819" s="77" t="s">
        <v>93</v>
      </c>
      <c r="E819" s="77" t="s">
        <v>474</v>
      </c>
      <c r="F819" s="77" t="s">
        <v>410</v>
      </c>
      <c r="G819" s="78" t="s">
        <v>537</v>
      </c>
      <c r="H819" s="77" t="s">
        <v>9</v>
      </c>
      <c r="I819" s="77" t="s">
        <v>10</v>
      </c>
      <c r="J819" s="79">
        <v>42</v>
      </c>
      <c r="K819" s="79">
        <v>60</v>
      </c>
      <c r="L819" s="79">
        <v>159</v>
      </c>
      <c r="M819" s="80">
        <v>7437.1279999999997</v>
      </c>
      <c r="N819" s="80">
        <v>177.07447619047599</v>
      </c>
      <c r="O819" s="81">
        <v>1.4285714285714299</v>
      </c>
      <c r="P819" s="81">
        <v>2.65</v>
      </c>
      <c r="Q819" s="80">
        <v>1669.6279999999999</v>
      </c>
      <c r="R819" s="82">
        <v>0.224499027043773</v>
      </c>
      <c r="S819" s="80">
        <v>259.62799999999999</v>
      </c>
      <c r="T819" s="82">
        <v>3.4909712458895403E-2</v>
      </c>
      <c r="U819" s="83">
        <v>335</v>
      </c>
      <c r="V819" s="84">
        <v>47</v>
      </c>
    </row>
    <row r="820" spans="1:22" x14ac:dyDescent="0.25">
      <c r="A820" s="18" t="str">
        <f t="shared" si="12"/>
        <v>202305-North East55</v>
      </c>
      <c r="B820" s="76">
        <v>2023</v>
      </c>
      <c r="C820" s="77">
        <v>206748</v>
      </c>
      <c r="D820" s="77" t="s">
        <v>52</v>
      </c>
      <c r="E820" s="77" t="s">
        <v>473</v>
      </c>
      <c r="F820" s="77" t="s">
        <v>407</v>
      </c>
      <c r="G820" s="78" t="s">
        <v>535</v>
      </c>
      <c r="H820" s="77" t="s">
        <v>9</v>
      </c>
      <c r="I820" s="77" t="s">
        <v>10</v>
      </c>
      <c r="J820" s="79">
        <v>24</v>
      </c>
      <c r="K820" s="79">
        <v>42</v>
      </c>
      <c r="L820" s="79">
        <v>147</v>
      </c>
      <c r="M820" s="80">
        <v>7402.0240000000003</v>
      </c>
      <c r="N820" s="80">
        <v>308.417666666667</v>
      </c>
      <c r="O820" s="81">
        <v>1.75</v>
      </c>
      <c r="P820" s="81">
        <v>3.5</v>
      </c>
      <c r="Q820" s="80">
        <v>1424.7739999999999</v>
      </c>
      <c r="R820" s="82">
        <v>0.19248437994797099</v>
      </c>
      <c r="S820" s="80">
        <v>582.373999999999</v>
      </c>
      <c r="T820" s="82">
        <v>7.8677669783291604E-2</v>
      </c>
      <c r="U820" s="83">
        <v>336</v>
      </c>
      <c r="V820" s="84">
        <v>55</v>
      </c>
    </row>
    <row r="821" spans="1:22" x14ac:dyDescent="0.25">
      <c r="A821" s="18" t="str">
        <f t="shared" si="12"/>
        <v>202306-South East39</v>
      </c>
      <c r="B821" s="76">
        <v>2023</v>
      </c>
      <c r="C821" s="77">
        <v>901914</v>
      </c>
      <c r="D821" s="77" t="s">
        <v>487</v>
      </c>
      <c r="E821" s="77" t="s">
        <v>476</v>
      </c>
      <c r="F821" s="77" t="s">
        <v>523</v>
      </c>
      <c r="G821" s="78" t="s">
        <v>536</v>
      </c>
      <c r="H821" s="77" t="s">
        <v>9</v>
      </c>
      <c r="I821" s="77" t="s">
        <v>10</v>
      </c>
      <c r="J821" s="79">
        <v>21</v>
      </c>
      <c r="K821" s="79">
        <v>46</v>
      </c>
      <c r="L821" s="79">
        <v>145</v>
      </c>
      <c r="M821" s="80">
        <v>7313.0832</v>
      </c>
      <c r="N821" s="80">
        <v>348.24205714285699</v>
      </c>
      <c r="O821" s="81">
        <v>2.1904761904761898</v>
      </c>
      <c r="P821" s="81">
        <v>3.1521739130434798</v>
      </c>
      <c r="Q821" s="80">
        <v>1520.0832</v>
      </c>
      <c r="R821" s="82">
        <v>0.207858048162231</v>
      </c>
      <c r="S821" s="80">
        <v>771.88319999999999</v>
      </c>
      <c r="T821" s="82">
        <v>0.105548259043463</v>
      </c>
      <c r="U821" s="83">
        <v>337</v>
      </c>
      <c r="V821" s="84">
        <v>39</v>
      </c>
    </row>
    <row r="822" spans="1:22" x14ac:dyDescent="0.25">
      <c r="A822" s="18" t="str">
        <f t="shared" si="12"/>
        <v>202306-South East40</v>
      </c>
      <c r="B822" s="76">
        <v>2023</v>
      </c>
      <c r="C822" s="77">
        <v>765645</v>
      </c>
      <c r="D822" s="77" t="s">
        <v>488</v>
      </c>
      <c r="E822" s="77" t="s">
        <v>476</v>
      </c>
      <c r="F822" s="77" t="s">
        <v>523</v>
      </c>
      <c r="G822" s="78" t="s">
        <v>536</v>
      </c>
      <c r="H822" s="77" t="s">
        <v>9</v>
      </c>
      <c r="I822" s="77" t="s">
        <v>10</v>
      </c>
      <c r="J822" s="79">
        <v>17</v>
      </c>
      <c r="K822" s="79">
        <v>59</v>
      </c>
      <c r="L822" s="79">
        <v>165</v>
      </c>
      <c r="M822" s="80">
        <v>7255.48</v>
      </c>
      <c r="N822" s="80">
        <v>426.792941176471</v>
      </c>
      <c r="O822" s="81">
        <v>3.47058823529412</v>
      </c>
      <c r="P822" s="81">
        <v>2.79661016949153</v>
      </c>
      <c r="Q822" s="80">
        <v>1835.23</v>
      </c>
      <c r="R822" s="82">
        <v>0.25294398165248899</v>
      </c>
      <c r="S822" s="80">
        <v>1204.6099999999999</v>
      </c>
      <c r="T822" s="82">
        <v>0.166027609475872</v>
      </c>
      <c r="U822" s="83">
        <v>338</v>
      </c>
      <c r="V822" s="84">
        <v>40</v>
      </c>
    </row>
    <row r="823" spans="1:22" x14ac:dyDescent="0.25">
      <c r="A823" s="18" t="str">
        <f t="shared" si="12"/>
        <v>202304-South Central68</v>
      </c>
      <c r="B823" s="76">
        <v>2023</v>
      </c>
      <c r="C823" s="77">
        <v>331231</v>
      </c>
      <c r="D823" s="77" t="s">
        <v>307</v>
      </c>
      <c r="E823" s="77" t="s">
        <v>472</v>
      </c>
      <c r="F823" s="77" t="s">
        <v>421</v>
      </c>
      <c r="G823" s="78" t="s">
        <v>534</v>
      </c>
      <c r="H823" s="77" t="s">
        <v>9</v>
      </c>
      <c r="I823" s="77" t="s">
        <v>10</v>
      </c>
      <c r="J823" s="79">
        <v>35</v>
      </c>
      <c r="K823" s="79">
        <v>72</v>
      </c>
      <c r="L823" s="79">
        <v>202</v>
      </c>
      <c r="M823" s="80">
        <v>7238.1455999999998</v>
      </c>
      <c r="N823" s="80">
        <v>206.80416</v>
      </c>
      <c r="O823" s="81">
        <v>2.05714285714286</v>
      </c>
      <c r="P823" s="81">
        <v>2.8055555555555598</v>
      </c>
      <c r="Q823" s="80">
        <v>1054.1456000000001</v>
      </c>
      <c r="R823" s="82">
        <v>0.14563752351154699</v>
      </c>
      <c r="S823" s="80">
        <v>3.14559999999936</v>
      </c>
      <c r="T823" s="82">
        <v>4.3458644987734999E-4</v>
      </c>
      <c r="U823" s="83">
        <v>339</v>
      </c>
      <c r="V823" s="84">
        <v>68</v>
      </c>
    </row>
    <row r="824" spans="1:22" x14ac:dyDescent="0.25">
      <c r="A824" s="18" t="str">
        <f t="shared" si="12"/>
        <v>202302-South West48</v>
      </c>
      <c r="B824" s="76">
        <v>2023</v>
      </c>
      <c r="C824" s="77">
        <v>988636</v>
      </c>
      <c r="D824" s="77" t="s">
        <v>272</v>
      </c>
      <c r="E824" s="77" t="s">
        <v>474</v>
      </c>
      <c r="F824" s="77" t="s">
        <v>418</v>
      </c>
      <c r="G824" s="78" t="s">
        <v>537</v>
      </c>
      <c r="H824" s="77" t="s">
        <v>9</v>
      </c>
      <c r="I824" s="77" t="s">
        <v>10</v>
      </c>
      <c r="J824" s="79">
        <v>27</v>
      </c>
      <c r="K824" s="79">
        <v>62</v>
      </c>
      <c r="L824" s="79">
        <v>167</v>
      </c>
      <c r="M824" s="80">
        <v>7237.0640000000003</v>
      </c>
      <c r="N824" s="80">
        <v>268.039407407407</v>
      </c>
      <c r="O824" s="81">
        <v>2.2962962962962998</v>
      </c>
      <c r="P824" s="81">
        <v>2.69354838709677</v>
      </c>
      <c r="Q824" s="80">
        <v>1883.5640000000001</v>
      </c>
      <c r="R824" s="82">
        <v>0.26026631794329902</v>
      </c>
      <c r="S824" s="80">
        <v>951.36400000000003</v>
      </c>
      <c r="T824" s="82">
        <v>0.13145717655668099</v>
      </c>
      <c r="U824" s="83">
        <v>340</v>
      </c>
      <c r="V824" s="84">
        <v>48</v>
      </c>
    </row>
    <row r="825" spans="1:22" x14ac:dyDescent="0.25">
      <c r="A825" s="18" t="str">
        <f t="shared" si="12"/>
        <v>202304-South Central69</v>
      </c>
      <c r="B825" s="76">
        <v>2023</v>
      </c>
      <c r="C825" s="77">
        <v>270575</v>
      </c>
      <c r="D825" s="77" t="s">
        <v>68</v>
      </c>
      <c r="E825" s="77" t="s">
        <v>472</v>
      </c>
      <c r="F825" s="77" t="s">
        <v>421</v>
      </c>
      <c r="G825" s="78" t="s">
        <v>534</v>
      </c>
      <c r="H825" s="77" t="s">
        <v>9</v>
      </c>
      <c r="I825" s="77" t="s">
        <v>10</v>
      </c>
      <c r="J825" s="79">
        <v>48</v>
      </c>
      <c r="K825" s="79">
        <v>66</v>
      </c>
      <c r="L825" s="79">
        <v>129</v>
      </c>
      <c r="M825" s="80">
        <v>7195.7970000000096</v>
      </c>
      <c r="N825" s="80">
        <v>149.91243750000001</v>
      </c>
      <c r="O825" s="81">
        <v>1.375</v>
      </c>
      <c r="P825" s="81">
        <v>1.9545454545454499</v>
      </c>
      <c r="Q825" s="80">
        <v>837.046999999999</v>
      </c>
      <c r="R825" s="82">
        <v>0.116324432165054</v>
      </c>
      <c r="S825" s="80">
        <v>-572.953000000001</v>
      </c>
      <c r="T825" s="82">
        <v>-7.9623285648552894E-2</v>
      </c>
      <c r="U825" s="83">
        <v>341</v>
      </c>
      <c r="V825" s="84">
        <v>69</v>
      </c>
    </row>
    <row r="826" spans="1:22" x14ac:dyDescent="0.25">
      <c r="A826" s="18" t="str">
        <f t="shared" si="12"/>
        <v>202303-North Central73</v>
      </c>
      <c r="B826" s="76">
        <v>2023</v>
      </c>
      <c r="C826" s="77">
        <v>826226</v>
      </c>
      <c r="D826" s="77" t="s">
        <v>229</v>
      </c>
      <c r="E826" s="77" t="s">
        <v>471</v>
      </c>
      <c r="F826" s="77" t="s">
        <v>396</v>
      </c>
      <c r="G826" s="78" t="s">
        <v>533</v>
      </c>
      <c r="H826" s="77" t="s">
        <v>2</v>
      </c>
      <c r="I826" s="77" t="s">
        <v>10</v>
      </c>
      <c r="J826" s="79">
        <v>26</v>
      </c>
      <c r="K826" s="79">
        <v>79</v>
      </c>
      <c r="L826" s="79">
        <v>225</v>
      </c>
      <c r="M826" s="80">
        <v>7193.55</v>
      </c>
      <c r="N826" s="80">
        <v>276.67500000000001</v>
      </c>
      <c r="O826" s="81">
        <v>3.0384615384615401</v>
      </c>
      <c r="P826" s="81">
        <v>2.84810126582278</v>
      </c>
      <c r="Q826" s="80">
        <v>556.54999999999905</v>
      </c>
      <c r="R826" s="82">
        <v>7.7367919872663601E-2</v>
      </c>
      <c r="S826" s="80">
        <v>-336.35000000000099</v>
      </c>
      <c r="T826" s="82">
        <v>-4.6757164404223298E-2</v>
      </c>
      <c r="U826" s="83">
        <v>342</v>
      </c>
      <c r="V826" s="84">
        <v>73</v>
      </c>
    </row>
    <row r="827" spans="1:22" x14ac:dyDescent="0.25">
      <c r="A827" s="18" t="str">
        <f t="shared" si="12"/>
        <v>202301-North West58</v>
      </c>
      <c r="B827" s="76">
        <v>2023</v>
      </c>
      <c r="C827" s="77">
        <v>984729</v>
      </c>
      <c r="D827" s="77" t="s">
        <v>368</v>
      </c>
      <c r="E827" s="77" t="s">
        <v>475</v>
      </c>
      <c r="F827" s="77" t="s">
        <v>409</v>
      </c>
      <c r="G827" s="78" t="s">
        <v>538</v>
      </c>
      <c r="H827" s="77" t="s">
        <v>9</v>
      </c>
      <c r="I827" s="77" t="s">
        <v>10</v>
      </c>
      <c r="J827" s="79">
        <v>38</v>
      </c>
      <c r="K827" s="79">
        <v>65</v>
      </c>
      <c r="L827" s="79">
        <v>128</v>
      </c>
      <c r="M827" s="80">
        <v>7098.9759999999997</v>
      </c>
      <c r="N827" s="80">
        <v>186.81515789473701</v>
      </c>
      <c r="O827" s="81">
        <v>1.7105263157894699</v>
      </c>
      <c r="P827" s="81">
        <v>1.96923076923077</v>
      </c>
      <c r="Q827" s="80">
        <v>1962.7260000000001</v>
      </c>
      <c r="R827" s="82">
        <v>0.27648015713815599</v>
      </c>
      <c r="S827" s="80">
        <v>713.77599999999995</v>
      </c>
      <c r="T827" s="82">
        <v>0.100546332316097</v>
      </c>
      <c r="U827" s="83">
        <v>343</v>
      </c>
      <c r="V827" s="84">
        <v>58</v>
      </c>
    </row>
    <row r="828" spans="1:22" x14ac:dyDescent="0.25">
      <c r="A828" s="18" t="str">
        <f t="shared" si="12"/>
        <v>202305-North East56</v>
      </c>
      <c r="B828" s="76">
        <v>2023</v>
      </c>
      <c r="C828" s="77">
        <v>126102</v>
      </c>
      <c r="D828" s="77" t="s">
        <v>17</v>
      </c>
      <c r="E828" s="77" t="s">
        <v>473</v>
      </c>
      <c r="F828" s="77" t="s">
        <v>423</v>
      </c>
      <c r="G828" s="78" t="s">
        <v>535</v>
      </c>
      <c r="H828" s="77" t="s">
        <v>9</v>
      </c>
      <c r="I828" s="77" t="s">
        <v>10</v>
      </c>
      <c r="J828" s="79">
        <v>25</v>
      </c>
      <c r="K828" s="79">
        <v>73</v>
      </c>
      <c r="L828" s="79">
        <v>145</v>
      </c>
      <c r="M828" s="80">
        <v>7079.64</v>
      </c>
      <c r="N828" s="80">
        <v>283.18560000000002</v>
      </c>
      <c r="O828" s="81">
        <v>2.92</v>
      </c>
      <c r="P828" s="81">
        <v>1.9863013698630101</v>
      </c>
      <c r="Q828" s="80">
        <v>1698.14</v>
      </c>
      <c r="R828" s="82">
        <v>0.23986247888310699</v>
      </c>
      <c r="S828" s="80">
        <v>788.06</v>
      </c>
      <c r="T828" s="82">
        <v>0.11131356961653401</v>
      </c>
      <c r="U828" s="83">
        <v>344</v>
      </c>
      <c r="V828" s="84">
        <v>56</v>
      </c>
    </row>
    <row r="829" spans="1:22" x14ac:dyDescent="0.25">
      <c r="A829" s="18" t="str">
        <f t="shared" si="12"/>
        <v>202303-North Central74</v>
      </c>
      <c r="B829" s="76">
        <v>2023</v>
      </c>
      <c r="C829" s="77">
        <v>781121</v>
      </c>
      <c r="D829" s="77" t="s">
        <v>496</v>
      </c>
      <c r="E829" s="77" t="s">
        <v>471</v>
      </c>
      <c r="F829" s="77" t="s">
        <v>413</v>
      </c>
      <c r="G829" s="78" t="s">
        <v>535</v>
      </c>
      <c r="H829" s="77" t="s">
        <v>2</v>
      </c>
      <c r="I829" s="77" t="s">
        <v>10</v>
      </c>
      <c r="J829" s="79">
        <v>17</v>
      </c>
      <c r="K829" s="79">
        <v>37</v>
      </c>
      <c r="L829" s="79">
        <v>175</v>
      </c>
      <c r="M829" s="80">
        <v>7069.5042000000003</v>
      </c>
      <c r="N829" s="80">
        <v>415.853188235294</v>
      </c>
      <c r="O829" s="81">
        <v>2.1764705882352899</v>
      </c>
      <c r="P829" s="81">
        <v>4.7297297297297298</v>
      </c>
      <c r="Q829" s="80">
        <v>728.00419999999997</v>
      </c>
      <c r="R829" s="82">
        <v>0.102978112665949</v>
      </c>
      <c r="S829" s="80">
        <v>160.30420000000001</v>
      </c>
      <c r="T829" s="82">
        <v>2.2675451554297101E-2</v>
      </c>
      <c r="U829" s="83">
        <v>345</v>
      </c>
      <c r="V829" s="84">
        <v>74</v>
      </c>
    </row>
    <row r="830" spans="1:22" x14ac:dyDescent="0.25">
      <c r="A830" s="18" t="str">
        <f t="shared" si="12"/>
        <v>202304-South Central70</v>
      </c>
      <c r="B830" s="76">
        <v>2023</v>
      </c>
      <c r="C830" s="77">
        <v>726602</v>
      </c>
      <c r="D830" s="77" t="s">
        <v>191</v>
      </c>
      <c r="E830" s="77" t="s">
        <v>472</v>
      </c>
      <c r="F830" s="77" t="s">
        <v>421</v>
      </c>
      <c r="G830" s="78" t="s">
        <v>534</v>
      </c>
      <c r="H830" s="77" t="s">
        <v>9</v>
      </c>
      <c r="I830" s="77" t="s">
        <v>10</v>
      </c>
      <c r="J830" s="79">
        <v>19</v>
      </c>
      <c r="K830" s="79">
        <v>54</v>
      </c>
      <c r="L830" s="79">
        <v>154</v>
      </c>
      <c r="M830" s="80">
        <v>7023.6804000000002</v>
      </c>
      <c r="N830" s="80">
        <v>369.66738947368401</v>
      </c>
      <c r="O830" s="81">
        <v>2.8421052631578898</v>
      </c>
      <c r="P830" s="81">
        <v>2.8518518518518499</v>
      </c>
      <c r="Q830" s="80">
        <v>986.43039999999996</v>
      </c>
      <c r="R830" s="82">
        <v>0.14044352018067299</v>
      </c>
      <c r="S830" s="80">
        <v>400.930399999999</v>
      </c>
      <c r="T830" s="82">
        <v>5.7082665663431897E-2</v>
      </c>
      <c r="U830" s="83">
        <v>346</v>
      </c>
      <c r="V830" s="84">
        <v>70</v>
      </c>
    </row>
    <row r="831" spans="1:22" x14ac:dyDescent="0.25">
      <c r="A831" s="18" t="str">
        <f t="shared" si="12"/>
        <v>202306-South East41</v>
      </c>
      <c r="B831" s="76">
        <v>2023</v>
      </c>
      <c r="C831" s="77">
        <v>911084</v>
      </c>
      <c r="D831" s="77" t="s">
        <v>253</v>
      </c>
      <c r="E831" s="77" t="s">
        <v>476</v>
      </c>
      <c r="F831" s="77" t="s">
        <v>417</v>
      </c>
      <c r="G831" s="78" t="s">
        <v>536</v>
      </c>
      <c r="H831" s="77" t="s">
        <v>9</v>
      </c>
      <c r="I831" s="77" t="s">
        <v>10</v>
      </c>
      <c r="J831" s="79">
        <v>15</v>
      </c>
      <c r="K831" s="79">
        <v>63</v>
      </c>
      <c r="L831" s="79">
        <v>184</v>
      </c>
      <c r="M831" s="80">
        <v>6900.5951999999997</v>
      </c>
      <c r="N831" s="80">
        <v>460.03967999999998</v>
      </c>
      <c r="O831" s="81">
        <v>4.2</v>
      </c>
      <c r="P831" s="81">
        <v>2.92063492063492</v>
      </c>
      <c r="Q831" s="80">
        <v>1229.5952</v>
      </c>
      <c r="R831" s="82">
        <v>0.17818683234744701</v>
      </c>
      <c r="S831" s="80">
        <v>660.17519999999899</v>
      </c>
      <c r="T831" s="82">
        <v>9.5669312699287107E-2</v>
      </c>
      <c r="U831" s="83">
        <v>347</v>
      </c>
      <c r="V831" s="84">
        <v>41</v>
      </c>
    </row>
    <row r="832" spans="1:22" x14ac:dyDescent="0.25">
      <c r="A832" s="18" t="str">
        <f t="shared" si="12"/>
        <v>202302-South West49</v>
      </c>
      <c r="B832" s="76">
        <v>2023</v>
      </c>
      <c r="C832" s="77">
        <v>160574</v>
      </c>
      <c r="D832" s="77" t="s">
        <v>494</v>
      </c>
      <c r="E832" s="77" t="s">
        <v>474</v>
      </c>
      <c r="F832" s="77" t="s">
        <v>526</v>
      </c>
      <c r="G832" s="78" t="s">
        <v>537</v>
      </c>
      <c r="H832" s="77" t="s">
        <v>9</v>
      </c>
      <c r="I832" s="77" t="s">
        <v>10</v>
      </c>
      <c r="J832" s="79">
        <v>23</v>
      </c>
      <c r="K832" s="79">
        <v>45</v>
      </c>
      <c r="L832" s="79">
        <v>132</v>
      </c>
      <c r="M832" s="80">
        <v>6738.9780000000001</v>
      </c>
      <c r="N832" s="80">
        <v>292.999043478261</v>
      </c>
      <c r="O832" s="81">
        <v>1.9565217391304299</v>
      </c>
      <c r="P832" s="81">
        <v>2.93333333333333</v>
      </c>
      <c r="Q832" s="80">
        <v>949.47799999999995</v>
      </c>
      <c r="R832" s="82">
        <v>0.14089347079037801</v>
      </c>
      <c r="S832" s="80">
        <v>163.97800000000001</v>
      </c>
      <c r="T832" s="82">
        <v>2.43327697463918E-2</v>
      </c>
      <c r="U832" s="83">
        <v>348</v>
      </c>
      <c r="V832" s="84">
        <v>49</v>
      </c>
    </row>
    <row r="833" spans="1:22" x14ac:dyDescent="0.25">
      <c r="A833" s="18" t="str">
        <f t="shared" si="12"/>
        <v>202301-North West59</v>
      </c>
      <c r="B833" s="76">
        <v>2023</v>
      </c>
      <c r="C833" s="77">
        <v>879751</v>
      </c>
      <c r="D833" s="77" t="s">
        <v>244</v>
      </c>
      <c r="E833" s="77" t="s">
        <v>475</v>
      </c>
      <c r="F833" s="77" t="s">
        <v>402</v>
      </c>
      <c r="G833" s="78" t="s">
        <v>538</v>
      </c>
      <c r="H833" s="77" t="s">
        <v>9</v>
      </c>
      <c r="I833" s="77" t="s">
        <v>10</v>
      </c>
      <c r="J833" s="79">
        <v>49</v>
      </c>
      <c r="K833" s="79">
        <v>67</v>
      </c>
      <c r="L833" s="79">
        <v>193</v>
      </c>
      <c r="M833" s="80">
        <v>6718.317</v>
      </c>
      <c r="N833" s="80">
        <v>137.10851020408199</v>
      </c>
      <c r="O833" s="81">
        <v>1.3673469387755099</v>
      </c>
      <c r="P833" s="81">
        <v>2.8805970149253701</v>
      </c>
      <c r="Q833" s="80">
        <v>946.56700000000001</v>
      </c>
      <c r="R833" s="82">
        <v>0.14089347079037801</v>
      </c>
      <c r="S833" s="80">
        <v>-646.13300000000004</v>
      </c>
      <c r="T833" s="82">
        <v>-9.6174830690483895E-2</v>
      </c>
      <c r="U833" s="83">
        <v>349</v>
      </c>
      <c r="V833" s="84">
        <v>59</v>
      </c>
    </row>
    <row r="834" spans="1:22" x14ac:dyDescent="0.25">
      <c r="A834" s="18" t="str">
        <f t="shared" ref="A834:A897" si="13">B834&amp;E834&amp;V834</f>
        <v>202306-South East42</v>
      </c>
      <c r="B834" s="76">
        <v>2023</v>
      </c>
      <c r="C834" s="77">
        <v>789083</v>
      </c>
      <c r="D834" s="77" t="s">
        <v>349</v>
      </c>
      <c r="E834" s="77" t="s">
        <v>476</v>
      </c>
      <c r="F834" s="77" t="s">
        <v>417</v>
      </c>
      <c r="G834" s="78" t="s">
        <v>536</v>
      </c>
      <c r="H834" s="77" t="s">
        <v>9</v>
      </c>
      <c r="I834" s="77" t="s">
        <v>10</v>
      </c>
      <c r="J834" s="79">
        <v>40</v>
      </c>
      <c r="K834" s="79">
        <v>58</v>
      </c>
      <c r="L834" s="79">
        <v>152</v>
      </c>
      <c r="M834" s="80">
        <v>6715.3263999999999</v>
      </c>
      <c r="N834" s="80">
        <v>167.88316</v>
      </c>
      <c r="O834" s="81">
        <v>1.45</v>
      </c>
      <c r="P834" s="81">
        <v>2.6206896551724101</v>
      </c>
      <c r="Q834" s="80">
        <v>569.57639999999901</v>
      </c>
      <c r="R834" s="82">
        <v>8.4817381326393798E-2</v>
      </c>
      <c r="S834" s="80">
        <v>-820.02360000000101</v>
      </c>
      <c r="T834" s="82">
        <v>-0.122112247589336</v>
      </c>
      <c r="U834" s="83">
        <v>350</v>
      </c>
      <c r="V834" s="84">
        <v>42</v>
      </c>
    </row>
    <row r="835" spans="1:22" x14ac:dyDescent="0.25">
      <c r="A835" s="18" t="str">
        <f t="shared" si="13"/>
        <v>202303-North Central75</v>
      </c>
      <c r="B835" s="76">
        <v>2023</v>
      </c>
      <c r="C835" s="77">
        <v>636281</v>
      </c>
      <c r="D835" s="77" t="s">
        <v>171</v>
      </c>
      <c r="E835" s="77" t="s">
        <v>471</v>
      </c>
      <c r="F835" s="77" t="s">
        <v>419</v>
      </c>
      <c r="G835" s="78" t="s">
        <v>538</v>
      </c>
      <c r="H835" s="77" t="s">
        <v>2</v>
      </c>
      <c r="I835" s="77" t="s">
        <v>10</v>
      </c>
      <c r="J835" s="79">
        <v>52</v>
      </c>
      <c r="K835" s="79">
        <v>61</v>
      </c>
      <c r="L835" s="79">
        <v>142</v>
      </c>
      <c r="M835" s="80">
        <v>6541.90600000001</v>
      </c>
      <c r="N835" s="80">
        <v>125.805884615385</v>
      </c>
      <c r="O835" s="81">
        <v>1.17307692307692</v>
      </c>
      <c r="P835" s="81">
        <v>2.3278688524590199</v>
      </c>
      <c r="Q835" s="80">
        <v>1019.4059999999999</v>
      </c>
      <c r="R835" s="82">
        <v>0.15582706324425899</v>
      </c>
      <c r="S835" s="80">
        <v>-659.69400000000098</v>
      </c>
      <c r="T835" s="82">
        <v>-0.100841253298351</v>
      </c>
      <c r="U835" s="83">
        <v>351</v>
      </c>
      <c r="V835" s="84">
        <v>75</v>
      </c>
    </row>
    <row r="836" spans="1:22" x14ac:dyDescent="0.25">
      <c r="A836" s="18" t="str">
        <f t="shared" si="13"/>
        <v>202306-South East43</v>
      </c>
      <c r="B836" s="76">
        <v>2023</v>
      </c>
      <c r="C836" s="77">
        <v>833196</v>
      </c>
      <c r="D836" s="77" t="s">
        <v>329</v>
      </c>
      <c r="E836" s="77" t="s">
        <v>476</v>
      </c>
      <c r="F836" s="77" t="s">
        <v>411</v>
      </c>
      <c r="G836" s="78" t="s">
        <v>536</v>
      </c>
      <c r="H836" s="77" t="s">
        <v>9</v>
      </c>
      <c r="I836" s="77" t="s">
        <v>10</v>
      </c>
      <c r="J836" s="79">
        <v>21</v>
      </c>
      <c r="K836" s="79">
        <v>54</v>
      </c>
      <c r="L836" s="79">
        <v>117</v>
      </c>
      <c r="M836" s="80">
        <v>6523.8639999999996</v>
      </c>
      <c r="N836" s="80">
        <v>310.66019047619102</v>
      </c>
      <c r="O836" s="81">
        <v>2.5714285714285698</v>
      </c>
      <c r="P836" s="81">
        <v>2.1666666666666701</v>
      </c>
      <c r="Q836" s="80">
        <v>1539.114</v>
      </c>
      <c r="R836" s="82">
        <v>0.23592061391837699</v>
      </c>
      <c r="S836" s="80">
        <v>781.904</v>
      </c>
      <c r="T836" s="82">
        <v>0.119852896994787</v>
      </c>
      <c r="U836" s="83">
        <v>352</v>
      </c>
      <c r="V836" s="84">
        <v>43</v>
      </c>
    </row>
    <row r="837" spans="1:22" x14ac:dyDescent="0.25">
      <c r="A837" s="18" t="str">
        <f t="shared" si="13"/>
        <v>202302-South West50</v>
      </c>
      <c r="B837" s="76">
        <v>2023</v>
      </c>
      <c r="C837" s="77">
        <v>448696</v>
      </c>
      <c r="D837" s="77" t="s">
        <v>355</v>
      </c>
      <c r="E837" s="77" t="s">
        <v>474</v>
      </c>
      <c r="F837" s="77" t="s">
        <v>410</v>
      </c>
      <c r="G837" s="78" t="s">
        <v>537</v>
      </c>
      <c r="H837" s="77" t="s">
        <v>9</v>
      </c>
      <c r="I837" s="77" t="s">
        <v>10</v>
      </c>
      <c r="J837" s="79">
        <v>54</v>
      </c>
      <c r="K837" s="79">
        <v>63</v>
      </c>
      <c r="L837" s="79">
        <v>162</v>
      </c>
      <c r="M837" s="80">
        <v>6397.9040000000095</v>
      </c>
      <c r="N837" s="80">
        <v>118.479703703704</v>
      </c>
      <c r="O837" s="81">
        <v>1.1666666666666701</v>
      </c>
      <c r="P837" s="81">
        <v>2.5714285714285698</v>
      </c>
      <c r="Q837" s="80">
        <v>1102.654</v>
      </c>
      <c r="R837" s="82">
        <v>0.17234613085785599</v>
      </c>
      <c r="S837" s="80">
        <v>-694.64599999999996</v>
      </c>
      <c r="T837" s="82">
        <v>-0.10857399548352099</v>
      </c>
      <c r="U837" s="83">
        <v>353</v>
      </c>
      <c r="V837" s="84">
        <v>50</v>
      </c>
    </row>
    <row r="838" spans="1:22" x14ac:dyDescent="0.25">
      <c r="A838" s="18" t="str">
        <f t="shared" si="13"/>
        <v>202305-North East57</v>
      </c>
      <c r="B838" s="76">
        <v>2023</v>
      </c>
      <c r="C838" s="77">
        <v>495920</v>
      </c>
      <c r="D838" s="77" t="s">
        <v>507</v>
      </c>
      <c r="E838" s="77" t="s">
        <v>473</v>
      </c>
      <c r="F838" s="77" t="s">
        <v>407</v>
      </c>
      <c r="G838" s="78" t="s">
        <v>535</v>
      </c>
      <c r="H838" s="77" t="s">
        <v>9</v>
      </c>
      <c r="I838" s="77" t="s">
        <v>10</v>
      </c>
      <c r="J838" s="79">
        <v>37</v>
      </c>
      <c r="K838" s="79">
        <v>55</v>
      </c>
      <c r="L838" s="79">
        <v>130</v>
      </c>
      <c r="M838" s="80">
        <v>6246.96</v>
      </c>
      <c r="N838" s="80">
        <v>168.83675675675701</v>
      </c>
      <c r="O838" s="81">
        <v>1.48648648648649</v>
      </c>
      <c r="P838" s="81">
        <v>2.3636363636363602</v>
      </c>
      <c r="Q838" s="80">
        <v>1672.46</v>
      </c>
      <c r="R838" s="82">
        <v>0.26772382086646901</v>
      </c>
      <c r="S838" s="80">
        <v>385.46</v>
      </c>
      <c r="T838" s="82">
        <v>6.17036126371866E-2</v>
      </c>
      <c r="U838" s="83">
        <v>354</v>
      </c>
      <c r="V838" s="84">
        <v>57</v>
      </c>
    </row>
    <row r="839" spans="1:22" x14ac:dyDescent="0.25">
      <c r="A839" s="18" t="str">
        <f t="shared" si="13"/>
        <v>202303-North Central76</v>
      </c>
      <c r="B839" s="76">
        <v>2023</v>
      </c>
      <c r="C839" s="77">
        <v>524048</v>
      </c>
      <c r="D839" s="77" t="s">
        <v>481</v>
      </c>
      <c r="E839" s="77" t="s">
        <v>471</v>
      </c>
      <c r="F839" s="77" t="s">
        <v>396</v>
      </c>
      <c r="G839" s="78" t="s">
        <v>538</v>
      </c>
      <c r="H839" s="77" t="s">
        <v>2</v>
      </c>
      <c r="I839" s="77" t="s">
        <v>10</v>
      </c>
      <c r="J839" s="79">
        <v>20</v>
      </c>
      <c r="K839" s="79">
        <v>39</v>
      </c>
      <c r="L839" s="79">
        <v>146</v>
      </c>
      <c r="M839" s="80">
        <v>6211.1040000000003</v>
      </c>
      <c r="N839" s="80">
        <v>310.55520000000001</v>
      </c>
      <c r="O839" s="81">
        <v>1.95</v>
      </c>
      <c r="P839" s="81">
        <v>3.7435897435897401</v>
      </c>
      <c r="Q839" s="80">
        <v>875.10399999999902</v>
      </c>
      <c r="R839" s="82">
        <v>0.14089347079037801</v>
      </c>
      <c r="S839" s="80">
        <v>212.20399999999901</v>
      </c>
      <c r="T839" s="82">
        <v>3.4165262729459897E-2</v>
      </c>
      <c r="U839" s="83">
        <v>355</v>
      </c>
      <c r="V839" s="84">
        <v>76</v>
      </c>
    </row>
    <row r="840" spans="1:22" x14ac:dyDescent="0.25">
      <c r="A840" s="18" t="str">
        <f t="shared" si="13"/>
        <v>202304-South Central71</v>
      </c>
      <c r="B840" s="76">
        <v>2023</v>
      </c>
      <c r="C840" s="77">
        <v>601052</v>
      </c>
      <c r="D840" s="77" t="s">
        <v>319</v>
      </c>
      <c r="E840" s="77" t="s">
        <v>472</v>
      </c>
      <c r="F840" s="77" t="s">
        <v>421</v>
      </c>
      <c r="G840" s="78" t="s">
        <v>534</v>
      </c>
      <c r="H840" s="77" t="s">
        <v>9</v>
      </c>
      <c r="I840" s="77" t="s">
        <v>10</v>
      </c>
      <c r="J840" s="79">
        <v>18</v>
      </c>
      <c r="K840" s="79">
        <v>65</v>
      </c>
      <c r="L840" s="79">
        <v>137</v>
      </c>
      <c r="M840" s="80">
        <v>6193.3040000000001</v>
      </c>
      <c r="N840" s="80">
        <v>344.07244444444399</v>
      </c>
      <c r="O840" s="81">
        <v>3.6111111111111098</v>
      </c>
      <c r="P840" s="81">
        <v>2.10769230769231</v>
      </c>
      <c r="Q840" s="80">
        <v>1571.3040000000001</v>
      </c>
      <c r="R840" s="82">
        <v>0.25371013597911501</v>
      </c>
      <c r="S840" s="80">
        <v>1004.304</v>
      </c>
      <c r="T840" s="82">
        <v>0.16215964854946599</v>
      </c>
      <c r="U840" s="83">
        <v>356</v>
      </c>
      <c r="V840" s="84">
        <v>71</v>
      </c>
    </row>
    <row r="841" spans="1:22" x14ac:dyDescent="0.25">
      <c r="A841" s="18" t="str">
        <f t="shared" si="13"/>
        <v>202302-South West51</v>
      </c>
      <c r="B841" s="76">
        <v>2023</v>
      </c>
      <c r="C841" s="77">
        <v>731519</v>
      </c>
      <c r="D841" s="77" t="s">
        <v>196</v>
      </c>
      <c r="E841" s="77" t="s">
        <v>474</v>
      </c>
      <c r="F841" s="77" t="s">
        <v>410</v>
      </c>
      <c r="G841" s="78" t="s">
        <v>537</v>
      </c>
      <c r="H841" s="77" t="s">
        <v>9</v>
      </c>
      <c r="I841" s="77" t="s">
        <v>10</v>
      </c>
      <c r="J841" s="79">
        <v>33</v>
      </c>
      <c r="K841" s="79">
        <v>51</v>
      </c>
      <c r="L841" s="79">
        <v>132</v>
      </c>
      <c r="M841" s="80">
        <v>6145.3440000000001</v>
      </c>
      <c r="N841" s="80">
        <v>186.22254545454601</v>
      </c>
      <c r="O841" s="81">
        <v>1.5454545454545501</v>
      </c>
      <c r="P841" s="81">
        <v>2.5882352941176499</v>
      </c>
      <c r="Q841" s="80">
        <v>1851.3440000000001</v>
      </c>
      <c r="R841" s="82">
        <v>0.30125962029139403</v>
      </c>
      <c r="S841" s="80">
        <v>739.24400000000003</v>
      </c>
      <c r="T841" s="82">
        <v>0.120293347288614</v>
      </c>
      <c r="U841" s="83">
        <v>357</v>
      </c>
      <c r="V841" s="84">
        <v>51</v>
      </c>
    </row>
    <row r="842" spans="1:22" x14ac:dyDescent="0.25">
      <c r="A842" s="18" t="str">
        <f t="shared" si="13"/>
        <v>202306-South East44</v>
      </c>
      <c r="B842" s="76">
        <v>2023</v>
      </c>
      <c r="C842" s="77">
        <v>772869</v>
      </c>
      <c r="D842" s="77" t="s">
        <v>216</v>
      </c>
      <c r="E842" s="77" t="s">
        <v>476</v>
      </c>
      <c r="F842" s="77" t="s">
        <v>411</v>
      </c>
      <c r="G842" s="78" t="s">
        <v>536</v>
      </c>
      <c r="H842" s="77" t="s">
        <v>9</v>
      </c>
      <c r="I842" s="77" t="s">
        <v>10</v>
      </c>
      <c r="J842" s="79">
        <v>45</v>
      </c>
      <c r="K842" s="79">
        <v>70</v>
      </c>
      <c r="L842" s="79">
        <v>133</v>
      </c>
      <c r="M842" s="80">
        <v>6085.3360000000002</v>
      </c>
      <c r="N842" s="80">
        <v>135.229688888889</v>
      </c>
      <c r="O842" s="81">
        <v>1.55555555555556</v>
      </c>
      <c r="P842" s="81">
        <v>1.9</v>
      </c>
      <c r="Q842" s="80">
        <v>1229.586</v>
      </c>
      <c r="R842" s="82">
        <v>0.20205720768746399</v>
      </c>
      <c r="S842" s="80">
        <v>-339.41399999999999</v>
      </c>
      <c r="T842" s="82">
        <v>-5.5775720518965503E-2</v>
      </c>
      <c r="U842" s="83">
        <v>358</v>
      </c>
      <c r="V842" s="84">
        <v>44</v>
      </c>
    </row>
    <row r="843" spans="1:22" x14ac:dyDescent="0.25">
      <c r="A843" s="18" t="str">
        <f t="shared" si="13"/>
        <v>202304-South Central72</v>
      </c>
      <c r="B843" s="76">
        <v>2023</v>
      </c>
      <c r="C843" s="77">
        <v>668464</v>
      </c>
      <c r="D843" s="77" t="s">
        <v>370</v>
      </c>
      <c r="E843" s="77" t="s">
        <v>472</v>
      </c>
      <c r="F843" s="77" t="s">
        <v>421</v>
      </c>
      <c r="G843" s="78" t="s">
        <v>534</v>
      </c>
      <c r="H843" s="77" t="s">
        <v>9</v>
      </c>
      <c r="I843" s="77" t="s">
        <v>10</v>
      </c>
      <c r="J843" s="79">
        <v>33</v>
      </c>
      <c r="K843" s="79">
        <v>51</v>
      </c>
      <c r="L843" s="79">
        <v>134</v>
      </c>
      <c r="M843" s="80">
        <v>6074.1279999999997</v>
      </c>
      <c r="N843" s="80">
        <v>184.06448484848499</v>
      </c>
      <c r="O843" s="81">
        <v>1.5454545454545501</v>
      </c>
      <c r="P843" s="81">
        <v>2.62745098039216</v>
      </c>
      <c r="Q843" s="80">
        <v>1161.1279999999999</v>
      </c>
      <c r="R843" s="82">
        <v>0.19115961994874001</v>
      </c>
      <c r="S843" s="80">
        <v>186.12799999999999</v>
      </c>
      <c r="T843" s="82">
        <v>3.06427523423939E-2</v>
      </c>
      <c r="U843" s="83">
        <v>359</v>
      </c>
      <c r="V843" s="84">
        <v>72</v>
      </c>
    </row>
    <row r="844" spans="1:22" x14ac:dyDescent="0.25">
      <c r="A844" s="18" t="str">
        <f t="shared" si="13"/>
        <v>202301-North West60</v>
      </c>
      <c r="B844" s="76">
        <v>2023</v>
      </c>
      <c r="C844" s="77">
        <v>309592</v>
      </c>
      <c r="D844" s="77" t="s">
        <v>455</v>
      </c>
      <c r="E844" s="77" t="s">
        <v>475</v>
      </c>
      <c r="F844" s="77" t="s">
        <v>409</v>
      </c>
      <c r="G844" s="78" t="s">
        <v>538</v>
      </c>
      <c r="H844" s="77" t="s">
        <v>9</v>
      </c>
      <c r="I844" s="77" t="s">
        <v>10</v>
      </c>
      <c r="J844" s="79">
        <v>18</v>
      </c>
      <c r="K844" s="79">
        <v>27</v>
      </c>
      <c r="L844" s="79">
        <v>115</v>
      </c>
      <c r="M844" s="80">
        <v>5995.08</v>
      </c>
      <c r="N844" s="80">
        <v>333.06</v>
      </c>
      <c r="O844" s="81">
        <v>1.5</v>
      </c>
      <c r="P844" s="81">
        <v>4.2592592592592604</v>
      </c>
      <c r="Q844" s="80">
        <v>1356.83</v>
      </c>
      <c r="R844" s="82">
        <v>0.22632391894687001</v>
      </c>
      <c r="S844" s="80">
        <v>769.13</v>
      </c>
      <c r="T844" s="82">
        <v>0.128293534031239</v>
      </c>
      <c r="U844" s="83">
        <v>360</v>
      </c>
      <c r="V844" s="84">
        <v>60</v>
      </c>
    </row>
    <row r="845" spans="1:22" x14ac:dyDescent="0.25">
      <c r="A845" s="18" t="str">
        <f t="shared" si="13"/>
        <v>202304-South Central73</v>
      </c>
      <c r="B845" s="76">
        <v>2023</v>
      </c>
      <c r="C845" s="77">
        <v>521200</v>
      </c>
      <c r="D845" s="77" t="s">
        <v>356</v>
      </c>
      <c r="E845" s="77" t="s">
        <v>472</v>
      </c>
      <c r="F845" s="77" t="s">
        <v>421</v>
      </c>
      <c r="G845" s="78" t="s">
        <v>534</v>
      </c>
      <c r="H845" s="77" t="s">
        <v>9</v>
      </c>
      <c r="I845" s="77" t="s">
        <v>10</v>
      </c>
      <c r="J845" s="79">
        <v>48</v>
      </c>
      <c r="K845" s="79">
        <v>70</v>
      </c>
      <c r="L845" s="79">
        <v>132</v>
      </c>
      <c r="M845" s="80">
        <v>5939.0496000000003</v>
      </c>
      <c r="N845" s="80">
        <v>123.7302</v>
      </c>
      <c r="O845" s="81">
        <v>1.4583333333333299</v>
      </c>
      <c r="P845" s="81">
        <v>1.8857142857142899</v>
      </c>
      <c r="Q845" s="80">
        <v>1042.2996000000001</v>
      </c>
      <c r="R845" s="82">
        <v>0.17549939303419901</v>
      </c>
      <c r="S845" s="80">
        <v>-371.7004</v>
      </c>
      <c r="T845" s="82">
        <v>-6.2585838650008996E-2</v>
      </c>
      <c r="U845" s="83">
        <v>361</v>
      </c>
      <c r="V845" s="84">
        <v>73</v>
      </c>
    </row>
    <row r="846" spans="1:22" x14ac:dyDescent="0.25">
      <c r="A846" s="18" t="str">
        <f t="shared" si="13"/>
        <v>202301-North West61</v>
      </c>
      <c r="B846" s="76">
        <v>2023</v>
      </c>
      <c r="C846" s="77">
        <v>753097</v>
      </c>
      <c r="D846" s="77" t="s">
        <v>204</v>
      </c>
      <c r="E846" s="77" t="s">
        <v>475</v>
      </c>
      <c r="F846" s="77" t="s">
        <v>416</v>
      </c>
      <c r="G846" s="78" t="s">
        <v>538</v>
      </c>
      <c r="H846" s="77" t="s">
        <v>9</v>
      </c>
      <c r="I846" s="77" t="s">
        <v>10</v>
      </c>
      <c r="J846" s="79">
        <v>41</v>
      </c>
      <c r="K846" s="79">
        <v>78</v>
      </c>
      <c r="L846" s="79">
        <v>141</v>
      </c>
      <c r="M846" s="80">
        <v>5938.0720000000101</v>
      </c>
      <c r="N846" s="80">
        <v>144.83102439024401</v>
      </c>
      <c r="O846" s="81">
        <v>1.90243902439024</v>
      </c>
      <c r="P846" s="81">
        <v>1.8076923076923099</v>
      </c>
      <c r="Q846" s="80">
        <v>1257.8219999999999</v>
      </c>
      <c r="R846" s="82">
        <v>0.21182329887546</v>
      </c>
      <c r="S846" s="80">
        <v>-98.427999999999997</v>
      </c>
      <c r="T846" s="82">
        <v>-1.6575750512961101E-2</v>
      </c>
      <c r="U846" s="83">
        <v>362</v>
      </c>
      <c r="V846" s="84">
        <v>61</v>
      </c>
    </row>
    <row r="847" spans="1:22" x14ac:dyDescent="0.25">
      <c r="A847" s="18" t="str">
        <f t="shared" si="13"/>
        <v>202306-South East45</v>
      </c>
      <c r="B847" s="76">
        <v>2023</v>
      </c>
      <c r="C847" s="77">
        <v>187782</v>
      </c>
      <c r="D847" s="77" t="s">
        <v>361</v>
      </c>
      <c r="E847" s="77" t="s">
        <v>476</v>
      </c>
      <c r="F847" s="77" t="s">
        <v>397</v>
      </c>
      <c r="G847" s="78" t="s">
        <v>536</v>
      </c>
      <c r="H847" s="77" t="s">
        <v>9</v>
      </c>
      <c r="I847" s="77" t="s">
        <v>10</v>
      </c>
      <c r="J847" s="79">
        <v>17</v>
      </c>
      <c r="K847" s="79">
        <v>49</v>
      </c>
      <c r="L847" s="79">
        <v>133</v>
      </c>
      <c r="M847" s="80">
        <v>5921.7690000000002</v>
      </c>
      <c r="N847" s="80">
        <v>348.339352941176</v>
      </c>
      <c r="O847" s="81">
        <v>2.8823529411764701</v>
      </c>
      <c r="P847" s="81">
        <v>2.71428571428571</v>
      </c>
      <c r="Q847" s="80">
        <v>918.76900000000001</v>
      </c>
      <c r="R847" s="82">
        <v>0.15515110434061199</v>
      </c>
      <c r="S847" s="80">
        <v>298.96899999999999</v>
      </c>
      <c r="T847" s="82">
        <v>5.0486434036856098E-2</v>
      </c>
      <c r="U847" s="83">
        <v>363</v>
      </c>
      <c r="V847" s="84">
        <v>45</v>
      </c>
    </row>
    <row r="848" spans="1:22" x14ac:dyDescent="0.25">
      <c r="A848" s="18" t="str">
        <f t="shared" si="13"/>
        <v>202301-North West62</v>
      </c>
      <c r="B848" s="76">
        <v>2023</v>
      </c>
      <c r="C848" s="77">
        <v>178828</v>
      </c>
      <c r="D848" s="77" t="s">
        <v>42</v>
      </c>
      <c r="E848" s="77" t="s">
        <v>475</v>
      </c>
      <c r="F848" s="77" t="s">
        <v>416</v>
      </c>
      <c r="G848" s="78" t="s">
        <v>538</v>
      </c>
      <c r="H848" s="77" t="s">
        <v>9</v>
      </c>
      <c r="I848" s="77" t="s">
        <v>10</v>
      </c>
      <c r="J848" s="79">
        <v>15</v>
      </c>
      <c r="K848" s="79">
        <v>42</v>
      </c>
      <c r="L848" s="79">
        <v>118</v>
      </c>
      <c r="M848" s="80">
        <v>5863.8559999999998</v>
      </c>
      <c r="N848" s="80">
        <v>390.92373333333302</v>
      </c>
      <c r="O848" s="81">
        <v>2.8</v>
      </c>
      <c r="P848" s="81">
        <v>2.8095238095238102</v>
      </c>
      <c r="Q848" s="80">
        <v>1210.856</v>
      </c>
      <c r="R848" s="82">
        <v>0.20649483889099601</v>
      </c>
      <c r="S848" s="80">
        <v>699.65599999999995</v>
      </c>
      <c r="T848" s="82">
        <v>0.119316709005132</v>
      </c>
      <c r="U848" s="83">
        <v>364</v>
      </c>
      <c r="V848" s="84">
        <v>62</v>
      </c>
    </row>
    <row r="849" spans="1:22" x14ac:dyDescent="0.25">
      <c r="A849" s="18" t="str">
        <f t="shared" si="13"/>
        <v>202301-North West63</v>
      </c>
      <c r="B849" s="76">
        <v>2023</v>
      </c>
      <c r="C849" s="77">
        <v>743099</v>
      </c>
      <c r="D849" s="77" t="s">
        <v>203</v>
      </c>
      <c r="E849" s="77" t="s">
        <v>475</v>
      </c>
      <c r="F849" s="77" t="s">
        <v>402</v>
      </c>
      <c r="G849" s="78" t="s">
        <v>534</v>
      </c>
      <c r="H849" s="77" t="s">
        <v>2</v>
      </c>
      <c r="I849" s="77" t="s">
        <v>10</v>
      </c>
      <c r="J849" s="79">
        <v>29</v>
      </c>
      <c r="K849" s="79">
        <v>38</v>
      </c>
      <c r="L849" s="79">
        <v>132</v>
      </c>
      <c r="M849" s="80">
        <v>5841.5339999999997</v>
      </c>
      <c r="N849" s="80">
        <v>201.432206896552</v>
      </c>
      <c r="O849" s="81">
        <v>1.31034482758621</v>
      </c>
      <c r="P849" s="81">
        <v>3.4736842105263199</v>
      </c>
      <c r="Q849" s="80">
        <v>823.03399999999897</v>
      </c>
      <c r="R849" s="82">
        <v>0.14089347079037801</v>
      </c>
      <c r="S849" s="80">
        <v>-117.766000000001</v>
      </c>
      <c r="T849" s="82">
        <v>-2.0160115476517099E-2</v>
      </c>
      <c r="U849" s="83">
        <v>365</v>
      </c>
      <c r="V849" s="84">
        <v>63</v>
      </c>
    </row>
    <row r="850" spans="1:22" x14ac:dyDescent="0.25">
      <c r="A850" s="18" t="str">
        <f t="shared" si="13"/>
        <v>202302-South West52</v>
      </c>
      <c r="B850" s="76">
        <v>2023</v>
      </c>
      <c r="C850" s="77">
        <v>769640</v>
      </c>
      <c r="D850" s="77" t="s">
        <v>495</v>
      </c>
      <c r="E850" s="77" t="s">
        <v>474</v>
      </c>
      <c r="F850" s="77" t="s">
        <v>526</v>
      </c>
      <c r="G850" s="78" t="s">
        <v>537</v>
      </c>
      <c r="H850" s="77" t="s">
        <v>9</v>
      </c>
      <c r="I850" s="77" t="s">
        <v>10</v>
      </c>
      <c r="J850" s="79">
        <v>24</v>
      </c>
      <c r="K850" s="79">
        <v>33</v>
      </c>
      <c r="L850" s="79">
        <v>110</v>
      </c>
      <c r="M850" s="80">
        <v>5732.7060000000001</v>
      </c>
      <c r="N850" s="80">
        <v>238.86275000000001</v>
      </c>
      <c r="O850" s="81">
        <v>1.375</v>
      </c>
      <c r="P850" s="81">
        <v>3.3333333333333299</v>
      </c>
      <c r="Q850" s="80">
        <v>835.20599999999899</v>
      </c>
      <c r="R850" s="82">
        <v>0.14569140646668399</v>
      </c>
      <c r="S850" s="80">
        <v>30.905999999999398</v>
      </c>
      <c r="T850" s="82">
        <v>5.3911712897886897E-3</v>
      </c>
      <c r="U850" s="83">
        <v>366</v>
      </c>
      <c r="V850" s="84">
        <v>52</v>
      </c>
    </row>
    <row r="851" spans="1:22" x14ac:dyDescent="0.25">
      <c r="A851" s="18" t="str">
        <f t="shared" si="13"/>
        <v>202301-North West64</v>
      </c>
      <c r="B851" s="76">
        <v>2023</v>
      </c>
      <c r="C851" s="77">
        <v>166523</v>
      </c>
      <c r="D851" s="77" t="s">
        <v>31</v>
      </c>
      <c r="E851" s="77" t="s">
        <v>475</v>
      </c>
      <c r="F851" s="77" t="s">
        <v>416</v>
      </c>
      <c r="G851" s="78" t="s">
        <v>538</v>
      </c>
      <c r="H851" s="77" t="s">
        <v>9</v>
      </c>
      <c r="I851" s="77" t="s">
        <v>10</v>
      </c>
      <c r="J851" s="79">
        <v>22</v>
      </c>
      <c r="K851" s="79">
        <v>40</v>
      </c>
      <c r="L851" s="79">
        <v>98</v>
      </c>
      <c r="M851" s="80">
        <v>5724.8159999999998</v>
      </c>
      <c r="N851" s="80">
        <v>260.21890909090899</v>
      </c>
      <c r="O851" s="81">
        <v>1.8181818181818199</v>
      </c>
      <c r="P851" s="81">
        <v>2.4500000000000002</v>
      </c>
      <c r="Q851" s="80">
        <v>1155.316</v>
      </c>
      <c r="R851" s="82">
        <v>0.20180840746671999</v>
      </c>
      <c r="S851" s="80">
        <v>429.31599999999997</v>
      </c>
      <c r="T851" s="82">
        <v>7.4992104549735705E-2</v>
      </c>
      <c r="U851" s="83">
        <v>367</v>
      </c>
      <c r="V851" s="84">
        <v>64</v>
      </c>
    </row>
    <row r="852" spans="1:22" x14ac:dyDescent="0.25">
      <c r="A852" s="18" t="str">
        <f t="shared" si="13"/>
        <v>202304-South Central74</v>
      </c>
      <c r="B852" s="76">
        <v>2023</v>
      </c>
      <c r="C852" s="77">
        <v>758545</v>
      </c>
      <c r="D852" s="77" t="s">
        <v>207</v>
      </c>
      <c r="E852" s="77" t="s">
        <v>472</v>
      </c>
      <c r="F852" s="77" t="s">
        <v>421</v>
      </c>
      <c r="G852" s="78" t="s">
        <v>534</v>
      </c>
      <c r="H852" s="77" t="s">
        <v>9</v>
      </c>
      <c r="I852" s="77" t="s">
        <v>10</v>
      </c>
      <c r="J852" s="79">
        <v>27</v>
      </c>
      <c r="K852" s="79">
        <v>49</v>
      </c>
      <c r="L852" s="79">
        <v>121</v>
      </c>
      <c r="M852" s="80">
        <v>5682.0888000000004</v>
      </c>
      <c r="N852" s="80">
        <v>210.44773333333299</v>
      </c>
      <c r="O852" s="81">
        <v>1.81481481481481</v>
      </c>
      <c r="P852" s="81">
        <v>2.4693877551020398</v>
      </c>
      <c r="Q852" s="80">
        <v>813.83879999999999</v>
      </c>
      <c r="R852" s="82">
        <v>0.143228806983798</v>
      </c>
      <c r="S852" s="80">
        <v>8.8387999999995692</v>
      </c>
      <c r="T852" s="82">
        <v>1.5555547107957101E-3</v>
      </c>
      <c r="U852" s="83">
        <v>368</v>
      </c>
      <c r="V852" s="84">
        <v>74</v>
      </c>
    </row>
    <row r="853" spans="1:22" x14ac:dyDescent="0.25">
      <c r="A853" s="18" t="str">
        <f t="shared" si="13"/>
        <v>202306-South East46</v>
      </c>
      <c r="B853" s="76">
        <v>2023</v>
      </c>
      <c r="C853" s="77">
        <v>827265</v>
      </c>
      <c r="D853" s="77" t="s">
        <v>489</v>
      </c>
      <c r="E853" s="77" t="s">
        <v>476</v>
      </c>
      <c r="F853" s="77" t="s">
        <v>523</v>
      </c>
      <c r="G853" s="78" t="s">
        <v>536</v>
      </c>
      <c r="H853" s="77" t="s">
        <v>9</v>
      </c>
      <c r="I853" s="77" t="s">
        <v>10</v>
      </c>
      <c r="J853" s="79">
        <v>24</v>
      </c>
      <c r="K853" s="79">
        <v>55</v>
      </c>
      <c r="L853" s="79">
        <v>138</v>
      </c>
      <c r="M853" s="80">
        <v>5626.8959999999997</v>
      </c>
      <c r="N853" s="80">
        <v>234.45400000000001</v>
      </c>
      <c r="O853" s="81">
        <v>2.2916666666666701</v>
      </c>
      <c r="P853" s="81">
        <v>2.5090909090909101</v>
      </c>
      <c r="Q853" s="80">
        <v>1515.396</v>
      </c>
      <c r="R853" s="82">
        <v>0.269312956912657</v>
      </c>
      <c r="S853" s="80">
        <v>657.98599999999999</v>
      </c>
      <c r="T853" s="82">
        <v>0.116935873703726</v>
      </c>
      <c r="U853" s="83">
        <v>369</v>
      </c>
      <c r="V853" s="84">
        <v>46</v>
      </c>
    </row>
    <row r="854" spans="1:22" x14ac:dyDescent="0.25">
      <c r="A854" s="18" t="str">
        <f t="shared" si="13"/>
        <v>202301-North West65</v>
      </c>
      <c r="B854" s="76">
        <v>2023</v>
      </c>
      <c r="C854" s="77">
        <v>350201</v>
      </c>
      <c r="D854" s="77" t="s">
        <v>85</v>
      </c>
      <c r="E854" s="77" t="s">
        <v>475</v>
      </c>
      <c r="F854" s="77" t="s">
        <v>395</v>
      </c>
      <c r="G854" s="78" t="s">
        <v>538</v>
      </c>
      <c r="H854" s="77" t="s">
        <v>9</v>
      </c>
      <c r="I854" s="77" t="s">
        <v>10</v>
      </c>
      <c r="J854" s="79">
        <v>42</v>
      </c>
      <c r="K854" s="79">
        <v>51</v>
      </c>
      <c r="L854" s="79">
        <v>130</v>
      </c>
      <c r="M854" s="80">
        <v>5563.9440000000004</v>
      </c>
      <c r="N854" s="80">
        <v>132.47485714285699</v>
      </c>
      <c r="O854" s="81">
        <v>1.21428571428571</v>
      </c>
      <c r="P854" s="81">
        <v>2.5490196078431402</v>
      </c>
      <c r="Q854" s="80">
        <v>805.69399999999905</v>
      </c>
      <c r="R854" s="82">
        <v>0.14480627411059499</v>
      </c>
      <c r="S854" s="80">
        <v>-552.40600000000097</v>
      </c>
      <c r="T854" s="82">
        <v>-9.9283170355417102E-2</v>
      </c>
      <c r="U854" s="83">
        <v>370</v>
      </c>
      <c r="V854" s="84">
        <v>65</v>
      </c>
    </row>
    <row r="855" spans="1:22" x14ac:dyDescent="0.25">
      <c r="A855" s="18" t="str">
        <f t="shared" si="13"/>
        <v>202303-North Central77</v>
      </c>
      <c r="B855" s="76">
        <v>2023</v>
      </c>
      <c r="C855" s="77">
        <v>560409</v>
      </c>
      <c r="D855" s="77" t="s">
        <v>145</v>
      </c>
      <c r="E855" s="77" t="s">
        <v>471</v>
      </c>
      <c r="F855" s="77" t="s">
        <v>426</v>
      </c>
      <c r="G855" s="78" t="s">
        <v>533</v>
      </c>
      <c r="H855" s="77" t="s">
        <v>9</v>
      </c>
      <c r="I855" s="77" t="s">
        <v>10</v>
      </c>
      <c r="J855" s="79">
        <v>18</v>
      </c>
      <c r="K855" s="79">
        <v>33</v>
      </c>
      <c r="L855" s="79">
        <v>123</v>
      </c>
      <c r="M855" s="80">
        <v>5545.2960000000003</v>
      </c>
      <c r="N855" s="80">
        <v>308.072</v>
      </c>
      <c r="O855" s="81">
        <v>1.8333333333333299</v>
      </c>
      <c r="P855" s="81">
        <v>3.7272727272727302</v>
      </c>
      <c r="Q855" s="80">
        <v>781.29599999999903</v>
      </c>
      <c r="R855" s="82">
        <v>0.14089347079037801</v>
      </c>
      <c r="S855" s="80">
        <v>186.99599999999899</v>
      </c>
      <c r="T855" s="82">
        <v>3.3721554268699001E-2</v>
      </c>
      <c r="U855" s="83">
        <v>371</v>
      </c>
      <c r="V855" s="84">
        <v>77</v>
      </c>
    </row>
    <row r="856" spans="1:22" x14ac:dyDescent="0.25">
      <c r="A856" s="18" t="str">
        <f t="shared" si="13"/>
        <v>202301-North West66</v>
      </c>
      <c r="B856" s="76">
        <v>2023</v>
      </c>
      <c r="C856" s="77">
        <v>861673</v>
      </c>
      <c r="D856" s="77" t="s">
        <v>238</v>
      </c>
      <c r="E856" s="77" t="s">
        <v>475</v>
      </c>
      <c r="F856" s="77" t="s">
        <v>399</v>
      </c>
      <c r="G856" s="78" t="s">
        <v>538</v>
      </c>
      <c r="H856" s="77" t="s">
        <v>9</v>
      </c>
      <c r="I856" s="77" t="s">
        <v>10</v>
      </c>
      <c r="J856" s="79">
        <v>29</v>
      </c>
      <c r="K856" s="79">
        <v>49</v>
      </c>
      <c r="L856" s="79">
        <v>130</v>
      </c>
      <c r="M856" s="80">
        <v>5536.09</v>
      </c>
      <c r="N856" s="80">
        <v>190.89965517241399</v>
      </c>
      <c r="O856" s="81">
        <v>1.68965517241379</v>
      </c>
      <c r="P856" s="81">
        <v>2.6530612244898002</v>
      </c>
      <c r="Q856" s="80">
        <v>559.59</v>
      </c>
      <c r="R856" s="82">
        <v>0.101080365384233</v>
      </c>
      <c r="S856" s="80">
        <v>-393.31</v>
      </c>
      <c r="T856" s="82">
        <v>-7.1044726512755493E-2</v>
      </c>
      <c r="U856" s="83">
        <v>372</v>
      </c>
      <c r="V856" s="84">
        <v>66</v>
      </c>
    </row>
    <row r="857" spans="1:22" x14ac:dyDescent="0.25">
      <c r="A857" s="18" t="str">
        <f t="shared" si="13"/>
        <v>202305-North East58</v>
      </c>
      <c r="B857" s="76">
        <v>2023</v>
      </c>
      <c r="C857" s="77">
        <v>962009</v>
      </c>
      <c r="D857" s="77" t="s">
        <v>382</v>
      </c>
      <c r="E857" s="77" t="s">
        <v>473</v>
      </c>
      <c r="F857" s="77" t="s">
        <v>406</v>
      </c>
      <c r="G857" s="78" t="s">
        <v>535</v>
      </c>
      <c r="H857" s="77" t="s">
        <v>9</v>
      </c>
      <c r="I857" s="77" t="s">
        <v>10</v>
      </c>
      <c r="J857" s="79">
        <v>23</v>
      </c>
      <c r="K857" s="79">
        <v>43</v>
      </c>
      <c r="L857" s="79">
        <v>108</v>
      </c>
      <c r="M857" s="80">
        <v>5498.1540000000005</v>
      </c>
      <c r="N857" s="80">
        <v>239.05017391304301</v>
      </c>
      <c r="O857" s="81">
        <v>1.8695652173913</v>
      </c>
      <c r="P857" s="81">
        <v>2.5116279069767402</v>
      </c>
      <c r="Q857" s="80">
        <v>774.65399999999897</v>
      </c>
      <c r="R857" s="82">
        <v>0.14089347079037801</v>
      </c>
      <c r="S857" s="80">
        <v>-35.946000000000701</v>
      </c>
      <c r="T857" s="82">
        <v>-6.5378306973578196E-3</v>
      </c>
      <c r="U857" s="83">
        <v>373</v>
      </c>
      <c r="V857" s="84">
        <v>58</v>
      </c>
    </row>
    <row r="858" spans="1:22" x14ac:dyDescent="0.25">
      <c r="A858" s="18" t="str">
        <f t="shared" si="13"/>
        <v>202305-North East59</v>
      </c>
      <c r="B858" s="76">
        <v>2023</v>
      </c>
      <c r="C858" s="77">
        <v>910039</v>
      </c>
      <c r="D858" s="77" t="s">
        <v>252</v>
      </c>
      <c r="E858" s="77" t="s">
        <v>473</v>
      </c>
      <c r="F858" s="77" t="s">
        <v>407</v>
      </c>
      <c r="G858" s="78" t="s">
        <v>535</v>
      </c>
      <c r="H858" s="77" t="s">
        <v>9</v>
      </c>
      <c r="I858" s="77" t="s">
        <v>10</v>
      </c>
      <c r="J858" s="79">
        <v>35</v>
      </c>
      <c r="K858" s="79">
        <v>45</v>
      </c>
      <c r="L858" s="79">
        <v>128</v>
      </c>
      <c r="M858" s="80">
        <v>5456.576</v>
      </c>
      <c r="N858" s="80">
        <v>155.90217142857099</v>
      </c>
      <c r="O858" s="81">
        <v>1.28571428571429</v>
      </c>
      <c r="P858" s="81">
        <v>2.8444444444444401</v>
      </c>
      <c r="Q858" s="80">
        <v>1453.576</v>
      </c>
      <c r="R858" s="82">
        <v>0.26638976530337</v>
      </c>
      <c r="S858" s="80">
        <v>244.57599999999999</v>
      </c>
      <c r="T858" s="82">
        <v>4.4822247504662197E-2</v>
      </c>
      <c r="U858" s="83">
        <v>374</v>
      </c>
      <c r="V858" s="84">
        <v>59</v>
      </c>
    </row>
    <row r="859" spans="1:22" x14ac:dyDescent="0.25">
      <c r="A859" s="18" t="str">
        <f t="shared" si="13"/>
        <v>202302-South West53</v>
      </c>
      <c r="B859" s="76">
        <v>2023</v>
      </c>
      <c r="C859" s="77">
        <v>178150</v>
      </c>
      <c r="D859" s="77" t="s">
        <v>37</v>
      </c>
      <c r="E859" s="77" t="s">
        <v>474</v>
      </c>
      <c r="F859" s="77" t="s">
        <v>410</v>
      </c>
      <c r="G859" s="78" t="s">
        <v>537</v>
      </c>
      <c r="H859" s="77" t="s">
        <v>9</v>
      </c>
      <c r="I859" s="77" t="s">
        <v>10</v>
      </c>
      <c r="J859" s="79">
        <v>22</v>
      </c>
      <c r="K859" s="79">
        <v>52</v>
      </c>
      <c r="L859" s="79">
        <v>124</v>
      </c>
      <c r="M859" s="80">
        <v>5429.4080000000004</v>
      </c>
      <c r="N859" s="80">
        <v>246.791272727273</v>
      </c>
      <c r="O859" s="81">
        <v>2.3636363636363602</v>
      </c>
      <c r="P859" s="81">
        <v>2.3846153846153801</v>
      </c>
      <c r="Q859" s="80">
        <v>1352.4079999999999</v>
      </c>
      <c r="R859" s="82">
        <v>0.24908940348561001</v>
      </c>
      <c r="S859" s="80">
        <v>591.75800000000004</v>
      </c>
      <c r="T859" s="82">
        <v>0.10899125650531299</v>
      </c>
      <c r="U859" s="83">
        <v>375</v>
      </c>
      <c r="V859" s="84">
        <v>53</v>
      </c>
    </row>
    <row r="860" spans="1:22" x14ac:dyDescent="0.25">
      <c r="A860" s="18" t="str">
        <f t="shared" si="13"/>
        <v>202303-North Central78</v>
      </c>
      <c r="B860" s="76">
        <v>2023</v>
      </c>
      <c r="C860" s="77">
        <v>329101</v>
      </c>
      <c r="D860" s="77" t="s">
        <v>82</v>
      </c>
      <c r="E860" s="77" t="s">
        <v>471</v>
      </c>
      <c r="F860" s="77" t="s">
        <v>413</v>
      </c>
      <c r="G860" s="78" t="s">
        <v>533</v>
      </c>
      <c r="H860" s="77" t="s">
        <v>2</v>
      </c>
      <c r="I860" s="77" t="s">
        <v>10</v>
      </c>
      <c r="J860" s="79">
        <v>21</v>
      </c>
      <c r="K860" s="79">
        <v>30</v>
      </c>
      <c r="L860" s="79">
        <v>89</v>
      </c>
      <c r="M860" s="80">
        <v>5329.6880000000001</v>
      </c>
      <c r="N860" s="80">
        <v>253.79466666666701</v>
      </c>
      <c r="O860" s="81">
        <v>1.4285714285714299</v>
      </c>
      <c r="P860" s="81">
        <v>2.9666666666666699</v>
      </c>
      <c r="Q860" s="80">
        <v>1233.6880000000001</v>
      </c>
      <c r="R860" s="82">
        <v>0.231474712966312</v>
      </c>
      <c r="S860" s="80">
        <v>549.68799999999999</v>
      </c>
      <c r="T860" s="82">
        <v>0.103136994135492</v>
      </c>
      <c r="U860" s="83">
        <v>376</v>
      </c>
      <c r="V860" s="84">
        <v>78</v>
      </c>
    </row>
    <row r="861" spans="1:22" x14ac:dyDescent="0.25">
      <c r="A861" s="18" t="str">
        <f t="shared" si="13"/>
        <v>202304-South Central75</v>
      </c>
      <c r="B861" s="76">
        <v>2023</v>
      </c>
      <c r="C861" s="77">
        <v>143836</v>
      </c>
      <c r="D861" s="77" t="s">
        <v>87</v>
      </c>
      <c r="E861" s="77" t="s">
        <v>472</v>
      </c>
      <c r="F861" s="77" t="s">
        <v>421</v>
      </c>
      <c r="G861" s="78" t="s">
        <v>537</v>
      </c>
      <c r="H861" s="77" t="s">
        <v>2</v>
      </c>
      <c r="I861" s="77" t="s">
        <v>10</v>
      </c>
      <c r="J861" s="79">
        <v>42</v>
      </c>
      <c r="K861" s="79">
        <v>60</v>
      </c>
      <c r="L861" s="79">
        <v>123</v>
      </c>
      <c r="M861" s="80">
        <v>5311.3320000000003</v>
      </c>
      <c r="N861" s="80">
        <v>126.460285714286</v>
      </c>
      <c r="O861" s="81">
        <v>1.4285714285714299</v>
      </c>
      <c r="P861" s="81">
        <v>2.0499999999999998</v>
      </c>
      <c r="Q861" s="80">
        <v>748.33199999999999</v>
      </c>
      <c r="R861" s="82">
        <v>0.14089347079037801</v>
      </c>
      <c r="S861" s="80">
        <v>-487.66800000000001</v>
      </c>
      <c r="T861" s="82">
        <v>-9.1816516082971297E-2</v>
      </c>
      <c r="U861" s="83">
        <v>377</v>
      </c>
      <c r="V861" s="84">
        <v>75</v>
      </c>
    </row>
    <row r="862" spans="1:22" x14ac:dyDescent="0.25">
      <c r="A862" s="18" t="str">
        <f t="shared" si="13"/>
        <v>202306-South East47</v>
      </c>
      <c r="B862" s="76">
        <v>2023</v>
      </c>
      <c r="C862" s="77">
        <v>852968</v>
      </c>
      <c r="D862" s="77" t="s">
        <v>237</v>
      </c>
      <c r="E862" s="77" t="s">
        <v>476</v>
      </c>
      <c r="F862" s="77" t="s">
        <v>411</v>
      </c>
      <c r="G862" s="78" t="s">
        <v>536</v>
      </c>
      <c r="H862" s="77" t="s">
        <v>9</v>
      </c>
      <c r="I862" s="77" t="s">
        <v>10</v>
      </c>
      <c r="J862" s="79">
        <v>21</v>
      </c>
      <c r="K862" s="79">
        <v>53</v>
      </c>
      <c r="L862" s="79">
        <v>125</v>
      </c>
      <c r="M862" s="80">
        <v>5308.6</v>
      </c>
      <c r="N862" s="80">
        <v>252.790476190476</v>
      </c>
      <c r="O862" s="81">
        <v>2.5238095238095202</v>
      </c>
      <c r="P862" s="81">
        <v>2.35849056603774</v>
      </c>
      <c r="Q862" s="80">
        <v>1005.85</v>
      </c>
      <c r="R862" s="82">
        <v>0.18947556794635101</v>
      </c>
      <c r="S862" s="80">
        <v>249.84</v>
      </c>
      <c r="T862" s="82">
        <v>4.7063255848999799E-2</v>
      </c>
      <c r="U862" s="83">
        <v>378</v>
      </c>
      <c r="V862" s="84">
        <v>47</v>
      </c>
    </row>
    <row r="863" spans="1:22" x14ac:dyDescent="0.25">
      <c r="A863" s="18" t="str">
        <f t="shared" si="13"/>
        <v>202301-North West67</v>
      </c>
      <c r="B863" s="76">
        <v>2023</v>
      </c>
      <c r="C863" s="77">
        <v>572805</v>
      </c>
      <c r="D863" s="77" t="s">
        <v>148</v>
      </c>
      <c r="E863" s="77" t="s">
        <v>475</v>
      </c>
      <c r="F863" s="77" t="s">
        <v>409</v>
      </c>
      <c r="G863" s="78" t="s">
        <v>538</v>
      </c>
      <c r="H863" s="77" t="s">
        <v>9</v>
      </c>
      <c r="I863" s="77" t="s">
        <v>10</v>
      </c>
      <c r="J863" s="79">
        <v>21</v>
      </c>
      <c r="K863" s="79">
        <v>39</v>
      </c>
      <c r="L863" s="79">
        <v>102</v>
      </c>
      <c r="M863" s="80">
        <v>5293.5839999999998</v>
      </c>
      <c r="N863" s="80">
        <v>252.075428571429</v>
      </c>
      <c r="O863" s="81">
        <v>1.8571428571428601</v>
      </c>
      <c r="P863" s="81">
        <v>2.6153846153846199</v>
      </c>
      <c r="Q863" s="80">
        <v>1088.5840000000001</v>
      </c>
      <c r="R863" s="82">
        <v>0.20564215095103799</v>
      </c>
      <c r="S863" s="80">
        <v>394.68400000000003</v>
      </c>
      <c r="T863" s="82">
        <v>7.45589377631488E-2</v>
      </c>
      <c r="U863" s="83">
        <v>379</v>
      </c>
      <c r="V863" s="84">
        <v>67</v>
      </c>
    </row>
    <row r="864" spans="1:22" x14ac:dyDescent="0.25">
      <c r="A864" s="18" t="str">
        <f t="shared" si="13"/>
        <v>202301-North West68</v>
      </c>
      <c r="B864" s="76">
        <v>2023</v>
      </c>
      <c r="C864" s="77">
        <v>539714</v>
      </c>
      <c r="D864" s="77" t="s">
        <v>136</v>
      </c>
      <c r="E864" s="77" t="s">
        <v>475</v>
      </c>
      <c r="F864" s="77" t="s">
        <v>416</v>
      </c>
      <c r="G864" s="78" t="s">
        <v>538</v>
      </c>
      <c r="H864" s="77" t="s">
        <v>9</v>
      </c>
      <c r="I864" s="77" t="s">
        <v>10</v>
      </c>
      <c r="J864" s="79">
        <v>31</v>
      </c>
      <c r="K864" s="79">
        <v>31</v>
      </c>
      <c r="L864" s="79">
        <v>121</v>
      </c>
      <c r="M864" s="80">
        <v>5291.0320000000002</v>
      </c>
      <c r="N864" s="80">
        <v>170.67845161290299</v>
      </c>
      <c r="O864" s="81">
        <v>1</v>
      </c>
      <c r="P864" s="81">
        <v>3.9032258064516099</v>
      </c>
      <c r="Q864" s="80">
        <v>1314.0319999999999</v>
      </c>
      <c r="R864" s="82">
        <v>0.24835079432519</v>
      </c>
      <c r="S864" s="80">
        <v>318.93200000000002</v>
      </c>
      <c r="T864" s="82">
        <v>6.02778437174449E-2</v>
      </c>
      <c r="U864" s="83">
        <v>380</v>
      </c>
      <c r="V864" s="84">
        <v>68</v>
      </c>
    </row>
    <row r="865" spans="1:22" x14ac:dyDescent="0.25">
      <c r="A865" s="18" t="str">
        <f t="shared" si="13"/>
        <v>202304-South Central76</v>
      </c>
      <c r="B865" s="76">
        <v>2023</v>
      </c>
      <c r="C865" s="77">
        <v>427110</v>
      </c>
      <c r="D865" s="77" t="s">
        <v>353</v>
      </c>
      <c r="E865" s="77" t="s">
        <v>472</v>
      </c>
      <c r="F865" s="77" t="s">
        <v>421</v>
      </c>
      <c r="G865" s="78" t="s">
        <v>534</v>
      </c>
      <c r="H865" s="77" t="s">
        <v>9</v>
      </c>
      <c r="I865" s="77" t="s">
        <v>10</v>
      </c>
      <c r="J865" s="79">
        <v>28</v>
      </c>
      <c r="K865" s="79">
        <v>55</v>
      </c>
      <c r="L865" s="79">
        <v>128</v>
      </c>
      <c r="M865" s="80">
        <v>5189.5583999999999</v>
      </c>
      <c r="N865" s="80">
        <v>185.34137142857099</v>
      </c>
      <c r="O865" s="81">
        <v>1.96428571428571</v>
      </c>
      <c r="P865" s="81">
        <v>2.3272727272727298</v>
      </c>
      <c r="Q865" s="80">
        <v>622.55840000000001</v>
      </c>
      <c r="R865" s="82">
        <v>0.119963656252524</v>
      </c>
      <c r="S865" s="80">
        <v>-216.44159999999999</v>
      </c>
      <c r="T865" s="82">
        <v>-4.1707132537520002E-2</v>
      </c>
      <c r="U865" s="83">
        <v>381</v>
      </c>
      <c r="V865" s="84">
        <v>76</v>
      </c>
    </row>
    <row r="866" spans="1:22" x14ac:dyDescent="0.25">
      <c r="A866" s="18" t="str">
        <f t="shared" si="13"/>
        <v>202306-South East48</v>
      </c>
      <c r="B866" s="76">
        <v>2023</v>
      </c>
      <c r="C866" s="77">
        <v>263517</v>
      </c>
      <c r="D866" s="77" t="s">
        <v>24</v>
      </c>
      <c r="E866" s="77" t="s">
        <v>476</v>
      </c>
      <c r="F866" s="77" t="s">
        <v>411</v>
      </c>
      <c r="G866" s="78" t="s">
        <v>538</v>
      </c>
      <c r="H866" s="77" t="s">
        <v>2</v>
      </c>
      <c r="I866" s="77" t="s">
        <v>10</v>
      </c>
      <c r="J866" s="79">
        <v>20</v>
      </c>
      <c r="K866" s="79">
        <v>52</v>
      </c>
      <c r="L866" s="79">
        <v>115</v>
      </c>
      <c r="M866" s="80">
        <v>5183.2920000000004</v>
      </c>
      <c r="N866" s="80">
        <v>259.16460000000001</v>
      </c>
      <c r="O866" s="81">
        <v>2.6</v>
      </c>
      <c r="P866" s="81">
        <v>2.2115384615384599</v>
      </c>
      <c r="Q866" s="80">
        <v>730.29200000000003</v>
      </c>
      <c r="R866" s="82">
        <v>0.14089347079037801</v>
      </c>
      <c r="S866" s="80">
        <v>9.0719999999999299</v>
      </c>
      <c r="T866" s="82">
        <v>1.75023903727591E-3</v>
      </c>
      <c r="U866" s="83">
        <v>382</v>
      </c>
      <c r="V866" s="84">
        <v>48</v>
      </c>
    </row>
    <row r="867" spans="1:22" x14ac:dyDescent="0.25">
      <c r="A867" s="18" t="str">
        <f t="shared" si="13"/>
        <v>202305-North East60</v>
      </c>
      <c r="B867" s="76">
        <v>2023</v>
      </c>
      <c r="C867" s="77">
        <v>116138</v>
      </c>
      <c r="D867" s="77" t="s">
        <v>39</v>
      </c>
      <c r="E867" s="77" t="s">
        <v>473</v>
      </c>
      <c r="F867" s="77" t="s">
        <v>407</v>
      </c>
      <c r="G867" s="78" t="s">
        <v>535</v>
      </c>
      <c r="H867" s="77" t="s">
        <v>2</v>
      </c>
      <c r="I867" s="77" t="s">
        <v>10</v>
      </c>
      <c r="J867" s="79">
        <v>18</v>
      </c>
      <c r="K867" s="79">
        <v>37</v>
      </c>
      <c r="L867" s="79">
        <v>109</v>
      </c>
      <c r="M867" s="80">
        <v>5171.2785000000003</v>
      </c>
      <c r="N867" s="80">
        <v>287.29325</v>
      </c>
      <c r="O867" s="81">
        <v>2.0555555555555598</v>
      </c>
      <c r="P867" s="81">
        <v>2.9459459459459501</v>
      </c>
      <c r="Q867" s="80">
        <v>532.52850000000103</v>
      </c>
      <c r="R867" s="82">
        <v>0.102978112665949</v>
      </c>
      <c r="S867" s="80">
        <v>-105.2415</v>
      </c>
      <c r="T867" s="82">
        <v>-2.0351156875422501E-2</v>
      </c>
      <c r="U867" s="83">
        <v>383</v>
      </c>
      <c r="V867" s="84">
        <v>60</v>
      </c>
    </row>
    <row r="868" spans="1:22" x14ac:dyDescent="0.25">
      <c r="A868" s="18" t="str">
        <f t="shared" si="13"/>
        <v>202306-South East49</v>
      </c>
      <c r="B868" s="76">
        <v>2023</v>
      </c>
      <c r="C868" s="77">
        <v>765294</v>
      </c>
      <c r="D868" s="77" t="s">
        <v>386</v>
      </c>
      <c r="E868" s="77" t="s">
        <v>476</v>
      </c>
      <c r="F868" s="77" t="s">
        <v>411</v>
      </c>
      <c r="G868" s="78" t="s">
        <v>536</v>
      </c>
      <c r="H868" s="77" t="s">
        <v>9</v>
      </c>
      <c r="I868" s="77" t="s">
        <v>10</v>
      </c>
      <c r="J868" s="79">
        <v>20</v>
      </c>
      <c r="K868" s="79">
        <v>45</v>
      </c>
      <c r="L868" s="79">
        <v>117</v>
      </c>
      <c r="M868" s="80">
        <v>5096.6639999999998</v>
      </c>
      <c r="N868" s="80">
        <v>254.83320000000001</v>
      </c>
      <c r="O868" s="81">
        <v>2.25</v>
      </c>
      <c r="P868" s="81">
        <v>2.6</v>
      </c>
      <c r="Q868" s="80">
        <v>1520.164</v>
      </c>
      <c r="R868" s="82">
        <v>0.29826647391313199</v>
      </c>
      <c r="S868" s="80">
        <v>806.75400000000002</v>
      </c>
      <c r="T868" s="82">
        <v>0.15829059949802399</v>
      </c>
      <c r="U868" s="83">
        <v>384</v>
      </c>
      <c r="V868" s="84">
        <v>49</v>
      </c>
    </row>
    <row r="869" spans="1:22" x14ac:dyDescent="0.25">
      <c r="A869" s="18" t="str">
        <f t="shared" si="13"/>
        <v>202304-South Central77</v>
      </c>
      <c r="B869" s="76">
        <v>2023</v>
      </c>
      <c r="C869" s="77">
        <v>596579</v>
      </c>
      <c r="D869" s="77" t="s">
        <v>158</v>
      </c>
      <c r="E869" s="77" t="s">
        <v>472</v>
      </c>
      <c r="F869" s="77" t="s">
        <v>400</v>
      </c>
      <c r="G869" s="78" t="s">
        <v>534</v>
      </c>
      <c r="H869" s="77" t="s">
        <v>9</v>
      </c>
      <c r="I869" s="77" t="s">
        <v>10</v>
      </c>
      <c r="J869" s="79">
        <v>7</v>
      </c>
      <c r="K869" s="79">
        <v>27</v>
      </c>
      <c r="L869" s="79">
        <v>123</v>
      </c>
      <c r="M869" s="80">
        <v>5056.1754000000001</v>
      </c>
      <c r="N869" s="80">
        <v>722.310771428571</v>
      </c>
      <c r="O869" s="81">
        <v>3.8571428571428599</v>
      </c>
      <c r="P869" s="81">
        <v>4.5555555555555598</v>
      </c>
      <c r="Q869" s="80">
        <v>520.67539999999997</v>
      </c>
      <c r="R869" s="82">
        <v>0.102978112665949</v>
      </c>
      <c r="S869" s="80">
        <v>297.67540000000002</v>
      </c>
      <c r="T869" s="82">
        <v>5.8873630056425701E-2</v>
      </c>
      <c r="U869" s="83">
        <v>385</v>
      </c>
      <c r="V869" s="84">
        <v>77</v>
      </c>
    </row>
    <row r="870" spans="1:22" x14ac:dyDescent="0.25">
      <c r="A870" s="18" t="str">
        <f t="shared" si="13"/>
        <v>202304-South Central78</v>
      </c>
      <c r="B870" s="76">
        <v>2023</v>
      </c>
      <c r="C870" s="77">
        <v>315225</v>
      </c>
      <c r="D870" s="77" t="s">
        <v>306</v>
      </c>
      <c r="E870" s="77" t="s">
        <v>472</v>
      </c>
      <c r="F870" s="77" t="s">
        <v>421</v>
      </c>
      <c r="G870" s="78" t="s">
        <v>534</v>
      </c>
      <c r="H870" s="77" t="s">
        <v>9</v>
      </c>
      <c r="I870" s="77" t="s">
        <v>10</v>
      </c>
      <c r="J870" s="79">
        <v>19</v>
      </c>
      <c r="K870" s="79">
        <v>45</v>
      </c>
      <c r="L870" s="79">
        <v>108</v>
      </c>
      <c r="M870" s="80">
        <v>4972.0439999999999</v>
      </c>
      <c r="N870" s="80">
        <v>261.68652631578999</v>
      </c>
      <c r="O870" s="81">
        <v>2.3684210526315801</v>
      </c>
      <c r="P870" s="81">
        <v>2.4</v>
      </c>
      <c r="Q870" s="80">
        <v>567.79399999999896</v>
      </c>
      <c r="R870" s="82">
        <v>0.11419729994344401</v>
      </c>
      <c r="S870" s="80">
        <v>-8.2060000000005608</v>
      </c>
      <c r="T870" s="82">
        <v>-1.65042787231983E-3</v>
      </c>
      <c r="U870" s="83">
        <v>386</v>
      </c>
      <c r="V870" s="84">
        <v>78</v>
      </c>
    </row>
    <row r="871" spans="1:22" x14ac:dyDescent="0.25">
      <c r="A871" s="18" t="str">
        <f t="shared" si="13"/>
        <v>202302-South West54</v>
      </c>
      <c r="B871" s="76">
        <v>2023</v>
      </c>
      <c r="C871" s="77">
        <v>192425</v>
      </c>
      <c r="D871" s="77" t="s">
        <v>49</v>
      </c>
      <c r="E871" s="77" t="s">
        <v>474</v>
      </c>
      <c r="F871" s="77" t="s">
        <v>418</v>
      </c>
      <c r="G871" s="78" t="s">
        <v>537</v>
      </c>
      <c r="H871" s="77" t="s">
        <v>9</v>
      </c>
      <c r="I871" s="77" t="s">
        <v>10</v>
      </c>
      <c r="J871" s="79">
        <v>18</v>
      </c>
      <c r="K871" s="79">
        <v>37</v>
      </c>
      <c r="L871" s="79">
        <v>99</v>
      </c>
      <c r="M871" s="80">
        <v>4953.6080000000002</v>
      </c>
      <c r="N871" s="80">
        <v>275.20044444444397</v>
      </c>
      <c r="O871" s="81">
        <v>2.0555555555555598</v>
      </c>
      <c r="P871" s="81">
        <v>2.6756756756756799</v>
      </c>
      <c r="Q871" s="80">
        <v>1205.6079999999999</v>
      </c>
      <c r="R871" s="82">
        <v>0.24337977490346399</v>
      </c>
      <c r="S871" s="80">
        <v>588.90800000000002</v>
      </c>
      <c r="T871" s="82">
        <v>0.11888465942400001</v>
      </c>
      <c r="U871" s="83">
        <v>387</v>
      </c>
      <c r="V871" s="84">
        <v>54</v>
      </c>
    </row>
    <row r="872" spans="1:22" x14ac:dyDescent="0.25">
      <c r="A872" s="18" t="str">
        <f t="shared" si="13"/>
        <v>202301-North West69</v>
      </c>
      <c r="B872" s="76">
        <v>2023</v>
      </c>
      <c r="C872" s="77">
        <v>392244</v>
      </c>
      <c r="D872" s="77" t="s">
        <v>99</v>
      </c>
      <c r="E872" s="77" t="s">
        <v>475</v>
      </c>
      <c r="F872" s="77" t="s">
        <v>416</v>
      </c>
      <c r="G872" s="78" t="s">
        <v>538</v>
      </c>
      <c r="H872" s="77" t="s">
        <v>9</v>
      </c>
      <c r="I872" s="77" t="s">
        <v>10</v>
      </c>
      <c r="J872" s="79">
        <v>24</v>
      </c>
      <c r="K872" s="79">
        <v>33</v>
      </c>
      <c r="L872" s="79">
        <v>95</v>
      </c>
      <c r="M872" s="80">
        <v>4818.4399999999996</v>
      </c>
      <c r="N872" s="80">
        <v>200.768333333333</v>
      </c>
      <c r="O872" s="81">
        <v>1.375</v>
      </c>
      <c r="P872" s="81">
        <v>2.8787878787878798</v>
      </c>
      <c r="Q872" s="80">
        <v>1021.94</v>
      </c>
      <c r="R872" s="82">
        <v>0.21208938992703</v>
      </c>
      <c r="S872" s="80">
        <v>241.64</v>
      </c>
      <c r="T872" s="82">
        <v>5.0149010883190397E-2</v>
      </c>
      <c r="U872" s="83">
        <v>388</v>
      </c>
      <c r="V872" s="84">
        <v>69</v>
      </c>
    </row>
    <row r="873" spans="1:22" x14ac:dyDescent="0.25">
      <c r="A873" s="18" t="str">
        <f t="shared" si="13"/>
        <v>202301-North West70</v>
      </c>
      <c r="B873" s="76">
        <v>2023</v>
      </c>
      <c r="C873" s="77">
        <v>934743</v>
      </c>
      <c r="D873" s="77" t="s">
        <v>258</v>
      </c>
      <c r="E873" s="77" t="s">
        <v>475</v>
      </c>
      <c r="F873" s="77" t="s">
        <v>409</v>
      </c>
      <c r="G873" s="78" t="s">
        <v>538</v>
      </c>
      <c r="H873" s="77" t="s">
        <v>9</v>
      </c>
      <c r="I873" s="77" t="s">
        <v>10</v>
      </c>
      <c r="J873" s="79">
        <v>23</v>
      </c>
      <c r="K873" s="79">
        <v>38</v>
      </c>
      <c r="L873" s="79">
        <v>87</v>
      </c>
      <c r="M873" s="80">
        <v>4765.7039999999997</v>
      </c>
      <c r="N873" s="80">
        <v>207.20452173913</v>
      </c>
      <c r="O873" s="81">
        <v>1.65217391304348</v>
      </c>
      <c r="P873" s="81">
        <v>2.2894736842105301</v>
      </c>
      <c r="Q873" s="80">
        <v>1110.454</v>
      </c>
      <c r="R873" s="82">
        <v>0.23300943575177999</v>
      </c>
      <c r="S873" s="80">
        <v>355.654</v>
      </c>
      <c r="T873" s="82">
        <v>7.4627798956880195E-2</v>
      </c>
      <c r="U873" s="83">
        <v>389</v>
      </c>
      <c r="V873" s="84">
        <v>70</v>
      </c>
    </row>
    <row r="874" spans="1:22" x14ac:dyDescent="0.25">
      <c r="A874" s="18" t="str">
        <f t="shared" si="13"/>
        <v>202301-North West71</v>
      </c>
      <c r="B874" s="76">
        <v>2023</v>
      </c>
      <c r="C874" s="77">
        <v>288308</v>
      </c>
      <c r="D874" s="77" t="s">
        <v>71</v>
      </c>
      <c r="E874" s="77" t="s">
        <v>475</v>
      </c>
      <c r="F874" s="77" t="s">
        <v>416</v>
      </c>
      <c r="G874" s="78" t="s">
        <v>538</v>
      </c>
      <c r="H874" s="77" t="s">
        <v>9</v>
      </c>
      <c r="I874" s="77" t="s">
        <v>10</v>
      </c>
      <c r="J874" s="79">
        <v>37</v>
      </c>
      <c r="K874" s="79">
        <v>37</v>
      </c>
      <c r="L874" s="79">
        <v>92</v>
      </c>
      <c r="M874" s="80">
        <v>4744.8639999999996</v>
      </c>
      <c r="N874" s="80">
        <v>128.239567567568</v>
      </c>
      <c r="O874" s="81">
        <v>1</v>
      </c>
      <c r="P874" s="81">
        <v>2.48648648648649</v>
      </c>
      <c r="Q874" s="80">
        <v>818.86400000000003</v>
      </c>
      <c r="R874" s="82">
        <v>0.17257902439353401</v>
      </c>
      <c r="S874" s="80">
        <v>-368.83600000000001</v>
      </c>
      <c r="T874" s="82">
        <v>-7.7733734834128002E-2</v>
      </c>
      <c r="U874" s="83">
        <v>390</v>
      </c>
      <c r="V874" s="84">
        <v>71</v>
      </c>
    </row>
    <row r="875" spans="1:22" x14ac:dyDescent="0.25">
      <c r="A875" s="18" t="str">
        <f t="shared" si="13"/>
        <v>202304-South Central79</v>
      </c>
      <c r="B875" s="76">
        <v>2023</v>
      </c>
      <c r="C875" s="77">
        <v>775247</v>
      </c>
      <c r="D875" s="77" t="s">
        <v>86</v>
      </c>
      <c r="E875" s="77" t="s">
        <v>472</v>
      </c>
      <c r="F875" s="77" t="s">
        <v>400</v>
      </c>
      <c r="G875" s="78" t="s">
        <v>535</v>
      </c>
      <c r="H875" s="77" t="s">
        <v>2</v>
      </c>
      <c r="I875" s="77" t="s">
        <v>10</v>
      </c>
      <c r="J875" s="79">
        <v>16</v>
      </c>
      <c r="K875" s="79">
        <v>44</v>
      </c>
      <c r="L875" s="79">
        <v>118</v>
      </c>
      <c r="M875" s="80">
        <v>4582.9283999999998</v>
      </c>
      <c r="N875" s="80">
        <v>286.43302499999999</v>
      </c>
      <c r="O875" s="81">
        <v>2.75</v>
      </c>
      <c r="P875" s="81">
        <v>2.6818181818181799</v>
      </c>
      <c r="Q875" s="80">
        <v>-76.821600000000302</v>
      </c>
      <c r="R875" s="82">
        <v>-1.6762557320337001E-2</v>
      </c>
      <c r="S875" s="80">
        <v>-568.32159999999999</v>
      </c>
      <c r="T875" s="82">
        <v>-0.124008396029054</v>
      </c>
      <c r="U875" s="83">
        <v>391</v>
      </c>
      <c r="V875" s="84">
        <v>79</v>
      </c>
    </row>
    <row r="876" spans="1:22" x14ac:dyDescent="0.25">
      <c r="A876" s="18" t="str">
        <f t="shared" si="13"/>
        <v>202302-South West55</v>
      </c>
      <c r="B876" s="76">
        <v>2023</v>
      </c>
      <c r="C876" s="77">
        <v>784350</v>
      </c>
      <c r="D876" s="77" t="s">
        <v>376</v>
      </c>
      <c r="E876" s="77" t="s">
        <v>474</v>
      </c>
      <c r="F876" s="77" t="s">
        <v>424</v>
      </c>
      <c r="G876" s="78" t="s">
        <v>537</v>
      </c>
      <c r="H876" s="77" t="s">
        <v>9</v>
      </c>
      <c r="I876" s="77" t="s">
        <v>10</v>
      </c>
      <c r="J876" s="79">
        <v>22</v>
      </c>
      <c r="K876" s="79">
        <v>41</v>
      </c>
      <c r="L876" s="79">
        <v>101</v>
      </c>
      <c r="M876" s="80">
        <v>4509.6270000000004</v>
      </c>
      <c r="N876" s="80">
        <v>204.98304545454499</v>
      </c>
      <c r="O876" s="81">
        <v>1.86363636363636</v>
      </c>
      <c r="P876" s="81">
        <v>2.4634146341463401</v>
      </c>
      <c r="Q876" s="80">
        <v>635.37699999999995</v>
      </c>
      <c r="R876" s="82">
        <v>0.14089347079037801</v>
      </c>
      <c r="S876" s="80">
        <v>-113.723</v>
      </c>
      <c r="T876" s="82">
        <v>-2.5217828436808799E-2</v>
      </c>
      <c r="U876" s="83">
        <v>392</v>
      </c>
      <c r="V876" s="84">
        <v>55</v>
      </c>
    </row>
    <row r="877" spans="1:22" x14ac:dyDescent="0.25">
      <c r="A877" s="18" t="str">
        <f t="shared" si="13"/>
        <v>202301-North West72</v>
      </c>
      <c r="B877" s="76">
        <v>2023</v>
      </c>
      <c r="C877" s="77">
        <v>188132</v>
      </c>
      <c r="D877" s="77" t="s">
        <v>48</v>
      </c>
      <c r="E877" s="77" t="s">
        <v>475</v>
      </c>
      <c r="F877" s="77" t="s">
        <v>412</v>
      </c>
      <c r="G877" s="78" t="s">
        <v>538</v>
      </c>
      <c r="H877" s="77" t="s">
        <v>2</v>
      </c>
      <c r="I877" s="77" t="s">
        <v>10</v>
      </c>
      <c r="J877" s="79">
        <v>8</v>
      </c>
      <c r="K877" s="79">
        <v>30</v>
      </c>
      <c r="L877" s="79">
        <v>83</v>
      </c>
      <c r="M877" s="80">
        <v>4452.3</v>
      </c>
      <c r="N877" s="80">
        <v>556.53750000000002</v>
      </c>
      <c r="O877" s="81">
        <v>3.75</v>
      </c>
      <c r="P877" s="81">
        <v>2.7666666666666702</v>
      </c>
      <c r="Q877" s="80">
        <v>627.29999999999995</v>
      </c>
      <c r="R877" s="82">
        <v>0.14089347079037801</v>
      </c>
      <c r="S877" s="80">
        <v>346.3</v>
      </c>
      <c r="T877" s="82">
        <v>7.7780023807919402E-2</v>
      </c>
      <c r="U877" s="83">
        <v>393</v>
      </c>
      <c r="V877" s="84">
        <v>72</v>
      </c>
    </row>
    <row r="878" spans="1:22" x14ac:dyDescent="0.25">
      <c r="A878" s="18" t="str">
        <f t="shared" si="13"/>
        <v>202305-North East61</v>
      </c>
      <c r="B878" s="76">
        <v>2023</v>
      </c>
      <c r="C878" s="77">
        <v>281083</v>
      </c>
      <c r="D878" s="77" t="s">
        <v>69</v>
      </c>
      <c r="E878" s="77" t="s">
        <v>473</v>
      </c>
      <c r="F878" s="77" t="s">
        <v>406</v>
      </c>
      <c r="G878" s="78" t="s">
        <v>536</v>
      </c>
      <c r="H878" s="77" t="s">
        <v>2</v>
      </c>
      <c r="I878" s="77" t="s">
        <v>10</v>
      </c>
      <c r="J878" s="79">
        <v>26</v>
      </c>
      <c r="K878" s="79">
        <v>50</v>
      </c>
      <c r="L878" s="79">
        <v>110</v>
      </c>
      <c r="M878" s="80">
        <v>4351.9049999999997</v>
      </c>
      <c r="N878" s="80">
        <v>167.380961538462</v>
      </c>
      <c r="O878" s="81">
        <v>1.92307692307692</v>
      </c>
      <c r="P878" s="81">
        <v>2.2000000000000002</v>
      </c>
      <c r="Q878" s="80">
        <v>613.15499999999997</v>
      </c>
      <c r="R878" s="82">
        <v>0.14089347079037801</v>
      </c>
      <c r="S878" s="80">
        <v>-304.84500000000003</v>
      </c>
      <c r="T878" s="82">
        <v>-7.00486338741311E-2</v>
      </c>
      <c r="U878" s="83">
        <v>394</v>
      </c>
      <c r="V878" s="84">
        <v>61</v>
      </c>
    </row>
    <row r="879" spans="1:22" x14ac:dyDescent="0.25">
      <c r="A879" s="18" t="str">
        <f t="shared" si="13"/>
        <v>202305-North East62</v>
      </c>
      <c r="B879" s="76">
        <v>2023</v>
      </c>
      <c r="C879" s="77">
        <v>553736</v>
      </c>
      <c r="D879" s="77" t="s">
        <v>501</v>
      </c>
      <c r="E879" s="77" t="s">
        <v>473</v>
      </c>
      <c r="F879" s="77" t="s">
        <v>522</v>
      </c>
      <c r="G879" s="78" t="s">
        <v>535</v>
      </c>
      <c r="H879" s="77" t="s">
        <v>9</v>
      </c>
      <c r="I879" s="77" t="s">
        <v>10</v>
      </c>
      <c r="J879" s="79">
        <v>17</v>
      </c>
      <c r="K879" s="79">
        <v>33</v>
      </c>
      <c r="L879" s="79">
        <v>72</v>
      </c>
      <c r="M879" s="80">
        <v>4319.424</v>
      </c>
      <c r="N879" s="80">
        <v>254.083764705882</v>
      </c>
      <c r="O879" s="81">
        <v>1.9411764705882399</v>
      </c>
      <c r="P879" s="81">
        <v>2.1818181818181799</v>
      </c>
      <c r="Q879" s="80">
        <v>884.17399999999998</v>
      </c>
      <c r="R879" s="82">
        <v>0.20469720036745601</v>
      </c>
      <c r="S879" s="80">
        <v>283.57400000000001</v>
      </c>
      <c r="T879" s="82">
        <v>6.5650883080707004E-2</v>
      </c>
      <c r="U879" s="83">
        <v>395</v>
      </c>
      <c r="V879" s="84">
        <v>62</v>
      </c>
    </row>
    <row r="880" spans="1:22" x14ac:dyDescent="0.25">
      <c r="A880" s="18" t="str">
        <f t="shared" si="13"/>
        <v>202302-South West56</v>
      </c>
      <c r="B880" s="76">
        <v>2023</v>
      </c>
      <c r="C880" s="77">
        <v>213016</v>
      </c>
      <c r="D880" s="77" t="s">
        <v>55</v>
      </c>
      <c r="E880" s="77" t="s">
        <v>474</v>
      </c>
      <c r="F880" s="77" t="s">
        <v>418</v>
      </c>
      <c r="G880" s="78" t="s">
        <v>537</v>
      </c>
      <c r="H880" s="77" t="s">
        <v>9</v>
      </c>
      <c r="I880" s="77" t="s">
        <v>10</v>
      </c>
      <c r="J880" s="79">
        <v>30</v>
      </c>
      <c r="K880" s="79">
        <v>41</v>
      </c>
      <c r="L880" s="79">
        <v>90</v>
      </c>
      <c r="M880" s="80">
        <v>4295.28</v>
      </c>
      <c r="N880" s="80">
        <v>143.17599999999999</v>
      </c>
      <c r="O880" s="81">
        <v>1.36666666666667</v>
      </c>
      <c r="P880" s="81">
        <v>2.1951219512195101</v>
      </c>
      <c r="Q880" s="80">
        <v>1058.78</v>
      </c>
      <c r="R880" s="82">
        <v>0.24649848205472</v>
      </c>
      <c r="S880" s="80">
        <v>53.68</v>
      </c>
      <c r="T880" s="82">
        <v>1.24974390493751E-2</v>
      </c>
      <c r="U880" s="83">
        <v>396</v>
      </c>
      <c r="V880" s="84">
        <v>56</v>
      </c>
    </row>
    <row r="881" spans="1:22" x14ac:dyDescent="0.25">
      <c r="A881" s="18" t="str">
        <f t="shared" si="13"/>
        <v>202305-North East63</v>
      </c>
      <c r="B881" s="76">
        <v>2023</v>
      </c>
      <c r="C881" s="77">
        <v>259545</v>
      </c>
      <c r="D881" s="77" t="s">
        <v>491</v>
      </c>
      <c r="E881" s="77" t="s">
        <v>473</v>
      </c>
      <c r="F881" s="77" t="s">
        <v>423</v>
      </c>
      <c r="G881" s="78" t="s">
        <v>537</v>
      </c>
      <c r="H881" s="77" t="s">
        <v>2</v>
      </c>
      <c r="I881" s="77" t="s">
        <v>10</v>
      </c>
      <c r="J881" s="79">
        <v>8</v>
      </c>
      <c r="K881" s="79">
        <v>21</v>
      </c>
      <c r="L881" s="79">
        <v>75</v>
      </c>
      <c r="M881" s="80">
        <v>4190.3999999999996</v>
      </c>
      <c r="N881" s="80">
        <v>523.79999999999995</v>
      </c>
      <c r="O881" s="81">
        <v>2.625</v>
      </c>
      <c r="P881" s="81">
        <v>3.5714285714285698</v>
      </c>
      <c r="Q881" s="80">
        <v>590.4</v>
      </c>
      <c r="R881" s="82">
        <v>0.14089347079037801</v>
      </c>
      <c r="S881" s="80">
        <v>301.83</v>
      </c>
      <c r="T881" s="82">
        <v>7.2028923253149996E-2</v>
      </c>
      <c r="U881" s="83">
        <v>397</v>
      </c>
      <c r="V881" s="84">
        <v>63</v>
      </c>
    </row>
    <row r="882" spans="1:22" x14ac:dyDescent="0.25">
      <c r="A882" s="18" t="str">
        <f t="shared" si="13"/>
        <v>202301-North West73</v>
      </c>
      <c r="B882" s="76">
        <v>2023</v>
      </c>
      <c r="C882" s="77">
        <v>432450</v>
      </c>
      <c r="D882" s="77" t="s">
        <v>512</v>
      </c>
      <c r="E882" s="77" t="s">
        <v>475</v>
      </c>
      <c r="F882" s="77" t="s">
        <v>524</v>
      </c>
      <c r="G882" s="78" t="s">
        <v>538</v>
      </c>
      <c r="H882" s="77" t="s">
        <v>9</v>
      </c>
      <c r="I882" s="77" t="s">
        <v>10</v>
      </c>
      <c r="J882" s="79">
        <v>15</v>
      </c>
      <c r="K882" s="79">
        <v>34</v>
      </c>
      <c r="L882" s="79">
        <v>79</v>
      </c>
      <c r="M882" s="80">
        <v>4092.1680000000001</v>
      </c>
      <c r="N882" s="80">
        <v>272.81119999999999</v>
      </c>
      <c r="O882" s="81">
        <v>2.2666666666666702</v>
      </c>
      <c r="P882" s="81">
        <v>2.3235294117647101</v>
      </c>
      <c r="Q882" s="80">
        <v>1055.1679999999999</v>
      </c>
      <c r="R882" s="82">
        <v>0.257850606328968</v>
      </c>
      <c r="S882" s="80">
        <v>552.76800000000003</v>
      </c>
      <c r="T882" s="82">
        <v>0.13507949820241999</v>
      </c>
      <c r="U882" s="83">
        <v>398</v>
      </c>
      <c r="V882" s="84">
        <v>73</v>
      </c>
    </row>
    <row r="883" spans="1:22" x14ac:dyDescent="0.25">
      <c r="A883" s="18" t="str">
        <f t="shared" si="13"/>
        <v>202304-South Central80</v>
      </c>
      <c r="B883" s="76">
        <v>2023</v>
      </c>
      <c r="C883" s="77">
        <v>316008</v>
      </c>
      <c r="D883" s="77" t="s">
        <v>104</v>
      </c>
      <c r="E883" s="77" t="s">
        <v>472</v>
      </c>
      <c r="F883" s="77" t="s">
        <v>421</v>
      </c>
      <c r="G883" s="78" t="s">
        <v>538</v>
      </c>
      <c r="H883" s="77" t="s">
        <v>2</v>
      </c>
      <c r="I883" s="77" t="s">
        <v>10</v>
      </c>
      <c r="J883" s="79">
        <v>22</v>
      </c>
      <c r="K883" s="79">
        <v>51</v>
      </c>
      <c r="L883" s="79">
        <v>114</v>
      </c>
      <c r="M883" s="80">
        <v>4053.6914999999999</v>
      </c>
      <c r="N883" s="80">
        <v>184.258704545455</v>
      </c>
      <c r="O883" s="81">
        <v>2.3181818181818201</v>
      </c>
      <c r="P883" s="81">
        <v>2.2352941176470602</v>
      </c>
      <c r="Q883" s="80">
        <v>417.44150000000002</v>
      </c>
      <c r="R883" s="82">
        <v>0.102978112665949</v>
      </c>
      <c r="S883" s="80">
        <v>-249.05850000000001</v>
      </c>
      <c r="T883" s="82">
        <v>-6.14399245724545E-2</v>
      </c>
      <c r="U883" s="83">
        <v>399</v>
      </c>
      <c r="V883" s="84">
        <v>80</v>
      </c>
    </row>
    <row r="884" spans="1:22" x14ac:dyDescent="0.25">
      <c r="A884" s="18" t="str">
        <f t="shared" si="13"/>
        <v>202306-South East50</v>
      </c>
      <c r="B884" s="76">
        <v>2023</v>
      </c>
      <c r="C884" s="77">
        <v>364956</v>
      </c>
      <c r="D884" s="77" t="s">
        <v>92</v>
      </c>
      <c r="E884" s="77" t="s">
        <v>476</v>
      </c>
      <c r="F884" s="77" t="s">
        <v>411</v>
      </c>
      <c r="G884" s="78" t="s">
        <v>536</v>
      </c>
      <c r="H884" s="77" t="s">
        <v>9</v>
      </c>
      <c r="I884" s="77" t="s">
        <v>10</v>
      </c>
      <c r="J884" s="79">
        <v>31</v>
      </c>
      <c r="K884" s="79">
        <v>40</v>
      </c>
      <c r="L884" s="79">
        <v>94</v>
      </c>
      <c r="M884" s="80">
        <v>4029.6480000000001</v>
      </c>
      <c r="N884" s="80">
        <v>129.98864516129001</v>
      </c>
      <c r="O884" s="81">
        <v>1.2903225806451599</v>
      </c>
      <c r="P884" s="81">
        <v>2.35</v>
      </c>
      <c r="Q884" s="80">
        <v>1089.3979999999999</v>
      </c>
      <c r="R884" s="82">
        <v>0.27034569768873101</v>
      </c>
      <c r="S884" s="80">
        <v>18.3979999999999</v>
      </c>
      <c r="T884" s="82">
        <v>4.5656593330236101E-3</v>
      </c>
      <c r="U884" s="83">
        <v>400</v>
      </c>
      <c r="V884" s="84">
        <v>50</v>
      </c>
    </row>
    <row r="885" spans="1:22" x14ac:dyDescent="0.25">
      <c r="A885" s="18" t="str">
        <f t="shared" si="13"/>
        <v>202305-North East64</v>
      </c>
      <c r="B885" s="76">
        <v>2023</v>
      </c>
      <c r="C885" s="77">
        <v>522997</v>
      </c>
      <c r="D885" s="77" t="s">
        <v>133</v>
      </c>
      <c r="E885" s="77" t="s">
        <v>473</v>
      </c>
      <c r="F885" s="77" t="s">
        <v>406</v>
      </c>
      <c r="G885" s="78" t="s">
        <v>535</v>
      </c>
      <c r="H885" s="77" t="s">
        <v>9</v>
      </c>
      <c r="I885" s="77" t="s">
        <v>10</v>
      </c>
      <c r="J885" s="79">
        <v>16</v>
      </c>
      <c r="K885" s="79">
        <v>48</v>
      </c>
      <c r="L885" s="79">
        <v>111</v>
      </c>
      <c r="M885" s="80">
        <v>4016.3820000000001</v>
      </c>
      <c r="N885" s="80">
        <v>251.023875</v>
      </c>
      <c r="O885" s="81">
        <v>3</v>
      </c>
      <c r="P885" s="81">
        <v>2.3125</v>
      </c>
      <c r="Q885" s="80">
        <v>565.88199999999995</v>
      </c>
      <c r="R885" s="82">
        <v>0.14089347079037801</v>
      </c>
      <c r="S885" s="80">
        <v>-19.088000000000399</v>
      </c>
      <c r="T885" s="82">
        <v>-4.7525359888577201E-3</v>
      </c>
      <c r="U885" s="83">
        <v>401</v>
      </c>
      <c r="V885" s="84">
        <v>64</v>
      </c>
    </row>
    <row r="886" spans="1:22" x14ac:dyDescent="0.25">
      <c r="A886" s="18" t="str">
        <f t="shared" si="13"/>
        <v>202305-North East65</v>
      </c>
      <c r="B886" s="76">
        <v>2023</v>
      </c>
      <c r="C886" s="77">
        <v>915339</v>
      </c>
      <c r="D886" s="77" t="s">
        <v>519</v>
      </c>
      <c r="E886" s="77" t="s">
        <v>473</v>
      </c>
      <c r="F886" s="77" t="s">
        <v>423</v>
      </c>
      <c r="G886" s="78" t="s">
        <v>535</v>
      </c>
      <c r="H886" s="77" t="s">
        <v>9</v>
      </c>
      <c r="I886" s="77" t="s">
        <v>10</v>
      </c>
      <c r="J886" s="79">
        <v>16</v>
      </c>
      <c r="K886" s="79">
        <v>37</v>
      </c>
      <c r="L886" s="79">
        <v>82</v>
      </c>
      <c r="M886" s="80">
        <v>4000.1439999999998</v>
      </c>
      <c r="N886" s="80">
        <v>250.00899999999999</v>
      </c>
      <c r="O886" s="81">
        <v>2.3125</v>
      </c>
      <c r="P886" s="81">
        <v>2.2162162162162198</v>
      </c>
      <c r="Q886" s="80">
        <v>890.89400000000001</v>
      </c>
      <c r="R886" s="82">
        <v>0.22271548224263901</v>
      </c>
      <c r="S886" s="80">
        <v>318.49400000000003</v>
      </c>
      <c r="T886" s="82">
        <v>7.9620633657188397E-2</v>
      </c>
      <c r="U886" s="83">
        <v>402</v>
      </c>
      <c r="V886" s="84">
        <v>65</v>
      </c>
    </row>
    <row r="887" spans="1:22" x14ac:dyDescent="0.25">
      <c r="A887" s="18" t="str">
        <f t="shared" si="13"/>
        <v>202303-North Central79</v>
      </c>
      <c r="B887" s="76">
        <v>2023</v>
      </c>
      <c r="C887" s="77">
        <v>623122</v>
      </c>
      <c r="D887" s="77" t="s">
        <v>167</v>
      </c>
      <c r="E887" s="77" t="s">
        <v>471</v>
      </c>
      <c r="F887" s="77" t="s">
        <v>419</v>
      </c>
      <c r="G887" s="78" t="s">
        <v>533</v>
      </c>
      <c r="H887" s="77" t="s">
        <v>9</v>
      </c>
      <c r="I887" s="77" t="s">
        <v>10</v>
      </c>
      <c r="J887" s="79">
        <v>10</v>
      </c>
      <c r="K887" s="79">
        <v>30</v>
      </c>
      <c r="L887" s="79">
        <v>74</v>
      </c>
      <c r="M887" s="80">
        <v>3998.6080000000002</v>
      </c>
      <c r="N887" s="80">
        <v>399.86079999999998</v>
      </c>
      <c r="O887" s="81">
        <v>3</v>
      </c>
      <c r="P887" s="81">
        <v>2.4666666666666699</v>
      </c>
      <c r="Q887" s="80">
        <v>1087.8579999999999</v>
      </c>
      <c r="R887" s="82">
        <v>0.27205917659345502</v>
      </c>
      <c r="S887" s="80">
        <v>744.85799999999995</v>
      </c>
      <c r="T887" s="82">
        <v>0.18627932520517099</v>
      </c>
      <c r="U887" s="83">
        <v>403</v>
      </c>
      <c r="V887" s="84">
        <v>79</v>
      </c>
    </row>
    <row r="888" spans="1:22" x14ac:dyDescent="0.25">
      <c r="A888" s="18" t="str">
        <f t="shared" si="13"/>
        <v>202303-North Central80</v>
      </c>
      <c r="B888" s="76">
        <v>2023</v>
      </c>
      <c r="C888" s="77">
        <v>343812</v>
      </c>
      <c r="D888" s="77" t="s">
        <v>84</v>
      </c>
      <c r="E888" s="77" t="s">
        <v>471</v>
      </c>
      <c r="F888" s="77" t="s">
        <v>419</v>
      </c>
      <c r="G888" s="78" t="s">
        <v>533</v>
      </c>
      <c r="H888" s="77" t="s">
        <v>9</v>
      </c>
      <c r="I888" s="77" t="s">
        <v>10</v>
      </c>
      <c r="J888" s="79">
        <v>16</v>
      </c>
      <c r="K888" s="79">
        <v>32</v>
      </c>
      <c r="L888" s="79">
        <v>77</v>
      </c>
      <c r="M888" s="80">
        <v>3996.1840000000002</v>
      </c>
      <c r="N888" s="80">
        <v>249.76150000000001</v>
      </c>
      <c r="O888" s="81">
        <v>2</v>
      </c>
      <c r="P888" s="81">
        <v>2.40625</v>
      </c>
      <c r="Q888" s="80">
        <v>964.68399999999997</v>
      </c>
      <c r="R888" s="82">
        <v>0.241401296837183</v>
      </c>
      <c r="S888" s="80">
        <v>433.48399999999998</v>
      </c>
      <c r="T888" s="82">
        <v>0.108474484658364</v>
      </c>
      <c r="U888" s="83">
        <v>404</v>
      </c>
      <c r="V888" s="84">
        <v>80</v>
      </c>
    </row>
    <row r="889" spans="1:22" x14ac:dyDescent="0.25">
      <c r="A889" s="18" t="str">
        <f t="shared" si="13"/>
        <v>202302-South West57</v>
      </c>
      <c r="B889" s="76">
        <v>2023</v>
      </c>
      <c r="C889" s="77">
        <v>563414</v>
      </c>
      <c r="D889" s="77" t="s">
        <v>147</v>
      </c>
      <c r="E889" s="77" t="s">
        <v>474</v>
      </c>
      <c r="F889" s="77" t="s">
        <v>410</v>
      </c>
      <c r="G889" s="78" t="s">
        <v>537</v>
      </c>
      <c r="H889" s="77" t="s">
        <v>9</v>
      </c>
      <c r="I889" s="77" t="s">
        <v>10</v>
      </c>
      <c r="J889" s="79">
        <v>20</v>
      </c>
      <c r="K889" s="79">
        <v>29</v>
      </c>
      <c r="L889" s="79">
        <v>88</v>
      </c>
      <c r="M889" s="80">
        <v>3979.2959999999998</v>
      </c>
      <c r="N889" s="80">
        <v>198.9648</v>
      </c>
      <c r="O889" s="81">
        <v>1.45</v>
      </c>
      <c r="P889" s="81">
        <v>3.0344827586206899</v>
      </c>
      <c r="Q889" s="80">
        <v>995.54600000000005</v>
      </c>
      <c r="R889" s="82">
        <v>0.25018143912893098</v>
      </c>
      <c r="S889" s="80">
        <v>323.64600000000002</v>
      </c>
      <c r="T889" s="82">
        <v>8.1332476900436601E-2</v>
      </c>
      <c r="U889" s="83">
        <v>405</v>
      </c>
      <c r="V889" s="84">
        <v>57</v>
      </c>
    </row>
    <row r="890" spans="1:22" x14ac:dyDescent="0.25">
      <c r="A890" s="18" t="str">
        <f t="shared" si="13"/>
        <v>202305-North East66</v>
      </c>
      <c r="B890" s="76">
        <v>2023</v>
      </c>
      <c r="C890" s="77">
        <v>322666</v>
      </c>
      <c r="D890" s="77" t="s">
        <v>80</v>
      </c>
      <c r="E890" s="77" t="s">
        <v>473</v>
      </c>
      <c r="F890" s="77" t="s">
        <v>425</v>
      </c>
      <c r="G890" s="78" t="s">
        <v>535</v>
      </c>
      <c r="H890" s="77" t="s">
        <v>9</v>
      </c>
      <c r="I890" s="77" t="s">
        <v>10</v>
      </c>
      <c r="J890" s="79">
        <v>18</v>
      </c>
      <c r="K890" s="79">
        <v>36</v>
      </c>
      <c r="L890" s="79">
        <v>82</v>
      </c>
      <c r="M890" s="80">
        <v>3965.748</v>
      </c>
      <c r="N890" s="80">
        <v>220.31933333333299</v>
      </c>
      <c r="O890" s="81">
        <v>2</v>
      </c>
      <c r="P890" s="81">
        <v>2.2777777777777799</v>
      </c>
      <c r="Q890" s="80">
        <v>558.74800000000005</v>
      </c>
      <c r="R890" s="82">
        <v>0.14089347079037801</v>
      </c>
      <c r="S890" s="80">
        <v>-78.452000000000396</v>
      </c>
      <c r="T890" s="82">
        <v>-1.97823966626221E-2</v>
      </c>
      <c r="U890" s="83">
        <v>406</v>
      </c>
      <c r="V890" s="84">
        <v>66</v>
      </c>
    </row>
    <row r="891" spans="1:22" x14ac:dyDescent="0.25">
      <c r="A891" s="18" t="str">
        <f t="shared" si="13"/>
        <v>202302-South West58</v>
      </c>
      <c r="B891" s="76">
        <v>2023</v>
      </c>
      <c r="C891" s="77">
        <v>810749</v>
      </c>
      <c r="D891" s="77" t="s">
        <v>227</v>
      </c>
      <c r="E891" s="77" t="s">
        <v>474</v>
      </c>
      <c r="F891" s="77" t="s">
        <v>420</v>
      </c>
      <c r="G891" s="78" t="s">
        <v>537</v>
      </c>
      <c r="H891" s="77" t="s">
        <v>9</v>
      </c>
      <c r="I891" s="77" t="s">
        <v>10</v>
      </c>
      <c r="J891" s="79">
        <v>13</v>
      </c>
      <c r="K891" s="79">
        <v>42</v>
      </c>
      <c r="L891" s="79">
        <v>96</v>
      </c>
      <c r="M891" s="80">
        <v>3822.8670000000002</v>
      </c>
      <c r="N891" s="80">
        <v>294.06669230769199</v>
      </c>
      <c r="O891" s="81">
        <v>3.2307692307692299</v>
      </c>
      <c r="P891" s="81">
        <v>2.28571428571429</v>
      </c>
      <c r="Q891" s="80">
        <v>538.61699999999996</v>
      </c>
      <c r="R891" s="82">
        <v>0.14089347079037801</v>
      </c>
      <c r="S891" s="80">
        <v>77.516999999999499</v>
      </c>
      <c r="T891" s="82">
        <v>2.02771898682323E-2</v>
      </c>
      <c r="U891" s="83">
        <v>407</v>
      </c>
      <c r="V891" s="84">
        <v>58</v>
      </c>
    </row>
    <row r="892" spans="1:22" x14ac:dyDescent="0.25">
      <c r="A892" s="18" t="str">
        <f t="shared" si="13"/>
        <v>202301-North West74</v>
      </c>
      <c r="B892" s="76">
        <v>2023</v>
      </c>
      <c r="C892" s="77">
        <v>809877</v>
      </c>
      <c r="D892" s="77" t="s">
        <v>226</v>
      </c>
      <c r="E892" s="77" t="s">
        <v>475</v>
      </c>
      <c r="F892" s="77" t="s">
        <v>409</v>
      </c>
      <c r="G892" s="78" t="s">
        <v>538</v>
      </c>
      <c r="H892" s="77" t="s">
        <v>9</v>
      </c>
      <c r="I892" s="77" t="s">
        <v>10</v>
      </c>
      <c r="J892" s="79">
        <v>8</v>
      </c>
      <c r="K892" s="79">
        <v>28</v>
      </c>
      <c r="L892" s="79">
        <v>72</v>
      </c>
      <c r="M892" s="80">
        <v>3811.424</v>
      </c>
      <c r="N892" s="80">
        <v>476.428</v>
      </c>
      <c r="O892" s="81">
        <v>3.5</v>
      </c>
      <c r="P892" s="81">
        <v>2.5714285714285698</v>
      </c>
      <c r="Q892" s="80">
        <v>761.92399999999998</v>
      </c>
      <c r="R892" s="82">
        <v>0.19990533721779599</v>
      </c>
      <c r="S892" s="80">
        <v>483.12400000000002</v>
      </c>
      <c r="T892" s="82">
        <v>0.12675682369634</v>
      </c>
      <c r="U892" s="83">
        <v>408</v>
      </c>
      <c r="V892" s="84">
        <v>74</v>
      </c>
    </row>
    <row r="893" spans="1:22" x14ac:dyDescent="0.25">
      <c r="A893" s="18" t="str">
        <f t="shared" si="13"/>
        <v>202302-South West59</v>
      </c>
      <c r="B893" s="76">
        <v>2023</v>
      </c>
      <c r="C893" s="77">
        <v>615144</v>
      </c>
      <c r="D893" s="77" t="s">
        <v>163</v>
      </c>
      <c r="E893" s="77" t="s">
        <v>474</v>
      </c>
      <c r="F893" s="77" t="s">
        <v>410</v>
      </c>
      <c r="G893" s="78" t="s">
        <v>537</v>
      </c>
      <c r="H893" s="77" t="s">
        <v>9</v>
      </c>
      <c r="I893" s="77" t="s">
        <v>10</v>
      </c>
      <c r="J893" s="79">
        <v>20</v>
      </c>
      <c r="K893" s="79">
        <v>36</v>
      </c>
      <c r="L893" s="79">
        <v>63</v>
      </c>
      <c r="M893" s="80">
        <v>3730.6959999999999</v>
      </c>
      <c r="N893" s="80">
        <v>186.53479999999999</v>
      </c>
      <c r="O893" s="81">
        <v>1.8</v>
      </c>
      <c r="P893" s="81">
        <v>1.75</v>
      </c>
      <c r="Q893" s="80">
        <v>767.94600000000003</v>
      </c>
      <c r="R893" s="82">
        <v>0.205845236384846</v>
      </c>
      <c r="S893" s="80">
        <v>88.346000000000203</v>
      </c>
      <c r="T893" s="82">
        <v>2.3680835961976E-2</v>
      </c>
      <c r="U893" s="83">
        <v>409</v>
      </c>
      <c r="V893" s="84">
        <v>59</v>
      </c>
    </row>
    <row r="894" spans="1:22" x14ac:dyDescent="0.25">
      <c r="A894" s="18" t="str">
        <f t="shared" si="13"/>
        <v>202301-North West75</v>
      </c>
      <c r="B894" s="76">
        <v>2023</v>
      </c>
      <c r="C894" s="77">
        <v>133279</v>
      </c>
      <c r="D894" s="77" t="s">
        <v>20</v>
      </c>
      <c r="E894" s="77" t="s">
        <v>475</v>
      </c>
      <c r="F894" s="77" t="s">
        <v>409</v>
      </c>
      <c r="G894" s="78" t="s">
        <v>538</v>
      </c>
      <c r="H894" s="77" t="s">
        <v>9</v>
      </c>
      <c r="I894" s="77" t="s">
        <v>10</v>
      </c>
      <c r="J894" s="79">
        <v>30</v>
      </c>
      <c r="K894" s="79">
        <v>48</v>
      </c>
      <c r="L894" s="79">
        <v>84</v>
      </c>
      <c r="M894" s="80">
        <v>3718.5279999999998</v>
      </c>
      <c r="N894" s="80">
        <v>123.950933333333</v>
      </c>
      <c r="O894" s="81">
        <v>1.6</v>
      </c>
      <c r="P894" s="81">
        <v>1.75</v>
      </c>
      <c r="Q894" s="80">
        <v>812.52800000000002</v>
      </c>
      <c r="R894" s="82">
        <v>0.218507968744621</v>
      </c>
      <c r="S894" s="80">
        <v>-170.27199999999999</v>
      </c>
      <c r="T894" s="82">
        <v>-4.5790162128670202E-2</v>
      </c>
      <c r="U894" s="83">
        <v>410</v>
      </c>
      <c r="V894" s="84">
        <v>75</v>
      </c>
    </row>
    <row r="895" spans="1:22" x14ac:dyDescent="0.25">
      <c r="A895" s="18" t="str">
        <f t="shared" si="13"/>
        <v>202301-North West76</v>
      </c>
      <c r="B895" s="76">
        <v>2023</v>
      </c>
      <c r="C895" s="77">
        <v>784373</v>
      </c>
      <c r="D895" s="77" t="s">
        <v>218</v>
      </c>
      <c r="E895" s="77" t="s">
        <v>475</v>
      </c>
      <c r="F895" s="77" t="s">
        <v>409</v>
      </c>
      <c r="G895" s="78" t="s">
        <v>538</v>
      </c>
      <c r="H895" s="77" t="s">
        <v>9</v>
      </c>
      <c r="I895" s="77" t="s">
        <v>10</v>
      </c>
      <c r="J895" s="79">
        <v>9</v>
      </c>
      <c r="K895" s="79">
        <v>18</v>
      </c>
      <c r="L895" s="79">
        <v>75</v>
      </c>
      <c r="M895" s="80">
        <v>3649</v>
      </c>
      <c r="N895" s="80">
        <v>405.444444444444</v>
      </c>
      <c r="O895" s="81">
        <v>2</v>
      </c>
      <c r="P895" s="81">
        <v>4.1666666666666696</v>
      </c>
      <c r="Q895" s="80">
        <v>653</v>
      </c>
      <c r="R895" s="82">
        <v>0.17895313784598499</v>
      </c>
      <c r="S895" s="80">
        <v>354.2</v>
      </c>
      <c r="T895" s="82">
        <v>9.7067689778021299E-2</v>
      </c>
      <c r="U895" s="83">
        <v>411</v>
      </c>
      <c r="V895" s="84">
        <v>76</v>
      </c>
    </row>
    <row r="896" spans="1:22" x14ac:dyDescent="0.25">
      <c r="A896" s="18" t="str">
        <f t="shared" si="13"/>
        <v>202305-North East67</v>
      </c>
      <c r="B896" s="76">
        <v>2023</v>
      </c>
      <c r="C896" s="77">
        <v>354104</v>
      </c>
      <c r="D896" s="77" t="s">
        <v>89</v>
      </c>
      <c r="E896" s="77" t="s">
        <v>473</v>
      </c>
      <c r="F896" s="77" t="s">
        <v>406</v>
      </c>
      <c r="G896" s="78" t="s">
        <v>535</v>
      </c>
      <c r="H896" s="77" t="s">
        <v>9</v>
      </c>
      <c r="I896" s="77" t="s">
        <v>10</v>
      </c>
      <c r="J896" s="79">
        <v>9</v>
      </c>
      <c r="K896" s="79">
        <v>33</v>
      </c>
      <c r="L896" s="79">
        <v>79</v>
      </c>
      <c r="M896" s="80">
        <v>3596.7469999999998</v>
      </c>
      <c r="N896" s="80">
        <v>399.63855555555602</v>
      </c>
      <c r="O896" s="81">
        <v>3.6666666666666701</v>
      </c>
      <c r="P896" s="81">
        <v>2.39393939393939</v>
      </c>
      <c r="Q896" s="80">
        <v>370.24700000000001</v>
      </c>
      <c r="R896" s="82">
        <v>0.10293940607999399</v>
      </c>
      <c r="S896" s="80">
        <v>35.5369999999998</v>
      </c>
      <c r="T896" s="82">
        <v>9.8803168529784796E-3</v>
      </c>
      <c r="U896" s="83">
        <v>412</v>
      </c>
      <c r="V896" s="84">
        <v>67</v>
      </c>
    </row>
    <row r="897" spans="1:22" x14ac:dyDescent="0.25">
      <c r="A897" s="18" t="str">
        <f t="shared" si="13"/>
        <v>202306-South East51</v>
      </c>
      <c r="B897" s="76">
        <v>2023</v>
      </c>
      <c r="C897" s="77">
        <v>230574</v>
      </c>
      <c r="D897" s="77" t="s">
        <v>60</v>
      </c>
      <c r="E897" s="77" t="s">
        <v>476</v>
      </c>
      <c r="F897" s="77" t="s">
        <v>411</v>
      </c>
      <c r="G897" s="78" t="s">
        <v>536</v>
      </c>
      <c r="H897" s="77" t="s">
        <v>9</v>
      </c>
      <c r="I897" s="77" t="s">
        <v>10</v>
      </c>
      <c r="J897" s="79">
        <v>23</v>
      </c>
      <c r="K897" s="79">
        <v>32</v>
      </c>
      <c r="L897" s="79">
        <v>59</v>
      </c>
      <c r="M897" s="80">
        <v>3553.1280000000002</v>
      </c>
      <c r="N897" s="80">
        <v>154.48382608695701</v>
      </c>
      <c r="O897" s="81">
        <v>1.39130434782609</v>
      </c>
      <c r="P897" s="81">
        <v>1.84375</v>
      </c>
      <c r="Q897" s="80">
        <v>826.62800000000004</v>
      </c>
      <c r="R897" s="82">
        <v>0.23264796539837601</v>
      </c>
      <c r="S897" s="80">
        <v>29.228000000000101</v>
      </c>
      <c r="T897" s="82">
        <v>8.2259912955570599E-3</v>
      </c>
      <c r="U897" s="83">
        <v>413</v>
      </c>
      <c r="V897" s="84">
        <v>51</v>
      </c>
    </row>
    <row r="898" spans="1:22" x14ac:dyDescent="0.25">
      <c r="A898" s="18" t="str">
        <f t="shared" ref="A898:A961" si="14">B898&amp;E898&amp;V898</f>
        <v>202303-North Central81</v>
      </c>
      <c r="B898" s="76">
        <v>2023</v>
      </c>
      <c r="C898" s="77">
        <v>811025</v>
      </c>
      <c r="D898" s="77" t="s">
        <v>280</v>
      </c>
      <c r="E898" s="77" t="s">
        <v>471</v>
      </c>
      <c r="F898" s="77" t="s">
        <v>426</v>
      </c>
      <c r="G898" s="78" t="s">
        <v>534</v>
      </c>
      <c r="H898" s="77" t="s">
        <v>2</v>
      </c>
      <c r="I898" s="77" t="s">
        <v>10</v>
      </c>
      <c r="J898" s="79">
        <v>9</v>
      </c>
      <c r="K898" s="79">
        <v>28</v>
      </c>
      <c r="L898" s="79">
        <v>111</v>
      </c>
      <c r="M898" s="80">
        <v>3532.1579999999999</v>
      </c>
      <c r="N898" s="80">
        <v>392.46199999999999</v>
      </c>
      <c r="O898" s="81">
        <v>3.1111111111111098</v>
      </c>
      <c r="P898" s="81">
        <v>3.96428571428571</v>
      </c>
      <c r="Q898" s="80">
        <v>497.65800000000002</v>
      </c>
      <c r="R898" s="82">
        <v>0.14089347079037801</v>
      </c>
      <c r="S898" s="80">
        <v>187.858</v>
      </c>
      <c r="T898" s="82">
        <v>5.31850500458926E-2</v>
      </c>
      <c r="U898" s="83">
        <v>414</v>
      </c>
      <c r="V898" s="84">
        <v>81</v>
      </c>
    </row>
    <row r="899" spans="1:22" x14ac:dyDescent="0.25">
      <c r="A899" s="18" t="str">
        <f t="shared" si="14"/>
        <v>202304-South Central81</v>
      </c>
      <c r="B899" s="76">
        <v>2023</v>
      </c>
      <c r="C899" s="77">
        <v>444980</v>
      </c>
      <c r="D899" s="77" t="s">
        <v>313</v>
      </c>
      <c r="E899" s="77" t="s">
        <v>472</v>
      </c>
      <c r="F899" s="77" t="s">
        <v>421</v>
      </c>
      <c r="G899" s="78" t="s">
        <v>534</v>
      </c>
      <c r="H899" s="77" t="s">
        <v>9</v>
      </c>
      <c r="I899" s="77" t="s">
        <v>10</v>
      </c>
      <c r="J899" s="79">
        <v>30</v>
      </c>
      <c r="K899" s="79">
        <v>30</v>
      </c>
      <c r="L899" s="79">
        <v>75</v>
      </c>
      <c r="M899" s="80">
        <v>3529.5749999999998</v>
      </c>
      <c r="N899" s="80">
        <v>117.6525</v>
      </c>
      <c r="O899" s="81">
        <v>1</v>
      </c>
      <c r="P899" s="81">
        <v>2.5</v>
      </c>
      <c r="Q899" s="80">
        <v>489.32499999999999</v>
      </c>
      <c r="R899" s="82">
        <v>0.13863567143353001</v>
      </c>
      <c r="S899" s="80">
        <v>-380.67500000000001</v>
      </c>
      <c r="T899" s="82">
        <v>-0.107852928468725</v>
      </c>
      <c r="U899" s="83">
        <v>415</v>
      </c>
      <c r="V899" s="84">
        <v>81</v>
      </c>
    </row>
    <row r="900" spans="1:22" x14ac:dyDescent="0.25">
      <c r="A900" s="18" t="str">
        <f t="shared" si="14"/>
        <v>202306-South East52</v>
      </c>
      <c r="B900" s="76">
        <v>2023</v>
      </c>
      <c r="C900" s="77">
        <v>584221</v>
      </c>
      <c r="D900" s="77" t="s">
        <v>153</v>
      </c>
      <c r="E900" s="77" t="s">
        <v>476</v>
      </c>
      <c r="F900" s="77" t="s">
        <v>411</v>
      </c>
      <c r="G900" s="78" t="s">
        <v>536</v>
      </c>
      <c r="H900" s="77" t="s">
        <v>9</v>
      </c>
      <c r="I900" s="77" t="s">
        <v>10</v>
      </c>
      <c r="J900" s="79">
        <v>25</v>
      </c>
      <c r="K900" s="79">
        <v>34</v>
      </c>
      <c r="L900" s="79">
        <v>61</v>
      </c>
      <c r="M900" s="80">
        <v>3510.712</v>
      </c>
      <c r="N900" s="80">
        <v>140.42848000000001</v>
      </c>
      <c r="O900" s="81">
        <v>1.36</v>
      </c>
      <c r="P900" s="81">
        <v>1.79411764705882</v>
      </c>
      <c r="Q900" s="80">
        <v>838.21199999999999</v>
      </c>
      <c r="R900" s="82">
        <v>0.23875840570231899</v>
      </c>
      <c r="S900" s="80">
        <v>-27.587999999999798</v>
      </c>
      <c r="T900" s="82">
        <v>-7.8582350246901005E-3</v>
      </c>
      <c r="U900" s="83">
        <v>416</v>
      </c>
      <c r="V900" s="84">
        <v>52</v>
      </c>
    </row>
    <row r="901" spans="1:22" x14ac:dyDescent="0.25">
      <c r="A901" s="18" t="str">
        <f t="shared" si="14"/>
        <v>202302-South West60</v>
      </c>
      <c r="B901" s="76">
        <v>2023</v>
      </c>
      <c r="C901" s="77">
        <v>309319</v>
      </c>
      <c r="D901" s="77" t="s">
        <v>340</v>
      </c>
      <c r="E901" s="77" t="s">
        <v>474</v>
      </c>
      <c r="F901" s="77" t="s">
        <v>410</v>
      </c>
      <c r="G901" s="78" t="s">
        <v>537</v>
      </c>
      <c r="H901" s="77" t="s">
        <v>9</v>
      </c>
      <c r="I901" s="77" t="s">
        <v>10</v>
      </c>
      <c r="J901" s="79">
        <v>28</v>
      </c>
      <c r="K901" s="79">
        <v>37</v>
      </c>
      <c r="L901" s="79">
        <v>100</v>
      </c>
      <c r="M901" s="80">
        <v>3471.2</v>
      </c>
      <c r="N901" s="80">
        <v>123.971428571429</v>
      </c>
      <c r="O901" s="81">
        <v>1.3214285714285701</v>
      </c>
      <c r="P901" s="81">
        <v>2.7027027027027</v>
      </c>
      <c r="Q901" s="80">
        <v>994.69999999999902</v>
      </c>
      <c r="R901" s="82">
        <v>0.28655796266420802</v>
      </c>
      <c r="S901" s="80">
        <v>57.999999999999901</v>
      </c>
      <c r="T901" s="82">
        <v>1.67089191057847E-2</v>
      </c>
      <c r="U901" s="83">
        <v>417</v>
      </c>
      <c r="V901" s="84">
        <v>60</v>
      </c>
    </row>
    <row r="902" spans="1:22" x14ac:dyDescent="0.25">
      <c r="A902" s="18" t="str">
        <f t="shared" si="14"/>
        <v>202306-South East53</v>
      </c>
      <c r="B902" s="76">
        <v>2023</v>
      </c>
      <c r="C902" s="77">
        <v>800587</v>
      </c>
      <c r="D902" s="77" t="s">
        <v>375</v>
      </c>
      <c r="E902" s="77" t="s">
        <v>476</v>
      </c>
      <c r="F902" s="77" t="s">
        <v>411</v>
      </c>
      <c r="G902" s="78" t="s">
        <v>536</v>
      </c>
      <c r="H902" s="77" t="s">
        <v>9</v>
      </c>
      <c r="I902" s="77" t="s">
        <v>10</v>
      </c>
      <c r="J902" s="79">
        <v>20</v>
      </c>
      <c r="K902" s="79">
        <v>20</v>
      </c>
      <c r="L902" s="79">
        <v>83</v>
      </c>
      <c r="M902" s="80">
        <v>3424.136</v>
      </c>
      <c r="N902" s="80">
        <v>171.20679999999999</v>
      </c>
      <c r="O902" s="81">
        <v>1</v>
      </c>
      <c r="P902" s="81">
        <v>4.1500000000000004</v>
      </c>
      <c r="Q902" s="80">
        <v>990.63599999999997</v>
      </c>
      <c r="R902" s="82">
        <v>0.289309770406315</v>
      </c>
      <c r="S902" s="80">
        <v>306.63600000000002</v>
      </c>
      <c r="T902" s="82">
        <v>8.9551349595927199E-2</v>
      </c>
      <c r="U902" s="83">
        <v>418</v>
      </c>
      <c r="V902" s="84">
        <v>53</v>
      </c>
    </row>
    <row r="903" spans="1:22" x14ac:dyDescent="0.25">
      <c r="A903" s="18" t="str">
        <f t="shared" si="14"/>
        <v>202304-South Central82</v>
      </c>
      <c r="B903" s="76">
        <v>2023</v>
      </c>
      <c r="C903" s="77">
        <v>129543</v>
      </c>
      <c r="D903" s="77" t="s">
        <v>19</v>
      </c>
      <c r="E903" s="77" t="s">
        <v>472</v>
      </c>
      <c r="F903" s="77" t="s">
        <v>421</v>
      </c>
      <c r="G903" s="78" t="s">
        <v>534</v>
      </c>
      <c r="H903" s="77" t="s">
        <v>9</v>
      </c>
      <c r="I903" s="77" t="s">
        <v>10</v>
      </c>
      <c r="J903" s="79">
        <v>12</v>
      </c>
      <c r="K903" s="79">
        <v>18</v>
      </c>
      <c r="L903" s="79">
        <v>75</v>
      </c>
      <c r="M903" s="80">
        <v>3391.4</v>
      </c>
      <c r="N903" s="80">
        <v>282.61666666666702</v>
      </c>
      <c r="O903" s="81">
        <v>1.5</v>
      </c>
      <c r="P903" s="81">
        <v>4.1666666666666696</v>
      </c>
      <c r="Q903" s="80">
        <v>751.4</v>
      </c>
      <c r="R903" s="82">
        <v>0.22156041752668501</v>
      </c>
      <c r="S903" s="80">
        <v>397.4</v>
      </c>
      <c r="T903" s="82">
        <v>0.117178746240491</v>
      </c>
      <c r="U903" s="83">
        <v>419</v>
      </c>
      <c r="V903" s="84">
        <v>82</v>
      </c>
    </row>
    <row r="904" spans="1:22" x14ac:dyDescent="0.25">
      <c r="A904" s="18" t="str">
        <f t="shared" si="14"/>
        <v>202301-North West77</v>
      </c>
      <c r="B904" s="76">
        <v>2023</v>
      </c>
      <c r="C904" s="77">
        <v>400447</v>
      </c>
      <c r="D904" s="77" t="s">
        <v>513</v>
      </c>
      <c r="E904" s="77" t="s">
        <v>475</v>
      </c>
      <c r="F904" s="77" t="s">
        <v>524</v>
      </c>
      <c r="G904" s="78" t="s">
        <v>538</v>
      </c>
      <c r="H904" s="77" t="s">
        <v>9</v>
      </c>
      <c r="I904" s="77" t="s">
        <v>10</v>
      </c>
      <c r="J904" s="79">
        <v>9</v>
      </c>
      <c r="K904" s="79">
        <v>31</v>
      </c>
      <c r="L904" s="79">
        <v>73</v>
      </c>
      <c r="M904" s="80">
        <v>3345.8159999999998</v>
      </c>
      <c r="N904" s="80">
        <v>371.75733333333301</v>
      </c>
      <c r="O904" s="81">
        <v>3.4444444444444402</v>
      </c>
      <c r="P904" s="81">
        <v>2.3548387096774199</v>
      </c>
      <c r="Q904" s="80">
        <v>829.81600000000003</v>
      </c>
      <c r="R904" s="82">
        <v>0.248016029572457</v>
      </c>
      <c r="S904" s="80">
        <v>517.81600000000003</v>
      </c>
      <c r="T904" s="82">
        <v>0.15476523514741999</v>
      </c>
      <c r="U904" s="83">
        <v>420</v>
      </c>
      <c r="V904" s="84">
        <v>77</v>
      </c>
    </row>
    <row r="905" spans="1:22" x14ac:dyDescent="0.25">
      <c r="A905" s="18" t="str">
        <f t="shared" si="14"/>
        <v>202302-South West61</v>
      </c>
      <c r="B905" s="76">
        <v>2023</v>
      </c>
      <c r="C905" s="77">
        <v>755085</v>
      </c>
      <c r="D905" s="77" t="s">
        <v>205</v>
      </c>
      <c r="E905" s="77" t="s">
        <v>474</v>
      </c>
      <c r="F905" s="77" t="s">
        <v>418</v>
      </c>
      <c r="G905" s="78" t="s">
        <v>537</v>
      </c>
      <c r="H905" s="77" t="s">
        <v>9</v>
      </c>
      <c r="I905" s="77" t="s">
        <v>10</v>
      </c>
      <c r="J905" s="79">
        <v>35</v>
      </c>
      <c r="K905" s="79">
        <v>44</v>
      </c>
      <c r="L905" s="79">
        <v>71</v>
      </c>
      <c r="M905" s="80">
        <v>3300.232</v>
      </c>
      <c r="N905" s="80">
        <v>94.292342857142899</v>
      </c>
      <c r="O905" s="81">
        <v>1.25714285714286</v>
      </c>
      <c r="P905" s="81">
        <v>1.61363636363636</v>
      </c>
      <c r="Q905" s="80">
        <v>730.73199999999997</v>
      </c>
      <c r="R905" s="82">
        <v>0.221418373011352</v>
      </c>
      <c r="S905" s="80">
        <v>-437.66800000000001</v>
      </c>
      <c r="T905" s="82">
        <v>-0.13261734326556401</v>
      </c>
      <c r="U905" s="83">
        <v>421</v>
      </c>
      <c r="V905" s="84">
        <v>61</v>
      </c>
    </row>
    <row r="906" spans="1:22" x14ac:dyDescent="0.25">
      <c r="A906" s="18" t="str">
        <f t="shared" si="14"/>
        <v>202301-North West78</v>
      </c>
      <c r="B906" s="76">
        <v>2023</v>
      </c>
      <c r="C906" s="77">
        <v>626603</v>
      </c>
      <c r="D906" s="77" t="s">
        <v>388</v>
      </c>
      <c r="E906" s="77" t="s">
        <v>475</v>
      </c>
      <c r="F906" s="77" t="s">
        <v>409</v>
      </c>
      <c r="G906" s="78" t="s">
        <v>538</v>
      </c>
      <c r="H906" s="77" t="s">
        <v>9</v>
      </c>
      <c r="I906" s="77" t="s">
        <v>10</v>
      </c>
      <c r="J906" s="79">
        <v>32</v>
      </c>
      <c r="K906" s="79">
        <v>32</v>
      </c>
      <c r="L906" s="79">
        <v>86</v>
      </c>
      <c r="M906" s="80">
        <v>3299.3119999999999</v>
      </c>
      <c r="N906" s="80">
        <v>103.1035</v>
      </c>
      <c r="O906" s="81">
        <v>1</v>
      </c>
      <c r="P906" s="81">
        <v>2.6875</v>
      </c>
      <c r="Q906" s="80">
        <v>869.81200000000001</v>
      </c>
      <c r="R906" s="82">
        <v>0.26363435770851601</v>
      </c>
      <c r="S906" s="80">
        <v>-157.38800000000001</v>
      </c>
      <c r="T906" s="82">
        <v>-4.7703278744174502E-2</v>
      </c>
      <c r="U906" s="83">
        <v>422</v>
      </c>
      <c r="V906" s="84">
        <v>78</v>
      </c>
    </row>
    <row r="907" spans="1:22" x14ac:dyDescent="0.25">
      <c r="A907" s="18" t="str">
        <f t="shared" si="14"/>
        <v>202303-North Central82</v>
      </c>
      <c r="B907" s="76">
        <v>2023</v>
      </c>
      <c r="C907" s="77">
        <v>400575</v>
      </c>
      <c r="D907" s="77" t="s">
        <v>102</v>
      </c>
      <c r="E907" s="77" t="s">
        <v>471</v>
      </c>
      <c r="F907" s="77" t="s">
        <v>419</v>
      </c>
      <c r="G907" s="78" t="s">
        <v>533</v>
      </c>
      <c r="H907" s="77" t="s">
        <v>2</v>
      </c>
      <c r="I907" s="77" t="s">
        <v>10</v>
      </c>
      <c r="J907" s="79">
        <v>16</v>
      </c>
      <c r="K907" s="79">
        <v>35</v>
      </c>
      <c r="L907" s="79">
        <v>97</v>
      </c>
      <c r="M907" s="80">
        <v>3282.48</v>
      </c>
      <c r="N907" s="80">
        <v>205.155</v>
      </c>
      <c r="O907" s="81">
        <v>2.1875</v>
      </c>
      <c r="P907" s="81">
        <v>2.77142857142857</v>
      </c>
      <c r="Q907" s="80">
        <v>462.48</v>
      </c>
      <c r="R907" s="82">
        <v>0.14089347079037801</v>
      </c>
      <c r="S907" s="80">
        <v>-71.470000000000397</v>
      </c>
      <c r="T907" s="82">
        <v>-2.1773171504472302E-2</v>
      </c>
      <c r="U907" s="83">
        <v>423</v>
      </c>
      <c r="V907" s="84">
        <v>82</v>
      </c>
    </row>
    <row r="908" spans="1:22" x14ac:dyDescent="0.25">
      <c r="A908" s="18" t="str">
        <f t="shared" si="14"/>
        <v>202305-North East68</v>
      </c>
      <c r="B908" s="76">
        <v>2023</v>
      </c>
      <c r="C908" s="77">
        <v>899280</v>
      </c>
      <c r="D908" s="77" t="s">
        <v>249</v>
      </c>
      <c r="E908" s="77" t="s">
        <v>473</v>
      </c>
      <c r="F908" s="77" t="s">
        <v>407</v>
      </c>
      <c r="G908" s="78" t="s">
        <v>535</v>
      </c>
      <c r="H908" s="77" t="s">
        <v>9</v>
      </c>
      <c r="I908" s="77" t="s">
        <v>10</v>
      </c>
      <c r="J908" s="79">
        <v>19</v>
      </c>
      <c r="K908" s="79">
        <v>37</v>
      </c>
      <c r="L908" s="79">
        <v>72</v>
      </c>
      <c r="M908" s="80">
        <v>3262.6239999999998</v>
      </c>
      <c r="N908" s="80">
        <v>171.71705263157901</v>
      </c>
      <c r="O908" s="81">
        <v>1.9473684210526301</v>
      </c>
      <c r="P908" s="81">
        <v>1.9459459459459501</v>
      </c>
      <c r="Q908" s="80">
        <v>571.62400000000002</v>
      </c>
      <c r="R908" s="82">
        <v>0.17520376237041099</v>
      </c>
      <c r="S908" s="80">
        <v>-99.775999999999996</v>
      </c>
      <c r="T908" s="82">
        <v>-3.0581519660248899E-2</v>
      </c>
      <c r="U908" s="83">
        <v>424</v>
      </c>
      <c r="V908" s="84">
        <v>68</v>
      </c>
    </row>
    <row r="909" spans="1:22" x14ac:dyDescent="0.25">
      <c r="A909" s="18" t="str">
        <f t="shared" si="14"/>
        <v>202302-South West62</v>
      </c>
      <c r="B909" s="76">
        <v>2023</v>
      </c>
      <c r="C909" s="77">
        <v>886262</v>
      </c>
      <c r="D909" s="77" t="s">
        <v>245</v>
      </c>
      <c r="E909" s="77" t="s">
        <v>474</v>
      </c>
      <c r="F909" s="77" t="s">
        <v>410</v>
      </c>
      <c r="G909" s="78" t="s">
        <v>537</v>
      </c>
      <c r="H909" s="77" t="s">
        <v>9</v>
      </c>
      <c r="I909" s="77" t="s">
        <v>10</v>
      </c>
      <c r="J909" s="79">
        <v>19</v>
      </c>
      <c r="K909" s="79">
        <v>46</v>
      </c>
      <c r="L909" s="79">
        <v>73</v>
      </c>
      <c r="M909" s="80">
        <v>3244.2159999999999</v>
      </c>
      <c r="N909" s="80">
        <v>170.748210526316</v>
      </c>
      <c r="O909" s="81">
        <v>2.42105263157895</v>
      </c>
      <c r="P909" s="81">
        <v>1.5869565217391299</v>
      </c>
      <c r="Q909" s="80">
        <v>603.46600000000001</v>
      </c>
      <c r="R909" s="82">
        <v>0.186012891866633</v>
      </c>
      <c r="S909" s="80">
        <v>-55.133999999999801</v>
      </c>
      <c r="T909" s="82">
        <v>-1.699455276714E-2</v>
      </c>
      <c r="U909" s="83">
        <v>425</v>
      </c>
      <c r="V909" s="84">
        <v>62</v>
      </c>
    </row>
    <row r="910" spans="1:22" x14ac:dyDescent="0.25">
      <c r="A910" s="18" t="str">
        <f t="shared" si="14"/>
        <v>202306-South East54</v>
      </c>
      <c r="B910" s="76">
        <v>2023</v>
      </c>
      <c r="C910" s="77">
        <v>119707</v>
      </c>
      <c r="D910" s="77" t="s">
        <v>14</v>
      </c>
      <c r="E910" s="77" t="s">
        <v>476</v>
      </c>
      <c r="F910" s="77" t="s">
        <v>411</v>
      </c>
      <c r="G910" s="78" t="s">
        <v>536</v>
      </c>
      <c r="H910" s="77" t="s">
        <v>9</v>
      </c>
      <c r="I910" s="77" t="s">
        <v>10</v>
      </c>
      <c r="J910" s="79">
        <v>13</v>
      </c>
      <c r="K910" s="79">
        <v>28</v>
      </c>
      <c r="L910" s="79">
        <v>81</v>
      </c>
      <c r="M910" s="80">
        <v>3233.752</v>
      </c>
      <c r="N910" s="80">
        <v>248.75015384615401</v>
      </c>
      <c r="O910" s="81">
        <v>2.1538461538461502</v>
      </c>
      <c r="P910" s="81">
        <v>2.8928571428571401</v>
      </c>
      <c r="Q910" s="80">
        <v>692.25199999999995</v>
      </c>
      <c r="R910" s="82">
        <v>0.21407083783790501</v>
      </c>
      <c r="S910" s="80">
        <v>229.65199999999999</v>
      </c>
      <c r="T910" s="82">
        <v>7.1017196123883394E-2</v>
      </c>
      <c r="U910" s="83">
        <v>426</v>
      </c>
      <c r="V910" s="84">
        <v>54</v>
      </c>
    </row>
    <row r="911" spans="1:22" x14ac:dyDescent="0.25">
      <c r="A911" s="18" t="str">
        <f t="shared" si="14"/>
        <v>202305-North East69</v>
      </c>
      <c r="B911" s="76">
        <v>2023</v>
      </c>
      <c r="C911" s="77">
        <v>122003</v>
      </c>
      <c r="D911" s="77" t="s">
        <v>15</v>
      </c>
      <c r="E911" s="77" t="s">
        <v>473</v>
      </c>
      <c r="F911" s="77" t="s">
        <v>423</v>
      </c>
      <c r="G911" s="78" t="s">
        <v>535</v>
      </c>
      <c r="H911" s="77" t="s">
        <v>9</v>
      </c>
      <c r="I911" s="77" t="s">
        <v>10</v>
      </c>
      <c r="J911" s="79">
        <v>5</v>
      </c>
      <c r="K911" s="79">
        <v>17</v>
      </c>
      <c r="L911" s="79">
        <v>56</v>
      </c>
      <c r="M911" s="80">
        <v>3206.752</v>
      </c>
      <c r="N911" s="80">
        <v>641.35040000000004</v>
      </c>
      <c r="O911" s="81">
        <v>3.4</v>
      </c>
      <c r="P911" s="81">
        <v>3.2941176470588198</v>
      </c>
      <c r="Q911" s="80">
        <v>375.25200000000001</v>
      </c>
      <c r="R911" s="82">
        <v>0.11701933919430001</v>
      </c>
      <c r="S911" s="80">
        <v>189.852</v>
      </c>
      <c r="T911" s="82">
        <v>5.9203829918871201E-2</v>
      </c>
      <c r="U911" s="83">
        <v>427</v>
      </c>
      <c r="V911" s="84">
        <v>69</v>
      </c>
    </row>
    <row r="912" spans="1:22" x14ac:dyDescent="0.25">
      <c r="A912" s="18" t="str">
        <f t="shared" si="14"/>
        <v>202303-North Central83</v>
      </c>
      <c r="B912" s="76">
        <v>2023</v>
      </c>
      <c r="C912" s="77">
        <v>609954</v>
      </c>
      <c r="D912" s="77" t="s">
        <v>161</v>
      </c>
      <c r="E912" s="77" t="s">
        <v>471</v>
      </c>
      <c r="F912" s="77" t="s">
        <v>426</v>
      </c>
      <c r="G912" s="78" t="s">
        <v>537</v>
      </c>
      <c r="H912" s="77" t="s">
        <v>2</v>
      </c>
      <c r="I912" s="77" t="s">
        <v>10</v>
      </c>
      <c r="J912" s="79">
        <v>14</v>
      </c>
      <c r="K912" s="79">
        <v>39</v>
      </c>
      <c r="L912" s="79">
        <v>66</v>
      </c>
      <c r="M912" s="80">
        <v>3161.4380000000001</v>
      </c>
      <c r="N912" s="80">
        <v>225.81700000000001</v>
      </c>
      <c r="O912" s="81">
        <v>2.78571428571429</v>
      </c>
      <c r="P912" s="81">
        <v>1.6923076923076901</v>
      </c>
      <c r="Q912" s="80">
        <v>368.43799999999999</v>
      </c>
      <c r="R912" s="82">
        <v>0.116541270143523</v>
      </c>
      <c r="S912" s="80">
        <v>-108.462</v>
      </c>
      <c r="T912" s="82">
        <v>-3.4307805498637101E-2</v>
      </c>
      <c r="U912" s="83">
        <v>428</v>
      </c>
      <c r="V912" s="84">
        <v>83</v>
      </c>
    </row>
    <row r="913" spans="1:22" x14ac:dyDescent="0.25">
      <c r="A913" s="18" t="str">
        <f t="shared" si="14"/>
        <v>202304-South Central83</v>
      </c>
      <c r="B913" s="76">
        <v>2023</v>
      </c>
      <c r="C913" s="77">
        <v>398755</v>
      </c>
      <c r="D913" s="77" t="s">
        <v>100</v>
      </c>
      <c r="E913" s="77" t="s">
        <v>472</v>
      </c>
      <c r="F913" s="77" t="s">
        <v>421</v>
      </c>
      <c r="G913" s="78" t="s">
        <v>534</v>
      </c>
      <c r="H913" s="77" t="s">
        <v>9</v>
      </c>
      <c r="I913" s="77" t="s">
        <v>10</v>
      </c>
      <c r="J913" s="79">
        <v>11</v>
      </c>
      <c r="K913" s="79">
        <v>20</v>
      </c>
      <c r="L913" s="79">
        <v>53</v>
      </c>
      <c r="M913" s="80">
        <v>3160.4184</v>
      </c>
      <c r="N913" s="80">
        <v>287.31076363636402</v>
      </c>
      <c r="O913" s="81">
        <v>1.8181818181818199</v>
      </c>
      <c r="P913" s="81">
        <v>2.65</v>
      </c>
      <c r="Q913" s="80">
        <v>301.41840000000002</v>
      </c>
      <c r="R913" s="82">
        <v>9.53729417598633E-2</v>
      </c>
      <c r="S913" s="80">
        <v>-26.5815999999997</v>
      </c>
      <c r="T913" s="82">
        <v>-8.4107851036431293E-3</v>
      </c>
      <c r="U913" s="83">
        <v>429</v>
      </c>
      <c r="V913" s="84">
        <v>83</v>
      </c>
    </row>
    <row r="914" spans="1:22" x14ac:dyDescent="0.25">
      <c r="A914" s="18" t="str">
        <f t="shared" si="14"/>
        <v>202302-South West63</v>
      </c>
      <c r="B914" s="76">
        <v>2023</v>
      </c>
      <c r="C914" s="77">
        <v>772049</v>
      </c>
      <c r="D914" s="77" t="s">
        <v>212</v>
      </c>
      <c r="E914" s="77" t="s">
        <v>474</v>
      </c>
      <c r="F914" s="77" t="s">
        <v>418</v>
      </c>
      <c r="G914" s="78" t="s">
        <v>537</v>
      </c>
      <c r="H914" s="77" t="s">
        <v>9</v>
      </c>
      <c r="I914" s="77" t="s">
        <v>10</v>
      </c>
      <c r="J914" s="79">
        <v>24</v>
      </c>
      <c r="K914" s="79">
        <v>33</v>
      </c>
      <c r="L914" s="79">
        <v>71</v>
      </c>
      <c r="M914" s="80">
        <v>3133.8319999999999</v>
      </c>
      <c r="N914" s="80">
        <v>130.576333333333</v>
      </c>
      <c r="O914" s="81">
        <v>1.375</v>
      </c>
      <c r="P914" s="81">
        <v>2.15151515151515</v>
      </c>
      <c r="Q914" s="80">
        <v>770.08199999999999</v>
      </c>
      <c r="R914" s="82">
        <v>0.24573174311832899</v>
      </c>
      <c r="S914" s="80">
        <v>-34.217999999999897</v>
      </c>
      <c r="T914" s="82">
        <v>-1.0918900566463E-2</v>
      </c>
      <c r="U914" s="83">
        <v>430</v>
      </c>
      <c r="V914" s="84">
        <v>63</v>
      </c>
    </row>
    <row r="915" spans="1:22" x14ac:dyDescent="0.25">
      <c r="A915" s="18" t="str">
        <f t="shared" si="14"/>
        <v>202305-North East70</v>
      </c>
      <c r="B915" s="76">
        <v>2023</v>
      </c>
      <c r="C915" s="77">
        <v>998890</v>
      </c>
      <c r="D915" s="77" t="s">
        <v>273</v>
      </c>
      <c r="E915" s="77" t="s">
        <v>473</v>
      </c>
      <c r="F915" s="77" t="s">
        <v>423</v>
      </c>
      <c r="G915" s="78" t="s">
        <v>535</v>
      </c>
      <c r="H915" s="77" t="s">
        <v>9</v>
      </c>
      <c r="I915" s="77" t="s">
        <v>10</v>
      </c>
      <c r="J915" s="79">
        <v>8</v>
      </c>
      <c r="K915" s="79">
        <v>23</v>
      </c>
      <c r="L915" s="79">
        <v>63</v>
      </c>
      <c r="M915" s="80">
        <v>3091.4960000000001</v>
      </c>
      <c r="N915" s="80">
        <v>386.43700000000001</v>
      </c>
      <c r="O915" s="81">
        <v>2.875</v>
      </c>
      <c r="P915" s="81">
        <v>2.7391304347826102</v>
      </c>
      <c r="Q915" s="80">
        <v>681.49599999999998</v>
      </c>
      <c r="R915" s="82">
        <v>0.220442141927403</v>
      </c>
      <c r="S915" s="80">
        <v>389.89600000000002</v>
      </c>
      <c r="T915" s="82">
        <v>0.12611887578052799</v>
      </c>
      <c r="U915" s="83">
        <v>431</v>
      </c>
      <c r="V915" s="84">
        <v>70</v>
      </c>
    </row>
    <row r="916" spans="1:22" x14ac:dyDescent="0.25">
      <c r="A916" s="18" t="str">
        <f t="shared" si="14"/>
        <v>202305-North East71</v>
      </c>
      <c r="B916" s="76">
        <v>2023</v>
      </c>
      <c r="C916" s="77">
        <v>811025</v>
      </c>
      <c r="D916" s="77" t="s">
        <v>280</v>
      </c>
      <c r="E916" s="77" t="s">
        <v>473</v>
      </c>
      <c r="F916" s="77" t="s">
        <v>423</v>
      </c>
      <c r="G916" s="78" t="s">
        <v>534</v>
      </c>
      <c r="H916" s="77" t="s">
        <v>2</v>
      </c>
      <c r="I916" s="77" t="s">
        <v>10</v>
      </c>
      <c r="J916" s="79">
        <v>20</v>
      </c>
      <c r="K916" s="79">
        <v>42</v>
      </c>
      <c r="L916" s="79">
        <v>78</v>
      </c>
      <c r="M916" s="80">
        <v>3072.96</v>
      </c>
      <c r="N916" s="80">
        <v>153.648</v>
      </c>
      <c r="O916" s="81">
        <v>2.1</v>
      </c>
      <c r="P916" s="81">
        <v>1.8571428571428601</v>
      </c>
      <c r="Q916" s="80">
        <v>432.96</v>
      </c>
      <c r="R916" s="82">
        <v>0.14089347079037801</v>
      </c>
      <c r="S916" s="80">
        <v>-277.44</v>
      </c>
      <c r="T916" s="82">
        <v>-9.0284286160574906E-2</v>
      </c>
      <c r="U916" s="83">
        <v>432</v>
      </c>
      <c r="V916" s="84">
        <v>71</v>
      </c>
    </row>
    <row r="917" spans="1:22" x14ac:dyDescent="0.25">
      <c r="A917" s="18" t="str">
        <f t="shared" si="14"/>
        <v>202303-North Central84</v>
      </c>
      <c r="B917" s="76">
        <v>2023</v>
      </c>
      <c r="C917" s="77">
        <v>235971</v>
      </c>
      <c r="D917" s="77" t="s">
        <v>65</v>
      </c>
      <c r="E917" s="77" t="s">
        <v>471</v>
      </c>
      <c r="F917" s="77" t="s">
        <v>419</v>
      </c>
      <c r="G917" s="78" t="s">
        <v>533</v>
      </c>
      <c r="H917" s="77" t="s">
        <v>9</v>
      </c>
      <c r="I917" s="77" t="s">
        <v>10</v>
      </c>
      <c r="J917" s="79">
        <v>21</v>
      </c>
      <c r="K917" s="79">
        <v>33</v>
      </c>
      <c r="L917" s="79">
        <v>69</v>
      </c>
      <c r="M917" s="80">
        <v>3029.848</v>
      </c>
      <c r="N917" s="80">
        <v>144.278476190476</v>
      </c>
      <c r="O917" s="81">
        <v>1.5714285714285701</v>
      </c>
      <c r="P917" s="81">
        <v>2.0909090909090899</v>
      </c>
      <c r="Q917" s="80">
        <v>800.59799999999996</v>
      </c>
      <c r="R917" s="82">
        <v>0.264237017830597</v>
      </c>
      <c r="S917" s="80">
        <v>113.298</v>
      </c>
      <c r="T917" s="82">
        <v>3.73939550762942E-2</v>
      </c>
      <c r="U917" s="83">
        <v>433</v>
      </c>
      <c r="V917" s="84">
        <v>84</v>
      </c>
    </row>
    <row r="918" spans="1:22" x14ac:dyDescent="0.25">
      <c r="A918" s="18" t="str">
        <f t="shared" si="14"/>
        <v>202301-North West79</v>
      </c>
      <c r="B918" s="76">
        <v>2023</v>
      </c>
      <c r="C918" s="77">
        <v>759445</v>
      </c>
      <c r="D918" s="77" t="s">
        <v>209</v>
      </c>
      <c r="E918" s="77" t="s">
        <v>475</v>
      </c>
      <c r="F918" s="77" t="s">
        <v>409</v>
      </c>
      <c r="G918" s="78" t="s">
        <v>538</v>
      </c>
      <c r="H918" s="77" t="s">
        <v>9</v>
      </c>
      <c r="I918" s="77" t="s">
        <v>10</v>
      </c>
      <c r="J918" s="79">
        <v>27</v>
      </c>
      <c r="K918" s="79">
        <v>36</v>
      </c>
      <c r="L918" s="79">
        <v>54</v>
      </c>
      <c r="M918" s="80">
        <v>2971.5680000000002</v>
      </c>
      <c r="N918" s="80">
        <v>110.058074074074</v>
      </c>
      <c r="O918" s="81">
        <v>1.3333333333333299</v>
      </c>
      <c r="P918" s="81">
        <v>1.5</v>
      </c>
      <c r="Q918" s="80">
        <v>706.06799999999998</v>
      </c>
      <c r="R918" s="82">
        <v>0.23760788916827699</v>
      </c>
      <c r="S918" s="80">
        <v>-170.53200000000001</v>
      </c>
      <c r="T918" s="82">
        <v>-5.7387884106976601E-2</v>
      </c>
      <c r="U918" s="83">
        <v>434</v>
      </c>
      <c r="V918" s="84">
        <v>79</v>
      </c>
    </row>
    <row r="919" spans="1:22" x14ac:dyDescent="0.25">
      <c r="A919" s="18" t="str">
        <f t="shared" si="14"/>
        <v>202304-South Central84</v>
      </c>
      <c r="B919" s="76">
        <v>2023</v>
      </c>
      <c r="C919" s="77">
        <v>478552</v>
      </c>
      <c r="D919" s="77" t="s">
        <v>379</v>
      </c>
      <c r="E919" s="77" t="s">
        <v>472</v>
      </c>
      <c r="F919" s="77" t="s">
        <v>421</v>
      </c>
      <c r="G919" s="78" t="s">
        <v>534</v>
      </c>
      <c r="H919" s="77" t="s">
        <v>9</v>
      </c>
      <c r="I919" s="77" t="s">
        <v>10</v>
      </c>
      <c r="J919" s="79">
        <v>15</v>
      </c>
      <c r="K919" s="79">
        <v>33</v>
      </c>
      <c r="L919" s="79">
        <v>60</v>
      </c>
      <c r="M919" s="80">
        <v>2798.9279999999999</v>
      </c>
      <c r="N919" s="80">
        <v>186.59520000000001</v>
      </c>
      <c r="O919" s="81">
        <v>2.2000000000000002</v>
      </c>
      <c r="P919" s="81">
        <v>1.8181818181818199</v>
      </c>
      <c r="Q919" s="80">
        <v>174.678</v>
      </c>
      <c r="R919" s="82">
        <v>6.2408893690727302E-2</v>
      </c>
      <c r="S919" s="80">
        <v>-278.322</v>
      </c>
      <c r="T919" s="82">
        <v>-9.9438785134880303E-2</v>
      </c>
      <c r="U919" s="83">
        <v>435</v>
      </c>
      <c r="V919" s="84">
        <v>84</v>
      </c>
    </row>
    <row r="920" spans="1:22" x14ac:dyDescent="0.25">
      <c r="A920" s="18" t="str">
        <f t="shared" si="14"/>
        <v>202301-North West80</v>
      </c>
      <c r="B920" s="76">
        <v>2023</v>
      </c>
      <c r="C920" s="77">
        <v>697252</v>
      </c>
      <c r="D920" s="77" t="s">
        <v>187</v>
      </c>
      <c r="E920" s="77" t="s">
        <v>475</v>
      </c>
      <c r="F920" s="77" t="s">
        <v>409</v>
      </c>
      <c r="G920" s="78" t="s">
        <v>538</v>
      </c>
      <c r="H920" s="77" t="s">
        <v>9</v>
      </c>
      <c r="I920" s="77" t="s">
        <v>10</v>
      </c>
      <c r="J920" s="79">
        <v>24</v>
      </c>
      <c r="K920" s="79">
        <v>24</v>
      </c>
      <c r="L920" s="79">
        <v>83</v>
      </c>
      <c r="M920" s="80">
        <v>2768.136</v>
      </c>
      <c r="N920" s="80">
        <v>115.339</v>
      </c>
      <c r="O920" s="81">
        <v>1</v>
      </c>
      <c r="P920" s="81">
        <v>3.4583333333333299</v>
      </c>
      <c r="Q920" s="80">
        <v>809.63599999999997</v>
      </c>
      <c r="R920" s="82">
        <v>0.29248418430308298</v>
      </c>
      <c r="S920" s="80">
        <v>39.235999999999898</v>
      </c>
      <c r="T920" s="82">
        <v>1.4174159073109101E-2</v>
      </c>
      <c r="U920" s="83">
        <v>436</v>
      </c>
      <c r="V920" s="84">
        <v>80</v>
      </c>
    </row>
    <row r="921" spans="1:22" x14ac:dyDescent="0.25">
      <c r="A921" s="18" t="str">
        <f t="shared" si="14"/>
        <v>202301-North West81</v>
      </c>
      <c r="B921" s="76">
        <v>2023</v>
      </c>
      <c r="C921" s="77">
        <v>888177</v>
      </c>
      <c r="D921" s="77" t="s">
        <v>246</v>
      </c>
      <c r="E921" s="77" t="s">
        <v>475</v>
      </c>
      <c r="F921" s="77" t="s">
        <v>416</v>
      </c>
      <c r="G921" s="78" t="s">
        <v>538</v>
      </c>
      <c r="H921" s="77" t="s">
        <v>9</v>
      </c>
      <c r="I921" s="77" t="s">
        <v>10</v>
      </c>
      <c r="J921" s="79">
        <v>13</v>
      </c>
      <c r="K921" s="79">
        <v>18</v>
      </c>
      <c r="L921" s="79">
        <v>45</v>
      </c>
      <c r="M921" s="80">
        <v>2670.04</v>
      </c>
      <c r="N921" s="80">
        <v>205.38769230769199</v>
      </c>
      <c r="O921" s="81">
        <v>1.3846153846153799</v>
      </c>
      <c r="P921" s="81">
        <v>2.5</v>
      </c>
      <c r="Q921" s="80">
        <v>660.04</v>
      </c>
      <c r="R921" s="82">
        <v>0.24720228910428299</v>
      </c>
      <c r="S921" s="80">
        <v>237.24</v>
      </c>
      <c r="T921" s="82">
        <v>8.8852601459154204E-2</v>
      </c>
      <c r="U921" s="83">
        <v>437</v>
      </c>
      <c r="V921" s="84">
        <v>81</v>
      </c>
    </row>
    <row r="922" spans="1:22" x14ac:dyDescent="0.25">
      <c r="A922" s="18" t="str">
        <f t="shared" si="14"/>
        <v>202303-North Central85</v>
      </c>
      <c r="B922" s="76">
        <v>2023</v>
      </c>
      <c r="C922" s="77">
        <v>314704</v>
      </c>
      <c r="D922" s="77" t="s">
        <v>363</v>
      </c>
      <c r="E922" s="77" t="s">
        <v>471</v>
      </c>
      <c r="F922" s="77" t="s">
        <v>396</v>
      </c>
      <c r="G922" s="78" t="s">
        <v>533</v>
      </c>
      <c r="H922" s="77" t="s">
        <v>9</v>
      </c>
      <c r="I922" s="77" t="s">
        <v>10</v>
      </c>
      <c r="J922" s="79">
        <v>17</v>
      </c>
      <c r="K922" s="79">
        <v>17</v>
      </c>
      <c r="L922" s="79">
        <v>72</v>
      </c>
      <c r="M922" s="80">
        <v>2646.9216000000001</v>
      </c>
      <c r="N922" s="80">
        <v>155.70127058823499</v>
      </c>
      <c r="O922" s="81">
        <v>1</v>
      </c>
      <c r="P922" s="81">
        <v>4.2352941176470598</v>
      </c>
      <c r="Q922" s="80">
        <v>630.42160000000001</v>
      </c>
      <c r="R922" s="82">
        <v>0.23817161792778399</v>
      </c>
      <c r="S922" s="80">
        <v>84.721599999999896</v>
      </c>
      <c r="T922" s="82">
        <v>3.2007597051608903E-2</v>
      </c>
      <c r="U922" s="83">
        <v>438</v>
      </c>
      <c r="V922" s="84">
        <v>85</v>
      </c>
    </row>
    <row r="923" spans="1:22" x14ac:dyDescent="0.25">
      <c r="A923" s="18" t="str">
        <f t="shared" si="14"/>
        <v>202302-South West64</v>
      </c>
      <c r="B923" s="76">
        <v>2023</v>
      </c>
      <c r="C923" s="77">
        <v>873602</v>
      </c>
      <c r="D923" s="77" t="s">
        <v>241</v>
      </c>
      <c r="E923" s="77" t="s">
        <v>474</v>
      </c>
      <c r="F923" s="77" t="s">
        <v>410</v>
      </c>
      <c r="G923" s="78" t="s">
        <v>537</v>
      </c>
      <c r="H923" s="77" t="s">
        <v>9</v>
      </c>
      <c r="I923" s="77" t="s">
        <v>10</v>
      </c>
      <c r="J923" s="79">
        <v>32</v>
      </c>
      <c r="K923" s="79">
        <v>32</v>
      </c>
      <c r="L923" s="79">
        <v>59</v>
      </c>
      <c r="M923" s="80">
        <v>2624.328</v>
      </c>
      <c r="N923" s="80">
        <v>82.010249999999999</v>
      </c>
      <c r="O923" s="81">
        <v>1</v>
      </c>
      <c r="P923" s="81">
        <v>1.84375</v>
      </c>
      <c r="Q923" s="80">
        <v>798.07799999999997</v>
      </c>
      <c r="R923" s="82">
        <v>0.30410756582256498</v>
      </c>
      <c r="S923" s="80">
        <v>-261.12200000000001</v>
      </c>
      <c r="T923" s="82">
        <v>-9.9500519752104194E-2</v>
      </c>
      <c r="U923" s="83">
        <v>439</v>
      </c>
      <c r="V923" s="84">
        <v>64</v>
      </c>
    </row>
    <row r="924" spans="1:22" x14ac:dyDescent="0.25">
      <c r="A924" s="18" t="str">
        <f t="shared" si="14"/>
        <v>202304-South Central85</v>
      </c>
      <c r="B924" s="76">
        <v>2023</v>
      </c>
      <c r="C924" s="77">
        <v>873279</v>
      </c>
      <c r="D924" s="77" t="s">
        <v>330</v>
      </c>
      <c r="E924" s="77" t="s">
        <v>472</v>
      </c>
      <c r="F924" s="77" t="s">
        <v>398</v>
      </c>
      <c r="G924" s="78" t="s">
        <v>534</v>
      </c>
      <c r="H924" s="77" t="s">
        <v>9</v>
      </c>
      <c r="I924" s="77" t="s">
        <v>10</v>
      </c>
      <c r="J924" s="79">
        <v>4</v>
      </c>
      <c r="K924" s="79">
        <v>13</v>
      </c>
      <c r="L924" s="79">
        <v>55</v>
      </c>
      <c r="M924" s="80">
        <v>2602.4189999999999</v>
      </c>
      <c r="N924" s="80">
        <v>650.60474999999997</v>
      </c>
      <c r="O924" s="81">
        <v>3.25</v>
      </c>
      <c r="P924" s="81">
        <v>4.2307692307692299</v>
      </c>
      <c r="Q924" s="80">
        <v>339.91899999999998</v>
      </c>
      <c r="R924" s="82">
        <v>0.13061655329138</v>
      </c>
      <c r="S924" s="80">
        <v>214.91900000000001</v>
      </c>
      <c r="T924" s="82">
        <v>8.2584318666594395E-2</v>
      </c>
      <c r="U924" s="83">
        <v>440</v>
      </c>
      <c r="V924" s="84">
        <v>85</v>
      </c>
    </row>
    <row r="925" spans="1:22" x14ac:dyDescent="0.25">
      <c r="A925" s="18" t="str">
        <f t="shared" si="14"/>
        <v>202301-North West82</v>
      </c>
      <c r="B925" s="76">
        <v>2023</v>
      </c>
      <c r="C925" s="77">
        <v>214228</v>
      </c>
      <c r="D925" s="77" t="s">
        <v>505</v>
      </c>
      <c r="E925" s="77" t="s">
        <v>475</v>
      </c>
      <c r="F925" s="77" t="s">
        <v>525</v>
      </c>
      <c r="G925" s="78" t="s">
        <v>538</v>
      </c>
      <c r="H925" s="77" t="s">
        <v>9</v>
      </c>
      <c r="I925" s="77" t="s">
        <v>10</v>
      </c>
      <c r="J925" s="79">
        <v>14</v>
      </c>
      <c r="K925" s="79">
        <v>30</v>
      </c>
      <c r="L925" s="79">
        <v>93</v>
      </c>
      <c r="M925" s="80">
        <v>2525.6559999999999</v>
      </c>
      <c r="N925" s="80">
        <v>180.404</v>
      </c>
      <c r="O925" s="81">
        <v>2.1428571428571401</v>
      </c>
      <c r="P925" s="81">
        <v>3.1</v>
      </c>
      <c r="Q925" s="80">
        <v>661.15599999999995</v>
      </c>
      <c r="R925" s="82">
        <v>0.26177595048573499</v>
      </c>
      <c r="S925" s="80">
        <v>194.15600000000001</v>
      </c>
      <c r="T925" s="82">
        <v>7.6873493460708806E-2</v>
      </c>
      <c r="U925" s="83">
        <v>441</v>
      </c>
      <c r="V925" s="84">
        <v>82</v>
      </c>
    </row>
    <row r="926" spans="1:22" x14ac:dyDescent="0.25">
      <c r="A926" s="18" t="str">
        <f t="shared" si="14"/>
        <v>202304-South Central86</v>
      </c>
      <c r="B926" s="76">
        <v>2023</v>
      </c>
      <c r="C926" s="77">
        <v>466846</v>
      </c>
      <c r="D926" s="77" t="s">
        <v>122</v>
      </c>
      <c r="E926" s="77" t="s">
        <v>472</v>
      </c>
      <c r="F926" s="77" t="s">
        <v>421</v>
      </c>
      <c r="G926" s="78" t="s">
        <v>534</v>
      </c>
      <c r="H926" s="77" t="s">
        <v>9</v>
      </c>
      <c r="I926" s="77" t="s">
        <v>10</v>
      </c>
      <c r="J926" s="79">
        <v>12</v>
      </c>
      <c r="K926" s="79">
        <v>19</v>
      </c>
      <c r="L926" s="79">
        <v>55</v>
      </c>
      <c r="M926" s="80">
        <v>2513.373</v>
      </c>
      <c r="N926" s="80">
        <v>209.44775000000001</v>
      </c>
      <c r="O926" s="81">
        <v>1.5833333333333299</v>
      </c>
      <c r="P926" s="81">
        <v>2.8947368421052602</v>
      </c>
      <c r="Q926" s="80">
        <v>559.87300000000005</v>
      </c>
      <c r="R926" s="82">
        <v>0.222757624912816</v>
      </c>
      <c r="S926" s="80">
        <v>204.87299999999999</v>
      </c>
      <c r="T926" s="82">
        <v>8.1513169752360504E-2</v>
      </c>
      <c r="U926" s="83">
        <v>442</v>
      </c>
      <c r="V926" s="84">
        <v>86</v>
      </c>
    </row>
    <row r="927" spans="1:22" x14ac:dyDescent="0.25">
      <c r="A927" s="18" t="str">
        <f t="shared" si="14"/>
        <v>202305-North East72</v>
      </c>
      <c r="B927" s="76">
        <v>2023</v>
      </c>
      <c r="C927" s="77">
        <v>127511</v>
      </c>
      <c r="D927" s="77" t="s">
        <v>18</v>
      </c>
      <c r="E927" s="77" t="s">
        <v>473</v>
      </c>
      <c r="F927" s="77" t="s">
        <v>423</v>
      </c>
      <c r="G927" s="78" t="s">
        <v>535</v>
      </c>
      <c r="H927" s="77" t="s">
        <v>9</v>
      </c>
      <c r="I927" s="77" t="s">
        <v>10</v>
      </c>
      <c r="J927" s="79">
        <v>36</v>
      </c>
      <c r="K927" s="79">
        <v>36</v>
      </c>
      <c r="L927" s="79">
        <v>54</v>
      </c>
      <c r="M927" s="80">
        <v>2446.768</v>
      </c>
      <c r="N927" s="80">
        <v>67.965777777777802</v>
      </c>
      <c r="O927" s="81">
        <v>1</v>
      </c>
      <c r="P927" s="81">
        <v>1.5</v>
      </c>
      <c r="Q927" s="80">
        <v>521.01800000000003</v>
      </c>
      <c r="R927" s="82">
        <v>0.21294131687189</v>
      </c>
      <c r="S927" s="80">
        <v>-710.18200000000002</v>
      </c>
      <c r="T927" s="82">
        <v>-0.29025310123395398</v>
      </c>
      <c r="U927" s="83">
        <v>443</v>
      </c>
      <c r="V927" s="84">
        <v>72</v>
      </c>
    </row>
    <row r="928" spans="1:22" x14ac:dyDescent="0.25">
      <c r="A928" s="18" t="str">
        <f t="shared" si="14"/>
        <v>202306-South East55</v>
      </c>
      <c r="B928" s="76">
        <v>2023</v>
      </c>
      <c r="C928" s="77">
        <v>128453</v>
      </c>
      <c r="D928" s="77" t="s">
        <v>130</v>
      </c>
      <c r="E928" s="77" t="s">
        <v>476</v>
      </c>
      <c r="F928" s="77" t="s">
        <v>417</v>
      </c>
      <c r="G928" s="78" t="s">
        <v>538</v>
      </c>
      <c r="H928" s="77" t="s">
        <v>2</v>
      </c>
      <c r="I928" s="77" t="s">
        <v>10</v>
      </c>
      <c r="J928" s="79">
        <v>17</v>
      </c>
      <c r="K928" s="79">
        <v>35</v>
      </c>
      <c r="L928" s="79">
        <v>53</v>
      </c>
      <c r="M928" s="80">
        <v>2393.3364000000001</v>
      </c>
      <c r="N928" s="80">
        <v>140.784494117647</v>
      </c>
      <c r="O928" s="81">
        <v>2.0588235294117601</v>
      </c>
      <c r="P928" s="81">
        <v>1.51428571428571</v>
      </c>
      <c r="Q928" s="80">
        <v>277.58640000000003</v>
      </c>
      <c r="R928" s="82">
        <v>0.115983026874116</v>
      </c>
      <c r="S928" s="80">
        <v>-325.41359999999997</v>
      </c>
      <c r="T928" s="82">
        <v>-0.13596651101784099</v>
      </c>
      <c r="U928" s="83">
        <v>444</v>
      </c>
      <c r="V928" s="84">
        <v>55</v>
      </c>
    </row>
    <row r="929" spans="1:22" x14ac:dyDescent="0.25">
      <c r="A929" s="18" t="str">
        <f t="shared" si="14"/>
        <v>202301-North West83</v>
      </c>
      <c r="B929" s="76">
        <v>2023</v>
      </c>
      <c r="C929" s="77">
        <v>375968</v>
      </c>
      <c r="D929" s="77" t="s">
        <v>97</v>
      </c>
      <c r="E929" s="77" t="s">
        <v>475</v>
      </c>
      <c r="F929" s="77" t="s">
        <v>409</v>
      </c>
      <c r="G929" s="78" t="s">
        <v>538</v>
      </c>
      <c r="H929" s="77" t="s">
        <v>9</v>
      </c>
      <c r="I929" s="77" t="s">
        <v>10</v>
      </c>
      <c r="J929" s="79">
        <v>6</v>
      </c>
      <c r="K929" s="79">
        <v>18</v>
      </c>
      <c r="L929" s="79">
        <v>64</v>
      </c>
      <c r="M929" s="80">
        <v>2358.6880000000001</v>
      </c>
      <c r="N929" s="80">
        <v>393.11466666666701</v>
      </c>
      <c r="O929" s="81">
        <v>3</v>
      </c>
      <c r="P929" s="81">
        <v>3.5555555555555598</v>
      </c>
      <c r="Q929" s="80">
        <v>529.43799999999999</v>
      </c>
      <c r="R929" s="82">
        <v>0.22446292175989399</v>
      </c>
      <c r="S929" s="80">
        <v>323.63799999999998</v>
      </c>
      <c r="T929" s="82">
        <v>0.13721102579060901</v>
      </c>
      <c r="U929" s="83">
        <v>445</v>
      </c>
      <c r="V929" s="84">
        <v>83</v>
      </c>
    </row>
    <row r="930" spans="1:22" x14ac:dyDescent="0.25">
      <c r="A930" s="18" t="str">
        <f t="shared" si="14"/>
        <v>202304-South Central87</v>
      </c>
      <c r="B930" s="76">
        <v>2023</v>
      </c>
      <c r="C930" s="77">
        <v>316478</v>
      </c>
      <c r="D930" s="77" t="s">
        <v>305</v>
      </c>
      <c r="E930" s="77" t="s">
        <v>472</v>
      </c>
      <c r="F930" s="77" t="s">
        <v>400</v>
      </c>
      <c r="G930" s="78" t="s">
        <v>534</v>
      </c>
      <c r="H930" s="77" t="s">
        <v>9</v>
      </c>
      <c r="I930" s="77" t="s">
        <v>10</v>
      </c>
      <c r="J930" s="79">
        <v>6</v>
      </c>
      <c r="K930" s="79">
        <v>22</v>
      </c>
      <c r="L930" s="79">
        <v>60</v>
      </c>
      <c r="M930" s="80">
        <v>2331.9032000000002</v>
      </c>
      <c r="N930" s="80">
        <v>388.65053333333299</v>
      </c>
      <c r="O930" s="81">
        <v>3.6666666666666701</v>
      </c>
      <c r="P930" s="81">
        <v>2.7272727272727302</v>
      </c>
      <c r="Q930" s="80">
        <v>208.9032</v>
      </c>
      <c r="R930" s="82">
        <v>8.9584850691915505E-2</v>
      </c>
      <c r="S930" s="80">
        <v>19.903199999999899</v>
      </c>
      <c r="T930" s="82">
        <v>8.5351741873332908E-3</v>
      </c>
      <c r="U930" s="83">
        <v>446</v>
      </c>
      <c r="V930" s="84">
        <v>87</v>
      </c>
    </row>
    <row r="931" spans="1:22" x14ac:dyDescent="0.25">
      <c r="A931" s="18" t="str">
        <f t="shared" si="14"/>
        <v>202306-South East56</v>
      </c>
      <c r="B931" s="76">
        <v>2023</v>
      </c>
      <c r="C931" s="77">
        <v>776236</v>
      </c>
      <c r="D931" s="77" t="s">
        <v>217</v>
      </c>
      <c r="E931" s="77" t="s">
        <v>476</v>
      </c>
      <c r="F931" s="77" t="s">
        <v>411</v>
      </c>
      <c r="G931" s="78" t="s">
        <v>536</v>
      </c>
      <c r="H931" s="77" t="s">
        <v>9</v>
      </c>
      <c r="I931" s="77" t="s">
        <v>10</v>
      </c>
      <c r="J931" s="79">
        <v>17</v>
      </c>
      <c r="K931" s="79">
        <v>17</v>
      </c>
      <c r="L931" s="79">
        <v>45</v>
      </c>
      <c r="M931" s="80">
        <v>2271.64</v>
      </c>
      <c r="N931" s="80">
        <v>133.62588235294101</v>
      </c>
      <c r="O931" s="81">
        <v>1</v>
      </c>
      <c r="P931" s="81">
        <v>2.6470588235294099</v>
      </c>
      <c r="Q931" s="80">
        <v>433.14</v>
      </c>
      <c r="R931" s="82">
        <v>0.19067281787607199</v>
      </c>
      <c r="S931" s="80">
        <v>-148.26</v>
      </c>
      <c r="T931" s="82">
        <v>-6.5265623074078696E-2</v>
      </c>
      <c r="U931" s="83">
        <v>447</v>
      </c>
      <c r="V931" s="84">
        <v>56</v>
      </c>
    </row>
    <row r="932" spans="1:22" x14ac:dyDescent="0.25">
      <c r="A932" s="18" t="str">
        <f t="shared" si="14"/>
        <v>202305-North East73</v>
      </c>
      <c r="B932" s="76">
        <v>2023</v>
      </c>
      <c r="C932" s="77">
        <v>169318</v>
      </c>
      <c r="D932" s="77" t="s">
        <v>35</v>
      </c>
      <c r="E932" s="77" t="s">
        <v>473</v>
      </c>
      <c r="F932" s="77" t="s">
        <v>407</v>
      </c>
      <c r="G932" s="78" t="s">
        <v>535</v>
      </c>
      <c r="H932" s="77" t="s">
        <v>9</v>
      </c>
      <c r="I932" s="77" t="s">
        <v>10</v>
      </c>
      <c r="J932" s="79">
        <v>20</v>
      </c>
      <c r="K932" s="79">
        <v>29</v>
      </c>
      <c r="L932" s="79">
        <v>38</v>
      </c>
      <c r="M932" s="80">
        <v>2226.8960000000002</v>
      </c>
      <c r="N932" s="80">
        <v>111.34480000000001</v>
      </c>
      <c r="O932" s="81">
        <v>1.45</v>
      </c>
      <c r="P932" s="81">
        <v>1.31034482758621</v>
      </c>
      <c r="Q932" s="80">
        <v>507.39600000000002</v>
      </c>
      <c r="R932" s="82">
        <v>0.22784898800842099</v>
      </c>
      <c r="S932" s="80">
        <v>-187.404</v>
      </c>
      <c r="T932" s="82">
        <v>-8.4154805612835004E-2</v>
      </c>
      <c r="U932" s="83">
        <v>448</v>
      </c>
      <c r="V932" s="84">
        <v>73</v>
      </c>
    </row>
    <row r="933" spans="1:22" x14ac:dyDescent="0.25">
      <c r="A933" s="18" t="str">
        <f t="shared" si="14"/>
        <v>202305-North East74</v>
      </c>
      <c r="B933" s="76">
        <v>2023</v>
      </c>
      <c r="C933" s="77">
        <v>321904</v>
      </c>
      <c r="D933" s="77" t="s">
        <v>366</v>
      </c>
      <c r="E933" s="77" t="s">
        <v>473</v>
      </c>
      <c r="F933" s="77" t="s">
        <v>406</v>
      </c>
      <c r="G933" s="78" t="s">
        <v>535</v>
      </c>
      <c r="H933" s="77" t="s">
        <v>9</v>
      </c>
      <c r="I933" s="77" t="s">
        <v>10</v>
      </c>
      <c r="J933" s="79">
        <v>17</v>
      </c>
      <c r="K933" s="79">
        <v>26</v>
      </c>
      <c r="L933" s="79">
        <v>51</v>
      </c>
      <c r="M933" s="80">
        <v>2184.3429999999998</v>
      </c>
      <c r="N933" s="80">
        <v>128.49076470588199</v>
      </c>
      <c r="O933" s="81">
        <v>1.52941176470588</v>
      </c>
      <c r="P933" s="81">
        <v>1.9615384615384599</v>
      </c>
      <c r="Q933" s="80">
        <v>210.59299999999999</v>
      </c>
      <c r="R933" s="82">
        <v>9.6410224950934903E-2</v>
      </c>
      <c r="S933" s="80">
        <v>-381.60700000000003</v>
      </c>
      <c r="T933" s="82">
        <v>-0.17470104283072799</v>
      </c>
      <c r="U933" s="83">
        <v>449</v>
      </c>
      <c r="V933" s="84">
        <v>74</v>
      </c>
    </row>
    <row r="934" spans="1:22" x14ac:dyDescent="0.25">
      <c r="A934" s="18" t="str">
        <f t="shared" si="14"/>
        <v>202304-South Central88</v>
      </c>
      <c r="B934" s="76">
        <v>2023</v>
      </c>
      <c r="C934" s="77">
        <v>248351</v>
      </c>
      <c r="D934" s="77" t="s">
        <v>347</v>
      </c>
      <c r="E934" s="77" t="s">
        <v>472</v>
      </c>
      <c r="F934" s="77" t="s">
        <v>400</v>
      </c>
      <c r="G934" s="78" t="s">
        <v>534</v>
      </c>
      <c r="H934" s="77" t="s">
        <v>9</v>
      </c>
      <c r="I934" s="77" t="s">
        <v>10</v>
      </c>
      <c r="J934" s="79">
        <v>4</v>
      </c>
      <c r="K934" s="79">
        <v>9</v>
      </c>
      <c r="L934" s="79">
        <v>47</v>
      </c>
      <c r="M934" s="80">
        <v>2111.7557999999999</v>
      </c>
      <c r="N934" s="80">
        <v>527.93894999999998</v>
      </c>
      <c r="O934" s="81">
        <v>2.25</v>
      </c>
      <c r="P934" s="81">
        <v>5.2222222222222197</v>
      </c>
      <c r="Q934" s="80">
        <v>581.50580000000002</v>
      </c>
      <c r="R934" s="82">
        <v>0.27536602480267802</v>
      </c>
      <c r="S934" s="80">
        <v>460.50580000000002</v>
      </c>
      <c r="T934" s="82">
        <v>0.218067733021024</v>
      </c>
      <c r="U934" s="83">
        <v>450</v>
      </c>
      <c r="V934" s="84">
        <v>88</v>
      </c>
    </row>
    <row r="935" spans="1:22" x14ac:dyDescent="0.25">
      <c r="A935" s="18" t="str">
        <f t="shared" si="14"/>
        <v>202303-North Central86</v>
      </c>
      <c r="B935" s="76">
        <v>2023</v>
      </c>
      <c r="C935" s="77">
        <v>828176</v>
      </c>
      <c r="D935" s="77" t="s">
        <v>231</v>
      </c>
      <c r="E935" s="77" t="s">
        <v>471</v>
      </c>
      <c r="F935" s="77" t="s">
        <v>419</v>
      </c>
      <c r="G935" s="78" t="s">
        <v>533</v>
      </c>
      <c r="H935" s="77" t="s">
        <v>9</v>
      </c>
      <c r="I935" s="77" t="s">
        <v>10</v>
      </c>
      <c r="J935" s="79">
        <v>12</v>
      </c>
      <c r="K935" s="79">
        <v>21</v>
      </c>
      <c r="L935" s="79">
        <v>47</v>
      </c>
      <c r="M935" s="80">
        <v>2109.2240000000002</v>
      </c>
      <c r="N935" s="80">
        <v>175.768666666667</v>
      </c>
      <c r="O935" s="81">
        <v>1.75</v>
      </c>
      <c r="P935" s="81">
        <v>2.2380952380952399</v>
      </c>
      <c r="Q935" s="80">
        <v>434.97399999999999</v>
      </c>
      <c r="R935" s="82">
        <v>0.206224658926695</v>
      </c>
      <c r="S935" s="80">
        <v>39.874000000000002</v>
      </c>
      <c r="T935" s="82">
        <v>1.8904582917698601E-2</v>
      </c>
      <c r="U935" s="83">
        <v>451</v>
      </c>
      <c r="V935" s="84">
        <v>86</v>
      </c>
    </row>
    <row r="936" spans="1:22" x14ac:dyDescent="0.25">
      <c r="A936" s="18" t="str">
        <f t="shared" si="14"/>
        <v>202305-North East75</v>
      </c>
      <c r="B936" s="76">
        <v>2023</v>
      </c>
      <c r="C936" s="77">
        <v>667972</v>
      </c>
      <c r="D936" s="77" t="s">
        <v>345</v>
      </c>
      <c r="E936" s="77" t="s">
        <v>473</v>
      </c>
      <c r="F936" s="77" t="s">
        <v>407</v>
      </c>
      <c r="G936" s="78" t="s">
        <v>535</v>
      </c>
      <c r="H936" s="77" t="s">
        <v>9</v>
      </c>
      <c r="I936" s="77" t="s">
        <v>10</v>
      </c>
      <c r="J936" s="79">
        <v>15</v>
      </c>
      <c r="K936" s="79">
        <v>25</v>
      </c>
      <c r="L936" s="79">
        <v>52</v>
      </c>
      <c r="M936" s="80">
        <v>2097.9839999999999</v>
      </c>
      <c r="N936" s="80">
        <v>139.8656</v>
      </c>
      <c r="O936" s="81">
        <v>1.6666666666666701</v>
      </c>
      <c r="P936" s="81">
        <v>2.08</v>
      </c>
      <c r="Q936" s="80">
        <v>618.48400000000004</v>
      </c>
      <c r="R936" s="82">
        <v>0.294799197705988</v>
      </c>
      <c r="S936" s="80">
        <v>93.483999999999995</v>
      </c>
      <c r="T936" s="82">
        <v>4.45589670845917E-2</v>
      </c>
      <c r="U936" s="83">
        <v>452</v>
      </c>
      <c r="V936" s="84">
        <v>75</v>
      </c>
    </row>
    <row r="937" spans="1:22" x14ac:dyDescent="0.25">
      <c r="A937" s="18" t="str">
        <f t="shared" si="14"/>
        <v>202303-North Central87</v>
      </c>
      <c r="B937" s="76">
        <v>2023</v>
      </c>
      <c r="C937" s="77">
        <v>960888</v>
      </c>
      <c r="D937" s="77" t="s">
        <v>331</v>
      </c>
      <c r="E937" s="77" t="s">
        <v>471</v>
      </c>
      <c r="F937" s="77" t="s">
        <v>419</v>
      </c>
      <c r="G937" s="78" t="s">
        <v>533</v>
      </c>
      <c r="H937" s="77" t="s">
        <v>9</v>
      </c>
      <c r="I937" s="77" t="s">
        <v>10</v>
      </c>
      <c r="J937" s="79">
        <v>6</v>
      </c>
      <c r="K937" s="79">
        <v>18</v>
      </c>
      <c r="L937" s="79">
        <v>38</v>
      </c>
      <c r="M937" s="80">
        <v>2038.896</v>
      </c>
      <c r="N937" s="80">
        <v>339.81599999999997</v>
      </c>
      <c r="O937" s="81">
        <v>3</v>
      </c>
      <c r="P937" s="81">
        <v>2.1111111111111098</v>
      </c>
      <c r="Q937" s="80">
        <v>338.89600000000002</v>
      </c>
      <c r="R937" s="82">
        <v>0.16621544208238201</v>
      </c>
      <c r="S937" s="80">
        <v>133.096</v>
      </c>
      <c r="T937" s="82">
        <v>6.5278464423884297E-2</v>
      </c>
      <c r="U937" s="83">
        <v>453</v>
      </c>
      <c r="V937" s="84">
        <v>87</v>
      </c>
    </row>
    <row r="938" spans="1:22" x14ac:dyDescent="0.25">
      <c r="A938" s="18" t="str">
        <f t="shared" si="14"/>
        <v>202301-North West84</v>
      </c>
      <c r="B938" s="76">
        <v>2023</v>
      </c>
      <c r="C938" s="77">
        <v>791644</v>
      </c>
      <c r="D938" s="77" t="s">
        <v>221</v>
      </c>
      <c r="E938" s="77" t="s">
        <v>475</v>
      </c>
      <c r="F938" s="77" t="s">
        <v>409</v>
      </c>
      <c r="G938" s="78" t="s">
        <v>538</v>
      </c>
      <c r="H938" s="77" t="s">
        <v>9</v>
      </c>
      <c r="I938" s="77" t="s">
        <v>10</v>
      </c>
      <c r="J938" s="79">
        <v>5</v>
      </c>
      <c r="K938" s="79">
        <v>17</v>
      </c>
      <c r="L938" s="79">
        <v>35</v>
      </c>
      <c r="M938" s="80">
        <v>2028.52</v>
      </c>
      <c r="N938" s="80">
        <v>405.70400000000001</v>
      </c>
      <c r="O938" s="81">
        <v>3.4</v>
      </c>
      <c r="P938" s="81">
        <v>2.0588235294117601</v>
      </c>
      <c r="Q938" s="80">
        <v>550.52</v>
      </c>
      <c r="R938" s="82">
        <v>0.27138997890087402</v>
      </c>
      <c r="S938" s="80">
        <v>376.82</v>
      </c>
      <c r="T938" s="82">
        <v>0.18576104746317501</v>
      </c>
      <c r="U938" s="83">
        <v>454</v>
      </c>
      <c r="V938" s="84">
        <v>84</v>
      </c>
    </row>
    <row r="939" spans="1:22" x14ac:dyDescent="0.25">
      <c r="A939" s="18" t="str">
        <f t="shared" si="14"/>
        <v>202303-North Central88</v>
      </c>
      <c r="B939" s="76">
        <v>2023</v>
      </c>
      <c r="C939" s="77">
        <v>685207</v>
      </c>
      <c r="D939" s="77" t="s">
        <v>517</v>
      </c>
      <c r="E939" s="77" t="s">
        <v>471</v>
      </c>
      <c r="F939" s="77" t="s">
        <v>419</v>
      </c>
      <c r="G939" s="78" t="s">
        <v>533</v>
      </c>
      <c r="H939" s="77" t="s">
        <v>9</v>
      </c>
      <c r="I939" s="77" t="s">
        <v>10</v>
      </c>
      <c r="J939" s="79">
        <v>13</v>
      </c>
      <c r="K939" s="79">
        <v>25</v>
      </c>
      <c r="L939" s="79">
        <v>52</v>
      </c>
      <c r="M939" s="80">
        <v>2023.5840000000001</v>
      </c>
      <c r="N939" s="80">
        <v>155.66030769230801</v>
      </c>
      <c r="O939" s="81">
        <v>1.92307692307692</v>
      </c>
      <c r="P939" s="81">
        <v>2.08</v>
      </c>
      <c r="Q939" s="80">
        <v>351.084</v>
      </c>
      <c r="R939" s="82">
        <v>0.17349613359267499</v>
      </c>
      <c r="S939" s="80">
        <v>-79.415999999999997</v>
      </c>
      <c r="T939" s="82">
        <v>-3.9245220361497198E-2</v>
      </c>
      <c r="U939" s="83">
        <v>455</v>
      </c>
      <c r="V939" s="84">
        <v>88</v>
      </c>
    </row>
    <row r="940" spans="1:22" x14ac:dyDescent="0.25">
      <c r="A940" s="18" t="str">
        <f t="shared" si="14"/>
        <v>202304-South Central89</v>
      </c>
      <c r="B940" s="76">
        <v>2023</v>
      </c>
      <c r="C940" s="77">
        <v>927217</v>
      </c>
      <c r="D940" s="77" t="s">
        <v>257</v>
      </c>
      <c r="E940" s="77" t="s">
        <v>472</v>
      </c>
      <c r="F940" s="77" t="s">
        <v>398</v>
      </c>
      <c r="G940" s="78" t="s">
        <v>534</v>
      </c>
      <c r="H940" s="77" t="s">
        <v>9</v>
      </c>
      <c r="I940" s="77" t="s">
        <v>10</v>
      </c>
      <c r="J940" s="79">
        <v>7</v>
      </c>
      <c r="K940" s="79">
        <v>14</v>
      </c>
      <c r="L940" s="79">
        <v>38</v>
      </c>
      <c r="M940" s="80">
        <v>2022.8579999999999</v>
      </c>
      <c r="N940" s="80">
        <v>288.97971428571401</v>
      </c>
      <c r="O940" s="81">
        <v>2</v>
      </c>
      <c r="P940" s="81">
        <v>2.71428571428571</v>
      </c>
      <c r="Q940" s="80">
        <v>627.60799999999995</v>
      </c>
      <c r="R940" s="82">
        <v>0.31025806062511602</v>
      </c>
      <c r="S940" s="80">
        <v>417.608</v>
      </c>
      <c r="T940" s="82">
        <v>0.20644454529185899</v>
      </c>
      <c r="U940" s="83">
        <v>456</v>
      </c>
      <c r="V940" s="84">
        <v>89</v>
      </c>
    </row>
    <row r="941" spans="1:22" x14ac:dyDescent="0.25">
      <c r="A941" s="18" t="str">
        <f t="shared" si="14"/>
        <v>202304-South Central90</v>
      </c>
      <c r="B941" s="76">
        <v>2023</v>
      </c>
      <c r="C941" s="77">
        <v>623397</v>
      </c>
      <c r="D941" s="77" t="s">
        <v>160</v>
      </c>
      <c r="E941" s="77" t="s">
        <v>472</v>
      </c>
      <c r="F941" s="77" t="s">
        <v>421</v>
      </c>
      <c r="G941" s="78" t="s">
        <v>535</v>
      </c>
      <c r="H941" s="77" t="s">
        <v>2</v>
      </c>
      <c r="I941" s="77" t="s">
        <v>10</v>
      </c>
      <c r="J941" s="79">
        <v>10</v>
      </c>
      <c r="K941" s="79">
        <v>18</v>
      </c>
      <c r="L941" s="79">
        <v>63</v>
      </c>
      <c r="M941" s="80">
        <v>2002.8905</v>
      </c>
      <c r="N941" s="80">
        <v>200.28905</v>
      </c>
      <c r="O941" s="81">
        <v>1.8</v>
      </c>
      <c r="P941" s="81">
        <v>3.5</v>
      </c>
      <c r="Q941" s="80">
        <v>246.3905</v>
      </c>
      <c r="R941" s="82">
        <v>0.123017459017355</v>
      </c>
      <c r="S941" s="80">
        <v>-51.609500000000097</v>
      </c>
      <c r="T941" s="82">
        <v>-2.5767509506885201E-2</v>
      </c>
      <c r="U941" s="83">
        <v>457</v>
      </c>
      <c r="V941" s="84">
        <v>90</v>
      </c>
    </row>
    <row r="942" spans="1:22" x14ac:dyDescent="0.25">
      <c r="A942" s="18" t="str">
        <f t="shared" si="14"/>
        <v>202302-South West65</v>
      </c>
      <c r="B942" s="76">
        <v>2023</v>
      </c>
      <c r="C942" s="77">
        <v>690065</v>
      </c>
      <c r="D942" s="77" t="s">
        <v>344</v>
      </c>
      <c r="E942" s="77" t="s">
        <v>474</v>
      </c>
      <c r="F942" s="77" t="s">
        <v>418</v>
      </c>
      <c r="G942" s="78" t="s">
        <v>537</v>
      </c>
      <c r="H942" s="77" t="s">
        <v>9</v>
      </c>
      <c r="I942" s="77" t="s">
        <v>10</v>
      </c>
      <c r="J942" s="79">
        <v>18</v>
      </c>
      <c r="K942" s="79">
        <v>33</v>
      </c>
      <c r="L942" s="79">
        <v>51</v>
      </c>
      <c r="M942" s="80">
        <v>1964.3920000000001</v>
      </c>
      <c r="N942" s="80">
        <v>109.132888888889</v>
      </c>
      <c r="O942" s="81">
        <v>1.8333333333333299</v>
      </c>
      <c r="P942" s="81">
        <v>1.5454545454545501</v>
      </c>
      <c r="Q942" s="80">
        <v>527.39200000000005</v>
      </c>
      <c r="R942" s="82">
        <v>0.268475945737918</v>
      </c>
      <c r="S942" s="80">
        <v>-84.908000000000001</v>
      </c>
      <c r="T942" s="82">
        <v>-4.3223552121979703E-2</v>
      </c>
      <c r="U942" s="83">
        <v>458</v>
      </c>
      <c r="V942" s="84">
        <v>65</v>
      </c>
    </row>
    <row r="943" spans="1:22" x14ac:dyDescent="0.25">
      <c r="A943" s="18" t="str">
        <f t="shared" si="14"/>
        <v>202304-South Central91</v>
      </c>
      <c r="B943" s="76">
        <v>2023</v>
      </c>
      <c r="C943" s="77">
        <v>289007</v>
      </c>
      <c r="D943" s="77" t="s">
        <v>72</v>
      </c>
      <c r="E943" s="77" t="s">
        <v>472</v>
      </c>
      <c r="F943" s="77" t="s">
        <v>400</v>
      </c>
      <c r="G943" s="78" t="s">
        <v>534</v>
      </c>
      <c r="H943" s="77" t="s">
        <v>9</v>
      </c>
      <c r="I943" s="77" t="s">
        <v>10</v>
      </c>
      <c r="J943" s="79">
        <v>13</v>
      </c>
      <c r="K943" s="79">
        <v>13</v>
      </c>
      <c r="L943" s="79">
        <v>58</v>
      </c>
      <c r="M943" s="80">
        <v>1939.8184000000001</v>
      </c>
      <c r="N943" s="80">
        <v>149.21680000000001</v>
      </c>
      <c r="O943" s="81">
        <v>1</v>
      </c>
      <c r="P943" s="81">
        <v>4.4615384615384599</v>
      </c>
      <c r="Q943" s="80">
        <v>-385.4316</v>
      </c>
      <c r="R943" s="82">
        <v>-0.198694681935175</v>
      </c>
      <c r="S943" s="80">
        <v>-762.4316</v>
      </c>
      <c r="T943" s="82">
        <v>-0.39304277142643901</v>
      </c>
      <c r="U943" s="83">
        <v>459</v>
      </c>
      <c r="V943" s="84">
        <v>91</v>
      </c>
    </row>
    <row r="944" spans="1:22" x14ac:dyDescent="0.25">
      <c r="A944" s="18" t="str">
        <f t="shared" si="14"/>
        <v>202303-North Central89</v>
      </c>
      <c r="B944" s="76">
        <v>2023</v>
      </c>
      <c r="C944" s="77">
        <v>251781</v>
      </c>
      <c r="D944" s="77" t="s">
        <v>357</v>
      </c>
      <c r="E944" s="77" t="s">
        <v>471</v>
      </c>
      <c r="F944" s="77" t="s">
        <v>419</v>
      </c>
      <c r="G944" s="78" t="s">
        <v>533</v>
      </c>
      <c r="H944" s="77" t="s">
        <v>9</v>
      </c>
      <c r="I944" s="77" t="s">
        <v>10</v>
      </c>
      <c r="J944" s="79">
        <v>29</v>
      </c>
      <c r="K944" s="79">
        <v>29</v>
      </c>
      <c r="L944" s="79">
        <v>38</v>
      </c>
      <c r="M944" s="80">
        <v>1926.096</v>
      </c>
      <c r="N944" s="80">
        <v>66.417103448275896</v>
      </c>
      <c r="O944" s="81">
        <v>1</v>
      </c>
      <c r="P944" s="81">
        <v>1.31034482758621</v>
      </c>
      <c r="Q944" s="80">
        <v>561.346</v>
      </c>
      <c r="R944" s="82">
        <v>0.291442378780705</v>
      </c>
      <c r="S944" s="80">
        <v>-369.55399999999997</v>
      </c>
      <c r="T944" s="82">
        <v>-0.19186686437228501</v>
      </c>
      <c r="U944" s="83">
        <v>460</v>
      </c>
      <c r="V944" s="84">
        <v>89</v>
      </c>
    </row>
    <row r="945" spans="1:22" x14ac:dyDescent="0.25">
      <c r="A945" s="18" t="str">
        <f t="shared" si="14"/>
        <v>202301-North West85</v>
      </c>
      <c r="B945" s="76">
        <v>2023</v>
      </c>
      <c r="C945" s="77">
        <v>316008</v>
      </c>
      <c r="D945" s="77" t="s">
        <v>104</v>
      </c>
      <c r="E945" s="77" t="s">
        <v>475</v>
      </c>
      <c r="F945" s="77" t="s">
        <v>409</v>
      </c>
      <c r="G945" s="78" t="s">
        <v>538</v>
      </c>
      <c r="H945" s="77" t="s">
        <v>2</v>
      </c>
      <c r="I945" s="77" t="s">
        <v>10</v>
      </c>
      <c r="J945" s="79">
        <v>12</v>
      </c>
      <c r="K945" s="79">
        <v>22</v>
      </c>
      <c r="L945" s="79">
        <v>50</v>
      </c>
      <c r="M945" s="80">
        <v>1913.8329000000001</v>
      </c>
      <c r="N945" s="80">
        <v>159.486075</v>
      </c>
      <c r="O945" s="81">
        <v>1.8333333333333299</v>
      </c>
      <c r="P945" s="81">
        <v>2.2727272727272698</v>
      </c>
      <c r="Q945" s="80">
        <v>197.0829</v>
      </c>
      <c r="R945" s="82">
        <v>0.102978112665949</v>
      </c>
      <c r="S945" s="80">
        <v>-199.11709999999999</v>
      </c>
      <c r="T945" s="82">
        <v>-0.104041005878831</v>
      </c>
      <c r="U945" s="83">
        <v>461</v>
      </c>
      <c r="V945" s="84">
        <v>85</v>
      </c>
    </row>
    <row r="946" spans="1:22" x14ac:dyDescent="0.25">
      <c r="A946" s="18" t="str">
        <f t="shared" si="14"/>
        <v>202304-South Central92</v>
      </c>
      <c r="B946" s="76">
        <v>2023</v>
      </c>
      <c r="C946" s="77">
        <v>762662</v>
      </c>
      <c r="D946" s="77" t="s">
        <v>326</v>
      </c>
      <c r="E946" s="77" t="s">
        <v>472</v>
      </c>
      <c r="F946" s="77" t="s">
        <v>421</v>
      </c>
      <c r="G946" s="78" t="s">
        <v>534</v>
      </c>
      <c r="H946" s="77" t="s">
        <v>9</v>
      </c>
      <c r="I946" s="77" t="s">
        <v>10</v>
      </c>
      <c r="J946" s="79">
        <v>4</v>
      </c>
      <c r="K946" s="79">
        <v>19</v>
      </c>
      <c r="L946" s="79">
        <v>28</v>
      </c>
      <c r="M946" s="80">
        <v>1912.576</v>
      </c>
      <c r="N946" s="80">
        <v>478.14400000000001</v>
      </c>
      <c r="O946" s="81">
        <v>4.75</v>
      </c>
      <c r="P946" s="81">
        <v>1.4736842105263199</v>
      </c>
      <c r="Q946" s="80">
        <v>391.57600000000002</v>
      </c>
      <c r="R946" s="82">
        <v>0.20473748494177499</v>
      </c>
      <c r="S946" s="80">
        <v>261.07600000000002</v>
      </c>
      <c r="T946" s="82">
        <v>0.13650490228885001</v>
      </c>
      <c r="U946" s="83">
        <v>462</v>
      </c>
      <c r="V946" s="84">
        <v>92</v>
      </c>
    </row>
    <row r="947" spans="1:22" x14ac:dyDescent="0.25">
      <c r="A947" s="18" t="str">
        <f t="shared" si="14"/>
        <v>202304-South Central93</v>
      </c>
      <c r="B947" s="76">
        <v>2023</v>
      </c>
      <c r="C947" s="77">
        <v>249077</v>
      </c>
      <c r="D947" s="77" t="s">
        <v>277</v>
      </c>
      <c r="E947" s="77" t="s">
        <v>472</v>
      </c>
      <c r="F947" s="77" t="s">
        <v>421</v>
      </c>
      <c r="G947" s="78" t="s">
        <v>534</v>
      </c>
      <c r="H947" s="77" t="s">
        <v>2</v>
      </c>
      <c r="I947" s="77" t="s">
        <v>10</v>
      </c>
      <c r="J947" s="79">
        <v>6</v>
      </c>
      <c r="K947" s="79">
        <v>18</v>
      </c>
      <c r="L947" s="79">
        <v>45</v>
      </c>
      <c r="M947" s="80">
        <v>1860.3225</v>
      </c>
      <c r="N947" s="80">
        <v>310.05374999999998</v>
      </c>
      <c r="O947" s="81">
        <v>3</v>
      </c>
      <c r="P947" s="81">
        <v>2.5</v>
      </c>
      <c r="Q947" s="80">
        <v>191.57249999999999</v>
      </c>
      <c r="R947" s="82">
        <v>0.102978112665949</v>
      </c>
      <c r="S947" s="80">
        <v>6.0725000000001197</v>
      </c>
      <c r="T947" s="82">
        <v>3.2642189727856898E-3</v>
      </c>
      <c r="U947" s="83">
        <v>463</v>
      </c>
      <c r="V947" s="84">
        <v>93</v>
      </c>
    </row>
    <row r="948" spans="1:22" x14ac:dyDescent="0.25">
      <c r="A948" s="18" t="str">
        <f t="shared" si="14"/>
        <v>202304-South Central94</v>
      </c>
      <c r="B948" s="76">
        <v>2023</v>
      </c>
      <c r="C948" s="77">
        <v>282916</v>
      </c>
      <c r="D948" s="77" t="s">
        <v>391</v>
      </c>
      <c r="E948" s="77" t="s">
        <v>472</v>
      </c>
      <c r="F948" s="77" t="s">
        <v>400</v>
      </c>
      <c r="G948" s="78" t="s">
        <v>534</v>
      </c>
      <c r="H948" s="77" t="s">
        <v>9</v>
      </c>
      <c r="I948" s="77" t="s">
        <v>10</v>
      </c>
      <c r="J948" s="79">
        <v>18</v>
      </c>
      <c r="K948" s="79">
        <v>18</v>
      </c>
      <c r="L948" s="79">
        <v>36</v>
      </c>
      <c r="M948" s="80">
        <v>1852.1790000000001</v>
      </c>
      <c r="N948" s="80">
        <v>102.898833333333</v>
      </c>
      <c r="O948" s="81">
        <v>1</v>
      </c>
      <c r="P948" s="81">
        <v>2</v>
      </c>
      <c r="Q948" s="80">
        <v>365.67899999999997</v>
      </c>
      <c r="R948" s="82">
        <v>0.19743178170144501</v>
      </c>
      <c r="S948" s="80">
        <v>-156.321</v>
      </c>
      <c r="T948" s="82">
        <v>-8.43984301733256E-2</v>
      </c>
      <c r="U948" s="83">
        <v>464</v>
      </c>
      <c r="V948" s="84">
        <v>94</v>
      </c>
    </row>
    <row r="949" spans="1:22" x14ac:dyDescent="0.25">
      <c r="A949" s="18" t="str">
        <f t="shared" si="14"/>
        <v>202303-North Central90</v>
      </c>
      <c r="B949" s="76">
        <v>2023</v>
      </c>
      <c r="C949" s="77">
        <v>356398</v>
      </c>
      <c r="D949" s="77" t="s">
        <v>91</v>
      </c>
      <c r="E949" s="77" t="s">
        <v>471</v>
      </c>
      <c r="F949" s="77" t="s">
        <v>419</v>
      </c>
      <c r="G949" s="78" t="s">
        <v>533</v>
      </c>
      <c r="H949" s="77" t="s">
        <v>9</v>
      </c>
      <c r="I949" s="77" t="s">
        <v>10</v>
      </c>
      <c r="J949" s="79">
        <v>10</v>
      </c>
      <c r="K949" s="79">
        <v>19</v>
      </c>
      <c r="L949" s="79">
        <v>28</v>
      </c>
      <c r="M949" s="80">
        <v>1851.7760000000001</v>
      </c>
      <c r="N949" s="80">
        <v>185.17760000000001</v>
      </c>
      <c r="O949" s="81">
        <v>1.9</v>
      </c>
      <c r="P949" s="81">
        <v>1.4736842105263199</v>
      </c>
      <c r="Q949" s="80">
        <v>451.52600000000001</v>
      </c>
      <c r="R949" s="82">
        <v>0.243834027441764</v>
      </c>
      <c r="S949" s="80">
        <v>120.626</v>
      </c>
      <c r="T949" s="82">
        <v>6.5140708163406405E-2</v>
      </c>
      <c r="U949" s="83">
        <v>465</v>
      </c>
      <c r="V949" s="84">
        <v>90</v>
      </c>
    </row>
    <row r="950" spans="1:22" x14ac:dyDescent="0.25">
      <c r="A950" s="18" t="str">
        <f t="shared" si="14"/>
        <v>202305-North East76</v>
      </c>
      <c r="B950" s="76">
        <v>2023</v>
      </c>
      <c r="C950" s="77">
        <v>234303</v>
      </c>
      <c r="D950" s="77" t="s">
        <v>61</v>
      </c>
      <c r="E950" s="77" t="s">
        <v>473</v>
      </c>
      <c r="F950" s="77" t="s">
        <v>423</v>
      </c>
      <c r="G950" s="78" t="s">
        <v>535</v>
      </c>
      <c r="H950" s="77" t="s">
        <v>9</v>
      </c>
      <c r="I950" s="77" t="s">
        <v>10</v>
      </c>
      <c r="J950" s="79">
        <v>3</v>
      </c>
      <c r="K950" s="79">
        <v>12</v>
      </c>
      <c r="L950" s="79">
        <v>29</v>
      </c>
      <c r="M950" s="80">
        <v>1790.1679999999999</v>
      </c>
      <c r="N950" s="80">
        <v>596.72266666666701</v>
      </c>
      <c r="O950" s="81">
        <v>4</v>
      </c>
      <c r="P950" s="81">
        <v>2.4166666666666701</v>
      </c>
      <c r="Q950" s="80">
        <v>352.66800000000001</v>
      </c>
      <c r="R950" s="82">
        <v>0.197002739407698</v>
      </c>
      <c r="S950" s="80">
        <v>239.268</v>
      </c>
      <c r="T950" s="82">
        <v>0.133656729424277</v>
      </c>
      <c r="U950" s="83">
        <v>466</v>
      </c>
      <c r="V950" s="84">
        <v>76</v>
      </c>
    </row>
    <row r="951" spans="1:22" x14ac:dyDescent="0.25">
      <c r="A951" s="18" t="str">
        <f t="shared" si="14"/>
        <v>202305-North East77</v>
      </c>
      <c r="B951" s="76">
        <v>2023</v>
      </c>
      <c r="C951" s="77">
        <v>707741</v>
      </c>
      <c r="D951" s="77" t="s">
        <v>364</v>
      </c>
      <c r="E951" s="77" t="s">
        <v>473</v>
      </c>
      <c r="F951" s="77" t="s">
        <v>423</v>
      </c>
      <c r="G951" s="78" t="s">
        <v>535</v>
      </c>
      <c r="H951" s="77" t="s">
        <v>9</v>
      </c>
      <c r="I951" s="77" t="s">
        <v>10</v>
      </c>
      <c r="J951" s="79">
        <v>5</v>
      </c>
      <c r="K951" s="79">
        <v>14</v>
      </c>
      <c r="L951" s="79">
        <v>47</v>
      </c>
      <c r="M951" s="80">
        <v>1784.424</v>
      </c>
      <c r="N951" s="80">
        <v>356.88479999999998</v>
      </c>
      <c r="O951" s="81">
        <v>2.8</v>
      </c>
      <c r="P951" s="81">
        <v>3.3571428571428599</v>
      </c>
      <c r="Q951" s="80">
        <v>393.67399999999998</v>
      </c>
      <c r="R951" s="82">
        <v>0.22061684891034899</v>
      </c>
      <c r="S951" s="80">
        <v>211.874</v>
      </c>
      <c r="T951" s="82">
        <v>0.11873523333019501</v>
      </c>
      <c r="U951" s="83">
        <v>467</v>
      </c>
      <c r="V951" s="84">
        <v>77</v>
      </c>
    </row>
    <row r="952" spans="1:22" x14ac:dyDescent="0.25">
      <c r="A952" s="18" t="str">
        <f t="shared" si="14"/>
        <v>202302-South West66</v>
      </c>
      <c r="B952" s="76">
        <v>2023</v>
      </c>
      <c r="C952" s="77">
        <v>280877</v>
      </c>
      <c r="D952" s="77" t="s">
        <v>300</v>
      </c>
      <c r="E952" s="77" t="s">
        <v>474</v>
      </c>
      <c r="F952" s="77" t="s">
        <v>418</v>
      </c>
      <c r="G952" s="78" t="s">
        <v>537</v>
      </c>
      <c r="H952" s="77" t="s">
        <v>9</v>
      </c>
      <c r="I952" s="77" t="s">
        <v>10</v>
      </c>
      <c r="J952" s="79">
        <v>7</v>
      </c>
      <c r="K952" s="79">
        <v>16</v>
      </c>
      <c r="L952" s="79">
        <v>34</v>
      </c>
      <c r="M952" s="80">
        <v>1771.7280000000001</v>
      </c>
      <c r="N952" s="80">
        <v>253.10400000000001</v>
      </c>
      <c r="O952" s="81">
        <v>2.28571428571429</v>
      </c>
      <c r="P952" s="81">
        <v>2.125</v>
      </c>
      <c r="Q952" s="80">
        <v>242.47800000000001</v>
      </c>
      <c r="R952" s="82">
        <v>0.136859608246864</v>
      </c>
      <c r="S952" s="80">
        <v>0.87799999999983303</v>
      </c>
      <c r="T952" s="82">
        <v>4.9556139542854998E-4</v>
      </c>
      <c r="U952" s="83">
        <v>468</v>
      </c>
      <c r="V952" s="84">
        <v>66</v>
      </c>
    </row>
    <row r="953" spans="1:22" x14ac:dyDescent="0.25">
      <c r="A953" s="18" t="str">
        <f t="shared" si="14"/>
        <v>202301-North West86</v>
      </c>
      <c r="B953" s="76">
        <v>2023</v>
      </c>
      <c r="C953" s="77">
        <v>552357</v>
      </c>
      <c r="D953" s="77" t="s">
        <v>318</v>
      </c>
      <c r="E953" s="77" t="s">
        <v>475</v>
      </c>
      <c r="F953" s="77" t="s">
        <v>416</v>
      </c>
      <c r="G953" s="78" t="s">
        <v>538</v>
      </c>
      <c r="H953" s="77" t="s">
        <v>9</v>
      </c>
      <c r="I953" s="77" t="s">
        <v>10</v>
      </c>
      <c r="J953" s="79">
        <v>16</v>
      </c>
      <c r="K953" s="79">
        <v>25</v>
      </c>
      <c r="L953" s="79">
        <v>52</v>
      </c>
      <c r="M953" s="80">
        <v>1767.5840000000001</v>
      </c>
      <c r="N953" s="80">
        <v>110.474</v>
      </c>
      <c r="O953" s="81">
        <v>1.5625</v>
      </c>
      <c r="P953" s="81">
        <v>2.08</v>
      </c>
      <c r="Q953" s="80">
        <v>400.334</v>
      </c>
      <c r="R953" s="82">
        <v>0.22648654887122799</v>
      </c>
      <c r="S953" s="80">
        <v>-123.166</v>
      </c>
      <c r="T953" s="82">
        <v>-6.9680422542860707E-2</v>
      </c>
      <c r="U953" s="83">
        <v>469</v>
      </c>
      <c r="V953" s="84">
        <v>86</v>
      </c>
    </row>
    <row r="954" spans="1:22" x14ac:dyDescent="0.25">
      <c r="A954" s="18" t="str">
        <f t="shared" si="14"/>
        <v>202302-South West67</v>
      </c>
      <c r="B954" s="76">
        <v>2023</v>
      </c>
      <c r="C954" s="77">
        <v>609954</v>
      </c>
      <c r="D954" s="77" t="s">
        <v>161</v>
      </c>
      <c r="E954" s="77" t="s">
        <v>474</v>
      </c>
      <c r="F954" s="77" t="s">
        <v>418</v>
      </c>
      <c r="G954" s="78" t="s">
        <v>537</v>
      </c>
      <c r="H954" s="77" t="s">
        <v>2</v>
      </c>
      <c r="I954" s="77" t="s">
        <v>10</v>
      </c>
      <c r="J954" s="79">
        <v>7</v>
      </c>
      <c r="K954" s="79">
        <v>17</v>
      </c>
      <c r="L954" s="79">
        <v>35</v>
      </c>
      <c r="M954" s="80">
        <v>1701.4549999999999</v>
      </c>
      <c r="N954" s="80">
        <v>243.065</v>
      </c>
      <c r="O954" s="81">
        <v>2.4285714285714302</v>
      </c>
      <c r="P954" s="81">
        <v>2.0588235294117601</v>
      </c>
      <c r="Q954" s="80">
        <v>365.70499999999998</v>
      </c>
      <c r="R954" s="82">
        <v>0.21493662776858599</v>
      </c>
      <c r="S954" s="80">
        <v>123.005</v>
      </c>
      <c r="T954" s="82">
        <v>7.2294007187965498E-2</v>
      </c>
      <c r="U954" s="83">
        <v>470</v>
      </c>
      <c r="V954" s="84">
        <v>67</v>
      </c>
    </row>
    <row r="955" spans="1:22" x14ac:dyDescent="0.25">
      <c r="A955" s="18" t="str">
        <f t="shared" si="14"/>
        <v>202301-North West87</v>
      </c>
      <c r="B955" s="76">
        <v>2023</v>
      </c>
      <c r="C955" s="77">
        <v>328781</v>
      </c>
      <c r="D955" s="77" t="s">
        <v>514</v>
      </c>
      <c r="E955" s="77" t="s">
        <v>475</v>
      </c>
      <c r="F955" s="77" t="s">
        <v>524</v>
      </c>
      <c r="G955" s="78" t="s">
        <v>538</v>
      </c>
      <c r="H955" s="77" t="s">
        <v>9</v>
      </c>
      <c r="I955" s="77" t="s">
        <v>10</v>
      </c>
      <c r="J955" s="79">
        <v>8</v>
      </c>
      <c r="K955" s="79">
        <v>12</v>
      </c>
      <c r="L955" s="79">
        <v>39</v>
      </c>
      <c r="M955" s="80">
        <v>1680.4880000000001</v>
      </c>
      <c r="N955" s="80">
        <v>210.06100000000001</v>
      </c>
      <c r="O955" s="81">
        <v>1.5</v>
      </c>
      <c r="P955" s="81">
        <v>3.25</v>
      </c>
      <c r="Q955" s="80">
        <v>443.738</v>
      </c>
      <c r="R955" s="82">
        <v>0.264053060777584</v>
      </c>
      <c r="S955" s="80">
        <v>182.53800000000001</v>
      </c>
      <c r="T955" s="82">
        <v>0.108622019318198</v>
      </c>
      <c r="U955" s="83">
        <v>471</v>
      </c>
      <c r="V955" s="84">
        <v>87</v>
      </c>
    </row>
    <row r="956" spans="1:22" x14ac:dyDescent="0.25">
      <c r="A956" s="18" t="str">
        <f t="shared" si="14"/>
        <v>202302-South West68</v>
      </c>
      <c r="B956" s="76">
        <v>2023</v>
      </c>
      <c r="C956" s="77">
        <v>141852</v>
      </c>
      <c r="D956" s="77" t="s">
        <v>23</v>
      </c>
      <c r="E956" s="77" t="s">
        <v>474</v>
      </c>
      <c r="F956" s="77" t="s">
        <v>410</v>
      </c>
      <c r="G956" s="78" t="s">
        <v>537</v>
      </c>
      <c r="H956" s="77" t="s">
        <v>9</v>
      </c>
      <c r="I956" s="77" t="s">
        <v>10</v>
      </c>
      <c r="J956" s="79">
        <v>4</v>
      </c>
      <c r="K956" s="79">
        <v>4</v>
      </c>
      <c r="L956" s="79">
        <v>24</v>
      </c>
      <c r="M956" s="80">
        <v>1663.808</v>
      </c>
      <c r="N956" s="80">
        <v>415.952</v>
      </c>
      <c r="O956" s="81">
        <v>1</v>
      </c>
      <c r="P956" s="81">
        <v>6</v>
      </c>
      <c r="Q956" s="80">
        <v>366.30799999999999</v>
      </c>
      <c r="R956" s="82">
        <v>0.22016242258722199</v>
      </c>
      <c r="S956" s="80">
        <v>233.90799999999999</v>
      </c>
      <c r="T956" s="82">
        <v>0.14058593299226799</v>
      </c>
      <c r="U956" s="83">
        <v>472</v>
      </c>
      <c r="V956" s="84">
        <v>68</v>
      </c>
    </row>
    <row r="957" spans="1:22" x14ac:dyDescent="0.25">
      <c r="A957" s="18" t="str">
        <f t="shared" si="14"/>
        <v>202306-South East57</v>
      </c>
      <c r="B957" s="76">
        <v>2023</v>
      </c>
      <c r="C957" s="77">
        <v>688564</v>
      </c>
      <c r="D957" s="77" t="s">
        <v>176</v>
      </c>
      <c r="E957" s="77" t="s">
        <v>476</v>
      </c>
      <c r="F957" s="77" t="s">
        <v>417</v>
      </c>
      <c r="G957" s="78" t="s">
        <v>534</v>
      </c>
      <c r="H957" s="77" t="s">
        <v>2</v>
      </c>
      <c r="I957" s="77" t="s">
        <v>10</v>
      </c>
      <c r="J957" s="79">
        <v>7</v>
      </c>
      <c r="K957" s="79">
        <v>12</v>
      </c>
      <c r="L957" s="79">
        <v>36</v>
      </c>
      <c r="M957" s="80">
        <v>1656.5927999999999</v>
      </c>
      <c r="N957" s="80">
        <v>236.65611428571401</v>
      </c>
      <c r="O957" s="81">
        <v>1.71428571428571</v>
      </c>
      <c r="P957" s="81">
        <v>3</v>
      </c>
      <c r="Q957" s="80">
        <v>170.59280000000001</v>
      </c>
      <c r="R957" s="82">
        <v>0.102978112665949</v>
      </c>
      <c r="S957" s="80">
        <v>-74.807200000000094</v>
      </c>
      <c r="T957" s="82">
        <v>-4.5157264959741497E-2</v>
      </c>
      <c r="U957" s="83">
        <v>473</v>
      </c>
      <c r="V957" s="84">
        <v>57</v>
      </c>
    </row>
    <row r="958" spans="1:22" x14ac:dyDescent="0.25">
      <c r="A958" s="18" t="str">
        <f t="shared" si="14"/>
        <v>202301-North West88</v>
      </c>
      <c r="B958" s="76">
        <v>2023</v>
      </c>
      <c r="C958" s="77">
        <v>609362</v>
      </c>
      <c r="D958" s="77" t="s">
        <v>321</v>
      </c>
      <c r="E958" s="77" t="s">
        <v>475</v>
      </c>
      <c r="F958" s="77" t="s">
        <v>409</v>
      </c>
      <c r="G958" s="78" t="s">
        <v>538</v>
      </c>
      <c r="H958" s="77" t="s">
        <v>9</v>
      </c>
      <c r="I958" s="77" t="s">
        <v>10</v>
      </c>
      <c r="J958" s="79">
        <v>8</v>
      </c>
      <c r="K958" s="79">
        <v>9</v>
      </c>
      <c r="L958" s="79">
        <v>27</v>
      </c>
      <c r="M958" s="80">
        <v>1621.384</v>
      </c>
      <c r="N958" s="80">
        <v>202.673</v>
      </c>
      <c r="O958" s="81">
        <v>1.125</v>
      </c>
      <c r="P958" s="81">
        <v>3</v>
      </c>
      <c r="Q958" s="80">
        <v>473.38400000000001</v>
      </c>
      <c r="R958" s="82">
        <v>0.29196291563257099</v>
      </c>
      <c r="S958" s="80">
        <v>215.48400000000001</v>
      </c>
      <c r="T958" s="82">
        <v>0.13290127446675201</v>
      </c>
      <c r="U958" s="83">
        <v>474</v>
      </c>
      <c r="V958" s="84">
        <v>88</v>
      </c>
    </row>
    <row r="959" spans="1:22" x14ac:dyDescent="0.25">
      <c r="A959" s="18" t="str">
        <f t="shared" si="14"/>
        <v>202303-North Central91</v>
      </c>
      <c r="B959" s="76">
        <v>2023</v>
      </c>
      <c r="C959" s="77">
        <v>114251</v>
      </c>
      <c r="D959" s="77" t="s">
        <v>13</v>
      </c>
      <c r="E959" s="77" t="s">
        <v>471</v>
      </c>
      <c r="F959" s="77" t="s">
        <v>419</v>
      </c>
      <c r="G959" s="78" t="s">
        <v>533</v>
      </c>
      <c r="H959" s="77" t="s">
        <v>9</v>
      </c>
      <c r="I959" s="77" t="s">
        <v>10</v>
      </c>
      <c r="J959" s="79">
        <v>7</v>
      </c>
      <c r="K959" s="79">
        <v>11</v>
      </c>
      <c r="L959" s="79">
        <v>29</v>
      </c>
      <c r="M959" s="80">
        <v>1619.768</v>
      </c>
      <c r="N959" s="80">
        <v>231.39542857142899</v>
      </c>
      <c r="O959" s="81">
        <v>1.5714285714285701</v>
      </c>
      <c r="P959" s="81">
        <v>2.6363636363636398</v>
      </c>
      <c r="Q959" s="80">
        <v>481.76799999999997</v>
      </c>
      <c r="R959" s="82">
        <v>0.29743024927026601</v>
      </c>
      <c r="S959" s="80">
        <v>252.66800000000001</v>
      </c>
      <c r="T959" s="82">
        <v>0.155990240577663</v>
      </c>
      <c r="U959" s="83">
        <v>475</v>
      </c>
      <c r="V959" s="84">
        <v>91</v>
      </c>
    </row>
    <row r="960" spans="1:22" x14ac:dyDescent="0.25">
      <c r="A960" s="18" t="str">
        <f t="shared" si="14"/>
        <v>202303-North Central92</v>
      </c>
      <c r="B960" s="76">
        <v>2023</v>
      </c>
      <c r="C960" s="77">
        <v>595666</v>
      </c>
      <c r="D960" s="77" t="s">
        <v>157</v>
      </c>
      <c r="E960" s="77" t="s">
        <v>471</v>
      </c>
      <c r="F960" s="77" t="s">
        <v>426</v>
      </c>
      <c r="G960" s="78" t="s">
        <v>533</v>
      </c>
      <c r="H960" s="77" t="s">
        <v>9</v>
      </c>
      <c r="I960" s="77" t="s">
        <v>10</v>
      </c>
      <c r="J960" s="79">
        <v>4</v>
      </c>
      <c r="K960" s="79">
        <v>4</v>
      </c>
      <c r="L960" s="79">
        <v>29</v>
      </c>
      <c r="M960" s="80">
        <v>1616.797</v>
      </c>
      <c r="N960" s="80">
        <v>404.19925000000001</v>
      </c>
      <c r="O960" s="81">
        <v>1</v>
      </c>
      <c r="P960" s="81">
        <v>7.25</v>
      </c>
      <c r="Q960" s="80">
        <v>194.797</v>
      </c>
      <c r="R960" s="82">
        <v>0.120483276502863</v>
      </c>
      <c r="S960" s="80">
        <v>66.396999999999906</v>
      </c>
      <c r="T960" s="82">
        <v>4.1066998516201998E-2</v>
      </c>
      <c r="U960" s="83">
        <v>476</v>
      </c>
      <c r="V960" s="84">
        <v>92</v>
      </c>
    </row>
    <row r="961" spans="1:22" x14ac:dyDescent="0.25">
      <c r="A961" s="18" t="str">
        <f t="shared" si="14"/>
        <v>202303-North Central93</v>
      </c>
      <c r="B961" s="76">
        <v>2023</v>
      </c>
      <c r="C961" s="77">
        <v>864241</v>
      </c>
      <c r="D961" s="77" t="s">
        <v>129</v>
      </c>
      <c r="E961" s="77" t="s">
        <v>471</v>
      </c>
      <c r="F961" s="77" t="s">
        <v>415</v>
      </c>
      <c r="G961" s="78" t="s">
        <v>537</v>
      </c>
      <c r="H961" s="77" t="s">
        <v>2</v>
      </c>
      <c r="I961" s="77" t="s">
        <v>10</v>
      </c>
      <c r="J961" s="79">
        <v>8</v>
      </c>
      <c r="K961" s="79">
        <v>8</v>
      </c>
      <c r="L961" s="79">
        <v>30</v>
      </c>
      <c r="M961" s="80">
        <v>1497.7584999999999</v>
      </c>
      <c r="N961" s="80">
        <v>187.21981249999999</v>
      </c>
      <c r="O961" s="81">
        <v>1</v>
      </c>
      <c r="P961" s="81">
        <v>3.75</v>
      </c>
      <c r="Q961" s="80">
        <v>113.5085</v>
      </c>
      <c r="R961" s="82">
        <v>7.5785582255083306E-2</v>
      </c>
      <c r="S961" s="80">
        <v>-143.29150000000001</v>
      </c>
      <c r="T961" s="82">
        <v>-9.5670630478812094E-2</v>
      </c>
      <c r="U961" s="83">
        <v>477</v>
      </c>
      <c r="V961" s="84">
        <v>93</v>
      </c>
    </row>
    <row r="962" spans="1:22" x14ac:dyDescent="0.25">
      <c r="A962" s="18" t="str">
        <f t="shared" ref="A962:A1025" si="15">B962&amp;E962&amp;V962</f>
        <v>202304-South Central95</v>
      </c>
      <c r="B962" s="76">
        <v>2023</v>
      </c>
      <c r="C962" s="77">
        <v>310640</v>
      </c>
      <c r="D962" s="77" t="s">
        <v>77</v>
      </c>
      <c r="E962" s="77" t="s">
        <v>472</v>
      </c>
      <c r="F962" s="77" t="s">
        <v>421</v>
      </c>
      <c r="G962" s="78" t="s">
        <v>534</v>
      </c>
      <c r="H962" s="77" t="s">
        <v>9</v>
      </c>
      <c r="I962" s="77" t="s">
        <v>10</v>
      </c>
      <c r="J962" s="79">
        <v>20</v>
      </c>
      <c r="K962" s="79">
        <v>20</v>
      </c>
      <c r="L962" s="79">
        <v>30</v>
      </c>
      <c r="M962" s="80">
        <v>1423.76</v>
      </c>
      <c r="N962" s="80">
        <v>71.188000000000002</v>
      </c>
      <c r="O962" s="81">
        <v>1</v>
      </c>
      <c r="P962" s="81">
        <v>1.5</v>
      </c>
      <c r="Q962" s="80">
        <v>354.26</v>
      </c>
      <c r="R962" s="82">
        <v>0.24882002584705301</v>
      </c>
      <c r="S962" s="80">
        <v>-225.74</v>
      </c>
      <c r="T962" s="82">
        <v>-0.15855200314659801</v>
      </c>
      <c r="U962" s="83">
        <v>478</v>
      </c>
      <c r="V962" s="84">
        <v>95</v>
      </c>
    </row>
    <row r="963" spans="1:22" x14ac:dyDescent="0.25">
      <c r="A963" s="18" t="str">
        <f t="shared" si="15"/>
        <v>202302-South West69</v>
      </c>
      <c r="B963" s="76">
        <v>2023</v>
      </c>
      <c r="C963" s="77">
        <v>980507</v>
      </c>
      <c r="D963" s="77" t="s">
        <v>271</v>
      </c>
      <c r="E963" s="77" t="s">
        <v>474</v>
      </c>
      <c r="F963" s="77" t="s">
        <v>418</v>
      </c>
      <c r="G963" s="78" t="s">
        <v>537</v>
      </c>
      <c r="H963" s="77" t="s">
        <v>9</v>
      </c>
      <c r="I963" s="77" t="s">
        <v>10</v>
      </c>
      <c r="J963" s="79">
        <v>4</v>
      </c>
      <c r="K963" s="79">
        <v>7</v>
      </c>
      <c r="L963" s="79">
        <v>16</v>
      </c>
      <c r="M963" s="80">
        <v>1406.2719999999999</v>
      </c>
      <c r="N963" s="80">
        <v>351.56799999999998</v>
      </c>
      <c r="O963" s="81">
        <v>1.75</v>
      </c>
      <c r="P963" s="81">
        <v>2.28571428571429</v>
      </c>
      <c r="Q963" s="80">
        <v>142.77199999999999</v>
      </c>
      <c r="R963" s="82">
        <v>0.101525167250717</v>
      </c>
      <c r="S963" s="80">
        <v>7.0720000000000702</v>
      </c>
      <c r="T963" s="82">
        <v>5.0288991034451802E-3</v>
      </c>
      <c r="U963" s="83">
        <v>479</v>
      </c>
      <c r="V963" s="84">
        <v>69</v>
      </c>
    </row>
    <row r="964" spans="1:22" x14ac:dyDescent="0.25">
      <c r="A964" s="18" t="str">
        <f t="shared" si="15"/>
        <v>202301-North West89</v>
      </c>
      <c r="B964" s="76">
        <v>2023</v>
      </c>
      <c r="C964" s="77">
        <v>648045</v>
      </c>
      <c r="D964" s="77" t="s">
        <v>177</v>
      </c>
      <c r="E964" s="77" t="s">
        <v>475</v>
      </c>
      <c r="F964" s="77" t="s">
        <v>409</v>
      </c>
      <c r="G964" s="78" t="s">
        <v>535</v>
      </c>
      <c r="H964" s="77" t="s">
        <v>2</v>
      </c>
      <c r="I964" s="77" t="s">
        <v>10</v>
      </c>
      <c r="J964" s="79">
        <v>5</v>
      </c>
      <c r="K964" s="79">
        <v>13</v>
      </c>
      <c r="L964" s="79">
        <v>40</v>
      </c>
      <c r="M964" s="80">
        <v>1398.88</v>
      </c>
      <c r="N964" s="80">
        <v>279.77600000000001</v>
      </c>
      <c r="O964" s="81">
        <v>2.6</v>
      </c>
      <c r="P964" s="81">
        <v>3.0769230769230802</v>
      </c>
      <c r="Q964" s="80">
        <v>368.38</v>
      </c>
      <c r="R964" s="82">
        <v>0.26333924282283</v>
      </c>
      <c r="S964" s="80">
        <v>199.08</v>
      </c>
      <c r="T964" s="82">
        <v>0.142313851080865</v>
      </c>
      <c r="U964" s="83">
        <v>480</v>
      </c>
      <c r="V964" s="84">
        <v>89</v>
      </c>
    </row>
    <row r="965" spans="1:22" x14ac:dyDescent="0.25">
      <c r="A965" s="18" t="str">
        <f t="shared" si="15"/>
        <v>202304-South Central96</v>
      </c>
      <c r="B965" s="76">
        <v>2023</v>
      </c>
      <c r="C965" s="77">
        <v>736536</v>
      </c>
      <c r="D965" s="77" t="s">
        <v>198</v>
      </c>
      <c r="E965" s="77" t="s">
        <v>472</v>
      </c>
      <c r="F965" s="77" t="s">
        <v>421</v>
      </c>
      <c r="G965" s="78" t="s">
        <v>534</v>
      </c>
      <c r="H965" s="77" t="s">
        <v>9</v>
      </c>
      <c r="I965" s="77" t="s">
        <v>10</v>
      </c>
      <c r="J965" s="79">
        <v>5</v>
      </c>
      <c r="K965" s="79">
        <v>13</v>
      </c>
      <c r="L965" s="79">
        <v>34</v>
      </c>
      <c r="M965" s="80">
        <v>1343</v>
      </c>
      <c r="N965" s="80">
        <v>268.60000000000002</v>
      </c>
      <c r="O965" s="81">
        <v>2.6</v>
      </c>
      <c r="P965" s="81">
        <v>2.6153846153846199</v>
      </c>
      <c r="Q965" s="80">
        <v>0</v>
      </c>
      <c r="R965" s="82">
        <v>0</v>
      </c>
      <c r="S965" s="80">
        <v>-153</v>
      </c>
      <c r="T965" s="82">
        <v>-0.113924050632911</v>
      </c>
      <c r="U965" s="83">
        <v>481</v>
      </c>
      <c r="V965" s="84">
        <v>96</v>
      </c>
    </row>
    <row r="966" spans="1:22" x14ac:dyDescent="0.25">
      <c r="A966" s="18" t="str">
        <f t="shared" si="15"/>
        <v>202304-South Central97</v>
      </c>
      <c r="B966" s="76">
        <v>2023</v>
      </c>
      <c r="C966" s="77">
        <v>235115</v>
      </c>
      <c r="D966" s="77" t="s">
        <v>62</v>
      </c>
      <c r="E966" s="77" t="s">
        <v>472</v>
      </c>
      <c r="F966" s="77" t="s">
        <v>421</v>
      </c>
      <c r="G966" s="78" t="s">
        <v>534</v>
      </c>
      <c r="H966" s="77" t="s">
        <v>9</v>
      </c>
      <c r="I966" s="77" t="s">
        <v>10</v>
      </c>
      <c r="J966" s="79">
        <v>6</v>
      </c>
      <c r="K966" s="79">
        <v>8</v>
      </c>
      <c r="L966" s="79">
        <v>26</v>
      </c>
      <c r="M966" s="80">
        <v>1303.7919999999999</v>
      </c>
      <c r="N966" s="80">
        <v>217.298666666667</v>
      </c>
      <c r="O966" s="81">
        <v>1.3333333333333299</v>
      </c>
      <c r="P966" s="81">
        <v>3.25</v>
      </c>
      <c r="Q966" s="80">
        <v>111.292</v>
      </c>
      <c r="R966" s="82">
        <v>8.5360241510915993E-2</v>
      </c>
      <c r="S966" s="80">
        <v>-64.707999999999899</v>
      </c>
      <c r="T966" s="82">
        <v>-4.9630615926466698E-2</v>
      </c>
      <c r="U966" s="83">
        <v>482</v>
      </c>
      <c r="V966" s="84">
        <v>97</v>
      </c>
    </row>
    <row r="967" spans="1:22" x14ac:dyDescent="0.25">
      <c r="A967" s="18" t="str">
        <f t="shared" si="15"/>
        <v>202305-North East78</v>
      </c>
      <c r="B967" s="76">
        <v>2023</v>
      </c>
      <c r="C967" s="77">
        <v>703561</v>
      </c>
      <c r="D967" s="77" t="s">
        <v>520</v>
      </c>
      <c r="E967" s="77" t="s">
        <v>473</v>
      </c>
      <c r="F967" s="77" t="s">
        <v>423</v>
      </c>
      <c r="G967" s="78" t="s">
        <v>535</v>
      </c>
      <c r="H967" s="77" t="s">
        <v>9</v>
      </c>
      <c r="I967" s="77" t="s">
        <v>10</v>
      </c>
      <c r="J967" s="79">
        <v>3</v>
      </c>
      <c r="K967" s="79">
        <v>7</v>
      </c>
      <c r="L967" s="79">
        <v>21</v>
      </c>
      <c r="M967" s="80">
        <v>1247.8320000000001</v>
      </c>
      <c r="N967" s="80">
        <v>415.94400000000002</v>
      </c>
      <c r="O967" s="81">
        <v>2.3333333333333299</v>
      </c>
      <c r="P967" s="81">
        <v>3</v>
      </c>
      <c r="Q967" s="80">
        <v>412.83199999999999</v>
      </c>
      <c r="R967" s="82">
        <v>0.33083940786900801</v>
      </c>
      <c r="S967" s="80">
        <v>305.43200000000002</v>
      </c>
      <c r="T967" s="82">
        <v>0.24477012931227901</v>
      </c>
      <c r="U967" s="83">
        <v>483</v>
      </c>
      <c r="V967" s="84">
        <v>78</v>
      </c>
    </row>
    <row r="968" spans="1:22" x14ac:dyDescent="0.25">
      <c r="A968" s="18" t="str">
        <f t="shared" si="15"/>
        <v>202306-South East58</v>
      </c>
      <c r="B968" s="76">
        <v>2023</v>
      </c>
      <c r="C968" s="77">
        <v>261329</v>
      </c>
      <c r="D968" s="77" t="s">
        <v>508</v>
      </c>
      <c r="E968" s="77" t="s">
        <v>476</v>
      </c>
      <c r="F968" s="77" t="s">
        <v>411</v>
      </c>
      <c r="G968" s="78" t="s">
        <v>536</v>
      </c>
      <c r="H968" s="77" t="s">
        <v>9</v>
      </c>
      <c r="I968" s="77" t="s">
        <v>10</v>
      </c>
      <c r="J968" s="79">
        <v>5</v>
      </c>
      <c r="K968" s="79">
        <v>11</v>
      </c>
      <c r="L968" s="79">
        <v>20</v>
      </c>
      <c r="M968" s="80">
        <v>1216.6400000000001</v>
      </c>
      <c r="N968" s="80">
        <v>243.328</v>
      </c>
      <c r="O968" s="81">
        <v>2.2000000000000002</v>
      </c>
      <c r="P968" s="81">
        <v>1.8181818181818199</v>
      </c>
      <c r="Q968" s="80">
        <v>299.14</v>
      </c>
      <c r="R968" s="82">
        <v>0.24587388216728001</v>
      </c>
      <c r="S968" s="80">
        <v>120.94</v>
      </c>
      <c r="T968" s="82">
        <v>9.9404918463966194E-2</v>
      </c>
      <c r="U968" s="83">
        <v>484</v>
      </c>
      <c r="V968" s="84">
        <v>58</v>
      </c>
    </row>
    <row r="969" spans="1:22" x14ac:dyDescent="0.25">
      <c r="A969" s="18" t="str">
        <f t="shared" si="15"/>
        <v>202306-South East59</v>
      </c>
      <c r="B969" s="76">
        <v>2023</v>
      </c>
      <c r="C969" s="77">
        <v>809850</v>
      </c>
      <c r="D969" s="77" t="s">
        <v>225</v>
      </c>
      <c r="E969" s="77" t="s">
        <v>476</v>
      </c>
      <c r="F969" s="77" t="s">
        <v>411</v>
      </c>
      <c r="G969" s="78" t="s">
        <v>536</v>
      </c>
      <c r="H969" s="77" t="s">
        <v>9</v>
      </c>
      <c r="I969" s="77" t="s">
        <v>10</v>
      </c>
      <c r="J969" s="79">
        <v>7</v>
      </c>
      <c r="K969" s="79">
        <v>16</v>
      </c>
      <c r="L969" s="79">
        <v>24</v>
      </c>
      <c r="M969" s="80">
        <v>1196.6079999999999</v>
      </c>
      <c r="N969" s="80">
        <v>170.94399999999999</v>
      </c>
      <c r="O969" s="81">
        <v>2.28571428571429</v>
      </c>
      <c r="P969" s="81">
        <v>1.5</v>
      </c>
      <c r="Q969" s="80">
        <v>282.108</v>
      </c>
      <c r="R969" s="82">
        <v>0.23575640477081899</v>
      </c>
      <c r="S969" s="80">
        <v>31.908000000000001</v>
      </c>
      <c r="T969" s="82">
        <v>2.6665374124191E-2</v>
      </c>
      <c r="U969" s="83">
        <v>485</v>
      </c>
      <c r="V969" s="84">
        <v>59</v>
      </c>
    </row>
    <row r="970" spans="1:22" x14ac:dyDescent="0.25">
      <c r="A970" s="18" t="str">
        <f t="shared" si="15"/>
        <v>202306-South East60</v>
      </c>
      <c r="B970" s="76">
        <v>2023</v>
      </c>
      <c r="C970" s="77">
        <v>524048</v>
      </c>
      <c r="D970" s="77" t="s">
        <v>481</v>
      </c>
      <c r="E970" s="77" t="s">
        <v>476</v>
      </c>
      <c r="F970" s="77" t="s">
        <v>523</v>
      </c>
      <c r="G970" s="78" t="s">
        <v>538</v>
      </c>
      <c r="H970" s="77" t="s">
        <v>2</v>
      </c>
      <c r="I970" s="77" t="s">
        <v>10</v>
      </c>
      <c r="J970" s="79">
        <v>11</v>
      </c>
      <c r="K970" s="79">
        <v>19</v>
      </c>
      <c r="L970" s="79">
        <v>37</v>
      </c>
      <c r="M970" s="80">
        <v>1159.0530000000001</v>
      </c>
      <c r="N970" s="80">
        <v>105.36845454545499</v>
      </c>
      <c r="O970" s="81">
        <v>1.72727272727273</v>
      </c>
      <c r="P970" s="81">
        <v>1.9473684210526301</v>
      </c>
      <c r="Q970" s="80">
        <v>163.303</v>
      </c>
      <c r="R970" s="82">
        <v>0.14089347079037801</v>
      </c>
      <c r="S970" s="80">
        <v>-222.49700000000001</v>
      </c>
      <c r="T970" s="82">
        <v>-0.191964474445949</v>
      </c>
      <c r="U970" s="83">
        <v>486</v>
      </c>
      <c r="V970" s="84">
        <v>60</v>
      </c>
    </row>
    <row r="971" spans="1:22" x14ac:dyDescent="0.25">
      <c r="A971" s="18" t="str">
        <f t="shared" si="15"/>
        <v>202305-North East79</v>
      </c>
      <c r="B971" s="76">
        <v>2023</v>
      </c>
      <c r="C971" s="77">
        <v>263517</v>
      </c>
      <c r="D971" s="77" t="s">
        <v>24</v>
      </c>
      <c r="E971" s="77" t="s">
        <v>473</v>
      </c>
      <c r="F971" s="77" t="s">
        <v>407</v>
      </c>
      <c r="G971" s="78" t="s">
        <v>538</v>
      </c>
      <c r="H971" s="77" t="s">
        <v>2</v>
      </c>
      <c r="I971" s="77" t="s">
        <v>10</v>
      </c>
      <c r="J971" s="79">
        <v>7</v>
      </c>
      <c r="K971" s="79">
        <v>7</v>
      </c>
      <c r="L971" s="79">
        <v>19</v>
      </c>
      <c r="M971" s="80">
        <v>1104.0540000000001</v>
      </c>
      <c r="N971" s="80">
        <v>157.72200000000001</v>
      </c>
      <c r="O971" s="81">
        <v>1</v>
      </c>
      <c r="P971" s="81">
        <v>2.71428571428571</v>
      </c>
      <c r="Q971" s="80">
        <v>155.554</v>
      </c>
      <c r="R971" s="82">
        <v>0.14089347079037801</v>
      </c>
      <c r="S971" s="80">
        <v>-83.846000000000103</v>
      </c>
      <c r="T971" s="82">
        <v>-7.5943749128213098E-2</v>
      </c>
      <c r="U971" s="83">
        <v>487</v>
      </c>
      <c r="V971" s="84">
        <v>79</v>
      </c>
    </row>
    <row r="972" spans="1:22" x14ac:dyDescent="0.25">
      <c r="A972" s="18" t="str">
        <f t="shared" si="15"/>
        <v>202306-South East61</v>
      </c>
      <c r="B972" s="76">
        <v>2023</v>
      </c>
      <c r="C972" s="77">
        <v>281083</v>
      </c>
      <c r="D972" s="77" t="s">
        <v>69</v>
      </c>
      <c r="E972" s="77" t="s">
        <v>476</v>
      </c>
      <c r="F972" s="77" t="s">
        <v>411</v>
      </c>
      <c r="G972" s="78" t="s">
        <v>536</v>
      </c>
      <c r="H972" s="77" t="s">
        <v>2</v>
      </c>
      <c r="I972" s="77" t="s">
        <v>10</v>
      </c>
      <c r="J972" s="79">
        <v>12</v>
      </c>
      <c r="K972" s="79">
        <v>12</v>
      </c>
      <c r="L972" s="79">
        <v>29</v>
      </c>
      <c r="M972" s="80">
        <v>1081.6469999999999</v>
      </c>
      <c r="N972" s="80">
        <v>90.137249999999995</v>
      </c>
      <c r="O972" s="81">
        <v>1</v>
      </c>
      <c r="P972" s="81">
        <v>2.4166666666666701</v>
      </c>
      <c r="Q972" s="80">
        <v>152.39699999999999</v>
      </c>
      <c r="R972" s="82">
        <v>0.14089347079037801</v>
      </c>
      <c r="S972" s="80">
        <v>-258.00299999999999</v>
      </c>
      <c r="T972" s="82">
        <v>-0.23852791160147499</v>
      </c>
      <c r="U972" s="83">
        <v>488</v>
      </c>
      <c r="V972" s="84">
        <v>61</v>
      </c>
    </row>
    <row r="973" spans="1:22" x14ac:dyDescent="0.25">
      <c r="A973" s="18" t="str">
        <f t="shared" si="15"/>
        <v>202305-North East80</v>
      </c>
      <c r="B973" s="76">
        <v>2023</v>
      </c>
      <c r="C973" s="77">
        <v>304909</v>
      </c>
      <c r="D973" s="77" t="s">
        <v>298</v>
      </c>
      <c r="E973" s="77" t="s">
        <v>473</v>
      </c>
      <c r="F973" s="77" t="s">
        <v>407</v>
      </c>
      <c r="G973" s="78" t="s">
        <v>535</v>
      </c>
      <c r="H973" s="77" t="s">
        <v>9</v>
      </c>
      <c r="I973" s="77" t="s">
        <v>10</v>
      </c>
      <c r="J973" s="79">
        <v>6</v>
      </c>
      <c r="K973" s="79">
        <v>10</v>
      </c>
      <c r="L973" s="79">
        <v>28</v>
      </c>
      <c r="M973" s="80">
        <v>994.17600000000004</v>
      </c>
      <c r="N973" s="80">
        <v>165.696</v>
      </c>
      <c r="O973" s="81">
        <v>1.6666666666666701</v>
      </c>
      <c r="P973" s="81">
        <v>2.8</v>
      </c>
      <c r="Q973" s="80">
        <v>326.42599999999999</v>
      </c>
      <c r="R973" s="82">
        <v>0.32833824192094802</v>
      </c>
      <c r="S973" s="80">
        <v>116.426</v>
      </c>
      <c r="T973" s="82">
        <v>0.117108037208703</v>
      </c>
      <c r="U973" s="83">
        <v>489</v>
      </c>
      <c r="V973" s="84">
        <v>80</v>
      </c>
    </row>
    <row r="974" spans="1:22" x14ac:dyDescent="0.25">
      <c r="A974" s="18" t="str">
        <f t="shared" si="15"/>
        <v>202301-North West90</v>
      </c>
      <c r="B974" s="76">
        <v>2023</v>
      </c>
      <c r="C974" s="77">
        <v>755634</v>
      </c>
      <c r="D974" s="77" t="s">
        <v>206</v>
      </c>
      <c r="E974" s="77" t="s">
        <v>475</v>
      </c>
      <c r="F974" s="77" t="s">
        <v>416</v>
      </c>
      <c r="G974" s="78" t="s">
        <v>538</v>
      </c>
      <c r="H974" s="77" t="s">
        <v>9</v>
      </c>
      <c r="I974" s="77" t="s">
        <v>10</v>
      </c>
      <c r="J974" s="79">
        <v>9</v>
      </c>
      <c r="K974" s="79">
        <v>14</v>
      </c>
      <c r="L974" s="79">
        <v>41</v>
      </c>
      <c r="M974" s="80">
        <v>993.27200000000005</v>
      </c>
      <c r="N974" s="80">
        <v>110.363555555556</v>
      </c>
      <c r="O974" s="81">
        <v>1.55555555555556</v>
      </c>
      <c r="P974" s="81">
        <v>2.9285714285714302</v>
      </c>
      <c r="Q974" s="80">
        <v>276.77199999999999</v>
      </c>
      <c r="R974" s="82">
        <v>0.27864673523465899</v>
      </c>
      <c r="S974" s="80">
        <v>-17.628</v>
      </c>
      <c r="T974" s="82">
        <v>-1.77474045377299E-2</v>
      </c>
      <c r="U974" s="83">
        <v>490</v>
      </c>
      <c r="V974" s="84">
        <v>90</v>
      </c>
    </row>
    <row r="975" spans="1:22" x14ac:dyDescent="0.25">
      <c r="A975" s="18" t="str">
        <f t="shared" si="15"/>
        <v>202306-South East62</v>
      </c>
      <c r="B975" s="76">
        <v>2023</v>
      </c>
      <c r="C975" s="77">
        <v>692982</v>
      </c>
      <c r="D975" s="77" t="s">
        <v>323</v>
      </c>
      <c r="E975" s="77" t="s">
        <v>476</v>
      </c>
      <c r="F975" s="77" t="s">
        <v>411</v>
      </c>
      <c r="G975" s="78" t="s">
        <v>536</v>
      </c>
      <c r="H975" s="77" t="s">
        <v>9</v>
      </c>
      <c r="I975" s="77" t="s">
        <v>10</v>
      </c>
      <c r="J975" s="79">
        <v>6</v>
      </c>
      <c r="K975" s="79">
        <v>10</v>
      </c>
      <c r="L975" s="79">
        <v>28</v>
      </c>
      <c r="M975" s="80">
        <v>985.37599999999998</v>
      </c>
      <c r="N975" s="80">
        <v>164.22933333333299</v>
      </c>
      <c r="O975" s="81">
        <v>1.6666666666666701</v>
      </c>
      <c r="P975" s="81">
        <v>2.8</v>
      </c>
      <c r="Q975" s="80">
        <v>324.12599999999998</v>
      </c>
      <c r="R975" s="82">
        <v>0.32893636540772297</v>
      </c>
      <c r="S975" s="80">
        <v>114.126</v>
      </c>
      <c r="T975" s="82">
        <v>0.115819747994674</v>
      </c>
      <c r="U975" s="83">
        <v>491</v>
      </c>
      <c r="V975" s="84">
        <v>62</v>
      </c>
    </row>
    <row r="976" spans="1:22" x14ac:dyDescent="0.25">
      <c r="A976" s="18" t="str">
        <f t="shared" si="15"/>
        <v>202304-South Central98</v>
      </c>
      <c r="B976" s="76">
        <v>2023</v>
      </c>
      <c r="C976" s="77">
        <v>196519</v>
      </c>
      <c r="D976" s="77" t="s">
        <v>278</v>
      </c>
      <c r="E976" s="77" t="s">
        <v>472</v>
      </c>
      <c r="F976" s="77" t="s">
        <v>421</v>
      </c>
      <c r="G976" s="78" t="s">
        <v>538</v>
      </c>
      <c r="H976" s="77" t="s">
        <v>2</v>
      </c>
      <c r="I976" s="77" t="s">
        <v>10</v>
      </c>
      <c r="J976" s="79">
        <v>7</v>
      </c>
      <c r="K976" s="79">
        <v>7</v>
      </c>
      <c r="L976" s="79">
        <v>20</v>
      </c>
      <c r="M976" s="80">
        <v>847.26880000000006</v>
      </c>
      <c r="N976" s="80">
        <v>121.0384</v>
      </c>
      <c r="O976" s="81">
        <v>1</v>
      </c>
      <c r="P976" s="81">
        <v>2.8571428571428599</v>
      </c>
      <c r="Q976" s="80">
        <v>98.268799999999999</v>
      </c>
      <c r="R976" s="82">
        <v>0.115983026874116</v>
      </c>
      <c r="S976" s="80">
        <v>-104.7312</v>
      </c>
      <c r="T976" s="82">
        <v>-0.12361035836561</v>
      </c>
      <c r="U976" s="83">
        <v>492</v>
      </c>
      <c r="V976" s="84">
        <v>98</v>
      </c>
    </row>
    <row r="977" spans="1:22" x14ac:dyDescent="0.25">
      <c r="A977" s="18" t="str">
        <f t="shared" si="15"/>
        <v>202303-North Central94</v>
      </c>
      <c r="B977" s="76">
        <v>2023</v>
      </c>
      <c r="C977" s="77">
        <v>692546</v>
      </c>
      <c r="D977" s="77" t="s">
        <v>186</v>
      </c>
      <c r="E977" s="77" t="s">
        <v>471</v>
      </c>
      <c r="F977" s="77" t="s">
        <v>419</v>
      </c>
      <c r="G977" s="78" t="s">
        <v>533</v>
      </c>
      <c r="H977" s="77" t="s">
        <v>9</v>
      </c>
      <c r="I977" s="77" t="s">
        <v>10</v>
      </c>
      <c r="J977" s="79">
        <v>6</v>
      </c>
      <c r="K977" s="79">
        <v>6</v>
      </c>
      <c r="L977" s="79">
        <v>15</v>
      </c>
      <c r="M977" s="80">
        <v>815.08</v>
      </c>
      <c r="N977" s="80">
        <v>135.84666666666701</v>
      </c>
      <c r="O977" s="81">
        <v>1</v>
      </c>
      <c r="P977" s="81">
        <v>2.5</v>
      </c>
      <c r="Q977" s="80">
        <v>270.58</v>
      </c>
      <c r="R977" s="82">
        <v>0.33196741424154702</v>
      </c>
      <c r="S977" s="80">
        <v>77.98</v>
      </c>
      <c r="T977" s="82">
        <v>9.5671590518722094E-2</v>
      </c>
      <c r="U977" s="83">
        <v>493</v>
      </c>
      <c r="V977" s="84">
        <v>94</v>
      </c>
    </row>
    <row r="978" spans="1:22" x14ac:dyDescent="0.25">
      <c r="A978" s="18" t="str">
        <f t="shared" si="15"/>
        <v>202302-South West70</v>
      </c>
      <c r="B978" s="76">
        <v>2023</v>
      </c>
      <c r="C978" s="77">
        <v>836042</v>
      </c>
      <c r="D978" s="77" t="s">
        <v>235</v>
      </c>
      <c r="E978" s="77" t="s">
        <v>474</v>
      </c>
      <c r="F978" s="77" t="s">
        <v>418</v>
      </c>
      <c r="G978" s="78" t="s">
        <v>537</v>
      </c>
      <c r="H978" s="77" t="s">
        <v>9</v>
      </c>
      <c r="I978" s="77" t="s">
        <v>10</v>
      </c>
      <c r="J978" s="79">
        <v>2</v>
      </c>
      <c r="K978" s="79">
        <v>3</v>
      </c>
      <c r="L978" s="79">
        <v>12</v>
      </c>
      <c r="M978" s="80">
        <v>806.30399999999997</v>
      </c>
      <c r="N978" s="80">
        <v>403.15199999999999</v>
      </c>
      <c r="O978" s="81">
        <v>1.5</v>
      </c>
      <c r="P978" s="81">
        <v>4</v>
      </c>
      <c r="Q978" s="80">
        <v>178.304</v>
      </c>
      <c r="R978" s="82">
        <v>0.22113743699646801</v>
      </c>
      <c r="S978" s="80">
        <v>111.004</v>
      </c>
      <c r="T978" s="82">
        <v>0.13767015914593</v>
      </c>
      <c r="U978" s="83">
        <v>494</v>
      </c>
      <c r="V978" s="84">
        <v>70</v>
      </c>
    </row>
    <row r="979" spans="1:22" x14ac:dyDescent="0.25">
      <c r="A979" s="18" t="str">
        <f t="shared" si="15"/>
        <v>202303-North Central95</v>
      </c>
      <c r="B979" s="76">
        <v>2023</v>
      </c>
      <c r="C979" s="77">
        <v>583353</v>
      </c>
      <c r="D979" s="77" t="s">
        <v>151</v>
      </c>
      <c r="E979" s="77" t="s">
        <v>471</v>
      </c>
      <c r="F979" s="77" t="s">
        <v>426</v>
      </c>
      <c r="G979" s="78" t="s">
        <v>538</v>
      </c>
      <c r="H979" s="77" t="s">
        <v>2</v>
      </c>
      <c r="I979" s="77" t="s">
        <v>10</v>
      </c>
      <c r="J979" s="79">
        <v>6</v>
      </c>
      <c r="K979" s="79">
        <v>6</v>
      </c>
      <c r="L979" s="79">
        <v>15</v>
      </c>
      <c r="M979" s="80">
        <v>783.37199999999996</v>
      </c>
      <c r="N979" s="80">
        <v>130.56200000000001</v>
      </c>
      <c r="O979" s="81">
        <v>1</v>
      </c>
      <c r="P979" s="81">
        <v>2.5</v>
      </c>
      <c r="Q979" s="80">
        <v>110.372</v>
      </c>
      <c r="R979" s="82">
        <v>0.14089347079037801</v>
      </c>
      <c r="S979" s="80">
        <v>-82.228000000000094</v>
      </c>
      <c r="T979" s="82">
        <v>-0.10496673355698199</v>
      </c>
      <c r="U979" s="83">
        <v>495</v>
      </c>
      <c r="V979" s="84">
        <v>95</v>
      </c>
    </row>
    <row r="980" spans="1:22" x14ac:dyDescent="0.25">
      <c r="A980" s="18" t="str">
        <f t="shared" si="15"/>
        <v>202301-North West91</v>
      </c>
      <c r="B980" s="76">
        <v>2023</v>
      </c>
      <c r="C980" s="77">
        <v>358146</v>
      </c>
      <c r="D980" s="77" t="s">
        <v>456</v>
      </c>
      <c r="E980" s="77" t="s">
        <v>475</v>
      </c>
      <c r="F980" s="77" t="s">
        <v>409</v>
      </c>
      <c r="G980" s="78" t="s">
        <v>538</v>
      </c>
      <c r="H980" s="77" t="s">
        <v>9</v>
      </c>
      <c r="I980" s="77" t="s">
        <v>10</v>
      </c>
      <c r="J980" s="79">
        <v>6</v>
      </c>
      <c r="K980" s="79">
        <v>6</v>
      </c>
      <c r="L980" s="79">
        <v>15</v>
      </c>
      <c r="M980" s="80">
        <v>768.68</v>
      </c>
      <c r="N980" s="80">
        <v>128.113333333333</v>
      </c>
      <c r="O980" s="81">
        <v>1</v>
      </c>
      <c r="P980" s="81">
        <v>2.5</v>
      </c>
      <c r="Q980" s="80">
        <v>264.68</v>
      </c>
      <c r="R980" s="82">
        <v>0.34433054066711799</v>
      </c>
      <c r="S980" s="80">
        <v>72.08</v>
      </c>
      <c r="T980" s="82">
        <v>9.3771140136337597E-2</v>
      </c>
      <c r="U980" s="83">
        <v>496</v>
      </c>
      <c r="V980" s="84">
        <v>91</v>
      </c>
    </row>
    <row r="981" spans="1:22" x14ac:dyDescent="0.25">
      <c r="A981" s="18" t="str">
        <f t="shared" si="15"/>
        <v>202306-South East63</v>
      </c>
      <c r="B981" s="76">
        <v>2023</v>
      </c>
      <c r="C981" s="77">
        <v>553426</v>
      </c>
      <c r="D981" s="77" t="s">
        <v>142</v>
      </c>
      <c r="E981" s="77" t="s">
        <v>476</v>
      </c>
      <c r="F981" s="77" t="s">
        <v>411</v>
      </c>
      <c r="G981" s="78" t="s">
        <v>536</v>
      </c>
      <c r="H981" s="77" t="s">
        <v>9</v>
      </c>
      <c r="I981" s="77" t="s">
        <v>10</v>
      </c>
      <c r="J981" s="79">
        <v>5</v>
      </c>
      <c r="K981" s="79">
        <v>7</v>
      </c>
      <c r="L981" s="79">
        <v>22</v>
      </c>
      <c r="M981" s="80">
        <v>766.22400000000005</v>
      </c>
      <c r="N981" s="80">
        <v>153.2448</v>
      </c>
      <c r="O981" s="81">
        <v>1.4</v>
      </c>
      <c r="P981" s="81">
        <v>3.1428571428571401</v>
      </c>
      <c r="Q981" s="80">
        <v>182.72399999999999</v>
      </c>
      <c r="R981" s="82">
        <v>0.238473344609409</v>
      </c>
      <c r="S981" s="80">
        <v>9.3239999999999998</v>
      </c>
      <c r="T981" s="82">
        <v>1.21687652696861E-2</v>
      </c>
      <c r="U981" s="83">
        <v>497</v>
      </c>
      <c r="V981" s="84">
        <v>63</v>
      </c>
    </row>
    <row r="982" spans="1:22" x14ac:dyDescent="0.25">
      <c r="A982" s="18" t="str">
        <f t="shared" si="15"/>
        <v>202306-South East64</v>
      </c>
      <c r="B982" s="76">
        <v>2023</v>
      </c>
      <c r="C982" s="77">
        <v>356684</v>
      </c>
      <c r="D982" s="77" t="s">
        <v>389</v>
      </c>
      <c r="E982" s="77" t="s">
        <v>476</v>
      </c>
      <c r="F982" s="77" t="s">
        <v>411</v>
      </c>
      <c r="G982" s="78" t="s">
        <v>536</v>
      </c>
      <c r="H982" s="77" t="s">
        <v>9</v>
      </c>
      <c r="I982" s="77" t="s">
        <v>10</v>
      </c>
      <c r="J982" s="79">
        <v>4</v>
      </c>
      <c r="K982" s="79">
        <v>4</v>
      </c>
      <c r="L982" s="79">
        <v>15</v>
      </c>
      <c r="M982" s="80">
        <v>745.48</v>
      </c>
      <c r="N982" s="80">
        <v>186.37</v>
      </c>
      <c r="O982" s="81">
        <v>1</v>
      </c>
      <c r="P982" s="81">
        <v>3.75</v>
      </c>
      <c r="Q982" s="80">
        <v>276.48</v>
      </c>
      <c r="R982" s="82">
        <v>0.37087514084884898</v>
      </c>
      <c r="S982" s="80">
        <v>139.68</v>
      </c>
      <c r="T982" s="82">
        <v>0.187369211783012</v>
      </c>
      <c r="U982" s="83">
        <v>498</v>
      </c>
      <c r="V982" s="84">
        <v>64</v>
      </c>
    </row>
    <row r="983" spans="1:22" x14ac:dyDescent="0.25">
      <c r="A983" s="18" t="str">
        <f t="shared" si="15"/>
        <v>202305-North East81</v>
      </c>
      <c r="B983" s="76">
        <v>2023</v>
      </c>
      <c r="C983" s="77">
        <v>223205</v>
      </c>
      <c r="D983" s="77" t="s">
        <v>58</v>
      </c>
      <c r="E983" s="77" t="s">
        <v>473</v>
      </c>
      <c r="F983" s="77" t="s">
        <v>407</v>
      </c>
      <c r="G983" s="78" t="s">
        <v>535</v>
      </c>
      <c r="H983" s="77" t="s">
        <v>9</v>
      </c>
      <c r="I983" s="77" t="s">
        <v>10</v>
      </c>
      <c r="J983" s="79">
        <v>8</v>
      </c>
      <c r="K983" s="79">
        <v>14</v>
      </c>
      <c r="L983" s="79">
        <v>14</v>
      </c>
      <c r="M983" s="80">
        <v>687.08799999999997</v>
      </c>
      <c r="N983" s="80">
        <v>85.885999999999996</v>
      </c>
      <c r="O983" s="81">
        <v>1.75</v>
      </c>
      <c r="P983" s="81">
        <v>1</v>
      </c>
      <c r="Q983" s="80">
        <v>166.33799999999999</v>
      </c>
      <c r="R983" s="82">
        <v>0.242091260508115</v>
      </c>
      <c r="S983" s="80">
        <v>-114.462</v>
      </c>
      <c r="T983" s="82">
        <v>-0.16659001467060999</v>
      </c>
      <c r="U983" s="83">
        <v>499</v>
      </c>
      <c r="V983" s="84">
        <v>81</v>
      </c>
    </row>
    <row r="984" spans="1:22" x14ac:dyDescent="0.25">
      <c r="A984" s="18" t="str">
        <f t="shared" si="15"/>
        <v>202305-North East82</v>
      </c>
      <c r="B984" s="76">
        <v>2023</v>
      </c>
      <c r="C984" s="77">
        <v>648045</v>
      </c>
      <c r="D984" s="77" t="s">
        <v>177</v>
      </c>
      <c r="E984" s="77" t="s">
        <v>473</v>
      </c>
      <c r="F984" s="77" t="s">
        <v>423</v>
      </c>
      <c r="G984" s="78" t="s">
        <v>535</v>
      </c>
      <c r="H984" s="77" t="s">
        <v>2</v>
      </c>
      <c r="I984" s="77" t="s">
        <v>10</v>
      </c>
      <c r="J984" s="79">
        <v>9</v>
      </c>
      <c r="K984" s="79">
        <v>14</v>
      </c>
      <c r="L984" s="79">
        <v>23</v>
      </c>
      <c r="M984" s="80">
        <v>661.41600000000005</v>
      </c>
      <c r="N984" s="80">
        <v>73.490666666666698</v>
      </c>
      <c r="O984" s="81">
        <v>1.55555555555556</v>
      </c>
      <c r="P984" s="81">
        <v>1.6428571428571399</v>
      </c>
      <c r="Q984" s="80">
        <v>150.416</v>
      </c>
      <c r="R984" s="82">
        <v>0.22741512149691001</v>
      </c>
      <c r="S984" s="80">
        <v>-163.38399999999999</v>
      </c>
      <c r="T984" s="82">
        <v>-0.247021541662131</v>
      </c>
      <c r="U984" s="83">
        <v>500</v>
      </c>
      <c r="V984" s="84">
        <v>82</v>
      </c>
    </row>
    <row r="985" spans="1:22" x14ac:dyDescent="0.25">
      <c r="A985" s="18" t="str">
        <f t="shared" si="15"/>
        <v>202306-South East65</v>
      </c>
      <c r="B985" s="76">
        <v>2023</v>
      </c>
      <c r="C985" s="77">
        <v>135228</v>
      </c>
      <c r="D985" s="77" t="s">
        <v>296</v>
      </c>
      <c r="E985" s="77" t="s">
        <v>476</v>
      </c>
      <c r="F985" s="77" t="s">
        <v>411</v>
      </c>
      <c r="G985" s="78" t="s">
        <v>536</v>
      </c>
      <c r="H985" s="77" t="s">
        <v>9</v>
      </c>
      <c r="I985" s="77" t="s">
        <v>10</v>
      </c>
      <c r="J985" s="79">
        <v>7</v>
      </c>
      <c r="K985" s="79">
        <v>7</v>
      </c>
      <c r="L985" s="79">
        <v>13</v>
      </c>
      <c r="M985" s="80">
        <v>647.89599999999996</v>
      </c>
      <c r="N985" s="80">
        <v>92.556571428571402</v>
      </c>
      <c r="O985" s="81">
        <v>1</v>
      </c>
      <c r="P985" s="81">
        <v>1.8571428571428601</v>
      </c>
      <c r="Q985" s="80">
        <v>199.89599999999999</v>
      </c>
      <c r="R985" s="82">
        <v>0.30853099880227702</v>
      </c>
      <c r="S985" s="80">
        <v>-39.503999999999998</v>
      </c>
      <c r="T985" s="82">
        <v>-6.0972748712756403E-2</v>
      </c>
      <c r="U985" s="83">
        <v>501</v>
      </c>
      <c r="V985" s="84">
        <v>65</v>
      </c>
    </row>
    <row r="986" spans="1:22" x14ac:dyDescent="0.25">
      <c r="A986" s="18" t="str">
        <f t="shared" si="15"/>
        <v>202305-North East83</v>
      </c>
      <c r="B986" s="76">
        <v>2023</v>
      </c>
      <c r="C986" s="77">
        <v>476374</v>
      </c>
      <c r="D986" s="77" t="s">
        <v>125</v>
      </c>
      <c r="E986" s="77" t="s">
        <v>473</v>
      </c>
      <c r="F986" s="77" t="s">
        <v>423</v>
      </c>
      <c r="G986" s="78" t="s">
        <v>535</v>
      </c>
      <c r="H986" s="77" t="s">
        <v>9</v>
      </c>
      <c r="I986" s="77" t="s">
        <v>10</v>
      </c>
      <c r="J986" s="79">
        <v>7</v>
      </c>
      <c r="K986" s="79">
        <v>12</v>
      </c>
      <c r="L986" s="79">
        <v>12</v>
      </c>
      <c r="M986" s="80">
        <v>634.30399999999997</v>
      </c>
      <c r="N986" s="80">
        <v>90.614857142857204</v>
      </c>
      <c r="O986" s="81">
        <v>1.71428571428571</v>
      </c>
      <c r="P986" s="81">
        <v>1</v>
      </c>
      <c r="Q986" s="80">
        <v>113.804</v>
      </c>
      <c r="R986" s="82">
        <v>0.17941554838058699</v>
      </c>
      <c r="S986" s="80">
        <v>-131.596</v>
      </c>
      <c r="T986" s="82">
        <v>-0.207465190192715</v>
      </c>
      <c r="U986" s="83">
        <v>502</v>
      </c>
      <c r="V986" s="84">
        <v>83</v>
      </c>
    </row>
    <row r="987" spans="1:22" x14ac:dyDescent="0.25">
      <c r="A987" s="18" t="str">
        <f t="shared" si="15"/>
        <v>202305-North East84</v>
      </c>
      <c r="B987" s="76">
        <v>2023</v>
      </c>
      <c r="C987" s="77">
        <v>578075</v>
      </c>
      <c r="D987" s="77" t="s">
        <v>502</v>
      </c>
      <c r="E987" s="77" t="s">
        <v>473</v>
      </c>
      <c r="F987" s="77" t="s">
        <v>522</v>
      </c>
      <c r="G987" s="78" t="s">
        <v>535</v>
      </c>
      <c r="H987" s="77" t="s">
        <v>9</v>
      </c>
      <c r="I987" s="77" t="s">
        <v>10</v>
      </c>
      <c r="J987" s="79">
        <v>11</v>
      </c>
      <c r="K987" s="79">
        <v>11</v>
      </c>
      <c r="L987" s="79">
        <v>20</v>
      </c>
      <c r="M987" s="80">
        <v>605.44000000000005</v>
      </c>
      <c r="N987" s="80">
        <v>55.04</v>
      </c>
      <c r="O987" s="81">
        <v>1</v>
      </c>
      <c r="P987" s="81">
        <v>1.8181818181818199</v>
      </c>
      <c r="Q987" s="80">
        <v>165.94</v>
      </c>
      <c r="R987" s="82">
        <v>0.27408165961945002</v>
      </c>
      <c r="S987" s="80">
        <v>-210.26</v>
      </c>
      <c r="T987" s="82">
        <v>-0.34728461945031702</v>
      </c>
      <c r="U987" s="83">
        <v>503</v>
      </c>
      <c r="V987" s="84">
        <v>84</v>
      </c>
    </row>
    <row r="988" spans="1:22" x14ac:dyDescent="0.25">
      <c r="A988" s="18" t="str">
        <f t="shared" si="15"/>
        <v>202303-North Central96</v>
      </c>
      <c r="B988" s="76">
        <v>2023</v>
      </c>
      <c r="C988" s="77">
        <v>130897</v>
      </c>
      <c r="D988" s="77" t="s">
        <v>294</v>
      </c>
      <c r="E988" s="77" t="s">
        <v>471</v>
      </c>
      <c r="F988" s="77" t="s">
        <v>419</v>
      </c>
      <c r="G988" s="78" t="s">
        <v>533</v>
      </c>
      <c r="H988" s="77" t="s">
        <v>9</v>
      </c>
      <c r="I988" s="77" t="s">
        <v>10</v>
      </c>
      <c r="J988" s="79">
        <v>6</v>
      </c>
      <c r="K988" s="79">
        <v>9</v>
      </c>
      <c r="L988" s="79">
        <v>18</v>
      </c>
      <c r="M988" s="80">
        <v>559.85599999999999</v>
      </c>
      <c r="N988" s="80">
        <v>93.309333333333299</v>
      </c>
      <c r="O988" s="81">
        <v>1.5</v>
      </c>
      <c r="P988" s="81">
        <v>2</v>
      </c>
      <c r="Q988" s="80">
        <v>134.35599999999999</v>
      </c>
      <c r="R988" s="82">
        <v>0.23998313852133399</v>
      </c>
      <c r="S988" s="80">
        <v>-61.543999999999997</v>
      </c>
      <c r="T988" s="82">
        <v>-0.109928267268726</v>
      </c>
      <c r="U988" s="83">
        <v>504</v>
      </c>
      <c r="V988" s="84">
        <v>96</v>
      </c>
    </row>
    <row r="989" spans="1:22" x14ac:dyDescent="0.25">
      <c r="A989" s="18" t="str">
        <f t="shared" si="15"/>
        <v>202305-North East85</v>
      </c>
      <c r="B989" s="76">
        <v>2023</v>
      </c>
      <c r="C989" s="77">
        <v>714082</v>
      </c>
      <c r="D989" s="77" t="s">
        <v>189</v>
      </c>
      <c r="E989" s="77" t="s">
        <v>473</v>
      </c>
      <c r="F989" s="77" t="s">
        <v>423</v>
      </c>
      <c r="G989" s="78" t="s">
        <v>535</v>
      </c>
      <c r="H989" s="77" t="s">
        <v>9</v>
      </c>
      <c r="I989" s="77" t="s">
        <v>10</v>
      </c>
      <c r="J989" s="79">
        <v>5</v>
      </c>
      <c r="K989" s="79">
        <v>7</v>
      </c>
      <c r="L989" s="79">
        <v>10</v>
      </c>
      <c r="M989" s="80">
        <v>549.52</v>
      </c>
      <c r="N989" s="80">
        <v>109.904</v>
      </c>
      <c r="O989" s="81">
        <v>1.4</v>
      </c>
      <c r="P989" s="81">
        <v>1.4285714285714299</v>
      </c>
      <c r="Q989" s="80">
        <v>121.02</v>
      </c>
      <c r="R989" s="82">
        <v>0.22022856310962299</v>
      </c>
      <c r="S989" s="80">
        <v>-52.38</v>
      </c>
      <c r="T989" s="82">
        <v>-9.5319551608676598E-2</v>
      </c>
      <c r="U989" s="83">
        <v>505</v>
      </c>
      <c r="V989" s="84">
        <v>85</v>
      </c>
    </row>
    <row r="990" spans="1:22" x14ac:dyDescent="0.25">
      <c r="A990" s="18" t="str">
        <f t="shared" si="15"/>
        <v>202301-North West92</v>
      </c>
      <c r="B990" s="76">
        <v>2023</v>
      </c>
      <c r="C990" s="77">
        <v>498034</v>
      </c>
      <c r="D990" s="77" t="s">
        <v>515</v>
      </c>
      <c r="E990" s="77" t="s">
        <v>475</v>
      </c>
      <c r="F990" s="77" t="s">
        <v>524</v>
      </c>
      <c r="G990" s="78" t="s">
        <v>538</v>
      </c>
      <c r="H990" s="77" t="s">
        <v>9</v>
      </c>
      <c r="I990" s="77" t="s">
        <v>10</v>
      </c>
      <c r="J990" s="79">
        <v>8</v>
      </c>
      <c r="K990" s="79">
        <v>13</v>
      </c>
      <c r="L990" s="79">
        <v>22</v>
      </c>
      <c r="M990" s="80">
        <v>545.42399999999998</v>
      </c>
      <c r="N990" s="80">
        <v>68.177999999999997</v>
      </c>
      <c r="O990" s="81">
        <v>1.625</v>
      </c>
      <c r="P990" s="81">
        <v>1.6923076923076901</v>
      </c>
      <c r="Q990" s="80">
        <v>130.67400000000001</v>
      </c>
      <c r="R990" s="82">
        <v>0.239582416615331</v>
      </c>
      <c r="S990" s="80">
        <v>-131.626</v>
      </c>
      <c r="T990" s="82">
        <v>-0.24132784769280399</v>
      </c>
      <c r="U990" s="83">
        <v>506</v>
      </c>
      <c r="V990" s="84">
        <v>92</v>
      </c>
    </row>
    <row r="991" spans="1:22" x14ac:dyDescent="0.25">
      <c r="A991" s="18" t="str">
        <f t="shared" si="15"/>
        <v>202306-South East66</v>
      </c>
      <c r="B991" s="76">
        <v>2023</v>
      </c>
      <c r="C991" s="77">
        <v>787678</v>
      </c>
      <c r="D991" s="77" t="s">
        <v>490</v>
      </c>
      <c r="E991" s="77" t="s">
        <v>476</v>
      </c>
      <c r="F991" s="77" t="s">
        <v>523</v>
      </c>
      <c r="G991" s="78" t="s">
        <v>536</v>
      </c>
      <c r="H991" s="77" t="s">
        <v>9</v>
      </c>
      <c r="I991" s="77" t="s">
        <v>10</v>
      </c>
      <c r="J991" s="79">
        <v>12</v>
      </c>
      <c r="K991" s="79">
        <v>12</v>
      </c>
      <c r="L991" s="79">
        <v>17</v>
      </c>
      <c r="M991" s="80">
        <v>539.06399999999996</v>
      </c>
      <c r="N991" s="80">
        <v>44.921999999999997</v>
      </c>
      <c r="O991" s="81">
        <v>1</v>
      </c>
      <c r="P991" s="81">
        <v>1.4166666666666701</v>
      </c>
      <c r="Q991" s="80">
        <v>133.06399999999999</v>
      </c>
      <c r="R991" s="82">
        <v>0.24684267545226499</v>
      </c>
      <c r="S991" s="80">
        <v>-277.33600000000001</v>
      </c>
      <c r="T991" s="82">
        <v>-0.51447694522357301</v>
      </c>
      <c r="U991" s="83">
        <v>507</v>
      </c>
      <c r="V991" s="84">
        <v>66</v>
      </c>
    </row>
    <row r="992" spans="1:22" x14ac:dyDescent="0.25">
      <c r="A992" s="18" t="str">
        <f t="shared" si="15"/>
        <v>202305-North East86</v>
      </c>
      <c r="B992" s="76">
        <v>2023</v>
      </c>
      <c r="C992" s="77">
        <v>327287</v>
      </c>
      <c r="D992" s="77" t="s">
        <v>81</v>
      </c>
      <c r="E992" s="77" t="s">
        <v>473</v>
      </c>
      <c r="F992" s="77" t="s">
        <v>407</v>
      </c>
      <c r="G992" s="78" t="s">
        <v>535</v>
      </c>
      <c r="H992" s="77" t="s">
        <v>9</v>
      </c>
      <c r="I992" s="77" t="s">
        <v>10</v>
      </c>
      <c r="J992" s="79">
        <v>7</v>
      </c>
      <c r="K992" s="79">
        <v>7</v>
      </c>
      <c r="L992" s="79">
        <v>7</v>
      </c>
      <c r="M992" s="80">
        <v>471.94400000000002</v>
      </c>
      <c r="N992" s="80">
        <v>67.420571428571407</v>
      </c>
      <c r="O992" s="81">
        <v>1</v>
      </c>
      <c r="P992" s="81">
        <v>1</v>
      </c>
      <c r="Q992" s="80">
        <v>91.944000000000003</v>
      </c>
      <c r="R992" s="82">
        <v>0.19481972437407799</v>
      </c>
      <c r="S992" s="80">
        <v>-147.45599999999999</v>
      </c>
      <c r="T992" s="82">
        <v>-0.31244384927025198</v>
      </c>
      <c r="U992" s="83">
        <v>508</v>
      </c>
      <c r="V992" s="84">
        <v>86</v>
      </c>
    </row>
    <row r="993" spans="1:22" x14ac:dyDescent="0.25">
      <c r="A993" s="18" t="str">
        <f t="shared" si="15"/>
        <v>202301-North West93</v>
      </c>
      <c r="B993" s="76">
        <v>2023</v>
      </c>
      <c r="C993" s="77">
        <v>235689</v>
      </c>
      <c r="D993" s="77" t="s">
        <v>63</v>
      </c>
      <c r="E993" s="77" t="s">
        <v>475</v>
      </c>
      <c r="F993" s="77" t="s">
        <v>409</v>
      </c>
      <c r="G993" s="78" t="s">
        <v>538</v>
      </c>
      <c r="H993" s="77" t="s">
        <v>9</v>
      </c>
      <c r="I993" s="77" t="s">
        <v>10</v>
      </c>
      <c r="J993" s="79">
        <v>4</v>
      </c>
      <c r="K993" s="79">
        <v>8</v>
      </c>
      <c r="L993" s="79">
        <v>8</v>
      </c>
      <c r="M993" s="80">
        <v>407.13600000000002</v>
      </c>
      <c r="N993" s="80">
        <v>101.78400000000001</v>
      </c>
      <c r="O993" s="81">
        <v>2</v>
      </c>
      <c r="P993" s="81">
        <v>1</v>
      </c>
      <c r="Q993" s="80">
        <v>63.136000000000003</v>
      </c>
      <c r="R993" s="82">
        <v>0.15507348895700701</v>
      </c>
      <c r="S993" s="80">
        <v>-69.664000000000001</v>
      </c>
      <c r="T993" s="82">
        <v>-0.171107443213079</v>
      </c>
      <c r="U993" s="83">
        <v>509</v>
      </c>
      <c r="V993" s="84">
        <v>93</v>
      </c>
    </row>
    <row r="994" spans="1:22" x14ac:dyDescent="0.25">
      <c r="A994" s="18" t="str">
        <f t="shared" si="15"/>
        <v>202306-South East67</v>
      </c>
      <c r="B994" s="76">
        <v>2023</v>
      </c>
      <c r="C994" s="77">
        <v>322483</v>
      </c>
      <c r="D994" s="77" t="s">
        <v>78</v>
      </c>
      <c r="E994" s="77" t="s">
        <v>476</v>
      </c>
      <c r="F994" s="77" t="s">
        <v>411</v>
      </c>
      <c r="G994" s="78" t="s">
        <v>536</v>
      </c>
      <c r="H994" s="77" t="s">
        <v>9</v>
      </c>
      <c r="I994" s="77" t="s">
        <v>10</v>
      </c>
      <c r="J994" s="79">
        <v>7</v>
      </c>
      <c r="K994" s="79">
        <v>7</v>
      </c>
      <c r="L994" s="79">
        <v>7</v>
      </c>
      <c r="M994" s="80">
        <v>359.14400000000001</v>
      </c>
      <c r="N994" s="80">
        <v>51.3062857142857</v>
      </c>
      <c r="O994" s="81">
        <v>1</v>
      </c>
      <c r="P994" s="81">
        <v>1</v>
      </c>
      <c r="Q994" s="80">
        <v>78.644000000000005</v>
      </c>
      <c r="R994" s="82">
        <v>0.218976232374758</v>
      </c>
      <c r="S994" s="80">
        <v>-160.756</v>
      </c>
      <c r="T994" s="82">
        <v>-0.44760875860379101</v>
      </c>
      <c r="U994" s="83">
        <v>510</v>
      </c>
      <c r="V994" s="84">
        <v>67</v>
      </c>
    </row>
    <row r="995" spans="1:22" x14ac:dyDescent="0.25">
      <c r="A995" s="18" t="str">
        <f t="shared" si="15"/>
        <v>202305-North East87</v>
      </c>
      <c r="B995" s="76">
        <v>2023</v>
      </c>
      <c r="C995" s="77">
        <v>524048</v>
      </c>
      <c r="D995" s="77" t="s">
        <v>481</v>
      </c>
      <c r="E995" s="77" t="s">
        <v>473</v>
      </c>
      <c r="F995" s="77" t="s">
        <v>522</v>
      </c>
      <c r="G995" s="78" t="s">
        <v>538</v>
      </c>
      <c r="H995" s="77" t="s">
        <v>2</v>
      </c>
      <c r="I995" s="77" t="s">
        <v>10</v>
      </c>
      <c r="J995" s="79">
        <v>5</v>
      </c>
      <c r="K995" s="79">
        <v>5</v>
      </c>
      <c r="L995" s="79">
        <v>5</v>
      </c>
      <c r="M995" s="80">
        <v>250.26</v>
      </c>
      <c r="N995" s="80">
        <v>50.052</v>
      </c>
      <c r="O995" s="81">
        <v>1</v>
      </c>
      <c r="P995" s="81">
        <v>1</v>
      </c>
      <c r="Q995" s="80">
        <v>35.26</v>
      </c>
      <c r="R995" s="82">
        <v>0.14089347079037801</v>
      </c>
      <c r="S995" s="80">
        <v>-135.74</v>
      </c>
      <c r="T995" s="82">
        <v>-0.54239590825541495</v>
      </c>
      <c r="U995" s="83">
        <v>511</v>
      </c>
      <c r="V995" s="84">
        <v>87</v>
      </c>
    </row>
    <row r="996" spans="1:22" x14ac:dyDescent="0.25">
      <c r="A996" s="18" t="str">
        <f t="shared" si="15"/>
        <v>202304-South Central99</v>
      </c>
      <c r="B996" s="76">
        <v>2023</v>
      </c>
      <c r="C996" s="77">
        <v>188132</v>
      </c>
      <c r="D996" s="77" t="s">
        <v>48</v>
      </c>
      <c r="E996" s="77" t="s">
        <v>472</v>
      </c>
      <c r="F996" s="77" t="s">
        <v>400</v>
      </c>
      <c r="G996" s="78" t="s">
        <v>538</v>
      </c>
      <c r="H996" s="77" t="s">
        <v>2</v>
      </c>
      <c r="I996" s="77" t="s">
        <v>10</v>
      </c>
      <c r="J996" s="79">
        <v>3</v>
      </c>
      <c r="K996" s="79">
        <v>3</v>
      </c>
      <c r="L996" s="79">
        <v>15</v>
      </c>
      <c r="M996" s="80">
        <v>249.678</v>
      </c>
      <c r="N996" s="80">
        <v>83.225999999999999</v>
      </c>
      <c r="O996" s="81">
        <v>1</v>
      </c>
      <c r="P996" s="81">
        <v>5</v>
      </c>
      <c r="Q996" s="80">
        <v>35.177999999999997</v>
      </c>
      <c r="R996" s="82">
        <v>0.14089347079037801</v>
      </c>
      <c r="S996" s="80">
        <v>-51.822000000000003</v>
      </c>
      <c r="T996" s="82">
        <v>-0.207555331266672</v>
      </c>
      <c r="U996" s="83">
        <v>512</v>
      </c>
      <c r="V996" s="84">
        <v>99</v>
      </c>
    </row>
    <row r="997" spans="1:22" x14ac:dyDescent="0.25">
      <c r="A997" s="18" t="str">
        <f t="shared" si="15"/>
        <v>202301-North West94</v>
      </c>
      <c r="B997" s="76">
        <v>2023</v>
      </c>
      <c r="C997" s="77">
        <v>713162</v>
      </c>
      <c r="D997" s="77" t="s">
        <v>188</v>
      </c>
      <c r="E997" s="77" t="s">
        <v>475</v>
      </c>
      <c r="F997" s="77" t="s">
        <v>409</v>
      </c>
      <c r="G997" s="78" t="s">
        <v>536</v>
      </c>
      <c r="H997" s="77" t="s">
        <v>2</v>
      </c>
      <c r="I997" s="77" t="s">
        <v>10</v>
      </c>
      <c r="J997" s="79">
        <v>3</v>
      </c>
      <c r="K997" s="79">
        <v>3</v>
      </c>
      <c r="L997" s="79">
        <v>3</v>
      </c>
      <c r="M997" s="80">
        <v>183.976</v>
      </c>
      <c r="N997" s="80">
        <v>61.325333333333298</v>
      </c>
      <c r="O997" s="81">
        <v>1</v>
      </c>
      <c r="P997" s="81">
        <v>1</v>
      </c>
      <c r="Q997" s="80">
        <v>58.975999999999999</v>
      </c>
      <c r="R997" s="82">
        <v>0.32056355176762202</v>
      </c>
      <c r="S997" s="80">
        <v>-37.323999999999998</v>
      </c>
      <c r="T997" s="82">
        <v>-0.202874287950602</v>
      </c>
      <c r="U997" s="83">
        <v>513</v>
      </c>
      <c r="V997" s="84">
        <v>94</v>
      </c>
    </row>
    <row r="998" spans="1:22" x14ac:dyDescent="0.25">
      <c r="A998" s="18" t="str">
        <f t="shared" si="15"/>
        <v>202303-North Central97</v>
      </c>
      <c r="B998" s="76">
        <v>2023</v>
      </c>
      <c r="C998" s="77">
        <v>465325</v>
      </c>
      <c r="D998" s="77" t="s">
        <v>119</v>
      </c>
      <c r="E998" s="77" t="s">
        <v>471</v>
      </c>
      <c r="F998" s="77" t="s">
        <v>419</v>
      </c>
      <c r="G998" s="78" t="s">
        <v>533</v>
      </c>
      <c r="H998" s="77" t="s">
        <v>9</v>
      </c>
      <c r="I998" s="77" t="s">
        <v>10</v>
      </c>
      <c r="J998" s="79">
        <v>3</v>
      </c>
      <c r="K998" s="79">
        <v>3</v>
      </c>
      <c r="L998" s="79">
        <v>4</v>
      </c>
      <c r="M998" s="80">
        <v>166.36799999999999</v>
      </c>
      <c r="N998" s="80">
        <v>55.456000000000003</v>
      </c>
      <c r="O998" s="81">
        <v>1</v>
      </c>
      <c r="P998" s="81">
        <v>1.3333333333333299</v>
      </c>
      <c r="Q998" s="80">
        <v>47.368000000000002</v>
      </c>
      <c r="R998" s="82">
        <v>0.28471821504135397</v>
      </c>
      <c r="S998" s="80">
        <v>-48.932000000000002</v>
      </c>
      <c r="T998" s="82">
        <v>-0.29411906135795302</v>
      </c>
      <c r="U998" s="83">
        <v>514</v>
      </c>
      <c r="V998" s="84">
        <v>97</v>
      </c>
    </row>
    <row r="999" spans="1:22" x14ac:dyDescent="0.25">
      <c r="A999" s="18" t="str">
        <f t="shared" si="15"/>
        <v>202306-South East68</v>
      </c>
      <c r="B999" s="76">
        <v>2023</v>
      </c>
      <c r="C999" s="77">
        <v>375945</v>
      </c>
      <c r="D999" s="77" t="s">
        <v>96</v>
      </c>
      <c r="E999" s="77" t="s">
        <v>476</v>
      </c>
      <c r="F999" s="77" t="s">
        <v>397</v>
      </c>
      <c r="G999" s="78" t="s">
        <v>536</v>
      </c>
      <c r="H999" s="77" t="s">
        <v>9</v>
      </c>
      <c r="I999" s="77" t="s">
        <v>10</v>
      </c>
      <c r="J999" s="79">
        <v>2</v>
      </c>
      <c r="K999" s="79">
        <v>4</v>
      </c>
      <c r="L999" s="79">
        <v>6</v>
      </c>
      <c r="M999" s="80">
        <v>141.39920000000001</v>
      </c>
      <c r="N999" s="80">
        <v>70.699600000000004</v>
      </c>
      <c r="O999" s="81">
        <v>2</v>
      </c>
      <c r="P999" s="81">
        <v>1.5</v>
      </c>
      <c r="Q999" s="80">
        <v>19.8992</v>
      </c>
      <c r="R999" s="82">
        <v>0.14073064062597199</v>
      </c>
      <c r="S999" s="80">
        <v>-50.900799999999997</v>
      </c>
      <c r="T999" s="82">
        <v>-0.359979405824078</v>
      </c>
      <c r="U999" s="83">
        <v>515</v>
      </c>
      <c r="V999" s="84">
        <v>68</v>
      </c>
    </row>
    <row r="1000" spans="1:22" x14ac:dyDescent="0.25">
      <c r="A1000" s="18" t="str">
        <f t="shared" si="15"/>
        <v>202304-South Central100</v>
      </c>
      <c r="B1000" s="76">
        <v>2023</v>
      </c>
      <c r="C1000" s="77">
        <v>186360</v>
      </c>
      <c r="D1000" s="77" t="s">
        <v>47</v>
      </c>
      <c r="E1000" s="77" t="s">
        <v>472</v>
      </c>
      <c r="F1000" s="77" t="s">
        <v>421</v>
      </c>
      <c r="G1000" s="78" t="s">
        <v>534</v>
      </c>
      <c r="H1000" s="77" t="s">
        <v>9</v>
      </c>
      <c r="I1000" s="77" t="s">
        <v>10</v>
      </c>
      <c r="J1000" s="79">
        <v>2</v>
      </c>
      <c r="K1000" s="79">
        <v>2</v>
      </c>
      <c r="L1000" s="79">
        <v>2</v>
      </c>
      <c r="M1000" s="80">
        <v>55.985999999999997</v>
      </c>
      <c r="N1000" s="80">
        <v>27.992999999999999</v>
      </c>
      <c r="O1000" s="81">
        <v>1</v>
      </c>
      <c r="P1000" s="81">
        <v>1</v>
      </c>
      <c r="Q1000" s="80">
        <v>15.486000000000001</v>
      </c>
      <c r="R1000" s="82">
        <v>0.27660486550209001</v>
      </c>
      <c r="S1000" s="80">
        <v>-42.514000000000003</v>
      </c>
      <c r="T1000" s="82">
        <v>-0.75936841353195506</v>
      </c>
      <c r="U1000" s="83">
        <v>516</v>
      </c>
      <c r="V1000" s="84">
        <v>100</v>
      </c>
    </row>
    <row r="1001" spans="1:22" x14ac:dyDescent="0.25">
      <c r="A1001" s="18" t="str">
        <f t="shared" si="15"/>
        <v>202301-North West95</v>
      </c>
      <c r="B1001" s="76">
        <v>2023</v>
      </c>
      <c r="C1001" s="77">
        <v>739560</v>
      </c>
      <c r="D1001" s="77" t="s">
        <v>200</v>
      </c>
      <c r="E1001" s="77" t="s">
        <v>475</v>
      </c>
      <c r="F1001" s="77" t="s">
        <v>414</v>
      </c>
      <c r="G1001" s="78" t="s">
        <v>538</v>
      </c>
      <c r="H1001" s="77" t="s">
        <v>9</v>
      </c>
      <c r="I1001" s="77" t="s">
        <v>10</v>
      </c>
      <c r="J1001" s="79">
        <v>2</v>
      </c>
      <c r="K1001" s="79">
        <v>2</v>
      </c>
      <c r="L1001" s="79">
        <v>3</v>
      </c>
      <c r="M1001" s="80">
        <v>51.216000000000001</v>
      </c>
      <c r="N1001" s="80">
        <v>25.608000000000001</v>
      </c>
      <c r="O1001" s="81">
        <v>1</v>
      </c>
      <c r="P1001" s="81">
        <v>1.5</v>
      </c>
      <c r="Q1001" s="80">
        <v>7.2159999999999904</v>
      </c>
      <c r="R1001" s="82">
        <v>0.14089347079037801</v>
      </c>
      <c r="S1001" s="80">
        <v>-56.984000000000002</v>
      </c>
      <c r="T1001" s="82">
        <v>-1.11262105592003</v>
      </c>
      <c r="U1001" s="83">
        <v>517</v>
      </c>
      <c r="V1001" s="84">
        <v>95</v>
      </c>
    </row>
    <row r="1002" spans="1:22" x14ac:dyDescent="0.25">
      <c r="A1002" s="18" t="str">
        <f t="shared" si="15"/>
        <v>202404-South Central1</v>
      </c>
      <c r="B1002" s="76">
        <v>2024</v>
      </c>
      <c r="C1002" s="77">
        <v>703857</v>
      </c>
      <c r="D1002" s="77" t="s">
        <v>284</v>
      </c>
      <c r="E1002" s="77" t="s">
        <v>472</v>
      </c>
      <c r="F1002" s="77" t="s">
        <v>394</v>
      </c>
      <c r="G1002" s="78" t="s">
        <v>534</v>
      </c>
      <c r="H1002" s="77" t="s">
        <v>9</v>
      </c>
      <c r="I1002" s="77" t="s">
        <v>6</v>
      </c>
      <c r="J1002" s="79">
        <v>140</v>
      </c>
      <c r="K1002" s="79">
        <v>1554</v>
      </c>
      <c r="L1002" s="79">
        <v>8051</v>
      </c>
      <c r="M1002" s="80">
        <v>329177.75</v>
      </c>
      <c r="N1002" s="80">
        <v>2351.2696428571398</v>
      </c>
      <c r="O1002" s="81">
        <v>11.1</v>
      </c>
      <c r="P1002" s="81">
        <v>5.1808236808236803</v>
      </c>
      <c r="Q1002" s="77">
        <v>29925.25</v>
      </c>
      <c r="R1002" s="82">
        <v>9.0909090909090898E-2</v>
      </c>
      <c r="S1002" s="77">
        <v>24513.57</v>
      </c>
      <c r="T1002" s="82">
        <v>7.4469097622788902E-2</v>
      </c>
      <c r="U1002" s="83">
        <v>1</v>
      </c>
      <c r="V1002" s="84">
        <v>1</v>
      </c>
    </row>
    <row r="1003" spans="1:22" x14ac:dyDescent="0.25">
      <c r="A1003" s="18" t="str">
        <f t="shared" si="15"/>
        <v>202404-South Central2</v>
      </c>
      <c r="B1003" s="76">
        <v>2024</v>
      </c>
      <c r="C1003" s="77">
        <v>811025</v>
      </c>
      <c r="D1003" s="77" t="s">
        <v>280</v>
      </c>
      <c r="E1003" s="77" t="s">
        <v>472</v>
      </c>
      <c r="F1003" s="77" t="s">
        <v>403</v>
      </c>
      <c r="G1003" s="78" t="s">
        <v>534</v>
      </c>
      <c r="H1003" s="77" t="s">
        <v>2</v>
      </c>
      <c r="I1003" s="77" t="s">
        <v>6</v>
      </c>
      <c r="J1003" s="79">
        <v>179</v>
      </c>
      <c r="K1003" s="79">
        <v>1211</v>
      </c>
      <c r="L1003" s="79">
        <v>6456</v>
      </c>
      <c r="M1003" s="80">
        <v>302169</v>
      </c>
      <c r="N1003" s="80">
        <v>1688.0949720670401</v>
      </c>
      <c r="O1003" s="81">
        <v>6.7653631284916198</v>
      </c>
      <c r="P1003" s="81">
        <v>5.3311312964492199</v>
      </c>
      <c r="Q1003" s="77">
        <v>50361.499999999898</v>
      </c>
      <c r="R1003" s="82">
        <v>0.16666666666666599</v>
      </c>
      <c r="S1003" s="77">
        <v>44002.22</v>
      </c>
      <c r="T1003" s="82">
        <v>0.14562122520841</v>
      </c>
      <c r="U1003" s="83">
        <v>2</v>
      </c>
      <c r="V1003" s="84">
        <v>2</v>
      </c>
    </row>
    <row r="1004" spans="1:22" x14ac:dyDescent="0.25">
      <c r="A1004" s="18" t="str">
        <f t="shared" si="15"/>
        <v>202403-North Central1</v>
      </c>
      <c r="B1004" s="76">
        <v>2024</v>
      </c>
      <c r="C1004" s="77">
        <v>439017</v>
      </c>
      <c r="D1004" s="77" t="s">
        <v>480</v>
      </c>
      <c r="E1004" s="77" t="s">
        <v>471</v>
      </c>
      <c r="F1004" s="77" t="s">
        <v>396</v>
      </c>
      <c r="G1004" s="78" t="s">
        <v>533</v>
      </c>
      <c r="H1004" s="77" t="s">
        <v>2</v>
      </c>
      <c r="I1004" s="77" t="s">
        <v>6</v>
      </c>
      <c r="J1004" s="79">
        <v>69</v>
      </c>
      <c r="K1004" s="79">
        <v>753</v>
      </c>
      <c r="L1004" s="79">
        <v>7355</v>
      </c>
      <c r="M1004" s="80">
        <v>291360.61</v>
      </c>
      <c r="N1004" s="80">
        <v>4222.61753623189</v>
      </c>
      <c r="O1004" s="81">
        <v>10.913043478260899</v>
      </c>
      <c r="P1004" s="81">
        <v>9.7675962815405004</v>
      </c>
      <c r="Q1004" s="77">
        <v>16492.11</v>
      </c>
      <c r="R1004" s="82">
        <v>5.6603773584905703E-2</v>
      </c>
      <c r="S1004" s="77">
        <v>13650.02</v>
      </c>
      <c r="T1004" s="82">
        <v>4.6849229207750497E-2</v>
      </c>
      <c r="U1004" s="83">
        <v>3</v>
      </c>
      <c r="V1004" s="84">
        <v>1</v>
      </c>
    </row>
    <row r="1005" spans="1:22" x14ac:dyDescent="0.25">
      <c r="A1005" s="18" t="str">
        <f t="shared" si="15"/>
        <v>202403-North Central2</v>
      </c>
      <c r="B1005" s="76">
        <v>2024</v>
      </c>
      <c r="C1005" s="77">
        <v>333866</v>
      </c>
      <c r="D1005" s="77" t="s">
        <v>285</v>
      </c>
      <c r="E1005" s="77" t="s">
        <v>471</v>
      </c>
      <c r="F1005" s="77" t="s">
        <v>408</v>
      </c>
      <c r="G1005" s="78" t="s">
        <v>533</v>
      </c>
      <c r="H1005" s="77" t="s">
        <v>2</v>
      </c>
      <c r="I1005" s="77" t="s">
        <v>6</v>
      </c>
      <c r="J1005" s="79">
        <v>69</v>
      </c>
      <c r="K1005" s="79">
        <v>721</v>
      </c>
      <c r="L1005" s="79">
        <v>7221</v>
      </c>
      <c r="M1005" s="80">
        <v>285511.26500000001</v>
      </c>
      <c r="N1005" s="80">
        <v>4137.84442028986</v>
      </c>
      <c r="O1005" s="81">
        <v>10.449275362318801</v>
      </c>
      <c r="P1005" s="81">
        <v>10.0152565880721</v>
      </c>
      <c r="Q1005" s="77">
        <v>16161.014999999999</v>
      </c>
      <c r="R1005" s="82">
        <v>5.6603773584905703E-2</v>
      </c>
      <c r="S1005" s="77">
        <v>13340.565000000001</v>
      </c>
      <c r="T1005" s="82">
        <v>4.6725179127345501E-2</v>
      </c>
      <c r="U1005" s="83">
        <v>4</v>
      </c>
      <c r="V1005" s="84">
        <v>2</v>
      </c>
    </row>
    <row r="1006" spans="1:22" x14ac:dyDescent="0.25">
      <c r="A1006" s="18" t="str">
        <f t="shared" si="15"/>
        <v>202403-North Central3</v>
      </c>
      <c r="B1006" s="76">
        <v>2024</v>
      </c>
      <c r="C1006" s="77">
        <v>866033</v>
      </c>
      <c r="D1006" s="77" t="s">
        <v>338</v>
      </c>
      <c r="E1006" s="77" t="s">
        <v>471</v>
      </c>
      <c r="F1006" s="77" t="s">
        <v>427</v>
      </c>
      <c r="G1006" s="78" t="s">
        <v>534</v>
      </c>
      <c r="H1006" s="77" t="s">
        <v>2</v>
      </c>
      <c r="I1006" s="77" t="s">
        <v>6</v>
      </c>
      <c r="J1006" s="79">
        <v>125</v>
      </c>
      <c r="K1006" s="79">
        <v>777</v>
      </c>
      <c r="L1006" s="79">
        <v>7320</v>
      </c>
      <c r="M1006" s="80">
        <v>279072.02875</v>
      </c>
      <c r="N1006" s="80">
        <v>2232.5762300000001</v>
      </c>
      <c r="O1006" s="81">
        <v>6.2160000000000002</v>
      </c>
      <c r="P1006" s="81">
        <v>9.4208494208494198</v>
      </c>
      <c r="Q1006" s="77">
        <v>14548.778749999999</v>
      </c>
      <c r="R1006" s="82">
        <v>5.2132701421800903E-2</v>
      </c>
      <c r="S1006" s="77">
        <v>9835.0287499999904</v>
      </c>
      <c r="T1006" s="82">
        <v>3.5241900788310403E-2</v>
      </c>
      <c r="U1006" s="83">
        <v>5</v>
      </c>
      <c r="V1006" s="84">
        <v>3</v>
      </c>
    </row>
    <row r="1007" spans="1:22" x14ac:dyDescent="0.25">
      <c r="A1007" s="18" t="str">
        <f t="shared" si="15"/>
        <v>202404-South Central3</v>
      </c>
      <c r="B1007" s="76">
        <v>2024</v>
      </c>
      <c r="C1007" s="77">
        <v>998761</v>
      </c>
      <c r="D1007" s="77" t="s">
        <v>175</v>
      </c>
      <c r="E1007" s="77" t="s">
        <v>472</v>
      </c>
      <c r="F1007" s="77" t="s">
        <v>393</v>
      </c>
      <c r="G1007" s="78" t="s">
        <v>534</v>
      </c>
      <c r="H1007" s="77" t="s">
        <v>9</v>
      </c>
      <c r="I1007" s="77" t="s">
        <v>6</v>
      </c>
      <c r="J1007" s="79">
        <v>234</v>
      </c>
      <c r="K1007" s="79">
        <v>1182</v>
      </c>
      <c r="L1007" s="79">
        <v>5919</v>
      </c>
      <c r="M1007" s="80">
        <v>262276.82650000002</v>
      </c>
      <c r="N1007" s="80">
        <v>1120.8411388888901</v>
      </c>
      <c r="O1007" s="81">
        <v>5.0512820512820502</v>
      </c>
      <c r="P1007" s="81">
        <v>5.0076142131979697</v>
      </c>
      <c r="Q1007" s="77">
        <v>35279.076500000003</v>
      </c>
      <c r="R1007" s="82">
        <v>0.134510840972067</v>
      </c>
      <c r="S1007" s="77">
        <v>27336.996500000001</v>
      </c>
      <c r="T1007" s="82">
        <v>0.10422955342568201</v>
      </c>
      <c r="U1007" s="83">
        <v>6</v>
      </c>
      <c r="V1007" s="84">
        <v>3</v>
      </c>
    </row>
    <row r="1008" spans="1:22" x14ac:dyDescent="0.25">
      <c r="A1008" s="18" t="str">
        <f t="shared" si="15"/>
        <v>202404-South Central4</v>
      </c>
      <c r="B1008" s="76">
        <v>2024</v>
      </c>
      <c r="C1008" s="77">
        <v>431898</v>
      </c>
      <c r="D1008" s="77" t="s">
        <v>43</v>
      </c>
      <c r="E1008" s="77" t="s">
        <v>472</v>
      </c>
      <c r="F1008" s="77" t="s">
        <v>403</v>
      </c>
      <c r="G1008" s="78" t="s">
        <v>534</v>
      </c>
      <c r="H1008" s="77" t="s">
        <v>9</v>
      </c>
      <c r="I1008" s="77" t="s">
        <v>6</v>
      </c>
      <c r="J1008" s="79">
        <v>250</v>
      </c>
      <c r="K1008" s="79">
        <v>492</v>
      </c>
      <c r="L1008" s="79">
        <v>6022</v>
      </c>
      <c r="M1008" s="80">
        <v>260706.15</v>
      </c>
      <c r="N1008" s="80">
        <v>1042.8245999999999</v>
      </c>
      <c r="O1008" s="81">
        <v>1.968</v>
      </c>
      <c r="P1008" s="81">
        <v>12.239837398374</v>
      </c>
      <c r="Q1008" s="77">
        <v>34005.15</v>
      </c>
      <c r="R1008" s="82">
        <v>0.13043478260869601</v>
      </c>
      <c r="S1008" s="77">
        <v>26267.47</v>
      </c>
      <c r="T1008" s="82">
        <v>0.100755083836726</v>
      </c>
      <c r="U1008" s="83">
        <v>7</v>
      </c>
      <c r="V1008" s="84">
        <v>4</v>
      </c>
    </row>
    <row r="1009" spans="1:22" x14ac:dyDescent="0.25">
      <c r="A1009" s="18" t="str">
        <f t="shared" si="15"/>
        <v>202402-South West1</v>
      </c>
      <c r="B1009" s="76">
        <v>2024</v>
      </c>
      <c r="C1009" s="77">
        <v>259545</v>
      </c>
      <c r="D1009" s="77" t="s">
        <v>491</v>
      </c>
      <c r="E1009" s="77" t="s">
        <v>474</v>
      </c>
      <c r="F1009" s="77" t="s">
        <v>526</v>
      </c>
      <c r="G1009" s="78" t="s">
        <v>537</v>
      </c>
      <c r="H1009" s="77" t="s">
        <v>2</v>
      </c>
      <c r="I1009" s="77" t="s">
        <v>6</v>
      </c>
      <c r="J1009" s="79">
        <v>142</v>
      </c>
      <c r="K1009" s="79">
        <v>1039</v>
      </c>
      <c r="L1009" s="79">
        <v>5179</v>
      </c>
      <c r="M1009" s="80">
        <v>239895.6</v>
      </c>
      <c r="N1009" s="80">
        <v>1689.4056338028199</v>
      </c>
      <c r="O1009" s="81">
        <v>7.3169014084506996</v>
      </c>
      <c r="P1009" s="81">
        <v>4.9846005774783402</v>
      </c>
      <c r="Q1009" s="77">
        <v>39982.6</v>
      </c>
      <c r="R1009" s="82">
        <v>0.16666666666666699</v>
      </c>
      <c r="S1009" s="77">
        <v>34482.730000000003</v>
      </c>
      <c r="T1009" s="82">
        <v>0.14374056881410099</v>
      </c>
      <c r="U1009" s="83">
        <v>8</v>
      </c>
      <c r="V1009" s="84">
        <v>1</v>
      </c>
    </row>
    <row r="1010" spans="1:22" x14ac:dyDescent="0.25">
      <c r="A1010" s="18" t="str">
        <f t="shared" si="15"/>
        <v>202404-South Central5</v>
      </c>
      <c r="B1010" s="76">
        <v>2024</v>
      </c>
      <c r="C1010" s="77">
        <v>303477</v>
      </c>
      <c r="D1010" s="77" t="s">
        <v>281</v>
      </c>
      <c r="E1010" s="77" t="s">
        <v>472</v>
      </c>
      <c r="F1010" s="77" t="s">
        <v>394</v>
      </c>
      <c r="G1010" s="78" t="s">
        <v>534</v>
      </c>
      <c r="H1010" s="77" t="s">
        <v>9</v>
      </c>
      <c r="I1010" s="77" t="s">
        <v>6</v>
      </c>
      <c r="J1010" s="79">
        <v>62</v>
      </c>
      <c r="K1010" s="79">
        <v>541</v>
      </c>
      <c r="L1010" s="79">
        <v>4162</v>
      </c>
      <c r="M1010" s="80">
        <v>236148.67920000001</v>
      </c>
      <c r="N1010" s="80">
        <v>3808.8496645161299</v>
      </c>
      <c r="O1010" s="81">
        <v>8.7258064516129004</v>
      </c>
      <c r="P1010" s="81">
        <v>7.6931608133086904</v>
      </c>
      <c r="Q1010" s="77">
        <v>66398.679199999999</v>
      </c>
      <c r="R1010" s="82">
        <v>0.281173197431968</v>
      </c>
      <c r="S1010" s="77">
        <v>64103.059200000003</v>
      </c>
      <c r="T1010" s="82">
        <v>0.27145211828904398</v>
      </c>
      <c r="U1010" s="83">
        <v>9</v>
      </c>
      <c r="V1010" s="84">
        <v>5</v>
      </c>
    </row>
    <row r="1011" spans="1:22" x14ac:dyDescent="0.25">
      <c r="A1011" s="18" t="str">
        <f t="shared" si="15"/>
        <v>202403-North Central4</v>
      </c>
      <c r="B1011" s="76">
        <v>2024</v>
      </c>
      <c r="C1011" s="77">
        <v>205478</v>
      </c>
      <c r="D1011" s="77" t="s">
        <v>7</v>
      </c>
      <c r="E1011" s="77" t="s">
        <v>471</v>
      </c>
      <c r="F1011" s="77" t="s">
        <v>408</v>
      </c>
      <c r="G1011" s="78" t="s">
        <v>534</v>
      </c>
      <c r="H1011" s="77" t="s">
        <v>2</v>
      </c>
      <c r="I1011" s="77" t="s">
        <v>6</v>
      </c>
      <c r="J1011" s="79">
        <v>247</v>
      </c>
      <c r="K1011" s="79">
        <v>797</v>
      </c>
      <c r="L1011" s="79">
        <v>5442</v>
      </c>
      <c r="M1011" s="80">
        <v>236123.16</v>
      </c>
      <c r="N1011" s="80">
        <v>955.96421052631604</v>
      </c>
      <c r="O1011" s="81">
        <v>3.2267206477732802</v>
      </c>
      <c r="P1011" s="81">
        <v>6.8281053952321198</v>
      </c>
      <c r="Q1011" s="77">
        <v>25298.91</v>
      </c>
      <c r="R1011" s="82">
        <v>0.107142857142857</v>
      </c>
      <c r="S1011" s="77">
        <v>16781.71</v>
      </c>
      <c r="T1011" s="82">
        <v>7.1071850808705095E-2</v>
      </c>
      <c r="U1011" s="83">
        <v>10</v>
      </c>
      <c r="V1011" s="84">
        <v>4</v>
      </c>
    </row>
    <row r="1012" spans="1:22" x14ac:dyDescent="0.25">
      <c r="A1012" s="18" t="str">
        <f t="shared" si="15"/>
        <v>202404-South Central6</v>
      </c>
      <c r="B1012" s="76">
        <v>2024</v>
      </c>
      <c r="C1012" s="77">
        <v>205478</v>
      </c>
      <c r="D1012" s="77" t="s">
        <v>7</v>
      </c>
      <c r="E1012" s="77" t="s">
        <v>472</v>
      </c>
      <c r="F1012" s="77" t="s">
        <v>393</v>
      </c>
      <c r="G1012" s="78" t="s">
        <v>534</v>
      </c>
      <c r="H1012" s="77" t="s">
        <v>2</v>
      </c>
      <c r="I1012" s="77" t="s">
        <v>6</v>
      </c>
      <c r="J1012" s="79">
        <v>243</v>
      </c>
      <c r="K1012" s="79">
        <v>696</v>
      </c>
      <c r="L1012" s="79">
        <v>5581</v>
      </c>
      <c r="M1012" s="80">
        <v>227055.35999999999</v>
      </c>
      <c r="N1012" s="80">
        <v>934.38419753086396</v>
      </c>
      <c r="O1012" s="81">
        <v>2.8641975308642</v>
      </c>
      <c r="P1012" s="81">
        <v>8.0186781609195403</v>
      </c>
      <c r="Q1012" s="77">
        <v>24327.360000000001</v>
      </c>
      <c r="R1012" s="82">
        <v>0.107142857142857</v>
      </c>
      <c r="S1012" s="77">
        <v>16591.080000000002</v>
      </c>
      <c r="T1012" s="82">
        <v>7.3070637927243901E-2</v>
      </c>
      <c r="U1012" s="83">
        <v>11</v>
      </c>
      <c r="V1012" s="84">
        <v>6</v>
      </c>
    </row>
    <row r="1013" spans="1:22" x14ac:dyDescent="0.25">
      <c r="A1013" s="18" t="str">
        <f t="shared" si="15"/>
        <v>202403-North Central5</v>
      </c>
      <c r="B1013" s="76">
        <v>2024</v>
      </c>
      <c r="C1013" s="77">
        <v>206200</v>
      </c>
      <c r="D1013" s="77" t="s">
        <v>346</v>
      </c>
      <c r="E1013" s="77" t="s">
        <v>471</v>
      </c>
      <c r="F1013" s="77" t="s">
        <v>401</v>
      </c>
      <c r="G1013" s="78" t="s">
        <v>533</v>
      </c>
      <c r="H1013" s="77" t="s">
        <v>9</v>
      </c>
      <c r="I1013" s="77" t="s">
        <v>6</v>
      </c>
      <c r="J1013" s="79">
        <v>145</v>
      </c>
      <c r="K1013" s="79">
        <v>1115</v>
      </c>
      <c r="L1013" s="79">
        <v>5581</v>
      </c>
      <c r="M1013" s="80">
        <v>218596.31400000001</v>
      </c>
      <c r="N1013" s="80">
        <v>1507.5607862069</v>
      </c>
      <c r="O1013" s="81">
        <v>7.68965517241379</v>
      </c>
      <c r="P1013" s="81">
        <v>5.00538116591928</v>
      </c>
      <c r="Q1013" s="77">
        <v>7450.3139999999803</v>
      </c>
      <c r="R1013" s="82">
        <v>3.40825234592015E-2</v>
      </c>
      <c r="S1013" s="77">
        <v>1791.7939999999801</v>
      </c>
      <c r="T1013" s="82">
        <v>8.1968170789923703E-3</v>
      </c>
      <c r="U1013" s="83">
        <v>12</v>
      </c>
      <c r="V1013" s="84">
        <v>5</v>
      </c>
    </row>
    <row r="1014" spans="1:22" x14ac:dyDescent="0.25">
      <c r="A1014" s="18" t="str">
        <f t="shared" si="15"/>
        <v>202401-North West1</v>
      </c>
      <c r="B1014" s="76">
        <v>2024</v>
      </c>
      <c r="C1014" s="77">
        <v>914425</v>
      </c>
      <c r="D1014" s="77" t="s">
        <v>564</v>
      </c>
      <c r="E1014" s="77" t="s">
        <v>475</v>
      </c>
      <c r="F1014" s="77" t="s">
        <v>565</v>
      </c>
      <c r="G1014" s="78" t="s">
        <v>538</v>
      </c>
      <c r="H1014" s="77" t="s">
        <v>2</v>
      </c>
      <c r="I1014" s="77" t="s">
        <v>6</v>
      </c>
      <c r="J1014" s="79">
        <v>145</v>
      </c>
      <c r="K1014" s="79">
        <v>981</v>
      </c>
      <c r="L1014" s="79">
        <v>5061</v>
      </c>
      <c r="M1014" s="80">
        <v>218320.2</v>
      </c>
      <c r="N1014" s="80">
        <v>1505.6565517241399</v>
      </c>
      <c r="O1014" s="81">
        <v>6.7655172413793103</v>
      </c>
      <c r="P1014" s="81">
        <v>5.1590214067278302</v>
      </c>
      <c r="Q1014" s="77">
        <v>36386.699999999997</v>
      </c>
      <c r="R1014" s="82">
        <v>0.16666666666666699</v>
      </c>
      <c r="S1014" s="77">
        <v>31084.02</v>
      </c>
      <c r="T1014" s="82">
        <v>0.14237812167632699</v>
      </c>
      <c r="U1014" s="83">
        <v>13</v>
      </c>
      <c r="V1014" s="84">
        <v>1</v>
      </c>
    </row>
    <row r="1015" spans="1:22" x14ac:dyDescent="0.25">
      <c r="A1015" s="18" t="str">
        <f t="shared" si="15"/>
        <v>202404-South Central7</v>
      </c>
      <c r="B1015" s="76">
        <v>2024</v>
      </c>
      <c r="C1015" s="77">
        <v>883141</v>
      </c>
      <c r="D1015" s="77" t="s">
        <v>79</v>
      </c>
      <c r="E1015" s="77" t="s">
        <v>472</v>
      </c>
      <c r="F1015" s="77" t="s">
        <v>422</v>
      </c>
      <c r="G1015" s="78" t="s">
        <v>534</v>
      </c>
      <c r="H1015" s="77" t="s">
        <v>9</v>
      </c>
      <c r="I1015" s="77" t="s">
        <v>6</v>
      </c>
      <c r="J1015" s="79">
        <v>130</v>
      </c>
      <c r="K1015" s="79">
        <v>892</v>
      </c>
      <c r="L1015" s="79">
        <v>5205</v>
      </c>
      <c r="M1015" s="80">
        <v>217702.33</v>
      </c>
      <c r="N1015" s="80">
        <v>1674.6333076923099</v>
      </c>
      <c r="O1015" s="81">
        <v>6.8615384615384603</v>
      </c>
      <c r="P1015" s="81">
        <v>5.8352017937219696</v>
      </c>
      <c r="Q1015" s="77">
        <v>33208.83</v>
      </c>
      <c r="R1015" s="82">
        <v>0.152542372881356</v>
      </c>
      <c r="S1015" s="77">
        <v>28599.96</v>
      </c>
      <c r="T1015" s="82">
        <v>0.13137185991532599</v>
      </c>
      <c r="U1015" s="83">
        <v>14</v>
      </c>
      <c r="V1015" s="84">
        <v>7</v>
      </c>
    </row>
    <row r="1016" spans="1:22" x14ac:dyDescent="0.25">
      <c r="A1016" s="18" t="str">
        <f t="shared" si="15"/>
        <v>202403-North Central6</v>
      </c>
      <c r="B1016" s="76">
        <v>2024</v>
      </c>
      <c r="C1016" s="77">
        <v>249077</v>
      </c>
      <c r="D1016" s="77" t="s">
        <v>277</v>
      </c>
      <c r="E1016" s="77" t="s">
        <v>471</v>
      </c>
      <c r="F1016" s="77" t="s">
        <v>427</v>
      </c>
      <c r="G1016" s="78" t="s">
        <v>534</v>
      </c>
      <c r="H1016" s="77" t="s">
        <v>2</v>
      </c>
      <c r="I1016" s="77" t="s">
        <v>6</v>
      </c>
      <c r="J1016" s="79">
        <v>252</v>
      </c>
      <c r="K1016" s="79">
        <v>937</v>
      </c>
      <c r="L1016" s="79">
        <v>4854</v>
      </c>
      <c r="M1016" s="80">
        <v>206961.87</v>
      </c>
      <c r="N1016" s="80">
        <v>821.27726190476199</v>
      </c>
      <c r="O1016" s="81">
        <v>3.7182539682539701</v>
      </c>
      <c r="P1016" s="81">
        <v>5.1803628601921003</v>
      </c>
      <c r="Q1016" s="77">
        <v>25416.37</v>
      </c>
      <c r="R1016" s="82">
        <v>0.12280701754386</v>
      </c>
      <c r="S1016" s="77">
        <v>16591.82</v>
      </c>
      <c r="T1016" s="82">
        <v>8.0168487074454897E-2</v>
      </c>
      <c r="U1016" s="83">
        <v>15</v>
      </c>
      <c r="V1016" s="84">
        <v>6</v>
      </c>
    </row>
    <row r="1017" spans="1:22" x14ac:dyDescent="0.25">
      <c r="A1017" s="18" t="str">
        <f t="shared" si="15"/>
        <v>202403-North Central7</v>
      </c>
      <c r="B1017" s="76">
        <v>2024</v>
      </c>
      <c r="C1017" s="77">
        <v>459139</v>
      </c>
      <c r="D1017" s="77" t="s">
        <v>230</v>
      </c>
      <c r="E1017" s="77" t="s">
        <v>471</v>
      </c>
      <c r="F1017" s="77" t="s">
        <v>408</v>
      </c>
      <c r="G1017" s="78" t="s">
        <v>538</v>
      </c>
      <c r="H1017" s="77" t="s">
        <v>2</v>
      </c>
      <c r="I1017" s="77" t="s">
        <v>6</v>
      </c>
      <c r="J1017" s="79">
        <v>90</v>
      </c>
      <c r="K1017" s="79">
        <v>682</v>
      </c>
      <c r="L1017" s="79">
        <v>4900</v>
      </c>
      <c r="M1017" s="80">
        <v>200998.13</v>
      </c>
      <c r="N1017" s="80">
        <v>2233.3125555555498</v>
      </c>
      <c r="O1017" s="81">
        <v>7.5777777777777802</v>
      </c>
      <c r="P1017" s="81">
        <v>7.1847507331378297</v>
      </c>
      <c r="Q1017" s="77">
        <v>27723.88</v>
      </c>
      <c r="R1017" s="82">
        <v>0.13793103448275901</v>
      </c>
      <c r="S1017" s="77">
        <v>24222.46</v>
      </c>
      <c r="T1017" s="82">
        <v>0.120510872414584</v>
      </c>
      <c r="U1017" s="83">
        <v>16</v>
      </c>
      <c r="V1017" s="84">
        <v>7</v>
      </c>
    </row>
    <row r="1018" spans="1:22" x14ac:dyDescent="0.25">
      <c r="A1018" s="18" t="str">
        <f t="shared" si="15"/>
        <v>202404-South Central8</v>
      </c>
      <c r="B1018" s="76">
        <v>2024</v>
      </c>
      <c r="C1018" s="77">
        <v>537905</v>
      </c>
      <c r="D1018" s="77" t="s">
        <v>109</v>
      </c>
      <c r="E1018" s="77" t="s">
        <v>472</v>
      </c>
      <c r="F1018" s="77" t="s">
        <v>422</v>
      </c>
      <c r="G1018" s="78" t="s">
        <v>534</v>
      </c>
      <c r="H1018" s="77" t="s">
        <v>2</v>
      </c>
      <c r="I1018" s="77" t="s">
        <v>6</v>
      </c>
      <c r="J1018" s="79">
        <v>251</v>
      </c>
      <c r="K1018" s="79">
        <v>1024</v>
      </c>
      <c r="L1018" s="79">
        <v>5295</v>
      </c>
      <c r="M1018" s="80">
        <v>200028.96</v>
      </c>
      <c r="N1018" s="80">
        <v>796.92812749003997</v>
      </c>
      <c r="O1018" s="81">
        <v>4.0796812749004001</v>
      </c>
      <c r="P1018" s="81">
        <v>5.1708984375</v>
      </c>
      <c r="Q1018" s="77">
        <v>14816.96</v>
      </c>
      <c r="R1018" s="82">
        <v>7.4074074074074195E-2</v>
      </c>
      <c r="S1018" s="77">
        <v>6529.8000000000202</v>
      </c>
      <c r="T1018" s="82">
        <v>3.2644273109253899E-2</v>
      </c>
      <c r="U1018" s="83">
        <v>17</v>
      </c>
      <c r="V1018" s="84">
        <v>8</v>
      </c>
    </row>
    <row r="1019" spans="1:22" x14ac:dyDescent="0.25">
      <c r="A1019" s="18" t="str">
        <f t="shared" si="15"/>
        <v>202403-North Central8</v>
      </c>
      <c r="B1019" s="76">
        <v>2024</v>
      </c>
      <c r="C1019" s="77">
        <v>642012</v>
      </c>
      <c r="D1019" s="77" t="s">
        <v>215</v>
      </c>
      <c r="E1019" s="77" t="s">
        <v>471</v>
      </c>
      <c r="F1019" s="77" t="s">
        <v>415</v>
      </c>
      <c r="G1019" s="78" t="s">
        <v>534</v>
      </c>
      <c r="H1019" s="77" t="s">
        <v>2</v>
      </c>
      <c r="I1019" s="77" t="s">
        <v>6</v>
      </c>
      <c r="J1019" s="79">
        <v>158</v>
      </c>
      <c r="K1019" s="79">
        <v>667</v>
      </c>
      <c r="L1019" s="79">
        <v>4846</v>
      </c>
      <c r="M1019" s="80">
        <v>194417.28</v>
      </c>
      <c r="N1019" s="80">
        <v>1230.4891139240499</v>
      </c>
      <c r="O1019" s="81">
        <v>4.2215189873417698</v>
      </c>
      <c r="P1019" s="81">
        <v>7.2653673163418304</v>
      </c>
      <c r="Q1019" s="77">
        <v>14401.28</v>
      </c>
      <c r="R1019" s="82">
        <v>7.4074074074074195E-2</v>
      </c>
      <c r="S1019" s="77">
        <v>8786.0800000000199</v>
      </c>
      <c r="T1019" s="82">
        <v>4.5191867718754303E-2</v>
      </c>
      <c r="U1019" s="83">
        <v>18</v>
      </c>
      <c r="V1019" s="84">
        <v>8</v>
      </c>
    </row>
    <row r="1020" spans="1:22" x14ac:dyDescent="0.25">
      <c r="A1020" s="18" t="str">
        <f t="shared" si="15"/>
        <v>202404-South Central9</v>
      </c>
      <c r="B1020" s="76">
        <v>2024</v>
      </c>
      <c r="C1020" s="77">
        <v>499295</v>
      </c>
      <c r="D1020" s="77" t="s">
        <v>41</v>
      </c>
      <c r="E1020" s="77" t="s">
        <v>472</v>
      </c>
      <c r="F1020" s="77" t="s">
        <v>394</v>
      </c>
      <c r="G1020" s="78" t="s">
        <v>534</v>
      </c>
      <c r="H1020" s="77" t="s">
        <v>2</v>
      </c>
      <c r="I1020" s="77" t="s">
        <v>6</v>
      </c>
      <c r="J1020" s="79">
        <v>148</v>
      </c>
      <c r="K1020" s="79">
        <v>825</v>
      </c>
      <c r="L1020" s="79">
        <v>4358</v>
      </c>
      <c r="M1020" s="80">
        <v>189814.573</v>
      </c>
      <c r="N1020" s="80">
        <v>1282.53089864865</v>
      </c>
      <c r="O1020" s="81">
        <v>5.5743243243243201</v>
      </c>
      <c r="P1020" s="81">
        <v>5.2824242424242396</v>
      </c>
      <c r="Q1020" s="77">
        <v>22050.323</v>
      </c>
      <c r="R1020" s="82">
        <v>0.11616770330906</v>
      </c>
      <c r="S1020" s="77">
        <v>16947.723000000002</v>
      </c>
      <c r="T1020" s="82">
        <v>8.9285678818770198E-2</v>
      </c>
      <c r="U1020" s="83">
        <v>19</v>
      </c>
      <c r="V1020" s="84">
        <v>9</v>
      </c>
    </row>
    <row r="1021" spans="1:22" x14ac:dyDescent="0.25">
      <c r="A1021" s="18" t="str">
        <f t="shared" si="15"/>
        <v>202403-North Central9</v>
      </c>
      <c r="B1021" s="76">
        <v>2024</v>
      </c>
      <c r="C1021" s="77">
        <v>857703</v>
      </c>
      <c r="D1021" s="77" t="s">
        <v>34</v>
      </c>
      <c r="E1021" s="77" t="s">
        <v>471</v>
      </c>
      <c r="F1021" s="77" t="s">
        <v>405</v>
      </c>
      <c r="G1021" s="78" t="s">
        <v>533</v>
      </c>
      <c r="H1021" s="77" t="s">
        <v>9</v>
      </c>
      <c r="I1021" s="77" t="s">
        <v>6</v>
      </c>
      <c r="J1021" s="79">
        <v>252</v>
      </c>
      <c r="K1021" s="79">
        <v>908</v>
      </c>
      <c r="L1021" s="79">
        <v>4483</v>
      </c>
      <c r="M1021" s="80">
        <v>184690.27499999999</v>
      </c>
      <c r="N1021" s="80">
        <v>732.89791666666702</v>
      </c>
      <c r="O1021" s="81">
        <v>3.6031746031746001</v>
      </c>
      <c r="P1021" s="81">
        <v>4.9372246696035198</v>
      </c>
      <c r="Q1021" s="77">
        <v>16790.025000000001</v>
      </c>
      <c r="R1021" s="82">
        <v>9.0909090909090898E-2</v>
      </c>
      <c r="S1021" s="77">
        <v>8002.87500000001</v>
      </c>
      <c r="T1021" s="82">
        <v>4.3331328625722199E-2</v>
      </c>
      <c r="U1021" s="83">
        <v>20</v>
      </c>
      <c r="V1021" s="84">
        <v>9</v>
      </c>
    </row>
    <row r="1022" spans="1:22" x14ac:dyDescent="0.25">
      <c r="A1022" s="18" t="str">
        <f t="shared" si="15"/>
        <v>202404-South Central10</v>
      </c>
      <c r="B1022" s="76">
        <v>2024</v>
      </c>
      <c r="C1022" s="77">
        <v>587438</v>
      </c>
      <c r="D1022" s="77" t="s">
        <v>332</v>
      </c>
      <c r="E1022" s="77" t="s">
        <v>472</v>
      </c>
      <c r="F1022" s="77" t="s">
        <v>403</v>
      </c>
      <c r="G1022" s="78" t="s">
        <v>534</v>
      </c>
      <c r="H1022" s="77" t="s">
        <v>9</v>
      </c>
      <c r="I1022" s="77" t="s">
        <v>6</v>
      </c>
      <c r="J1022" s="79">
        <v>252</v>
      </c>
      <c r="K1022" s="79">
        <v>826</v>
      </c>
      <c r="L1022" s="79">
        <v>3618</v>
      </c>
      <c r="M1022" s="80">
        <v>183880.84</v>
      </c>
      <c r="N1022" s="80">
        <v>729.68587301587297</v>
      </c>
      <c r="O1022" s="81">
        <v>3.2777777777777799</v>
      </c>
      <c r="P1022" s="81">
        <v>4.3801452784503603</v>
      </c>
      <c r="Q1022" s="77">
        <v>48674.34</v>
      </c>
      <c r="R1022" s="82">
        <v>0.26470588235294101</v>
      </c>
      <c r="S1022" s="77">
        <v>40545.14</v>
      </c>
      <c r="T1022" s="82">
        <v>0.220496817395439</v>
      </c>
      <c r="U1022" s="83">
        <v>21</v>
      </c>
      <c r="V1022" s="84">
        <v>10</v>
      </c>
    </row>
    <row r="1023" spans="1:22" x14ac:dyDescent="0.25">
      <c r="A1023" s="18" t="str">
        <f t="shared" si="15"/>
        <v>202401-North West2</v>
      </c>
      <c r="B1023" s="76">
        <v>2024</v>
      </c>
      <c r="C1023" s="77">
        <v>755161</v>
      </c>
      <c r="D1023" s="77" t="s">
        <v>214</v>
      </c>
      <c r="E1023" s="77" t="s">
        <v>475</v>
      </c>
      <c r="F1023" s="77" t="s">
        <v>404</v>
      </c>
      <c r="G1023" s="78" t="s">
        <v>538</v>
      </c>
      <c r="H1023" s="77" t="s">
        <v>9</v>
      </c>
      <c r="I1023" s="77" t="s">
        <v>6</v>
      </c>
      <c r="J1023" s="79">
        <v>142</v>
      </c>
      <c r="K1023" s="79">
        <v>902</v>
      </c>
      <c r="L1023" s="79">
        <v>4591</v>
      </c>
      <c r="M1023" s="80">
        <v>181182.92499999999</v>
      </c>
      <c r="N1023" s="80">
        <v>1275.9360915493</v>
      </c>
      <c r="O1023" s="81">
        <v>6.3521126760563398</v>
      </c>
      <c r="P1023" s="81">
        <v>5.0898004434589801</v>
      </c>
      <c r="Q1023" s="77">
        <v>16471.174999999999</v>
      </c>
      <c r="R1023" s="82">
        <v>9.0909090909090995E-2</v>
      </c>
      <c r="S1023" s="77">
        <v>11334.135</v>
      </c>
      <c r="T1023" s="82">
        <v>6.2556308769162405E-2</v>
      </c>
      <c r="U1023" s="83">
        <v>22</v>
      </c>
      <c r="V1023" s="84">
        <v>2</v>
      </c>
    </row>
    <row r="1024" spans="1:22" x14ac:dyDescent="0.25">
      <c r="A1024" s="18" t="str">
        <f t="shared" si="15"/>
        <v>202403-North Central10</v>
      </c>
      <c r="B1024" s="76">
        <v>2024</v>
      </c>
      <c r="C1024" s="77">
        <v>782190</v>
      </c>
      <c r="D1024" s="77" t="s">
        <v>53</v>
      </c>
      <c r="E1024" s="77" t="s">
        <v>471</v>
      </c>
      <c r="F1024" s="77" t="s">
        <v>408</v>
      </c>
      <c r="G1024" s="78" t="s">
        <v>537</v>
      </c>
      <c r="H1024" s="77" t="s">
        <v>2</v>
      </c>
      <c r="I1024" s="77" t="s">
        <v>6</v>
      </c>
      <c r="J1024" s="79">
        <v>140</v>
      </c>
      <c r="K1024" s="79">
        <v>941</v>
      </c>
      <c r="L1024" s="79">
        <v>4385</v>
      </c>
      <c r="M1024" s="80">
        <v>180148.5</v>
      </c>
      <c r="N1024" s="80">
        <v>1286.7750000000001</v>
      </c>
      <c r="O1024" s="81">
        <v>6.7214285714285698</v>
      </c>
      <c r="P1024" s="81">
        <v>4.6599362380446303</v>
      </c>
      <c r="Q1024" s="77">
        <v>30024.75</v>
      </c>
      <c r="R1024" s="82">
        <v>0.16666666666666699</v>
      </c>
      <c r="S1024" s="77">
        <v>24682.65</v>
      </c>
      <c r="T1024" s="82">
        <v>0.137012797775169</v>
      </c>
      <c r="U1024" s="83">
        <v>23</v>
      </c>
      <c r="V1024" s="84">
        <v>10</v>
      </c>
    </row>
    <row r="1025" spans="1:22" x14ac:dyDescent="0.25">
      <c r="A1025" s="18" t="str">
        <f t="shared" si="15"/>
        <v>202405-North East1</v>
      </c>
      <c r="B1025" s="76">
        <v>2024</v>
      </c>
      <c r="C1025" s="77">
        <v>775247</v>
      </c>
      <c r="D1025" s="77" t="s">
        <v>86</v>
      </c>
      <c r="E1025" s="77" t="s">
        <v>473</v>
      </c>
      <c r="F1025" s="77" t="s">
        <v>425</v>
      </c>
      <c r="G1025" s="78" t="s">
        <v>535</v>
      </c>
      <c r="H1025" s="77" t="s">
        <v>2</v>
      </c>
      <c r="I1025" s="77" t="s">
        <v>6</v>
      </c>
      <c r="J1025" s="79">
        <v>167</v>
      </c>
      <c r="K1025" s="79">
        <v>570</v>
      </c>
      <c r="L1025" s="79">
        <v>4159</v>
      </c>
      <c r="M1025" s="80">
        <v>174089.43419999999</v>
      </c>
      <c r="N1025" s="80">
        <v>1042.4517017964099</v>
      </c>
      <c r="O1025" s="81">
        <v>3.4131736526946099</v>
      </c>
      <c r="P1025" s="81">
        <v>7.2964912280701801</v>
      </c>
      <c r="Q1025" s="77">
        <v>17104.6842</v>
      </c>
      <c r="R1025" s="82">
        <v>9.8252282102023206E-2</v>
      </c>
      <c r="S1025" s="77">
        <v>11139.734200000001</v>
      </c>
      <c r="T1025" s="82">
        <v>6.3988571455762602E-2</v>
      </c>
      <c r="U1025" s="83">
        <v>24</v>
      </c>
      <c r="V1025" s="84">
        <v>1</v>
      </c>
    </row>
    <row r="1026" spans="1:22" x14ac:dyDescent="0.25">
      <c r="A1026" s="18" t="str">
        <f t="shared" ref="A1026:A1089" si="16">B1026&amp;E1026&amp;V1026</f>
        <v>202401-North West3</v>
      </c>
      <c r="B1026" s="76">
        <v>2024</v>
      </c>
      <c r="C1026" s="77">
        <v>205478</v>
      </c>
      <c r="D1026" s="77" t="s">
        <v>7</v>
      </c>
      <c r="E1026" s="77" t="s">
        <v>475</v>
      </c>
      <c r="F1026" s="77" t="s">
        <v>399</v>
      </c>
      <c r="G1026" s="78" t="s">
        <v>534</v>
      </c>
      <c r="H1026" s="77" t="s">
        <v>2</v>
      </c>
      <c r="I1026" s="77" t="s">
        <v>6</v>
      </c>
      <c r="J1026" s="79">
        <v>242</v>
      </c>
      <c r="K1026" s="79">
        <v>739</v>
      </c>
      <c r="L1026" s="79">
        <v>4212</v>
      </c>
      <c r="M1026" s="80">
        <v>169532.16</v>
      </c>
      <c r="N1026" s="80">
        <v>700.54611570247903</v>
      </c>
      <c r="O1026" s="81">
        <v>3.0537190082644599</v>
      </c>
      <c r="P1026" s="81">
        <v>5.6995940460081203</v>
      </c>
      <c r="Q1026" s="77">
        <v>18164.16</v>
      </c>
      <c r="R1026" s="82">
        <v>0.107142857142857</v>
      </c>
      <c r="S1026" s="77">
        <v>10175.24</v>
      </c>
      <c r="T1026" s="82">
        <v>6.0019526678596002E-2</v>
      </c>
      <c r="U1026" s="83">
        <v>25</v>
      </c>
      <c r="V1026" s="84">
        <v>3</v>
      </c>
    </row>
    <row r="1027" spans="1:22" x14ac:dyDescent="0.25">
      <c r="A1027" s="18" t="str">
        <f t="shared" si="16"/>
        <v>202403-North Central11</v>
      </c>
      <c r="B1027" s="76">
        <v>2024</v>
      </c>
      <c r="C1027" s="77">
        <v>116138</v>
      </c>
      <c r="D1027" s="77" t="s">
        <v>39</v>
      </c>
      <c r="E1027" s="77" t="s">
        <v>471</v>
      </c>
      <c r="F1027" s="77" t="s">
        <v>401</v>
      </c>
      <c r="G1027" s="78" t="s">
        <v>535</v>
      </c>
      <c r="H1027" s="77" t="s">
        <v>2</v>
      </c>
      <c r="I1027" s="77" t="s">
        <v>6</v>
      </c>
      <c r="J1027" s="79">
        <v>251</v>
      </c>
      <c r="K1027" s="79">
        <v>830</v>
      </c>
      <c r="L1027" s="79">
        <v>3914</v>
      </c>
      <c r="M1027" s="80">
        <v>169404</v>
      </c>
      <c r="N1027" s="80">
        <v>674.91633466135499</v>
      </c>
      <c r="O1027" s="81">
        <v>3.30677290836653</v>
      </c>
      <c r="P1027" s="81">
        <v>4.7156626506024102</v>
      </c>
      <c r="Q1027" s="77">
        <v>20804</v>
      </c>
      <c r="R1027" s="82">
        <v>0.12280701754386</v>
      </c>
      <c r="S1027" s="77">
        <v>12119.9</v>
      </c>
      <c r="T1027" s="82">
        <v>7.1544355505182997E-2</v>
      </c>
      <c r="U1027" s="83">
        <v>26</v>
      </c>
      <c r="V1027" s="84">
        <v>11</v>
      </c>
    </row>
    <row r="1028" spans="1:22" x14ac:dyDescent="0.25">
      <c r="A1028" s="18" t="str">
        <f t="shared" si="16"/>
        <v>202405-North East2</v>
      </c>
      <c r="B1028" s="76">
        <v>2024</v>
      </c>
      <c r="C1028" s="77">
        <v>439017</v>
      </c>
      <c r="D1028" s="77" t="s">
        <v>480</v>
      </c>
      <c r="E1028" s="77" t="s">
        <v>473</v>
      </c>
      <c r="F1028" s="77" t="s">
        <v>406</v>
      </c>
      <c r="G1028" s="78" t="s">
        <v>533</v>
      </c>
      <c r="H1028" s="77" t="s">
        <v>2</v>
      </c>
      <c r="I1028" s="77" t="s">
        <v>6</v>
      </c>
      <c r="J1028" s="79">
        <v>65</v>
      </c>
      <c r="K1028" s="79">
        <v>599</v>
      </c>
      <c r="L1028" s="79">
        <v>4097</v>
      </c>
      <c r="M1028" s="80">
        <v>168047.63</v>
      </c>
      <c r="N1028" s="80">
        <v>2585.3481538461501</v>
      </c>
      <c r="O1028" s="81">
        <v>9.2153846153846093</v>
      </c>
      <c r="P1028" s="81">
        <v>6.8397328881469104</v>
      </c>
      <c r="Q1028" s="77">
        <v>9512.1300000000101</v>
      </c>
      <c r="R1028" s="82">
        <v>5.6603773584905703E-2</v>
      </c>
      <c r="S1028" s="77">
        <v>6825.79000000001</v>
      </c>
      <c r="T1028" s="82">
        <v>4.0618186641489702E-2</v>
      </c>
      <c r="U1028" s="83">
        <v>27</v>
      </c>
      <c r="V1028" s="84">
        <v>2</v>
      </c>
    </row>
    <row r="1029" spans="1:22" x14ac:dyDescent="0.25">
      <c r="A1029" s="18" t="str">
        <f t="shared" si="16"/>
        <v>202405-North East3</v>
      </c>
      <c r="B1029" s="76">
        <v>2024</v>
      </c>
      <c r="C1029" s="77">
        <v>333866</v>
      </c>
      <c r="D1029" s="77" t="s">
        <v>285</v>
      </c>
      <c r="E1029" s="77" t="s">
        <v>473</v>
      </c>
      <c r="F1029" s="77" t="s">
        <v>425</v>
      </c>
      <c r="G1029" s="78" t="s">
        <v>533</v>
      </c>
      <c r="H1029" s="77" t="s">
        <v>2</v>
      </c>
      <c r="I1029" s="77" t="s">
        <v>6</v>
      </c>
      <c r="J1029" s="79">
        <v>76</v>
      </c>
      <c r="K1029" s="79">
        <v>680</v>
      </c>
      <c r="L1029" s="79">
        <v>4312</v>
      </c>
      <c r="M1029" s="80">
        <v>167071.63500000001</v>
      </c>
      <c r="N1029" s="80">
        <v>2198.3109868421102</v>
      </c>
      <c r="O1029" s="81">
        <v>8.9473684210526301</v>
      </c>
      <c r="P1029" s="81">
        <v>6.3411764705882296</v>
      </c>
      <c r="Q1029" s="77">
        <v>9456.8850000000093</v>
      </c>
      <c r="R1029" s="82">
        <v>5.6603773584905703E-2</v>
      </c>
      <c r="S1029" s="77">
        <v>6332.9850000000097</v>
      </c>
      <c r="T1029" s="82">
        <v>3.7905806093296503E-2</v>
      </c>
      <c r="U1029" s="83">
        <v>28</v>
      </c>
      <c r="V1029" s="84">
        <v>3</v>
      </c>
    </row>
    <row r="1030" spans="1:22" x14ac:dyDescent="0.25">
      <c r="A1030" s="18" t="str">
        <f t="shared" si="16"/>
        <v>202405-North East4</v>
      </c>
      <c r="B1030" s="76">
        <v>2024</v>
      </c>
      <c r="C1030" s="77">
        <v>781121</v>
      </c>
      <c r="D1030" s="77" t="s">
        <v>496</v>
      </c>
      <c r="E1030" s="77" t="s">
        <v>473</v>
      </c>
      <c r="F1030" s="77" t="s">
        <v>407</v>
      </c>
      <c r="G1030" s="78" t="s">
        <v>535</v>
      </c>
      <c r="H1030" s="77" t="s">
        <v>2</v>
      </c>
      <c r="I1030" s="77" t="s">
        <v>6</v>
      </c>
      <c r="J1030" s="79">
        <v>247</v>
      </c>
      <c r="K1030" s="79">
        <v>828</v>
      </c>
      <c r="L1030" s="79">
        <v>3903</v>
      </c>
      <c r="M1030" s="80">
        <v>166013.07</v>
      </c>
      <c r="N1030" s="80">
        <v>672.11769230769198</v>
      </c>
      <c r="O1030" s="81">
        <v>3.3522267206477698</v>
      </c>
      <c r="P1030" s="81">
        <v>4.7137681159420302</v>
      </c>
      <c r="Q1030" s="77">
        <v>20387.57</v>
      </c>
      <c r="R1030" s="82">
        <v>0.12280701754386</v>
      </c>
      <c r="S1030" s="77">
        <v>11585.97</v>
      </c>
      <c r="T1030" s="82">
        <v>6.9789505127518095E-2</v>
      </c>
      <c r="U1030" s="83">
        <v>29</v>
      </c>
      <c r="V1030" s="84">
        <v>4</v>
      </c>
    </row>
    <row r="1031" spans="1:22" x14ac:dyDescent="0.25">
      <c r="A1031" s="18" t="str">
        <f t="shared" si="16"/>
        <v>202403-North Central12</v>
      </c>
      <c r="B1031" s="76">
        <v>2024</v>
      </c>
      <c r="C1031" s="77">
        <v>123654</v>
      </c>
      <c r="D1031" s="77" t="s">
        <v>282</v>
      </c>
      <c r="E1031" s="77" t="s">
        <v>471</v>
      </c>
      <c r="F1031" s="77" t="s">
        <v>401</v>
      </c>
      <c r="G1031" s="78" t="s">
        <v>533</v>
      </c>
      <c r="H1031" s="77" t="s">
        <v>9</v>
      </c>
      <c r="I1031" s="77" t="s">
        <v>6</v>
      </c>
      <c r="J1031" s="79">
        <v>181</v>
      </c>
      <c r="K1031" s="79">
        <v>638</v>
      </c>
      <c r="L1031" s="79">
        <v>3627</v>
      </c>
      <c r="M1031" s="80">
        <v>155260.7745</v>
      </c>
      <c r="N1031" s="80">
        <v>857.79433425414402</v>
      </c>
      <c r="O1031" s="81">
        <v>3.5248618784530401</v>
      </c>
      <c r="P1031" s="81">
        <v>5.6849529780564296</v>
      </c>
      <c r="Q1031" s="77">
        <v>24143.0245</v>
      </c>
      <c r="R1031" s="82">
        <v>0.15549983296006301</v>
      </c>
      <c r="S1031" s="77">
        <v>17847.824499999999</v>
      </c>
      <c r="T1031" s="82">
        <v>0.114953854619603</v>
      </c>
      <c r="U1031" s="83">
        <v>30</v>
      </c>
      <c r="V1031" s="84">
        <v>12</v>
      </c>
    </row>
    <row r="1032" spans="1:22" x14ac:dyDescent="0.25">
      <c r="A1032" s="18" t="str">
        <f t="shared" si="16"/>
        <v>202401-North West4</v>
      </c>
      <c r="B1032" s="76">
        <v>2024</v>
      </c>
      <c r="C1032" s="77">
        <v>439017</v>
      </c>
      <c r="D1032" s="77" t="s">
        <v>480</v>
      </c>
      <c r="E1032" s="77" t="s">
        <v>475</v>
      </c>
      <c r="F1032" s="77" t="s">
        <v>416</v>
      </c>
      <c r="G1032" s="78" t="s">
        <v>533</v>
      </c>
      <c r="H1032" s="77" t="s">
        <v>2</v>
      </c>
      <c r="I1032" s="77" t="s">
        <v>4</v>
      </c>
      <c r="J1032" s="79">
        <v>47</v>
      </c>
      <c r="K1032" s="79">
        <v>437</v>
      </c>
      <c r="L1032" s="79">
        <v>3576</v>
      </c>
      <c r="M1032" s="80">
        <v>146922.89000000001</v>
      </c>
      <c r="N1032" s="80">
        <v>3126.0189361702101</v>
      </c>
      <c r="O1032" s="81">
        <v>9.2978723404255295</v>
      </c>
      <c r="P1032" s="81">
        <v>8.1830663615560599</v>
      </c>
      <c r="Q1032" s="77">
        <v>8316.3900000000103</v>
      </c>
      <c r="R1032" s="82">
        <v>5.6603773584905703E-2</v>
      </c>
      <c r="S1032" s="77">
        <v>6505.5300000000097</v>
      </c>
      <c r="T1032" s="82">
        <v>4.42785327732119E-2</v>
      </c>
      <c r="U1032" s="83">
        <v>31</v>
      </c>
      <c r="V1032" s="84">
        <v>4</v>
      </c>
    </row>
    <row r="1033" spans="1:22" x14ac:dyDescent="0.25">
      <c r="A1033" s="18" t="str">
        <f t="shared" si="16"/>
        <v>202403-North Central13</v>
      </c>
      <c r="B1033" s="76">
        <v>2024</v>
      </c>
      <c r="C1033" s="77">
        <v>481214</v>
      </c>
      <c r="D1033" s="77" t="s">
        <v>267</v>
      </c>
      <c r="E1033" s="77" t="s">
        <v>471</v>
      </c>
      <c r="F1033" s="77" t="s">
        <v>405</v>
      </c>
      <c r="G1033" s="78" t="s">
        <v>534</v>
      </c>
      <c r="H1033" s="77" t="s">
        <v>2</v>
      </c>
      <c r="I1033" s="77" t="s">
        <v>4</v>
      </c>
      <c r="J1033" s="79">
        <v>56</v>
      </c>
      <c r="K1033" s="79">
        <v>351</v>
      </c>
      <c r="L1033" s="79">
        <v>3097</v>
      </c>
      <c r="M1033" s="80">
        <v>145819.821</v>
      </c>
      <c r="N1033" s="80">
        <v>2603.9253749999998</v>
      </c>
      <c r="O1033" s="81">
        <v>6.2678571428571397</v>
      </c>
      <c r="P1033" s="81">
        <v>8.8233618233618198</v>
      </c>
      <c r="Q1033" s="77">
        <v>25404.821</v>
      </c>
      <c r="R1033" s="82">
        <v>0.174220629443784</v>
      </c>
      <c r="S1033" s="77">
        <v>23292.071</v>
      </c>
      <c r="T1033" s="82">
        <v>0.15973185840078599</v>
      </c>
      <c r="U1033" s="83">
        <v>32</v>
      </c>
      <c r="V1033" s="84">
        <v>13</v>
      </c>
    </row>
    <row r="1034" spans="1:22" x14ac:dyDescent="0.25">
      <c r="A1034" s="18" t="str">
        <f t="shared" si="16"/>
        <v>202401-North West5</v>
      </c>
      <c r="B1034" s="76">
        <v>2024</v>
      </c>
      <c r="C1034" s="77">
        <v>545957</v>
      </c>
      <c r="D1034" s="77" t="s">
        <v>135</v>
      </c>
      <c r="E1034" s="77" t="s">
        <v>475</v>
      </c>
      <c r="F1034" s="77" t="s">
        <v>404</v>
      </c>
      <c r="G1034" s="78" t="s">
        <v>538</v>
      </c>
      <c r="H1034" s="77" t="s">
        <v>9</v>
      </c>
      <c r="I1034" s="77" t="s">
        <v>4</v>
      </c>
      <c r="J1034" s="79">
        <v>194</v>
      </c>
      <c r="K1034" s="79">
        <v>388</v>
      </c>
      <c r="L1034" s="79">
        <v>3524</v>
      </c>
      <c r="M1034" s="80">
        <v>139705.5</v>
      </c>
      <c r="N1034" s="80">
        <v>720.13144329896897</v>
      </c>
      <c r="O1034" s="81">
        <v>2</v>
      </c>
      <c r="P1034" s="81">
        <v>9.0824742268041199</v>
      </c>
      <c r="Q1034" s="77">
        <v>12700.5</v>
      </c>
      <c r="R1034" s="82">
        <v>9.0909090909090995E-2</v>
      </c>
      <c r="S1034" s="77">
        <v>6494.4200000000101</v>
      </c>
      <c r="T1034" s="82">
        <v>4.6486501963058001E-2</v>
      </c>
      <c r="U1034" s="83">
        <v>33</v>
      </c>
      <c r="V1034" s="84">
        <v>5</v>
      </c>
    </row>
    <row r="1035" spans="1:22" x14ac:dyDescent="0.25">
      <c r="A1035" s="18" t="str">
        <f t="shared" si="16"/>
        <v>202403-North Central14</v>
      </c>
      <c r="B1035" s="76">
        <v>2024</v>
      </c>
      <c r="C1035" s="77">
        <v>915359</v>
      </c>
      <c r="D1035" s="77" t="s">
        <v>40</v>
      </c>
      <c r="E1035" s="77" t="s">
        <v>471</v>
      </c>
      <c r="F1035" s="77" t="s">
        <v>415</v>
      </c>
      <c r="G1035" s="78" t="s">
        <v>533</v>
      </c>
      <c r="H1035" s="77" t="s">
        <v>9</v>
      </c>
      <c r="I1035" s="77" t="s">
        <v>4</v>
      </c>
      <c r="J1035" s="79">
        <v>197</v>
      </c>
      <c r="K1035" s="79">
        <v>598</v>
      </c>
      <c r="L1035" s="79">
        <v>3568</v>
      </c>
      <c r="M1035" s="80">
        <v>137462.5056</v>
      </c>
      <c r="N1035" s="80">
        <v>697.77921624365501</v>
      </c>
      <c r="O1035" s="81">
        <v>3.0355329949238601</v>
      </c>
      <c r="P1035" s="81">
        <v>5.9665551839464896</v>
      </c>
      <c r="Q1035" s="77">
        <v>6527.0056000000104</v>
      </c>
      <c r="R1035" s="82">
        <v>4.7482079360555499E-2</v>
      </c>
      <c r="S1035" s="77">
        <v>-226.79439999998601</v>
      </c>
      <c r="T1035" s="82">
        <v>-1.6498637138183099E-3</v>
      </c>
      <c r="U1035" s="83">
        <v>34</v>
      </c>
      <c r="V1035" s="84">
        <v>14</v>
      </c>
    </row>
    <row r="1036" spans="1:22" x14ac:dyDescent="0.25">
      <c r="A1036" s="18" t="str">
        <f t="shared" si="16"/>
        <v>202403-North Central15</v>
      </c>
      <c r="B1036" s="76">
        <v>2024</v>
      </c>
      <c r="C1036" s="77">
        <v>548541</v>
      </c>
      <c r="D1036" s="77" t="s">
        <v>173</v>
      </c>
      <c r="E1036" s="77" t="s">
        <v>471</v>
      </c>
      <c r="F1036" s="77" t="s">
        <v>405</v>
      </c>
      <c r="G1036" s="78" t="s">
        <v>536</v>
      </c>
      <c r="H1036" s="77" t="s">
        <v>2</v>
      </c>
      <c r="I1036" s="77" t="s">
        <v>4</v>
      </c>
      <c r="J1036" s="79">
        <v>131</v>
      </c>
      <c r="K1036" s="79">
        <v>507</v>
      </c>
      <c r="L1036" s="79">
        <v>3134</v>
      </c>
      <c r="M1036" s="80">
        <v>132079.7824</v>
      </c>
      <c r="N1036" s="80">
        <v>1008.24261374046</v>
      </c>
      <c r="O1036" s="81">
        <v>3.8702290076335899</v>
      </c>
      <c r="P1036" s="81">
        <v>6.1814595660749498</v>
      </c>
      <c r="Q1036" s="77">
        <v>15832.0324</v>
      </c>
      <c r="R1036" s="82">
        <v>0.11986719021124</v>
      </c>
      <c r="S1036" s="77">
        <v>11216.082399999999</v>
      </c>
      <c r="T1036" s="82">
        <v>8.4918995142136106E-2</v>
      </c>
      <c r="U1036" s="83">
        <v>35</v>
      </c>
      <c r="V1036" s="84">
        <v>15</v>
      </c>
    </row>
    <row r="1037" spans="1:22" x14ac:dyDescent="0.25">
      <c r="A1037" s="18" t="str">
        <f t="shared" si="16"/>
        <v>202402-South West2</v>
      </c>
      <c r="B1037" s="76">
        <v>2024</v>
      </c>
      <c r="C1037" s="77">
        <v>190859</v>
      </c>
      <c r="D1037" s="77" t="s">
        <v>16</v>
      </c>
      <c r="E1037" s="77" t="s">
        <v>474</v>
      </c>
      <c r="F1037" s="77" t="s">
        <v>402</v>
      </c>
      <c r="G1037" s="78" t="s">
        <v>537</v>
      </c>
      <c r="H1037" s="77" t="s">
        <v>9</v>
      </c>
      <c r="I1037" s="77" t="s">
        <v>4</v>
      </c>
      <c r="J1037" s="79">
        <v>246</v>
      </c>
      <c r="K1037" s="79">
        <v>672</v>
      </c>
      <c r="L1037" s="79">
        <v>3531</v>
      </c>
      <c r="M1037" s="80">
        <v>132067.26</v>
      </c>
      <c r="N1037" s="80">
        <v>536.85878048780501</v>
      </c>
      <c r="O1037" s="81">
        <v>2.73170731707317</v>
      </c>
      <c r="P1037" s="81">
        <v>5.25446428571429</v>
      </c>
      <c r="Q1037" s="77">
        <v>9782.7600000000093</v>
      </c>
      <c r="R1037" s="82">
        <v>7.4074074074074195E-2</v>
      </c>
      <c r="S1037" s="77">
        <v>1426.1100000000099</v>
      </c>
      <c r="T1037" s="82">
        <v>1.07983613804058E-2</v>
      </c>
      <c r="U1037" s="83">
        <v>36</v>
      </c>
      <c r="V1037" s="84">
        <v>2</v>
      </c>
    </row>
    <row r="1038" spans="1:22" x14ac:dyDescent="0.25">
      <c r="A1038" s="18" t="str">
        <f t="shared" si="16"/>
        <v>202402-South West3</v>
      </c>
      <c r="B1038" s="76">
        <v>2024</v>
      </c>
      <c r="C1038" s="77">
        <v>333866</v>
      </c>
      <c r="D1038" s="77" t="s">
        <v>285</v>
      </c>
      <c r="E1038" s="77" t="s">
        <v>474</v>
      </c>
      <c r="F1038" s="77" t="s">
        <v>402</v>
      </c>
      <c r="G1038" s="78" t="s">
        <v>533</v>
      </c>
      <c r="H1038" s="77" t="s">
        <v>2</v>
      </c>
      <c r="I1038" s="77" t="s">
        <v>4</v>
      </c>
      <c r="J1038" s="79">
        <v>97</v>
      </c>
      <c r="K1038" s="79">
        <v>575</v>
      </c>
      <c r="L1038" s="79">
        <v>3129</v>
      </c>
      <c r="M1038" s="80">
        <v>131282.85500000001</v>
      </c>
      <c r="N1038" s="80">
        <v>1353.43149484536</v>
      </c>
      <c r="O1038" s="81">
        <v>5.9278350515463902</v>
      </c>
      <c r="P1038" s="81">
        <v>5.4417391304347804</v>
      </c>
      <c r="Q1038" s="77">
        <v>7431.1050000000096</v>
      </c>
      <c r="R1038" s="82">
        <v>5.6603773584905703E-2</v>
      </c>
      <c r="S1038" s="77">
        <v>3806.9950000000099</v>
      </c>
      <c r="T1038" s="82">
        <v>2.8998417196213499E-2</v>
      </c>
      <c r="U1038" s="83">
        <v>37</v>
      </c>
      <c r="V1038" s="84">
        <v>3</v>
      </c>
    </row>
    <row r="1039" spans="1:22" x14ac:dyDescent="0.25">
      <c r="A1039" s="18" t="str">
        <f t="shared" si="16"/>
        <v>202402-South West4</v>
      </c>
      <c r="B1039" s="76">
        <v>2024</v>
      </c>
      <c r="C1039" s="77">
        <v>439017</v>
      </c>
      <c r="D1039" s="77" t="s">
        <v>480</v>
      </c>
      <c r="E1039" s="77" t="s">
        <v>474</v>
      </c>
      <c r="F1039" s="77" t="s">
        <v>424</v>
      </c>
      <c r="G1039" s="78" t="s">
        <v>533</v>
      </c>
      <c r="H1039" s="77" t="s">
        <v>2</v>
      </c>
      <c r="I1039" s="77" t="s">
        <v>4</v>
      </c>
      <c r="J1039" s="79">
        <v>103</v>
      </c>
      <c r="K1039" s="79">
        <v>581</v>
      </c>
      <c r="L1039" s="79">
        <v>3301</v>
      </c>
      <c r="M1039" s="80">
        <v>129303.30499999999</v>
      </c>
      <c r="N1039" s="80">
        <v>1255.3718932038801</v>
      </c>
      <c r="O1039" s="81">
        <v>5.6407766990291304</v>
      </c>
      <c r="P1039" s="81">
        <v>5.6815834767642004</v>
      </c>
      <c r="Q1039" s="77">
        <v>7319.0550000000003</v>
      </c>
      <c r="R1039" s="82">
        <v>5.6603773584905703E-2</v>
      </c>
      <c r="S1039" s="77">
        <v>3501.2050000000099</v>
      </c>
      <c r="T1039" s="82">
        <v>2.7077459466330001E-2</v>
      </c>
      <c r="U1039" s="83">
        <v>38</v>
      </c>
      <c r="V1039" s="84">
        <v>4</v>
      </c>
    </row>
    <row r="1040" spans="1:22" x14ac:dyDescent="0.25">
      <c r="A1040" s="18" t="str">
        <f t="shared" si="16"/>
        <v>202401-North West6</v>
      </c>
      <c r="B1040" s="76">
        <v>2024</v>
      </c>
      <c r="C1040" s="77">
        <v>630627</v>
      </c>
      <c r="D1040" s="77" t="s">
        <v>504</v>
      </c>
      <c r="E1040" s="77" t="s">
        <v>475</v>
      </c>
      <c r="F1040" s="77" t="s">
        <v>525</v>
      </c>
      <c r="G1040" s="78" t="s">
        <v>538</v>
      </c>
      <c r="H1040" s="77" t="s">
        <v>9</v>
      </c>
      <c r="I1040" s="77" t="s">
        <v>4</v>
      </c>
      <c r="J1040" s="79">
        <v>165</v>
      </c>
      <c r="K1040" s="79">
        <v>473</v>
      </c>
      <c r="L1040" s="79">
        <v>2839</v>
      </c>
      <c r="M1040" s="80">
        <v>125049.69</v>
      </c>
      <c r="N1040" s="80">
        <v>757.87690909090895</v>
      </c>
      <c r="O1040" s="81">
        <v>2.8666666666666698</v>
      </c>
      <c r="P1040" s="81">
        <v>6.0021141649048602</v>
      </c>
      <c r="Q1040" s="77">
        <v>9262.9400000000096</v>
      </c>
      <c r="R1040" s="82">
        <v>7.4074074074074195E-2</v>
      </c>
      <c r="S1040" s="77">
        <v>3847.1400000000099</v>
      </c>
      <c r="T1040" s="82">
        <v>3.0764890340791901E-2</v>
      </c>
      <c r="U1040" s="83">
        <v>39</v>
      </c>
      <c r="V1040" s="84">
        <v>6</v>
      </c>
    </row>
    <row r="1041" spans="1:22" x14ac:dyDescent="0.25">
      <c r="A1041" s="18" t="str">
        <f t="shared" si="16"/>
        <v>202403-North Central16</v>
      </c>
      <c r="B1041" s="76">
        <v>2024</v>
      </c>
      <c r="C1041" s="77">
        <v>621024</v>
      </c>
      <c r="D1041" s="77" t="s">
        <v>156</v>
      </c>
      <c r="E1041" s="77" t="s">
        <v>471</v>
      </c>
      <c r="F1041" s="77" t="s">
        <v>415</v>
      </c>
      <c r="G1041" s="78" t="s">
        <v>533</v>
      </c>
      <c r="H1041" s="77" t="s">
        <v>9</v>
      </c>
      <c r="I1041" s="77" t="s">
        <v>4</v>
      </c>
      <c r="J1041" s="79">
        <v>248</v>
      </c>
      <c r="K1041" s="79">
        <v>641</v>
      </c>
      <c r="L1041" s="79">
        <v>3206</v>
      </c>
      <c r="M1041" s="80">
        <v>124640.8052</v>
      </c>
      <c r="N1041" s="80">
        <v>502.58389193548402</v>
      </c>
      <c r="O1041" s="81">
        <v>2.5846774193548399</v>
      </c>
      <c r="P1041" s="81">
        <v>5.0015600624024996</v>
      </c>
      <c r="Q1041" s="77">
        <v>4835.8052000000098</v>
      </c>
      <c r="R1041" s="82">
        <v>3.8797929716840499E-2</v>
      </c>
      <c r="S1041" s="77">
        <v>-3551.2447999999899</v>
      </c>
      <c r="T1041" s="82">
        <v>-2.8491831341282001E-2</v>
      </c>
      <c r="U1041" s="83">
        <v>40</v>
      </c>
      <c r="V1041" s="84">
        <v>16</v>
      </c>
    </row>
    <row r="1042" spans="1:22" x14ac:dyDescent="0.25">
      <c r="A1042" s="18" t="str">
        <f t="shared" si="16"/>
        <v>202402-South West5</v>
      </c>
      <c r="B1042" s="76">
        <v>2024</v>
      </c>
      <c r="C1042" s="77">
        <v>858490</v>
      </c>
      <c r="D1042" s="77" t="s">
        <v>497</v>
      </c>
      <c r="E1042" s="77" t="s">
        <v>474</v>
      </c>
      <c r="F1042" s="77" t="s">
        <v>420</v>
      </c>
      <c r="G1042" s="78" t="s">
        <v>537</v>
      </c>
      <c r="H1042" s="77" t="s">
        <v>2</v>
      </c>
      <c r="I1042" s="77" t="s">
        <v>4</v>
      </c>
      <c r="J1042" s="79">
        <v>189</v>
      </c>
      <c r="K1042" s="79">
        <v>653</v>
      </c>
      <c r="L1042" s="79">
        <v>2818</v>
      </c>
      <c r="M1042" s="80">
        <v>121670.292</v>
      </c>
      <c r="N1042" s="80">
        <v>643.75815873015904</v>
      </c>
      <c r="O1042" s="81">
        <v>3.45502645502645</v>
      </c>
      <c r="P1042" s="81">
        <v>4.3154670750382804</v>
      </c>
      <c r="Q1042" s="77">
        <v>7419.7919999999904</v>
      </c>
      <c r="R1042" s="82">
        <v>6.0982774661212998E-2</v>
      </c>
      <c r="S1042" s="77">
        <v>853.89199999998698</v>
      </c>
      <c r="T1042" s="82">
        <v>7.0180812913639397E-3</v>
      </c>
      <c r="U1042" s="83">
        <v>41</v>
      </c>
      <c r="V1042" s="84">
        <v>5</v>
      </c>
    </row>
    <row r="1043" spans="1:22" x14ac:dyDescent="0.25">
      <c r="A1043" s="18" t="str">
        <f t="shared" si="16"/>
        <v>202404-South Central11</v>
      </c>
      <c r="B1043" s="76">
        <v>2024</v>
      </c>
      <c r="C1043" s="77">
        <v>921547</v>
      </c>
      <c r="D1043" s="77" t="s">
        <v>276</v>
      </c>
      <c r="E1043" s="77" t="s">
        <v>472</v>
      </c>
      <c r="F1043" s="77" t="s">
        <v>403</v>
      </c>
      <c r="G1043" s="78" t="s">
        <v>534</v>
      </c>
      <c r="H1043" s="77" t="s">
        <v>9</v>
      </c>
      <c r="I1043" s="77" t="s">
        <v>4</v>
      </c>
      <c r="J1043" s="79">
        <v>61</v>
      </c>
      <c r="K1043" s="79">
        <v>513</v>
      </c>
      <c r="L1043" s="79">
        <v>2496</v>
      </c>
      <c r="M1043" s="80">
        <v>120618.75</v>
      </c>
      <c r="N1043" s="80">
        <v>1977.35655737705</v>
      </c>
      <c r="O1043" s="81">
        <v>8.4098360655737707</v>
      </c>
      <c r="P1043" s="81">
        <v>4.8654970760233898</v>
      </c>
      <c r="Q1043" s="77">
        <v>34462.5</v>
      </c>
      <c r="R1043" s="82">
        <v>0.28571428571428598</v>
      </c>
      <c r="S1043" s="77">
        <v>32217.31</v>
      </c>
      <c r="T1043" s="82">
        <v>0.26710034716824699</v>
      </c>
      <c r="U1043" s="83">
        <v>42</v>
      </c>
      <c r="V1043" s="84">
        <v>11</v>
      </c>
    </row>
    <row r="1044" spans="1:22" x14ac:dyDescent="0.25">
      <c r="A1044" s="18" t="str">
        <f t="shared" si="16"/>
        <v>202402-South West6</v>
      </c>
      <c r="B1044" s="76">
        <v>2024</v>
      </c>
      <c r="C1044" s="77">
        <v>866033</v>
      </c>
      <c r="D1044" s="77" t="s">
        <v>338</v>
      </c>
      <c r="E1044" s="77" t="s">
        <v>474</v>
      </c>
      <c r="F1044" s="77" t="s">
        <v>420</v>
      </c>
      <c r="G1044" s="78" t="s">
        <v>534</v>
      </c>
      <c r="H1044" s="77" t="s">
        <v>2</v>
      </c>
      <c r="I1044" s="77" t="s">
        <v>4</v>
      </c>
      <c r="J1044" s="79">
        <v>166</v>
      </c>
      <c r="K1044" s="79">
        <v>641</v>
      </c>
      <c r="L1044" s="79">
        <v>3163</v>
      </c>
      <c r="M1044" s="80">
        <v>119358.48</v>
      </c>
      <c r="N1044" s="80">
        <v>719.02698795180697</v>
      </c>
      <c r="O1044" s="81">
        <v>3.8614457831325302</v>
      </c>
      <c r="P1044" s="81">
        <v>4.9344773790951599</v>
      </c>
      <c r="Q1044" s="77">
        <v>6222.48</v>
      </c>
      <c r="R1044" s="82">
        <v>5.2132701421800903E-2</v>
      </c>
      <c r="S1044" s="77">
        <v>379.92999999999302</v>
      </c>
      <c r="T1044" s="82">
        <v>3.1831001869326199E-3</v>
      </c>
      <c r="U1044" s="83">
        <v>43</v>
      </c>
      <c r="V1044" s="84">
        <v>6</v>
      </c>
    </row>
    <row r="1045" spans="1:22" x14ac:dyDescent="0.25">
      <c r="A1045" s="18" t="str">
        <f t="shared" si="16"/>
        <v>202401-North West7</v>
      </c>
      <c r="B1045" s="76">
        <v>2024</v>
      </c>
      <c r="C1045" s="77">
        <v>387642</v>
      </c>
      <c r="D1045" s="77" t="s">
        <v>566</v>
      </c>
      <c r="E1045" s="77" t="s">
        <v>475</v>
      </c>
      <c r="F1045" s="77" t="s">
        <v>524</v>
      </c>
      <c r="G1045" s="78" t="s">
        <v>538</v>
      </c>
      <c r="H1045" s="77" t="s">
        <v>9</v>
      </c>
      <c r="I1045" s="77" t="s">
        <v>4</v>
      </c>
      <c r="J1045" s="79">
        <v>172</v>
      </c>
      <c r="K1045" s="79">
        <v>521</v>
      </c>
      <c r="L1045" s="79">
        <v>2704</v>
      </c>
      <c r="M1045" s="80">
        <v>116623.53</v>
      </c>
      <c r="N1045" s="80">
        <v>678.04377906976697</v>
      </c>
      <c r="O1045" s="81">
        <v>3.0290697674418601</v>
      </c>
      <c r="P1045" s="81">
        <v>5.1900191938579701</v>
      </c>
      <c r="Q1045" s="77">
        <v>8638.7800000000207</v>
      </c>
      <c r="R1045" s="82">
        <v>7.4074074074074195E-2</v>
      </c>
      <c r="S1045" s="77">
        <v>2964.98000000002</v>
      </c>
      <c r="T1045" s="82">
        <v>2.5423514448585299E-2</v>
      </c>
      <c r="U1045" s="83">
        <v>44</v>
      </c>
      <c r="V1045" s="84">
        <v>7</v>
      </c>
    </row>
    <row r="1046" spans="1:22" x14ac:dyDescent="0.25">
      <c r="A1046" s="18" t="str">
        <f t="shared" si="16"/>
        <v>202401-North West8</v>
      </c>
      <c r="B1046" s="76">
        <v>2024</v>
      </c>
      <c r="C1046" s="77">
        <v>866033</v>
      </c>
      <c r="D1046" s="77" t="s">
        <v>338</v>
      </c>
      <c r="E1046" s="77" t="s">
        <v>475</v>
      </c>
      <c r="F1046" s="77" t="s">
        <v>404</v>
      </c>
      <c r="G1046" s="78" t="s">
        <v>534</v>
      </c>
      <c r="H1046" s="77" t="s">
        <v>2</v>
      </c>
      <c r="I1046" s="77" t="s">
        <v>4</v>
      </c>
      <c r="J1046" s="79">
        <v>140</v>
      </c>
      <c r="K1046" s="79">
        <v>548</v>
      </c>
      <c r="L1046" s="79">
        <v>2723</v>
      </c>
      <c r="M1046" s="80">
        <v>116156.29124999999</v>
      </c>
      <c r="N1046" s="80">
        <v>829.68779464285706</v>
      </c>
      <c r="O1046" s="81">
        <v>3.9142857142857101</v>
      </c>
      <c r="P1046" s="81">
        <v>4.9689781021897801</v>
      </c>
      <c r="Q1046" s="77">
        <v>6055.5412499999902</v>
      </c>
      <c r="R1046" s="82">
        <v>5.2132701421800903E-2</v>
      </c>
      <c r="S1046" s="77">
        <v>1315.2212500000001</v>
      </c>
      <c r="T1046" s="82">
        <v>1.1322858502509201E-2</v>
      </c>
      <c r="U1046" s="83">
        <v>45</v>
      </c>
      <c r="V1046" s="84">
        <v>8</v>
      </c>
    </row>
    <row r="1047" spans="1:22" x14ac:dyDescent="0.25">
      <c r="A1047" s="18" t="str">
        <f t="shared" si="16"/>
        <v>202402-South West7</v>
      </c>
      <c r="B1047" s="76">
        <v>2024</v>
      </c>
      <c r="C1047" s="77">
        <v>122095</v>
      </c>
      <c r="D1047" s="77" t="s">
        <v>492</v>
      </c>
      <c r="E1047" s="77" t="s">
        <v>474</v>
      </c>
      <c r="F1047" s="77" t="s">
        <v>526</v>
      </c>
      <c r="G1047" s="78" t="s">
        <v>537</v>
      </c>
      <c r="H1047" s="77" t="s">
        <v>2</v>
      </c>
      <c r="I1047" s="77" t="s">
        <v>4</v>
      </c>
      <c r="J1047" s="79">
        <v>191</v>
      </c>
      <c r="K1047" s="79">
        <v>617</v>
      </c>
      <c r="L1047" s="79">
        <v>2909</v>
      </c>
      <c r="M1047" s="80">
        <v>115422.546</v>
      </c>
      <c r="N1047" s="80">
        <v>604.30652356021005</v>
      </c>
      <c r="O1047" s="81">
        <v>3.2303664921466</v>
      </c>
      <c r="P1047" s="81">
        <v>4.7147487844408396</v>
      </c>
      <c r="Q1047" s="77">
        <v>7582.0459999999903</v>
      </c>
      <c r="R1047" s="82">
        <v>6.5689471102118896E-2</v>
      </c>
      <c r="S1047" s="77">
        <v>986.90599999998994</v>
      </c>
      <c r="T1047" s="82">
        <v>8.5503745516061509E-3</v>
      </c>
      <c r="U1047" s="83">
        <v>46</v>
      </c>
      <c r="V1047" s="84">
        <v>7</v>
      </c>
    </row>
    <row r="1048" spans="1:22" x14ac:dyDescent="0.25">
      <c r="A1048" s="18" t="str">
        <f t="shared" si="16"/>
        <v>202401-North West9</v>
      </c>
      <c r="B1048" s="76">
        <v>2024</v>
      </c>
      <c r="C1048" s="77">
        <v>196519</v>
      </c>
      <c r="D1048" s="77" t="s">
        <v>278</v>
      </c>
      <c r="E1048" s="77" t="s">
        <v>475</v>
      </c>
      <c r="F1048" s="77" t="s">
        <v>399</v>
      </c>
      <c r="G1048" s="78" t="s">
        <v>538</v>
      </c>
      <c r="H1048" s="77" t="s">
        <v>2</v>
      </c>
      <c r="I1048" s="77" t="s">
        <v>4</v>
      </c>
      <c r="J1048" s="79">
        <v>226</v>
      </c>
      <c r="K1048" s="79">
        <v>598</v>
      </c>
      <c r="L1048" s="79">
        <v>2447</v>
      </c>
      <c r="M1048" s="80">
        <v>114987.32</v>
      </c>
      <c r="N1048" s="80">
        <v>508.79345132743401</v>
      </c>
      <c r="O1048" s="81">
        <v>2.6460176991150401</v>
      </c>
      <c r="P1048" s="81">
        <v>4.0919732441471597</v>
      </c>
      <c r="Q1048" s="77">
        <v>15860.32</v>
      </c>
      <c r="R1048" s="82">
        <v>0.13793103448275901</v>
      </c>
      <c r="S1048" s="77">
        <v>8485.6799999999894</v>
      </c>
      <c r="T1048" s="82">
        <v>7.3796658622881095E-2</v>
      </c>
      <c r="U1048" s="83">
        <v>47</v>
      </c>
      <c r="V1048" s="84">
        <v>9</v>
      </c>
    </row>
    <row r="1049" spans="1:22" x14ac:dyDescent="0.25">
      <c r="A1049" s="18" t="str">
        <f t="shared" si="16"/>
        <v>202405-North East5</v>
      </c>
      <c r="B1049" s="76">
        <v>2024</v>
      </c>
      <c r="C1049" s="77">
        <v>143836</v>
      </c>
      <c r="D1049" s="77" t="s">
        <v>87</v>
      </c>
      <c r="E1049" s="77" t="s">
        <v>473</v>
      </c>
      <c r="F1049" s="77" t="s">
        <v>425</v>
      </c>
      <c r="G1049" s="78" t="s">
        <v>537</v>
      </c>
      <c r="H1049" s="77" t="s">
        <v>2</v>
      </c>
      <c r="I1049" s="77" t="s">
        <v>4</v>
      </c>
      <c r="J1049" s="79">
        <v>252</v>
      </c>
      <c r="K1049" s="79">
        <v>760</v>
      </c>
      <c r="L1049" s="79">
        <v>2440</v>
      </c>
      <c r="M1049" s="80">
        <v>113842.8</v>
      </c>
      <c r="N1049" s="80">
        <v>451.75714285714298</v>
      </c>
      <c r="O1049" s="81">
        <v>3.0158730158730198</v>
      </c>
      <c r="P1049" s="81">
        <v>3.2105263157894699</v>
      </c>
      <c r="Q1049" s="77">
        <v>18973.8</v>
      </c>
      <c r="R1049" s="82">
        <v>0.16666666666666699</v>
      </c>
      <c r="S1049" s="77">
        <v>10083.15</v>
      </c>
      <c r="T1049" s="82">
        <v>8.8570818707902399E-2</v>
      </c>
      <c r="U1049" s="83">
        <v>48</v>
      </c>
      <c r="V1049" s="84">
        <v>5</v>
      </c>
    </row>
    <row r="1050" spans="1:22" x14ac:dyDescent="0.25">
      <c r="A1050" s="18" t="str">
        <f t="shared" si="16"/>
        <v>202402-South West8</v>
      </c>
      <c r="B1050" s="76">
        <v>2024</v>
      </c>
      <c r="C1050" s="77">
        <v>737951</v>
      </c>
      <c r="D1050" s="77" t="s">
        <v>392</v>
      </c>
      <c r="E1050" s="77" t="s">
        <v>474</v>
      </c>
      <c r="F1050" s="77" t="s">
        <v>420</v>
      </c>
      <c r="G1050" s="78" t="s">
        <v>537</v>
      </c>
      <c r="H1050" s="77" t="s">
        <v>9</v>
      </c>
      <c r="I1050" s="77" t="s">
        <v>4</v>
      </c>
      <c r="J1050" s="79">
        <v>122</v>
      </c>
      <c r="K1050" s="79">
        <v>467</v>
      </c>
      <c r="L1050" s="79">
        <v>2383</v>
      </c>
      <c r="M1050" s="80">
        <v>113573.719</v>
      </c>
      <c r="N1050" s="80">
        <v>930.93212295082003</v>
      </c>
      <c r="O1050" s="81">
        <v>3.8278688524590199</v>
      </c>
      <c r="P1050" s="81">
        <v>5.1027837259100597</v>
      </c>
      <c r="Q1050" s="77">
        <v>22651.469000000001</v>
      </c>
      <c r="R1050" s="82">
        <v>0.19944287463193799</v>
      </c>
      <c r="S1050" s="77">
        <v>18367.169000000002</v>
      </c>
      <c r="T1050" s="82">
        <v>0.161720239169063</v>
      </c>
      <c r="U1050" s="83">
        <v>49</v>
      </c>
      <c r="V1050" s="84">
        <v>8</v>
      </c>
    </row>
    <row r="1051" spans="1:22" x14ac:dyDescent="0.25">
      <c r="A1051" s="18" t="str">
        <f t="shared" si="16"/>
        <v>202401-North West10</v>
      </c>
      <c r="B1051" s="76">
        <v>2024</v>
      </c>
      <c r="C1051" s="77">
        <v>333866</v>
      </c>
      <c r="D1051" s="77" t="s">
        <v>285</v>
      </c>
      <c r="E1051" s="77" t="s">
        <v>475</v>
      </c>
      <c r="F1051" s="77" t="s">
        <v>404</v>
      </c>
      <c r="G1051" s="78" t="s">
        <v>533</v>
      </c>
      <c r="H1051" s="77" t="s">
        <v>2</v>
      </c>
      <c r="I1051" s="77" t="s">
        <v>4</v>
      </c>
      <c r="J1051" s="79">
        <v>44</v>
      </c>
      <c r="K1051" s="79">
        <v>328</v>
      </c>
      <c r="L1051" s="79">
        <v>2592</v>
      </c>
      <c r="M1051" s="80">
        <v>112316.27499999999</v>
      </c>
      <c r="N1051" s="80">
        <v>2552.6426136363598</v>
      </c>
      <c r="O1051" s="81">
        <v>7.4545454545454497</v>
      </c>
      <c r="P1051" s="81">
        <v>7.9024390243902403</v>
      </c>
      <c r="Q1051" s="77">
        <v>6357.5250000000096</v>
      </c>
      <c r="R1051" s="82">
        <v>5.6603773584905703E-2</v>
      </c>
      <c r="S1051" s="77">
        <v>4728.2450000000099</v>
      </c>
      <c r="T1051" s="82">
        <v>4.2097594493763303E-2</v>
      </c>
      <c r="U1051" s="83">
        <v>50</v>
      </c>
      <c r="V1051" s="84">
        <v>10</v>
      </c>
    </row>
    <row r="1052" spans="1:22" x14ac:dyDescent="0.25">
      <c r="A1052" s="18" t="str">
        <f t="shared" si="16"/>
        <v>202404-South Central12</v>
      </c>
      <c r="B1052" s="76">
        <v>2024</v>
      </c>
      <c r="C1052" s="77">
        <v>866033</v>
      </c>
      <c r="D1052" s="77" t="s">
        <v>338</v>
      </c>
      <c r="E1052" s="77" t="s">
        <v>472</v>
      </c>
      <c r="F1052" s="77" t="s">
        <v>394</v>
      </c>
      <c r="G1052" s="78" t="s">
        <v>534</v>
      </c>
      <c r="H1052" s="77" t="s">
        <v>2</v>
      </c>
      <c r="I1052" s="77" t="s">
        <v>4</v>
      </c>
      <c r="J1052" s="79">
        <v>55</v>
      </c>
      <c r="K1052" s="79">
        <v>337</v>
      </c>
      <c r="L1052" s="79">
        <v>2943</v>
      </c>
      <c r="M1052" s="80">
        <v>111546.205</v>
      </c>
      <c r="N1052" s="80">
        <v>2028.1128181818201</v>
      </c>
      <c r="O1052" s="81">
        <v>6.1272727272727296</v>
      </c>
      <c r="P1052" s="81">
        <v>8.7329376854599392</v>
      </c>
      <c r="Q1052" s="77">
        <v>5815.2049999999999</v>
      </c>
      <c r="R1052" s="82">
        <v>5.2132701421800903E-2</v>
      </c>
      <c r="S1052" s="77">
        <v>3888.0050000000001</v>
      </c>
      <c r="T1052" s="82">
        <v>3.4855556045138403E-2</v>
      </c>
      <c r="U1052" s="83">
        <v>51</v>
      </c>
      <c r="V1052" s="84">
        <v>12</v>
      </c>
    </row>
    <row r="1053" spans="1:22" x14ac:dyDescent="0.25">
      <c r="A1053" s="18" t="str">
        <f t="shared" si="16"/>
        <v>202401-North West11</v>
      </c>
      <c r="B1053" s="76">
        <v>2024</v>
      </c>
      <c r="C1053" s="77">
        <v>249077</v>
      </c>
      <c r="D1053" s="77" t="s">
        <v>277</v>
      </c>
      <c r="E1053" s="77" t="s">
        <v>475</v>
      </c>
      <c r="F1053" s="77" t="s">
        <v>399</v>
      </c>
      <c r="G1053" s="78" t="s">
        <v>534</v>
      </c>
      <c r="H1053" s="77" t="s">
        <v>2</v>
      </c>
      <c r="I1053" s="77" t="s">
        <v>4</v>
      </c>
      <c r="J1053" s="79">
        <v>237</v>
      </c>
      <c r="K1053" s="79">
        <v>722</v>
      </c>
      <c r="L1053" s="79">
        <v>2716</v>
      </c>
      <c r="M1053" s="80">
        <v>109413.495</v>
      </c>
      <c r="N1053" s="80">
        <v>461.66031645569598</v>
      </c>
      <c r="O1053" s="81">
        <v>3.0464135021096999</v>
      </c>
      <c r="P1053" s="81">
        <v>3.7617728531856001</v>
      </c>
      <c r="Q1053" s="77">
        <v>13436.745000000001</v>
      </c>
      <c r="R1053" s="82">
        <v>0.12280701754386</v>
      </c>
      <c r="S1053" s="77">
        <v>5616.2650000000103</v>
      </c>
      <c r="T1053" s="82">
        <v>5.1330642531801099E-2</v>
      </c>
      <c r="U1053" s="83">
        <v>52</v>
      </c>
      <c r="V1053" s="84">
        <v>11</v>
      </c>
    </row>
    <row r="1054" spans="1:22" x14ac:dyDescent="0.25">
      <c r="A1054" s="18" t="str">
        <f t="shared" si="16"/>
        <v>202403-North Central17</v>
      </c>
      <c r="B1054" s="76">
        <v>2024</v>
      </c>
      <c r="C1054" s="77">
        <v>676623</v>
      </c>
      <c r="D1054" s="77" t="s">
        <v>274</v>
      </c>
      <c r="E1054" s="77" t="s">
        <v>471</v>
      </c>
      <c r="F1054" s="77" t="s">
        <v>401</v>
      </c>
      <c r="G1054" s="78" t="s">
        <v>533</v>
      </c>
      <c r="H1054" s="77" t="s">
        <v>2</v>
      </c>
      <c r="I1054" s="77" t="s">
        <v>4</v>
      </c>
      <c r="J1054" s="79">
        <v>226</v>
      </c>
      <c r="K1054" s="79">
        <v>389</v>
      </c>
      <c r="L1054" s="79">
        <v>2641</v>
      </c>
      <c r="M1054" s="80">
        <v>107936.625</v>
      </c>
      <c r="N1054" s="80">
        <v>477.59568584070797</v>
      </c>
      <c r="O1054" s="81">
        <v>1.7212389380530999</v>
      </c>
      <c r="P1054" s="81">
        <v>6.7892030848329004</v>
      </c>
      <c r="Q1054" s="77">
        <v>13255.375</v>
      </c>
      <c r="R1054" s="82">
        <v>0.12280701754386</v>
      </c>
      <c r="S1054" s="77">
        <v>5822.5750000000098</v>
      </c>
      <c r="T1054" s="82">
        <v>5.3944386347081097E-2</v>
      </c>
      <c r="U1054" s="83">
        <v>53</v>
      </c>
      <c r="V1054" s="84">
        <v>17</v>
      </c>
    </row>
    <row r="1055" spans="1:22" x14ac:dyDescent="0.25">
      <c r="A1055" s="18" t="str">
        <f t="shared" si="16"/>
        <v>202402-South West9</v>
      </c>
      <c r="B1055" s="76">
        <v>2024</v>
      </c>
      <c r="C1055" s="77">
        <v>852502</v>
      </c>
      <c r="D1055" s="77" t="s">
        <v>567</v>
      </c>
      <c r="E1055" s="77" t="s">
        <v>474</v>
      </c>
      <c r="F1055" s="77" t="s">
        <v>426</v>
      </c>
      <c r="G1055" s="78" t="s">
        <v>538</v>
      </c>
      <c r="H1055" s="77" t="s">
        <v>2</v>
      </c>
      <c r="I1055" s="77" t="s">
        <v>4</v>
      </c>
      <c r="J1055" s="79">
        <v>79</v>
      </c>
      <c r="K1055" s="79">
        <v>501</v>
      </c>
      <c r="L1055" s="79">
        <v>2795</v>
      </c>
      <c r="M1055" s="80">
        <v>107693.85</v>
      </c>
      <c r="N1055" s="80">
        <v>1363.21329113924</v>
      </c>
      <c r="O1055" s="81">
        <v>6.3417721518987298</v>
      </c>
      <c r="P1055" s="81">
        <v>5.5788423153692603</v>
      </c>
      <c r="Q1055" s="77">
        <v>9790.35</v>
      </c>
      <c r="R1055" s="82">
        <v>9.0909090909090995E-2</v>
      </c>
      <c r="S1055" s="77">
        <v>6810.77</v>
      </c>
      <c r="T1055" s="82">
        <v>6.3241958570521895E-2</v>
      </c>
      <c r="U1055" s="83">
        <v>54</v>
      </c>
      <c r="V1055" s="84">
        <v>9</v>
      </c>
    </row>
    <row r="1056" spans="1:22" x14ac:dyDescent="0.25">
      <c r="A1056" s="18" t="str">
        <f t="shared" si="16"/>
        <v>202403-North Central18</v>
      </c>
      <c r="B1056" s="76">
        <v>2024</v>
      </c>
      <c r="C1056" s="77">
        <v>247473</v>
      </c>
      <c r="D1056" s="77" t="s">
        <v>283</v>
      </c>
      <c r="E1056" s="77" t="s">
        <v>471</v>
      </c>
      <c r="F1056" s="77" t="s">
        <v>427</v>
      </c>
      <c r="G1056" s="78" t="s">
        <v>533</v>
      </c>
      <c r="H1056" s="77" t="s">
        <v>2</v>
      </c>
      <c r="I1056" s="77" t="s">
        <v>4</v>
      </c>
      <c r="J1056" s="79">
        <v>250</v>
      </c>
      <c r="K1056" s="79">
        <v>580</v>
      </c>
      <c r="L1056" s="79">
        <v>2299</v>
      </c>
      <c r="M1056" s="80">
        <v>106932.2472</v>
      </c>
      <c r="N1056" s="80">
        <v>427.72898880000002</v>
      </c>
      <c r="O1056" s="81">
        <v>2.3199999999999998</v>
      </c>
      <c r="P1056" s="81">
        <v>3.9637931034482801</v>
      </c>
      <c r="Q1056" s="77">
        <v>22400.997200000002</v>
      </c>
      <c r="R1056" s="82">
        <v>0.20948776245300799</v>
      </c>
      <c r="S1056" s="77">
        <v>14017.947200000001</v>
      </c>
      <c r="T1056" s="82">
        <v>0.131091860192385</v>
      </c>
      <c r="U1056" s="83">
        <v>55</v>
      </c>
      <c r="V1056" s="84">
        <v>18</v>
      </c>
    </row>
    <row r="1057" spans="1:22" x14ac:dyDescent="0.25">
      <c r="A1057" s="18" t="str">
        <f t="shared" si="16"/>
        <v>202404-South Central13</v>
      </c>
      <c r="B1057" s="76">
        <v>2024</v>
      </c>
      <c r="C1057" s="77">
        <v>167602</v>
      </c>
      <c r="D1057" s="77" t="s">
        <v>5</v>
      </c>
      <c r="E1057" s="77" t="s">
        <v>472</v>
      </c>
      <c r="F1057" s="77" t="s">
        <v>422</v>
      </c>
      <c r="G1057" s="78" t="s">
        <v>534</v>
      </c>
      <c r="H1057" s="77" t="s">
        <v>2</v>
      </c>
      <c r="I1057" s="77" t="s">
        <v>4</v>
      </c>
      <c r="J1057" s="79">
        <v>77</v>
      </c>
      <c r="K1057" s="79">
        <v>412</v>
      </c>
      <c r="L1057" s="79">
        <v>2736</v>
      </c>
      <c r="M1057" s="80">
        <v>106686.8968</v>
      </c>
      <c r="N1057" s="80">
        <v>1385.5441142857101</v>
      </c>
      <c r="O1057" s="81">
        <v>5.3506493506493502</v>
      </c>
      <c r="P1057" s="81">
        <v>6.6407766990291304</v>
      </c>
      <c r="Q1057" s="77">
        <v>9573.1467999999895</v>
      </c>
      <c r="R1057" s="82">
        <v>8.9731233048667897E-2</v>
      </c>
      <c r="S1057" s="77">
        <v>6934.8667999999898</v>
      </c>
      <c r="T1057" s="82">
        <v>6.5002048124057799E-2</v>
      </c>
      <c r="U1057" s="83">
        <v>56</v>
      </c>
      <c r="V1057" s="84">
        <v>13</v>
      </c>
    </row>
    <row r="1058" spans="1:22" x14ac:dyDescent="0.25">
      <c r="A1058" s="18" t="str">
        <f t="shared" si="16"/>
        <v>202406-South East1</v>
      </c>
      <c r="B1058" s="76">
        <v>2024</v>
      </c>
      <c r="C1058" s="77">
        <v>145944</v>
      </c>
      <c r="D1058" s="77" t="s">
        <v>482</v>
      </c>
      <c r="E1058" s="77" t="s">
        <v>476</v>
      </c>
      <c r="F1058" s="77" t="s">
        <v>397</v>
      </c>
      <c r="G1058" s="78" t="s">
        <v>536</v>
      </c>
      <c r="H1058" s="77" t="s">
        <v>9</v>
      </c>
      <c r="I1058" s="77" t="s">
        <v>4</v>
      </c>
      <c r="J1058" s="79">
        <v>164</v>
      </c>
      <c r="K1058" s="79">
        <v>553</v>
      </c>
      <c r="L1058" s="79">
        <v>2037</v>
      </c>
      <c r="M1058" s="80">
        <v>106316.64</v>
      </c>
      <c r="N1058" s="80">
        <v>648.27219512195097</v>
      </c>
      <c r="O1058" s="81">
        <v>3.3719512195122001</v>
      </c>
      <c r="P1058" s="81">
        <v>3.6835443037974702</v>
      </c>
      <c r="Q1058" s="77">
        <v>28142.639999999999</v>
      </c>
      <c r="R1058" s="82">
        <v>0.26470588235294101</v>
      </c>
      <c r="S1058" s="77">
        <v>22457.18</v>
      </c>
      <c r="T1058" s="82">
        <v>0.21122921115641</v>
      </c>
      <c r="U1058" s="83">
        <v>57</v>
      </c>
      <c r="V1058" s="84">
        <v>1</v>
      </c>
    </row>
    <row r="1059" spans="1:22" x14ac:dyDescent="0.25">
      <c r="A1059" s="18" t="str">
        <f t="shared" si="16"/>
        <v>202401-North West12</v>
      </c>
      <c r="B1059" s="76">
        <v>2024</v>
      </c>
      <c r="C1059" s="77">
        <v>762085</v>
      </c>
      <c r="D1059" s="77" t="s">
        <v>210</v>
      </c>
      <c r="E1059" s="77" t="s">
        <v>475</v>
      </c>
      <c r="F1059" s="77" t="s">
        <v>414</v>
      </c>
      <c r="G1059" s="78" t="s">
        <v>538</v>
      </c>
      <c r="H1059" s="77" t="s">
        <v>9</v>
      </c>
      <c r="I1059" s="77" t="s">
        <v>4</v>
      </c>
      <c r="J1059" s="79">
        <v>137</v>
      </c>
      <c r="K1059" s="79">
        <v>537</v>
      </c>
      <c r="L1059" s="79">
        <v>2297</v>
      </c>
      <c r="M1059" s="80">
        <v>106039.5</v>
      </c>
      <c r="N1059" s="80">
        <v>774.01094890510899</v>
      </c>
      <c r="O1059" s="81">
        <v>3.9197080291970798</v>
      </c>
      <c r="P1059" s="81">
        <v>4.2774674115456204</v>
      </c>
      <c r="Q1059" s="77">
        <v>17673.25</v>
      </c>
      <c r="R1059" s="82">
        <v>0.16666666666666699</v>
      </c>
      <c r="S1059" s="77">
        <v>13036.33</v>
      </c>
      <c r="T1059" s="82">
        <v>0.12293843331965899</v>
      </c>
      <c r="U1059" s="83">
        <v>58</v>
      </c>
      <c r="V1059" s="84">
        <v>12</v>
      </c>
    </row>
    <row r="1060" spans="1:22" x14ac:dyDescent="0.25">
      <c r="A1060" s="18" t="str">
        <f t="shared" si="16"/>
        <v>202404-South Central14</v>
      </c>
      <c r="B1060" s="76">
        <v>2024</v>
      </c>
      <c r="C1060" s="77">
        <v>925350</v>
      </c>
      <c r="D1060" s="77" t="s">
        <v>166</v>
      </c>
      <c r="E1060" s="77" t="s">
        <v>472</v>
      </c>
      <c r="F1060" s="77" t="s">
        <v>403</v>
      </c>
      <c r="G1060" s="78" t="s">
        <v>537</v>
      </c>
      <c r="H1060" s="77" t="s">
        <v>2</v>
      </c>
      <c r="I1060" s="77" t="s">
        <v>4</v>
      </c>
      <c r="J1060" s="79">
        <v>248</v>
      </c>
      <c r="K1060" s="79">
        <v>510</v>
      </c>
      <c r="L1060" s="79">
        <v>2495</v>
      </c>
      <c r="M1060" s="80">
        <v>105772.2</v>
      </c>
      <c r="N1060" s="80">
        <v>426.50080645161302</v>
      </c>
      <c r="O1060" s="81">
        <v>2.05645161290323</v>
      </c>
      <c r="P1060" s="81">
        <v>4.8921568627451002</v>
      </c>
      <c r="Q1060" s="77">
        <v>17628.7</v>
      </c>
      <c r="R1060" s="82">
        <v>0.16666666666666699</v>
      </c>
      <c r="S1060" s="77">
        <v>9929.58</v>
      </c>
      <c r="T1060" s="82">
        <v>9.3877030070283099E-2</v>
      </c>
      <c r="U1060" s="83">
        <v>59</v>
      </c>
      <c r="V1060" s="84">
        <v>14</v>
      </c>
    </row>
    <row r="1061" spans="1:22" x14ac:dyDescent="0.25">
      <c r="A1061" s="18" t="str">
        <f t="shared" si="16"/>
        <v>202401-North West13</v>
      </c>
      <c r="B1061" s="76">
        <v>2024</v>
      </c>
      <c r="C1061" s="77">
        <v>852502</v>
      </c>
      <c r="D1061" s="77" t="s">
        <v>567</v>
      </c>
      <c r="E1061" s="77" t="s">
        <v>475</v>
      </c>
      <c r="F1061" s="77" t="s">
        <v>412</v>
      </c>
      <c r="G1061" s="78" t="s">
        <v>538</v>
      </c>
      <c r="H1061" s="77" t="s">
        <v>2</v>
      </c>
      <c r="I1061" s="77" t="s">
        <v>4</v>
      </c>
      <c r="J1061" s="79">
        <v>34</v>
      </c>
      <c r="K1061" s="79">
        <v>310</v>
      </c>
      <c r="L1061" s="79">
        <v>2473</v>
      </c>
      <c r="M1061" s="80">
        <v>104700.47500000001</v>
      </c>
      <c r="N1061" s="80">
        <v>3079.4257352941199</v>
      </c>
      <c r="O1061" s="81">
        <v>9.1176470588235308</v>
      </c>
      <c r="P1061" s="81">
        <v>7.9774193548387098</v>
      </c>
      <c r="Q1061" s="77">
        <v>9518.2250000000004</v>
      </c>
      <c r="R1061" s="82">
        <v>9.0909090909090898E-2</v>
      </c>
      <c r="S1061" s="77">
        <v>8215.7250000000004</v>
      </c>
      <c r="T1061" s="82">
        <v>7.8468841712513698E-2</v>
      </c>
      <c r="U1061" s="83">
        <v>60</v>
      </c>
      <c r="V1061" s="84">
        <v>13</v>
      </c>
    </row>
    <row r="1062" spans="1:22" x14ac:dyDescent="0.25">
      <c r="A1062" s="18" t="str">
        <f t="shared" si="16"/>
        <v>202401-North West14</v>
      </c>
      <c r="B1062" s="76">
        <v>2024</v>
      </c>
      <c r="C1062" s="77">
        <v>519127</v>
      </c>
      <c r="D1062" s="77" t="s">
        <v>568</v>
      </c>
      <c r="E1062" s="77" t="s">
        <v>475</v>
      </c>
      <c r="F1062" s="77" t="s">
        <v>565</v>
      </c>
      <c r="G1062" s="78" t="s">
        <v>538</v>
      </c>
      <c r="H1062" s="77" t="s">
        <v>9</v>
      </c>
      <c r="I1062" s="77" t="s">
        <v>4</v>
      </c>
      <c r="J1062" s="79">
        <v>165</v>
      </c>
      <c r="K1062" s="79">
        <v>516</v>
      </c>
      <c r="L1062" s="79">
        <v>2689</v>
      </c>
      <c r="M1062" s="80">
        <v>104518.08</v>
      </c>
      <c r="N1062" s="80">
        <v>633.44290909090898</v>
      </c>
      <c r="O1062" s="81">
        <v>3.1272727272727301</v>
      </c>
      <c r="P1062" s="81">
        <v>5.2112403100775202</v>
      </c>
      <c r="Q1062" s="77">
        <v>7742.0800000000099</v>
      </c>
      <c r="R1062" s="82">
        <v>7.4074074074074195E-2</v>
      </c>
      <c r="S1062" s="77">
        <v>2279.9200000000101</v>
      </c>
      <c r="T1062" s="82">
        <v>2.1813642194728498E-2</v>
      </c>
      <c r="U1062" s="83">
        <v>61</v>
      </c>
      <c r="V1062" s="84">
        <v>14</v>
      </c>
    </row>
    <row r="1063" spans="1:22" x14ac:dyDescent="0.25">
      <c r="A1063" s="18" t="str">
        <f t="shared" si="16"/>
        <v>202405-North East6</v>
      </c>
      <c r="B1063" s="76">
        <v>2024</v>
      </c>
      <c r="C1063" s="77">
        <v>961606</v>
      </c>
      <c r="D1063" s="77" t="s">
        <v>264</v>
      </c>
      <c r="E1063" s="77" t="s">
        <v>473</v>
      </c>
      <c r="F1063" s="77" t="s">
        <v>406</v>
      </c>
      <c r="G1063" s="78" t="s">
        <v>535</v>
      </c>
      <c r="H1063" s="77" t="s">
        <v>9</v>
      </c>
      <c r="I1063" s="77" t="s">
        <v>4</v>
      </c>
      <c r="J1063" s="79">
        <v>119</v>
      </c>
      <c r="K1063" s="79">
        <v>479</v>
      </c>
      <c r="L1063" s="79">
        <v>2145</v>
      </c>
      <c r="M1063" s="80">
        <v>103785.40700000001</v>
      </c>
      <c r="N1063" s="80">
        <v>872.14627731092401</v>
      </c>
      <c r="O1063" s="81">
        <v>4.0252100840336098</v>
      </c>
      <c r="P1063" s="81">
        <v>4.4780793319415402</v>
      </c>
      <c r="Q1063" s="77">
        <v>24399.656999999999</v>
      </c>
      <c r="R1063" s="82">
        <v>0.23509718471306801</v>
      </c>
      <c r="S1063" s="77">
        <v>20072.456999999999</v>
      </c>
      <c r="T1063" s="82">
        <v>0.19340346181809501</v>
      </c>
      <c r="U1063" s="83">
        <v>62</v>
      </c>
      <c r="V1063" s="84">
        <v>6</v>
      </c>
    </row>
    <row r="1064" spans="1:22" x14ac:dyDescent="0.25">
      <c r="A1064" s="18" t="str">
        <f t="shared" si="16"/>
        <v>202402-South West10</v>
      </c>
      <c r="B1064" s="76">
        <v>2024</v>
      </c>
      <c r="C1064" s="77">
        <v>146932</v>
      </c>
      <c r="D1064" s="77" t="s">
        <v>493</v>
      </c>
      <c r="E1064" s="77" t="s">
        <v>474</v>
      </c>
      <c r="F1064" s="77" t="s">
        <v>526</v>
      </c>
      <c r="G1064" s="78" t="s">
        <v>537</v>
      </c>
      <c r="H1064" s="77" t="s">
        <v>9</v>
      </c>
      <c r="I1064" s="77" t="s">
        <v>4</v>
      </c>
      <c r="J1064" s="79">
        <v>114</v>
      </c>
      <c r="K1064" s="79">
        <v>405</v>
      </c>
      <c r="L1064" s="79">
        <v>2014</v>
      </c>
      <c r="M1064" s="80">
        <v>102215.302</v>
      </c>
      <c r="N1064" s="80">
        <v>896.62545614035105</v>
      </c>
      <c r="O1064" s="81">
        <v>3.5526315789473699</v>
      </c>
      <c r="P1064" s="81">
        <v>4.9728395061728401</v>
      </c>
      <c r="Q1064" s="77">
        <v>19132.552</v>
      </c>
      <c r="R1064" s="82">
        <v>0.18717894117262401</v>
      </c>
      <c r="S1064" s="77">
        <v>15158.182000000001</v>
      </c>
      <c r="T1064" s="82">
        <v>0.148296602401077</v>
      </c>
      <c r="U1064" s="83">
        <v>63</v>
      </c>
      <c r="V1064" s="84">
        <v>10</v>
      </c>
    </row>
    <row r="1065" spans="1:22" x14ac:dyDescent="0.25">
      <c r="A1065" s="18" t="str">
        <f t="shared" si="16"/>
        <v>202405-North East7</v>
      </c>
      <c r="B1065" s="76">
        <v>2024</v>
      </c>
      <c r="C1065" s="77">
        <v>260421</v>
      </c>
      <c r="D1065" s="77" t="s">
        <v>569</v>
      </c>
      <c r="E1065" s="77" t="s">
        <v>473</v>
      </c>
      <c r="F1065" s="77" t="s">
        <v>570</v>
      </c>
      <c r="G1065" s="78" t="s">
        <v>535</v>
      </c>
      <c r="H1065" s="77" t="s">
        <v>2</v>
      </c>
      <c r="I1065" s="77" t="s">
        <v>4</v>
      </c>
      <c r="J1065" s="79">
        <v>105</v>
      </c>
      <c r="K1065" s="79">
        <v>358</v>
      </c>
      <c r="L1065" s="79">
        <v>2425</v>
      </c>
      <c r="M1065" s="80">
        <v>99339.964999999997</v>
      </c>
      <c r="N1065" s="80">
        <v>946.09490476190399</v>
      </c>
      <c r="O1065" s="81">
        <v>3.4095238095238098</v>
      </c>
      <c r="P1065" s="81">
        <v>6.7737430167597799</v>
      </c>
      <c r="Q1065" s="77">
        <v>9351.2149999999892</v>
      </c>
      <c r="R1065" s="82">
        <v>9.4133463807844098E-2</v>
      </c>
      <c r="S1065" s="77">
        <v>5602.91499999999</v>
      </c>
      <c r="T1065" s="82">
        <v>5.6401419106600202E-2</v>
      </c>
      <c r="U1065" s="83">
        <v>64</v>
      </c>
      <c r="V1065" s="84">
        <v>7</v>
      </c>
    </row>
    <row r="1066" spans="1:22" x14ac:dyDescent="0.25">
      <c r="A1066" s="18" t="str">
        <f t="shared" si="16"/>
        <v>202402-South West11</v>
      </c>
      <c r="B1066" s="76">
        <v>2024</v>
      </c>
      <c r="C1066" s="77">
        <v>903026</v>
      </c>
      <c r="D1066" s="77" t="s">
        <v>503</v>
      </c>
      <c r="E1066" s="77" t="s">
        <v>474</v>
      </c>
      <c r="F1066" s="77" t="s">
        <v>402</v>
      </c>
      <c r="G1066" s="78" t="s">
        <v>537</v>
      </c>
      <c r="H1066" s="77" t="s">
        <v>9</v>
      </c>
      <c r="I1066" s="77" t="s">
        <v>4</v>
      </c>
      <c r="J1066" s="79">
        <v>142</v>
      </c>
      <c r="K1066" s="79">
        <v>440</v>
      </c>
      <c r="L1066" s="79">
        <v>2221</v>
      </c>
      <c r="M1066" s="80">
        <v>98588.07</v>
      </c>
      <c r="N1066" s="80">
        <v>694.28218309859199</v>
      </c>
      <c r="O1066" s="81">
        <v>3.0985915492957701</v>
      </c>
      <c r="P1066" s="81">
        <v>5.0477272727272702</v>
      </c>
      <c r="Q1066" s="77">
        <v>7302.8200000000097</v>
      </c>
      <c r="R1066" s="82">
        <v>7.4074074074074195E-2</v>
      </c>
      <c r="S1066" s="77">
        <v>2423.0900000000101</v>
      </c>
      <c r="T1066" s="82">
        <v>2.4577923069190901E-2</v>
      </c>
      <c r="U1066" s="83">
        <v>65</v>
      </c>
      <c r="V1066" s="84">
        <v>11</v>
      </c>
    </row>
    <row r="1067" spans="1:22" x14ac:dyDescent="0.25">
      <c r="A1067" s="18" t="str">
        <f t="shared" si="16"/>
        <v>202402-South West12</v>
      </c>
      <c r="B1067" s="76">
        <v>2024</v>
      </c>
      <c r="C1067" s="77">
        <v>864241</v>
      </c>
      <c r="D1067" s="77" t="s">
        <v>129</v>
      </c>
      <c r="E1067" s="77" t="s">
        <v>474</v>
      </c>
      <c r="F1067" s="77" t="s">
        <v>402</v>
      </c>
      <c r="G1067" s="78" t="s">
        <v>537</v>
      </c>
      <c r="H1067" s="77" t="s">
        <v>2</v>
      </c>
      <c r="I1067" s="77" t="s">
        <v>4</v>
      </c>
      <c r="J1067" s="79">
        <v>52</v>
      </c>
      <c r="K1067" s="79">
        <v>393</v>
      </c>
      <c r="L1067" s="79">
        <v>2324</v>
      </c>
      <c r="M1067" s="80">
        <v>96947.4</v>
      </c>
      <c r="N1067" s="80">
        <v>1864.3730769230799</v>
      </c>
      <c r="O1067" s="81">
        <v>7.5576923076923102</v>
      </c>
      <c r="P1067" s="81">
        <v>5.9134860050890596</v>
      </c>
      <c r="Q1067" s="77">
        <v>8813.4000000000106</v>
      </c>
      <c r="R1067" s="82">
        <v>9.0909090909090995E-2</v>
      </c>
      <c r="S1067" s="77">
        <v>6789.67</v>
      </c>
      <c r="T1067" s="82">
        <v>7.0034575450192593E-2</v>
      </c>
      <c r="U1067" s="83">
        <v>66</v>
      </c>
      <c r="V1067" s="84">
        <v>12</v>
      </c>
    </row>
    <row r="1068" spans="1:22" x14ac:dyDescent="0.25">
      <c r="A1068" s="18" t="str">
        <f t="shared" si="16"/>
        <v>202405-North East8</v>
      </c>
      <c r="B1068" s="76">
        <v>2024</v>
      </c>
      <c r="C1068" s="77">
        <v>375019</v>
      </c>
      <c r="D1068" s="77" t="s">
        <v>95</v>
      </c>
      <c r="E1068" s="77" t="s">
        <v>473</v>
      </c>
      <c r="F1068" s="77" t="s">
        <v>425</v>
      </c>
      <c r="G1068" s="78" t="s">
        <v>535</v>
      </c>
      <c r="H1068" s="77" t="s">
        <v>9</v>
      </c>
      <c r="I1068" s="77" t="s">
        <v>4</v>
      </c>
      <c r="J1068" s="79">
        <v>149</v>
      </c>
      <c r="K1068" s="79">
        <v>568</v>
      </c>
      <c r="L1068" s="79">
        <v>2373</v>
      </c>
      <c r="M1068" s="80">
        <v>95109.3</v>
      </c>
      <c r="N1068" s="80">
        <v>638.31744966442898</v>
      </c>
      <c r="O1068" s="81">
        <v>3.8120805369127502</v>
      </c>
      <c r="P1068" s="81">
        <v>4.1778169014084501</v>
      </c>
      <c r="Q1068" s="77">
        <v>15851.55</v>
      </c>
      <c r="R1068" s="82">
        <v>0.16666666666666699</v>
      </c>
      <c r="S1068" s="77">
        <v>10460.950000000001</v>
      </c>
      <c r="T1068" s="82">
        <v>0.109988718243116</v>
      </c>
      <c r="U1068" s="83">
        <v>67</v>
      </c>
      <c r="V1068" s="84">
        <v>8</v>
      </c>
    </row>
    <row r="1069" spans="1:22" x14ac:dyDescent="0.25">
      <c r="A1069" s="18" t="str">
        <f t="shared" si="16"/>
        <v>202403-North Central19</v>
      </c>
      <c r="B1069" s="76">
        <v>2024</v>
      </c>
      <c r="C1069" s="77">
        <v>537905</v>
      </c>
      <c r="D1069" s="77" t="s">
        <v>109</v>
      </c>
      <c r="E1069" s="77" t="s">
        <v>471</v>
      </c>
      <c r="F1069" s="77" t="s">
        <v>408</v>
      </c>
      <c r="G1069" s="78" t="s">
        <v>534</v>
      </c>
      <c r="H1069" s="77" t="s">
        <v>2</v>
      </c>
      <c r="I1069" s="77" t="s">
        <v>4</v>
      </c>
      <c r="J1069" s="79">
        <v>179</v>
      </c>
      <c r="K1069" s="79">
        <v>516</v>
      </c>
      <c r="L1069" s="79">
        <v>2357</v>
      </c>
      <c r="M1069" s="80">
        <v>92348.64</v>
      </c>
      <c r="N1069" s="80">
        <v>515.91418994413402</v>
      </c>
      <c r="O1069" s="81">
        <v>2.8826815642458099</v>
      </c>
      <c r="P1069" s="81">
        <v>4.5678294573643399</v>
      </c>
      <c r="Q1069" s="77">
        <v>6840.6400000000103</v>
      </c>
      <c r="R1069" s="82">
        <v>7.4074074074074098E-2</v>
      </c>
      <c r="S1069" s="77">
        <v>727.89000000000999</v>
      </c>
      <c r="T1069" s="82">
        <v>7.8819785543134194E-3</v>
      </c>
      <c r="U1069" s="83">
        <v>68</v>
      </c>
      <c r="V1069" s="84">
        <v>19</v>
      </c>
    </row>
    <row r="1070" spans="1:22" x14ac:dyDescent="0.25">
      <c r="A1070" s="18" t="str">
        <f t="shared" si="16"/>
        <v>202404-South Central15</v>
      </c>
      <c r="B1070" s="76">
        <v>2024</v>
      </c>
      <c r="C1070" s="77">
        <v>122095</v>
      </c>
      <c r="D1070" s="77" t="s">
        <v>492</v>
      </c>
      <c r="E1070" s="77" t="s">
        <v>472</v>
      </c>
      <c r="F1070" s="77" t="s">
        <v>398</v>
      </c>
      <c r="G1070" s="78" t="s">
        <v>537</v>
      </c>
      <c r="H1070" s="77" t="s">
        <v>2</v>
      </c>
      <c r="I1070" s="77" t="s">
        <v>4</v>
      </c>
      <c r="J1070" s="79">
        <v>187</v>
      </c>
      <c r="K1070" s="79">
        <v>619</v>
      </c>
      <c r="L1070" s="79">
        <v>2365</v>
      </c>
      <c r="M1070" s="80">
        <v>90876.21</v>
      </c>
      <c r="N1070" s="80">
        <v>485.96903743315499</v>
      </c>
      <c r="O1070" s="81">
        <v>3.3101604278074901</v>
      </c>
      <c r="P1070" s="81">
        <v>3.82067851373183</v>
      </c>
      <c r="Q1070" s="77">
        <v>4582.20999999999</v>
      </c>
      <c r="R1070" s="82">
        <v>5.0422547331144103E-2</v>
      </c>
      <c r="S1070" s="77">
        <v>-1450.6700000000101</v>
      </c>
      <c r="T1070" s="82">
        <v>-1.5963143709448398E-2</v>
      </c>
      <c r="U1070" s="83">
        <v>69</v>
      </c>
      <c r="V1070" s="84">
        <v>15</v>
      </c>
    </row>
    <row r="1071" spans="1:22" x14ac:dyDescent="0.25">
      <c r="A1071" s="18" t="str">
        <f t="shared" si="16"/>
        <v>202404-South Central16</v>
      </c>
      <c r="B1071" s="76">
        <v>2024</v>
      </c>
      <c r="C1071" s="77">
        <v>107439</v>
      </c>
      <c r="D1071" s="77" t="s">
        <v>1</v>
      </c>
      <c r="E1071" s="77" t="s">
        <v>472</v>
      </c>
      <c r="F1071" s="77" t="s">
        <v>403</v>
      </c>
      <c r="G1071" s="78" t="s">
        <v>534</v>
      </c>
      <c r="H1071" s="77" t="s">
        <v>2</v>
      </c>
      <c r="I1071" s="77" t="s">
        <v>4</v>
      </c>
      <c r="J1071" s="79">
        <v>245</v>
      </c>
      <c r="K1071" s="79">
        <v>659</v>
      </c>
      <c r="L1071" s="79">
        <v>2189</v>
      </c>
      <c r="M1071" s="80">
        <v>90307.266000000003</v>
      </c>
      <c r="N1071" s="80">
        <v>368.601085714286</v>
      </c>
      <c r="O1071" s="81">
        <v>2.6897959183673499</v>
      </c>
      <c r="P1071" s="81">
        <v>3.3216995447648001</v>
      </c>
      <c r="Q1071" s="77">
        <v>5498.2659999999896</v>
      </c>
      <c r="R1071" s="82">
        <v>6.0883982469361803E-2</v>
      </c>
      <c r="S1071" s="77">
        <v>-2257.5740000000101</v>
      </c>
      <c r="T1071" s="82">
        <v>-2.49988079585978E-2</v>
      </c>
      <c r="U1071" s="83">
        <v>70</v>
      </c>
      <c r="V1071" s="84">
        <v>16</v>
      </c>
    </row>
    <row r="1072" spans="1:22" x14ac:dyDescent="0.25">
      <c r="A1072" s="18" t="str">
        <f t="shared" si="16"/>
        <v>202401-North West15</v>
      </c>
      <c r="B1072" s="76">
        <v>2024</v>
      </c>
      <c r="C1072" s="77">
        <v>629321</v>
      </c>
      <c r="D1072" s="77" t="s">
        <v>168</v>
      </c>
      <c r="E1072" s="77" t="s">
        <v>475</v>
      </c>
      <c r="F1072" s="77" t="s">
        <v>399</v>
      </c>
      <c r="G1072" s="78" t="s">
        <v>538</v>
      </c>
      <c r="H1072" s="77" t="s">
        <v>9</v>
      </c>
      <c r="I1072" s="77" t="s">
        <v>4</v>
      </c>
      <c r="J1072" s="79">
        <v>126</v>
      </c>
      <c r="K1072" s="79">
        <v>529</v>
      </c>
      <c r="L1072" s="79">
        <v>1777</v>
      </c>
      <c r="M1072" s="80">
        <v>89986.561000000002</v>
      </c>
      <c r="N1072" s="80">
        <v>714.17905555555501</v>
      </c>
      <c r="O1072" s="81">
        <v>4.1984126984127004</v>
      </c>
      <c r="P1072" s="81">
        <v>3.3591682419659699</v>
      </c>
      <c r="Q1072" s="77">
        <v>18598.811000000002</v>
      </c>
      <c r="R1072" s="82">
        <v>0.20668431811723501</v>
      </c>
      <c r="S1072" s="77">
        <v>14298.450999999999</v>
      </c>
      <c r="T1072" s="82">
        <v>0.158895404392663</v>
      </c>
      <c r="U1072" s="83">
        <v>71</v>
      </c>
      <c r="V1072" s="84">
        <v>15</v>
      </c>
    </row>
    <row r="1073" spans="1:22" x14ac:dyDescent="0.25">
      <c r="A1073" s="18" t="str">
        <f t="shared" si="16"/>
        <v>202403-North Central20</v>
      </c>
      <c r="B1073" s="76">
        <v>2024</v>
      </c>
      <c r="C1073" s="77">
        <v>302233</v>
      </c>
      <c r="D1073" s="77" t="s">
        <v>75</v>
      </c>
      <c r="E1073" s="77" t="s">
        <v>471</v>
      </c>
      <c r="F1073" s="77" t="s">
        <v>396</v>
      </c>
      <c r="G1073" s="78" t="s">
        <v>533</v>
      </c>
      <c r="H1073" s="77" t="s">
        <v>2</v>
      </c>
      <c r="I1073" s="77" t="s">
        <v>4</v>
      </c>
      <c r="J1073" s="79">
        <v>123</v>
      </c>
      <c r="K1073" s="79">
        <v>449</v>
      </c>
      <c r="L1073" s="79">
        <v>1741</v>
      </c>
      <c r="M1073" s="80">
        <v>88707.9</v>
      </c>
      <c r="N1073" s="80">
        <v>721.20243902438995</v>
      </c>
      <c r="O1073" s="81">
        <v>3.6504065040650402</v>
      </c>
      <c r="P1073" s="81">
        <v>3.87750556792873</v>
      </c>
      <c r="Q1073" s="77">
        <v>14784.65</v>
      </c>
      <c r="R1073" s="82">
        <v>0.16666666666666699</v>
      </c>
      <c r="S1073" s="77">
        <v>10488.2</v>
      </c>
      <c r="T1073" s="82">
        <v>0.11823298714094201</v>
      </c>
      <c r="U1073" s="83">
        <v>72</v>
      </c>
      <c r="V1073" s="84">
        <v>20</v>
      </c>
    </row>
    <row r="1074" spans="1:22" x14ac:dyDescent="0.25">
      <c r="A1074" s="18" t="str">
        <f t="shared" si="16"/>
        <v>202405-North East9</v>
      </c>
      <c r="B1074" s="76">
        <v>2024</v>
      </c>
      <c r="C1074" s="77">
        <v>110765</v>
      </c>
      <c r="D1074" s="77" t="s">
        <v>12</v>
      </c>
      <c r="E1074" s="77" t="s">
        <v>473</v>
      </c>
      <c r="F1074" s="77" t="s">
        <v>406</v>
      </c>
      <c r="G1074" s="78" t="s">
        <v>535</v>
      </c>
      <c r="H1074" s="77" t="s">
        <v>9</v>
      </c>
      <c r="I1074" s="77" t="s">
        <v>4</v>
      </c>
      <c r="J1074" s="79">
        <v>114</v>
      </c>
      <c r="K1074" s="79">
        <v>441</v>
      </c>
      <c r="L1074" s="79">
        <v>1954</v>
      </c>
      <c r="M1074" s="80">
        <v>88411.192800000004</v>
      </c>
      <c r="N1074" s="80">
        <v>775.53677894736802</v>
      </c>
      <c r="O1074" s="81">
        <v>3.8684210526315801</v>
      </c>
      <c r="P1074" s="81">
        <v>4.4308390022675699</v>
      </c>
      <c r="Q1074" s="77">
        <v>15607.192800000001</v>
      </c>
      <c r="R1074" s="82">
        <v>0.17652960338750201</v>
      </c>
      <c r="S1074" s="77">
        <v>11480.692800000001</v>
      </c>
      <c r="T1074" s="82">
        <v>0.129855648774823</v>
      </c>
      <c r="U1074" s="83">
        <v>73</v>
      </c>
      <c r="V1074" s="84">
        <v>9</v>
      </c>
    </row>
    <row r="1075" spans="1:22" x14ac:dyDescent="0.25">
      <c r="A1075" s="18" t="str">
        <f t="shared" si="16"/>
        <v>202405-North East10</v>
      </c>
      <c r="B1075" s="76">
        <v>2024</v>
      </c>
      <c r="C1075" s="77">
        <v>734173</v>
      </c>
      <c r="D1075" s="77" t="s">
        <v>64</v>
      </c>
      <c r="E1075" s="77" t="s">
        <v>473</v>
      </c>
      <c r="F1075" s="77" t="s">
        <v>406</v>
      </c>
      <c r="G1075" s="78" t="s">
        <v>533</v>
      </c>
      <c r="H1075" s="77" t="s">
        <v>2</v>
      </c>
      <c r="I1075" s="77" t="s">
        <v>4</v>
      </c>
      <c r="J1075" s="79">
        <v>111</v>
      </c>
      <c r="K1075" s="79">
        <v>445</v>
      </c>
      <c r="L1075" s="79">
        <v>2006</v>
      </c>
      <c r="M1075" s="80">
        <v>88166.039199999999</v>
      </c>
      <c r="N1075" s="80">
        <v>794.288641441442</v>
      </c>
      <c r="O1075" s="81">
        <v>4.0090090090090102</v>
      </c>
      <c r="P1075" s="81">
        <v>4.5078651685393298</v>
      </c>
      <c r="Q1075" s="77">
        <v>14358.539199999999</v>
      </c>
      <c r="R1075" s="82">
        <v>0.162857936346992</v>
      </c>
      <c r="S1075" s="77">
        <v>10324.7392</v>
      </c>
      <c r="T1075" s="82">
        <v>0.11710562585871501</v>
      </c>
      <c r="U1075" s="83">
        <v>74</v>
      </c>
      <c r="V1075" s="84">
        <v>10</v>
      </c>
    </row>
    <row r="1076" spans="1:22" x14ac:dyDescent="0.25">
      <c r="A1076" s="18" t="str">
        <f t="shared" si="16"/>
        <v>202403-North Central21</v>
      </c>
      <c r="B1076" s="76">
        <v>2024</v>
      </c>
      <c r="C1076" s="77">
        <v>729882</v>
      </c>
      <c r="D1076" s="77" t="s">
        <v>195</v>
      </c>
      <c r="E1076" s="77" t="s">
        <v>471</v>
      </c>
      <c r="F1076" s="77" t="s">
        <v>413</v>
      </c>
      <c r="G1076" s="78" t="s">
        <v>533</v>
      </c>
      <c r="H1076" s="77" t="s">
        <v>9</v>
      </c>
      <c r="I1076" s="77" t="s">
        <v>4</v>
      </c>
      <c r="J1076" s="79">
        <v>104</v>
      </c>
      <c r="K1076" s="79">
        <v>385</v>
      </c>
      <c r="L1076" s="79">
        <v>1678</v>
      </c>
      <c r="M1076" s="80">
        <v>86997.989600000001</v>
      </c>
      <c r="N1076" s="80">
        <v>836.51913076923097</v>
      </c>
      <c r="O1076" s="81">
        <v>3.7019230769230802</v>
      </c>
      <c r="P1076" s="81">
        <v>4.3584415584415597</v>
      </c>
      <c r="Q1076" s="77">
        <v>13503.739600000001</v>
      </c>
      <c r="R1076" s="82">
        <v>0.15521898450857999</v>
      </c>
      <c r="S1076" s="77">
        <v>9860.6395999999895</v>
      </c>
      <c r="T1076" s="82">
        <v>0.113343304199756</v>
      </c>
      <c r="U1076" s="83">
        <v>75</v>
      </c>
      <c r="V1076" s="84">
        <v>21</v>
      </c>
    </row>
    <row r="1077" spans="1:22" x14ac:dyDescent="0.25">
      <c r="A1077" s="18" t="str">
        <f t="shared" si="16"/>
        <v>202401-North West16</v>
      </c>
      <c r="B1077" s="76">
        <v>2024</v>
      </c>
      <c r="C1077" s="77">
        <v>167223</v>
      </c>
      <c r="D1077" s="77" t="s">
        <v>33</v>
      </c>
      <c r="E1077" s="77" t="s">
        <v>475</v>
      </c>
      <c r="F1077" s="77" t="s">
        <v>414</v>
      </c>
      <c r="G1077" s="78" t="s">
        <v>538</v>
      </c>
      <c r="H1077" s="77" t="s">
        <v>9</v>
      </c>
      <c r="I1077" s="77" t="s">
        <v>4</v>
      </c>
      <c r="J1077" s="79">
        <v>112</v>
      </c>
      <c r="K1077" s="79">
        <v>432</v>
      </c>
      <c r="L1077" s="79">
        <v>1764</v>
      </c>
      <c r="M1077" s="80">
        <v>86924.419200000004</v>
      </c>
      <c r="N1077" s="80">
        <v>776.11088571428502</v>
      </c>
      <c r="O1077" s="81">
        <v>3.8571428571428599</v>
      </c>
      <c r="P1077" s="81">
        <v>4.0833333333333304</v>
      </c>
      <c r="Q1077" s="77">
        <v>15830.4192</v>
      </c>
      <c r="R1077" s="82">
        <v>0.182117054628534</v>
      </c>
      <c r="S1077" s="77">
        <v>12044.6592</v>
      </c>
      <c r="T1077" s="82">
        <v>0.138564736018391</v>
      </c>
      <c r="U1077" s="83">
        <v>76</v>
      </c>
      <c r="V1077" s="84">
        <v>16</v>
      </c>
    </row>
    <row r="1078" spans="1:22" x14ac:dyDescent="0.25">
      <c r="A1078" s="18" t="str">
        <f t="shared" si="16"/>
        <v>202402-South West13</v>
      </c>
      <c r="B1078" s="76">
        <v>2024</v>
      </c>
      <c r="C1078" s="77">
        <v>287037</v>
      </c>
      <c r="D1078" s="77" t="s">
        <v>70</v>
      </c>
      <c r="E1078" s="77" t="s">
        <v>474</v>
      </c>
      <c r="F1078" s="77" t="s">
        <v>420</v>
      </c>
      <c r="G1078" s="78" t="s">
        <v>537</v>
      </c>
      <c r="H1078" s="77" t="s">
        <v>9</v>
      </c>
      <c r="I1078" s="77" t="s">
        <v>4</v>
      </c>
      <c r="J1078" s="79">
        <v>94</v>
      </c>
      <c r="K1078" s="79">
        <v>357</v>
      </c>
      <c r="L1078" s="79">
        <v>1767</v>
      </c>
      <c r="M1078" s="80">
        <v>84984.430999999997</v>
      </c>
      <c r="N1078" s="80">
        <v>904.08969148936103</v>
      </c>
      <c r="O1078" s="81">
        <v>3.7978723404255299</v>
      </c>
      <c r="P1078" s="81">
        <v>4.9495798319327697</v>
      </c>
      <c r="Q1078" s="77">
        <v>16265.681</v>
      </c>
      <c r="R1078" s="82">
        <v>0.19139600993504299</v>
      </c>
      <c r="S1078" s="77">
        <v>12965.251</v>
      </c>
      <c r="T1078" s="82">
        <v>0.15256030836989401</v>
      </c>
      <c r="U1078" s="83">
        <v>77</v>
      </c>
      <c r="V1078" s="84">
        <v>13</v>
      </c>
    </row>
    <row r="1079" spans="1:22" x14ac:dyDescent="0.25">
      <c r="A1079" s="18" t="str">
        <f t="shared" si="16"/>
        <v>202404-South Central17</v>
      </c>
      <c r="B1079" s="76">
        <v>2024</v>
      </c>
      <c r="C1079" s="77">
        <v>466514</v>
      </c>
      <c r="D1079" s="77" t="s">
        <v>121</v>
      </c>
      <c r="E1079" s="77" t="s">
        <v>472</v>
      </c>
      <c r="F1079" s="77" t="s">
        <v>421</v>
      </c>
      <c r="G1079" s="78" t="s">
        <v>534</v>
      </c>
      <c r="H1079" s="77" t="s">
        <v>9</v>
      </c>
      <c r="I1079" s="77" t="s">
        <v>4</v>
      </c>
      <c r="J1079" s="79">
        <v>119</v>
      </c>
      <c r="K1079" s="79">
        <v>434</v>
      </c>
      <c r="L1079" s="79">
        <v>1794</v>
      </c>
      <c r="M1079" s="80">
        <v>84589.425000000003</v>
      </c>
      <c r="N1079" s="80">
        <v>710.83550420168001</v>
      </c>
      <c r="O1079" s="81">
        <v>3.6470588235294099</v>
      </c>
      <c r="P1079" s="81">
        <v>4.1336405529953897</v>
      </c>
      <c r="Q1079" s="77">
        <v>10388.174999999999</v>
      </c>
      <c r="R1079" s="82">
        <v>0.12280701754386</v>
      </c>
      <c r="S1079" s="77">
        <v>6511.8149999999996</v>
      </c>
      <c r="T1079" s="82">
        <v>7.6981431189537097E-2</v>
      </c>
      <c r="U1079" s="83">
        <v>78</v>
      </c>
      <c r="V1079" s="84">
        <v>17</v>
      </c>
    </row>
    <row r="1080" spans="1:22" x14ac:dyDescent="0.25">
      <c r="A1080" s="18" t="str">
        <f t="shared" si="16"/>
        <v>202403-North Central22</v>
      </c>
      <c r="B1080" s="76">
        <v>2024</v>
      </c>
      <c r="C1080" s="77">
        <v>783424</v>
      </c>
      <c r="D1080" s="77" t="s">
        <v>374</v>
      </c>
      <c r="E1080" s="77" t="s">
        <v>471</v>
      </c>
      <c r="F1080" s="77" t="s">
        <v>413</v>
      </c>
      <c r="G1080" s="78" t="s">
        <v>533</v>
      </c>
      <c r="H1080" s="77" t="s">
        <v>9</v>
      </c>
      <c r="I1080" s="77" t="s">
        <v>4</v>
      </c>
      <c r="J1080" s="79">
        <v>122</v>
      </c>
      <c r="K1080" s="79">
        <v>308</v>
      </c>
      <c r="L1080" s="79">
        <v>1672</v>
      </c>
      <c r="M1080" s="80">
        <v>83358.921600000001</v>
      </c>
      <c r="N1080" s="80">
        <v>683.26984918032804</v>
      </c>
      <c r="O1080" s="81">
        <v>2.5245901639344299</v>
      </c>
      <c r="P1080" s="81">
        <v>5.4285714285714297</v>
      </c>
      <c r="Q1080" s="77">
        <v>18956.421600000001</v>
      </c>
      <c r="R1080" s="82">
        <v>0.227407231717355</v>
      </c>
      <c r="S1080" s="77">
        <v>14840.571599999999</v>
      </c>
      <c r="T1080" s="82">
        <v>0.178032192777311</v>
      </c>
      <c r="U1080" s="83">
        <v>79</v>
      </c>
      <c r="V1080" s="84">
        <v>22</v>
      </c>
    </row>
    <row r="1081" spans="1:22" x14ac:dyDescent="0.25">
      <c r="A1081" s="18" t="str">
        <f t="shared" si="16"/>
        <v>202403-North Central23</v>
      </c>
      <c r="B1081" s="76">
        <v>2024</v>
      </c>
      <c r="C1081" s="77">
        <v>271885</v>
      </c>
      <c r="D1081" s="77" t="s">
        <v>342</v>
      </c>
      <c r="E1081" s="77" t="s">
        <v>471</v>
      </c>
      <c r="F1081" s="77" t="s">
        <v>427</v>
      </c>
      <c r="G1081" s="78" t="s">
        <v>533</v>
      </c>
      <c r="H1081" s="77" t="s">
        <v>9</v>
      </c>
      <c r="I1081" s="77" t="s">
        <v>4</v>
      </c>
      <c r="J1081" s="79">
        <v>194</v>
      </c>
      <c r="K1081" s="79">
        <v>459</v>
      </c>
      <c r="L1081" s="79">
        <v>1810</v>
      </c>
      <c r="M1081" s="80">
        <v>80908.52</v>
      </c>
      <c r="N1081" s="80">
        <v>417.05422680412403</v>
      </c>
      <c r="O1081" s="81">
        <v>2.3659793814432999</v>
      </c>
      <c r="P1081" s="81">
        <v>3.9433551198257102</v>
      </c>
      <c r="Q1081" s="77">
        <v>8668.77</v>
      </c>
      <c r="R1081" s="82">
        <v>0.107142857142857</v>
      </c>
      <c r="S1081" s="77">
        <v>2155.3700000000099</v>
      </c>
      <c r="T1081" s="82">
        <v>2.66395924681357E-2</v>
      </c>
      <c r="U1081" s="83">
        <v>80</v>
      </c>
      <c r="V1081" s="84">
        <v>23</v>
      </c>
    </row>
    <row r="1082" spans="1:22" x14ac:dyDescent="0.25">
      <c r="A1082" s="18" t="str">
        <f t="shared" si="16"/>
        <v>202405-North East11</v>
      </c>
      <c r="B1082" s="76">
        <v>2024</v>
      </c>
      <c r="C1082" s="77">
        <v>106224</v>
      </c>
      <c r="D1082" s="77" t="s">
        <v>372</v>
      </c>
      <c r="E1082" s="77" t="s">
        <v>473</v>
      </c>
      <c r="F1082" s="77" t="s">
        <v>425</v>
      </c>
      <c r="G1082" s="78" t="s">
        <v>535</v>
      </c>
      <c r="H1082" s="77" t="s">
        <v>9</v>
      </c>
      <c r="I1082" s="77" t="s">
        <v>4</v>
      </c>
      <c r="J1082" s="79">
        <v>110</v>
      </c>
      <c r="K1082" s="79">
        <v>390</v>
      </c>
      <c r="L1082" s="79">
        <v>1798</v>
      </c>
      <c r="M1082" s="80">
        <v>79597.013999999996</v>
      </c>
      <c r="N1082" s="80">
        <v>723.60921818181805</v>
      </c>
      <c r="O1082" s="81">
        <v>3.5454545454545499</v>
      </c>
      <c r="P1082" s="81">
        <v>4.6102564102564099</v>
      </c>
      <c r="Q1082" s="77">
        <v>15644.013999999999</v>
      </c>
      <c r="R1082" s="82">
        <v>0.19654021192302501</v>
      </c>
      <c r="S1082" s="77">
        <v>11702.714</v>
      </c>
      <c r="T1082" s="82">
        <v>0.147024535367621</v>
      </c>
      <c r="U1082" s="83">
        <v>81</v>
      </c>
      <c r="V1082" s="84">
        <v>11</v>
      </c>
    </row>
    <row r="1083" spans="1:22" x14ac:dyDescent="0.25">
      <c r="A1083" s="18" t="str">
        <f t="shared" si="16"/>
        <v>202404-South Central18</v>
      </c>
      <c r="B1083" s="76">
        <v>2024</v>
      </c>
      <c r="C1083" s="77">
        <v>423877</v>
      </c>
      <c r="D1083" s="77" t="s">
        <v>88</v>
      </c>
      <c r="E1083" s="77" t="s">
        <v>472</v>
      </c>
      <c r="F1083" s="77" t="s">
        <v>398</v>
      </c>
      <c r="G1083" s="78" t="s">
        <v>534</v>
      </c>
      <c r="H1083" s="77" t="s">
        <v>2</v>
      </c>
      <c r="I1083" s="77" t="s">
        <v>4</v>
      </c>
      <c r="J1083" s="79">
        <v>109</v>
      </c>
      <c r="K1083" s="79">
        <v>424</v>
      </c>
      <c r="L1083" s="79">
        <v>1873</v>
      </c>
      <c r="M1083" s="80">
        <v>78850.5</v>
      </c>
      <c r="N1083" s="80">
        <v>723.39908256880699</v>
      </c>
      <c r="O1083" s="81">
        <v>3.8899082568807302</v>
      </c>
      <c r="P1083" s="81">
        <v>4.4174528301886804</v>
      </c>
      <c r="Q1083" s="77">
        <v>13141.75</v>
      </c>
      <c r="R1083" s="82">
        <v>0.16666666666666699</v>
      </c>
      <c r="S1083" s="77">
        <v>9560.59</v>
      </c>
      <c r="T1083" s="82">
        <v>0.121249579901205</v>
      </c>
      <c r="U1083" s="83">
        <v>82</v>
      </c>
      <c r="V1083" s="84">
        <v>18</v>
      </c>
    </row>
    <row r="1084" spans="1:22" x14ac:dyDescent="0.25">
      <c r="A1084" s="18" t="str">
        <f t="shared" si="16"/>
        <v>202403-North Central24</v>
      </c>
      <c r="B1084" s="76">
        <v>2024</v>
      </c>
      <c r="C1084" s="77">
        <v>107439</v>
      </c>
      <c r="D1084" s="77" t="s">
        <v>1</v>
      </c>
      <c r="E1084" s="77" t="s">
        <v>471</v>
      </c>
      <c r="F1084" s="77" t="s">
        <v>408</v>
      </c>
      <c r="G1084" s="78" t="s">
        <v>534</v>
      </c>
      <c r="H1084" s="77" t="s">
        <v>2</v>
      </c>
      <c r="I1084" s="77" t="s">
        <v>4</v>
      </c>
      <c r="J1084" s="79">
        <v>244</v>
      </c>
      <c r="K1084" s="79">
        <v>566</v>
      </c>
      <c r="L1084" s="79">
        <v>1918</v>
      </c>
      <c r="M1084" s="80">
        <v>78005.892000000007</v>
      </c>
      <c r="N1084" s="80">
        <v>319.69627868852501</v>
      </c>
      <c r="O1084" s="81">
        <v>2.3196721311475401</v>
      </c>
      <c r="P1084" s="81">
        <v>3.3886925795053</v>
      </c>
      <c r="Q1084" s="77">
        <v>6470.8919999999898</v>
      </c>
      <c r="R1084" s="82">
        <v>8.2953887637102999E-2</v>
      </c>
      <c r="S1084" s="77">
        <v>-1712.4080000000099</v>
      </c>
      <c r="T1084" s="82">
        <v>-2.1952290475699101E-2</v>
      </c>
      <c r="U1084" s="83">
        <v>83</v>
      </c>
      <c r="V1084" s="84">
        <v>24</v>
      </c>
    </row>
    <row r="1085" spans="1:22" x14ac:dyDescent="0.25">
      <c r="A1085" s="18" t="str">
        <f t="shared" si="16"/>
        <v>202405-North East12</v>
      </c>
      <c r="B1085" s="76">
        <v>2024</v>
      </c>
      <c r="C1085" s="77">
        <v>858490</v>
      </c>
      <c r="D1085" s="77" t="s">
        <v>497</v>
      </c>
      <c r="E1085" s="77" t="s">
        <v>473</v>
      </c>
      <c r="F1085" s="77" t="s">
        <v>522</v>
      </c>
      <c r="G1085" s="78" t="s">
        <v>537</v>
      </c>
      <c r="H1085" s="77" t="s">
        <v>2</v>
      </c>
      <c r="I1085" s="77" t="s">
        <v>4</v>
      </c>
      <c r="J1085" s="79">
        <v>187</v>
      </c>
      <c r="K1085" s="79">
        <v>533</v>
      </c>
      <c r="L1085" s="79">
        <v>1977</v>
      </c>
      <c r="M1085" s="80">
        <v>77999.537999999899</v>
      </c>
      <c r="N1085" s="80">
        <v>417.10982887700499</v>
      </c>
      <c r="O1085" s="81">
        <v>2.8502673796791398</v>
      </c>
      <c r="P1085" s="81">
        <v>3.7091932457786099</v>
      </c>
      <c r="Q1085" s="77">
        <v>6272.2879999999896</v>
      </c>
      <c r="R1085" s="82">
        <v>8.0414425018773703E-2</v>
      </c>
      <c r="S1085" s="77">
        <v>-290.31200000000899</v>
      </c>
      <c r="T1085" s="82">
        <v>-3.7219707634679701E-3</v>
      </c>
      <c r="U1085" s="83">
        <v>84</v>
      </c>
      <c r="V1085" s="84">
        <v>12</v>
      </c>
    </row>
    <row r="1086" spans="1:22" x14ac:dyDescent="0.25">
      <c r="A1086" s="18" t="str">
        <f t="shared" si="16"/>
        <v>202403-North Central25</v>
      </c>
      <c r="B1086" s="76">
        <v>2024</v>
      </c>
      <c r="C1086" s="77">
        <v>884431</v>
      </c>
      <c r="D1086" s="77" t="s">
        <v>172</v>
      </c>
      <c r="E1086" s="77" t="s">
        <v>471</v>
      </c>
      <c r="F1086" s="77" t="s">
        <v>405</v>
      </c>
      <c r="G1086" s="78" t="s">
        <v>534</v>
      </c>
      <c r="H1086" s="77" t="s">
        <v>2</v>
      </c>
      <c r="I1086" s="77" t="s">
        <v>4</v>
      </c>
      <c r="J1086" s="79">
        <v>244</v>
      </c>
      <c r="K1086" s="79">
        <v>512</v>
      </c>
      <c r="L1086" s="79">
        <v>1790</v>
      </c>
      <c r="M1086" s="80">
        <v>77848.399999999994</v>
      </c>
      <c r="N1086" s="80">
        <v>319.05081967213101</v>
      </c>
      <c r="O1086" s="81">
        <v>2.0983606557377099</v>
      </c>
      <c r="P1086" s="81">
        <v>3.49609375</v>
      </c>
      <c r="Q1086" s="77">
        <v>8340.9</v>
      </c>
      <c r="R1086" s="82">
        <v>0.107142857142857</v>
      </c>
      <c r="S1086" s="77">
        <v>218.650000000007</v>
      </c>
      <c r="T1086" s="82">
        <v>2.8086640187853199E-3</v>
      </c>
      <c r="U1086" s="83">
        <v>85</v>
      </c>
      <c r="V1086" s="84">
        <v>25</v>
      </c>
    </row>
    <row r="1087" spans="1:22" x14ac:dyDescent="0.25">
      <c r="A1087" s="18" t="str">
        <f t="shared" si="16"/>
        <v>202406-South East2</v>
      </c>
      <c r="B1087" s="76">
        <v>2024</v>
      </c>
      <c r="C1087" s="77">
        <v>576838</v>
      </c>
      <c r="D1087" s="77" t="s">
        <v>149</v>
      </c>
      <c r="E1087" s="77" t="s">
        <v>476</v>
      </c>
      <c r="F1087" s="77" t="s">
        <v>397</v>
      </c>
      <c r="G1087" s="78" t="s">
        <v>536</v>
      </c>
      <c r="H1087" s="77" t="s">
        <v>9</v>
      </c>
      <c r="I1087" s="77" t="s">
        <v>4</v>
      </c>
      <c r="J1087" s="79">
        <v>88</v>
      </c>
      <c r="K1087" s="79">
        <v>330</v>
      </c>
      <c r="L1087" s="79">
        <v>1577</v>
      </c>
      <c r="M1087" s="80">
        <v>77219.7</v>
      </c>
      <c r="N1087" s="80">
        <v>877.49659090909097</v>
      </c>
      <c r="O1087" s="81">
        <v>3.75</v>
      </c>
      <c r="P1087" s="81">
        <v>4.7787878787878801</v>
      </c>
      <c r="Q1087" s="77">
        <v>12869.95</v>
      </c>
      <c r="R1087" s="82">
        <v>0.16666666666666699</v>
      </c>
      <c r="S1087" s="77">
        <v>9780.66</v>
      </c>
      <c r="T1087" s="82">
        <v>0.12666016573491001</v>
      </c>
      <c r="U1087" s="83">
        <v>86</v>
      </c>
      <c r="V1087" s="84">
        <v>2</v>
      </c>
    </row>
    <row r="1088" spans="1:22" x14ac:dyDescent="0.25">
      <c r="A1088" s="18" t="str">
        <f t="shared" si="16"/>
        <v>202404-South Central19</v>
      </c>
      <c r="B1088" s="76">
        <v>2024</v>
      </c>
      <c r="C1088" s="77">
        <v>259545</v>
      </c>
      <c r="D1088" s="77" t="s">
        <v>491</v>
      </c>
      <c r="E1088" s="77" t="s">
        <v>472</v>
      </c>
      <c r="F1088" s="77" t="s">
        <v>421</v>
      </c>
      <c r="G1088" s="78" t="s">
        <v>537</v>
      </c>
      <c r="H1088" s="77" t="s">
        <v>2</v>
      </c>
      <c r="I1088" s="77" t="s">
        <v>4</v>
      </c>
      <c r="J1088" s="79">
        <v>52</v>
      </c>
      <c r="K1088" s="79">
        <v>337</v>
      </c>
      <c r="L1088" s="79">
        <v>1793</v>
      </c>
      <c r="M1088" s="80">
        <v>77145.3</v>
      </c>
      <c r="N1088" s="80">
        <v>1483.5634615384599</v>
      </c>
      <c r="O1088" s="81">
        <v>6.4807692307692299</v>
      </c>
      <c r="P1088" s="81">
        <v>5.3204747774480703</v>
      </c>
      <c r="Q1088" s="77">
        <v>12857.55</v>
      </c>
      <c r="R1088" s="82">
        <v>0.16666666666666699</v>
      </c>
      <c r="S1088" s="77">
        <v>11021.67</v>
      </c>
      <c r="T1088" s="82">
        <v>0.14286897581576599</v>
      </c>
      <c r="U1088" s="83">
        <v>87</v>
      </c>
      <c r="V1088" s="84">
        <v>19</v>
      </c>
    </row>
    <row r="1089" spans="1:22" x14ac:dyDescent="0.25">
      <c r="A1089" s="18" t="str">
        <f t="shared" si="16"/>
        <v>202405-North East13</v>
      </c>
      <c r="B1089" s="76">
        <v>2024</v>
      </c>
      <c r="C1089" s="77">
        <v>105021</v>
      </c>
      <c r="D1089" s="77" t="s">
        <v>11</v>
      </c>
      <c r="E1089" s="77" t="s">
        <v>473</v>
      </c>
      <c r="F1089" s="77" t="s">
        <v>406</v>
      </c>
      <c r="G1089" s="78" t="s">
        <v>535</v>
      </c>
      <c r="H1089" s="77" t="s">
        <v>9</v>
      </c>
      <c r="I1089" s="77" t="s">
        <v>3</v>
      </c>
      <c r="J1089" s="79">
        <v>101</v>
      </c>
      <c r="K1089" s="79">
        <v>309</v>
      </c>
      <c r="L1089" s="79">
        <v>1539</v>
      </c>
      <c r="M1089" s="80">
        <v>74945.7</v>
      </c>
      <c r="N1089" s="80">
        <v>742.03663366336605</v>
      </c>
      <c r="O1089" s="81">
        <v>3.0594059405940599</v>
      </c>
      <c r="P1089" s="81">
        <v>4.9805825242718402</v>
      </c>
      <c r="Q1089" s="77">
        <v>12490.95</v>
      </c>
      <c r="R1089" s="82">
        <v>0.16666666666666699</v>
      </c>
      <c r="S1089" s="77">
        <v>8923.4500000000007</v>
      </c>
      <c r="T1089" s="82">
        <v>0.11906553678196399</v>
      </c>
      <c r="U1089" s="83">
        <v>88</v>
      </c>
      <c r="V1089" s="84">
        <v>13</v>
      </c>
    </row>
    <row r="1090" spans="1:22" x14ac:dyDescent="0.25">
      <c r="A1090" s="18" t="str">
        <f t="shared" ref="A1090:A1153" si="17">B1090&amp;E1090&amp;V1090</f>
        <v>202404-South Central20</v>
      </c>
      <c r="B1090" s="76">
        <v>2024</v>
      </c>
      <c r="C1090" s="77">
        <v>178362</v>
      </c>
      <c r="D1090" s="77" t="s">
        <v>38</v>
      </c>
      <c r="E1090" s="77" t="s">
        <v>472</v>
      </c>
      <c r="F1090" s="77" t="s">
        <v>403</v>
      </c>
      <c r="G1090" s="78" t="s">
        <v>534</v>
      </c>
      <c r="H1090" s="77" t="s">
        <v>9</v>
      </c>
      <c r="I1090" s="77" t="s">
        <v>3</v>
      </c>
      <c r="J1090" s="79">
        <v>248</v>
      </c>
      <c r="K1090" s="79">
        <v>365</v>
      </c>
      <c r="L1090" s="79">
        <v>1627</v>
      </c>
      <c r="M1090" s="80">
        <v>74568.540000000095</v>
      </c>
      <c r="N1090" s="80">
        <v>300.67959677419401</v>
      </c>
      <c r="O1090" s="81">
        <v>1.4717741935483899</v>
      </c>
      <c r="P1090" s="81">
        <v>4.4575342465753396</v>
      </c>
      <c r="Q1090" s="77">
        <v>9157.5400000000009</v>
      </c>
      <c r="R1090" s="82">
        <v>0.12280701754386</v>
      </c>
      <c r="S1090" s="77">
        <v>1600.54000000001</v>
      </c>
      <c r="T1090" s="82">
        <v>2.14640114986831E-2</v>
      </c>
      <c r="U1090" s="83">
        <v>89</v>
      </c>
      <c r="V1090" s="84">
        <v>20</v>
      </c>
    </row>
    <row r="1091" spans="1:22" x14ac:dyDescent="0.25">
      <c r="A1091" s="18" t="str">
        <f t="shared" si="17"/>
        <v>202401-North West17</v>
      </c>
      <c r="B1091" s="76">
        <v>2024</v>
      </c>
      <c r="C1091" s="77">
        <v>444410</v>
      </c>
      <c r="D1091" s="77" t="s">
        <v>352</v>
      </c>
      <c r="E1091" s="77" t="s">
        <v>475</v>
      </c>
      <c r="F1091" s="77" t="s">
        <v>414</v>
      </c>
      <c r="G1091" s="78" t="s">
        <v>538</v>
      </c>
      <c r="H1091" s="77" t="s">
        <v>9</v>
      </c>
      <c r="I1091" s="77" t="s">
        <v>3</v>
      </c>
      <c r="J1091" s="79">
        <v>117</v>
      </c>
      <c r="K1091" s="79">
        <v>401</v>
      </c>
      <c r="L1091" s="79">
        <v>1612</v>
      </c>
      <c r="M1091" s="80">
        <v>73251.2736</v>
      </c>
      <c r="N1091" s="80">
        <v>626.07926153846097</v>
      </c>
      <c r="O1091" s="81">
        <v>3.4273504273504298</v>
      </c>
      <c r="P1091" s="81">
        <v>4.0199501246882798</v>
      </c>
      <c r="Q1091" s="77">
        <v>15579.2736</v>
      </c>
      <c r="R1091" s="82">
        <v>0.21268263109079899</v>
      </c>
      <c r="S1091" s="77">
        <v>11673.553599999999</v>
      </c>
      <c r="T1091" s="82">
        <v>0.15936314860196499</v>
      </c>
      <c r="U1091" s="83">
        <v>90</v>
      </c>
      <c r="V1091" s="84">
        <v>17</v>
      </c>
    </row>
    <row r="1092" spans="1:22" x14ac:dyDescent="0.25">
      <c r="A1092" s="18" t="str">
        <f t="shared" si="17"/>
        <v>202403-North Central26</v>
      </c>
      <c r="B1092" s="76">
        <v>2024</v>
      </c>
      <c r="C1092" s="77">
        <v>832569</v>
      </c>
      <c r="D1092" s="77" t="s">
        <v>232</v>
      </c>
      <c r="E1092" s="77" t="s">
        <v>471</v>
      </c>
      <c r="F1092" s="77" t="s">
        <v>426</v>
      </c>
      <c r="G1092" s="78" t="s">
        <v>533</v>
      </c>
      <c r="H1092" s="77" t="s">
        <v>9</v>
      </c>
      <c r="I1092" s="77" t="s">
        <v>3</v>
      </c>
      <c r="J1092" s="79">
        <v>100</v>
      </c>
      <c r="K1092" s="79">
        <v>378</v>
      </c>
      <c r="L1092" s="79">
        <v>1535</v>
      </c>
      <c r="M1092" s="80">
        <v>71767.255000000005</v>
      </c>
      <c r="N1092" s="80">
        <v>717.67255</v>
      </c>
      <c r="O1092" s="81">
        <v>3.78</v>
      </c>
      <c r="P1092" s="81">
        <v>4.06084656084656</v>
      </c>
      <c r="Q1092" s="77">
        <v>15617.504999999999</v>
      </c>
      <c r="R1092" s="82">
        <v>0.21761324158211101</v>
      </c>
      <c r="S1092" s="77">
        <v>12104.455</v>
      </c>
      <c r="T1092" s="82">
        <v>0.168662644265828</v>
      </c>
      <c r="U1092" s="83">
        <v>91</v>
      </c>
      <c r="V1092" s="84">
        <v>26</v>
      </c>
    </row>
    <row r="1093" spans="1:22" x14ac:dyDescent="0.25">
      <c r="A1093" s="18" t="str">
        <f t="shared" si="17"/>
        <v>202401-North West18</v>
      </c>
      <c r="B1093" s="76">
        <v>2024</v>
      </c>
      <c r="C1093" s="77">
        <v>537905</v>
      </c>
      <c r="D1093" s="77" t="s">
        <v>109</v>
      </c>
      <c r="E1093" s="77" t="s">
        <v>475</v>
      </c>
      <c r="F1093" s="77" t="s">
        <v>399</v>
      </c>
      <c r="G1093" s="78" t="s">
        <v>534</v>
      </c>
      <c r="H1093" s="77" t="s">
        <v>2</v>
      </c>
      <c r="I1093" s="77" t="s">
        <v>3</v>
      </c>
      <c r="J1093" s="79">
        <v>154</v>
      </c>
      <c r="K1093" s="79">
        <v>500</v>
      </c>
      <c r="L1093" s="79">
        <v>1817</v>
      </c>
      <c r="M1093" s="80">
        <v>71527.59</v>
      </c>
      <c r="N1093" s="80">
        <v>464.46487012987001</v>
      </c>
      <c r="O1093" s="81">
        <v>3.2467532467532498</v>
      </c>
      <c r="P1093" s="81">
        <v>3.6339999999999999</v>
      </c>
      <c r="Q1093" s="77">
        <v>5298.3400000000101</v>
      </c>
      <c r="R1093" s="82">
        <v>7.4074074074074195E-2</v>
      </c>
      <c r="S1093" s="77">
        <v>187.460000000007</v>
      </c>
      <c r="T1093" s="82">
        <v>2.6208068802542699E-3</v>
      </c>
      <c r="U1093" s="83">
        <v>92</v>
      </c>
      <c r="V1093" s="84">
        <v>18</v>
      </c>
    </row>
    <row r="1094" spans="1:22" x14ac:dyDescent="0.25">
      <c r="A1094" s="18" t="str">
        <f t="shared" si="17"/>
        <v>202405-North East14</v>
      </c>
      <c r="B1094" s="76">
        <v>2024</v>
      </c>
      <c r="C1094" s="77">
        <v>676623</v>
      </c>
      <c r="D1094" s="77" t="s">
        <v>274</v>
      </c>
      <c r="E1094" s="77" t="s">
        <v>473</v>
      </c>
      <c r="F1094" s="77" t="s">
        <v>425</v>
      </c>
      <c r="G1094" s="78" t="s">
        <v>533</v>
      </c>
      <c r="H1094" s="77" t="s">
        <v>2</v>
      </c>
      <c r="I1094" s="77" t="s">
        <v>3</v>
      </c>
      <c r="J1094" s="79">
        <v>114</v>
      </c>
      <c r="K1094" s="79">
        <v>426</v>
      </c>
      <c r="L1094" s="79">
        <v>1763</v>
      </c>
      <c r="M1094" s="80">
        <v>71446.365000000005</v>
      </c>
      <c r="N1094" s="80">
        <v>626.72249999999997</v>
      </c>
      <c r="O1094" s="81">
        <v>3.7368421052631602</v>
      </c>
      <c r="P1094" s="81">
        <v>4.13849765258216</v>
      </c>
      <c r="Q1094" s="77">
        <v>8774.1150000000107</v>
      </c>
      <c r="R1094" s="82">
        <v>0.12280701754386</v>
      </c>
      <c r="S1094" s="77">
        <v>4663.0150000000103</v>
      </c>
      <c r="T1094" s="82">
        <v>6.5265951598797306E-2</v>
      </c>
      <c r="U1094" s="83">
        <v>93</v>
      </c>
      <c r="V1094" s="84">
        <v>14</v>
      </c>
    </row>
    <row r="1095" spans="1:22" x14ac:dyDescent="0.25">
      <c r="A1095" s="18" t="str">
        <f t="shared" si="17"/>
        <v>202402-South West14</v>
      </c>
      <c r="B1095" s="76">
        <v>2024</v>
      </c>
      <c r="C1095" s="77">
        <v>554730</v>
      </c>
      <c r="D1095" s="77" t="s">
        <v>144</v>
      </c>
      <c r="E1095" s="77" t="s">
        <v>474</v>
      </c>
      <c r="F1095" s="77" t="s">
        <v>420</v>
      </c>
      <c r="G1095" s="78" t="s">
        <v>537</v>
      </c>
      <c r="H1095" s="77" t="s">
        <v>9</v>
      </c>
      <c r="I1095" s="77" t="s">
        <v>3</v>
      </c>
      <c r="J1095" s="79">
        <v>92</v>
      </c>
      <c r="K1095" s="79">
        <v>314</v>
      </c>
      <c r="L1095" s="79">
        <v>1498</v>
      </c>
      <c r="M1095" s="80">
        <v>70344.734400000001</v>
      </c>
      <c r="N1095" s="80">
        <v>764.61667826087</v>
      </c>
      <c r="O1095" s="81">
        <v>3.4130434782608701</v>
      </c>
      <c r="P1095" s="81">
        <v>4.7707006369426797</v>
      </c>
      <c r="Q1095" s="77">
        <v>17461.734400000001</v>
      </c>
      <c r="R1095" s="82">
        <v>0.24823086687210499</v>
      </c>
      <c r="S1095" s="77">
        <v>14266.6144</v>
      </c>
      <c r="T1095" s="82">
        <v>0.202809983173381</v>
      </c>
      <c r="U1095" s="83">
        <v>94</v>
      </c>
      <c r="V1095" s="84">
        <v>14</v>
      </c>
    </row>
    <row r="1096" spans="1:22" x14ac:dyDescent="0.25">
      <c r="A1096" s="18" t="str">
        <f t="shared" si="17"/>
        <v>202401-North West19</v>
      </c>
      <c r="B1096" s="76">
        <v>2024</v>
      </c>
      <c r="C1096" s="77">
        <v>688564</v>
      </c>
      <c r="D1096" s="77" t="s">
        <v>176</v>
      </c>
      <c r="E1096" s="77" t="s">
        <v>475</v>
      </c>
      <c r="F1096" s="77" t="s">
        <v>412</v>
      </c>
      <c r="G1096" s="78" t="s">
        <v>534</v>
      </c>
      <c r="H1096" s="77" t="s">
        <v>2</v>
      </c>
      <c r="I1096" s="77" t="s">
        <v>3</v>
      </c>
      <c r="J1096" s="79">
        <v>250</v>
      </c>
      <c r="K1096" s="79">
        <v>487</v>
      </c>
      <c r="L1096" s="79">
        <v>1604</v>
      </c>
      <c r="M1096" s="80">
        <v>69891.69</v>
      </c>
      <c r="N1096" s="80">
        <v>279.56675999999999</v>
      </c>
      <c r="O1096" s="81">
        <v>1.948</v>
      </c>
      <c r="P1096" s="81">
        <v>3.2936344969199198</v>
      </c>
      <c r="Q1096" s="77">
        <v>8583.19</v>
      </c>
      <c r="R1096" s="82">
        <v>0.12280701754386</v>
      </c>
      <c r="S1096" s="77">
        <v>599.07000000000596</v>
      </c>
      <c r="T1096" s="82">
        <v>8.5714052700686695E-3</v>
      </c>
      <c r="U1096" s="83">
        <v>95</v>
      </c>
      <c r="V1096" s="84">
        <v>19</v>
      </c>
    </row>
    <row r="1097" spans="1:22" x14ac:dyDescent="0.25">
      <c r="A1097" s="18" t="str">
        <f t="shared" si="17"/>
        <v>202403-North Central27</v>
      </c>
      <c r="B1097" s="76">
        <v>2024</v>
      </c>
      <c r="C1097" s="77">
        <v>435694</v>
      </c>
      <c r="D1097" s="77" t="s">
        <v>114</v>
      </c>
      <c r="E1097" s="77" t="s">
        <v>471</v>
      </c>
      <c r="F1097" s="77" t="s">
        <v>413</v>
      </c>
      <c r="G1097" s="78" t="s">
        <v>533</v>
      </c>
      <c r="H1097" s="77" t="s">
        <v>9</v>
      </c>
      <c r="I1097" s="77" t="s">
        <v>3</v>
      </c>
      <c r="J1097" s="79">
        <v>95</v>
      </c>
      <c r="K1097" s="79">
        <v>371</v>
      </c>
      <c r="L1097" s="79">
        <v>1480</v>
      </c>
      <c r="M1097" s="80">
        <v>69867.987999999998</v>
      </c>
      <c r="N1097" s="80">
        <v>735.45250526315795</v>
      </c>
      <c r="O1097" s="81">
        <v>3.9052631578947401</v>
      </c>
      <c r="P1097" s="81">
        <v>3.9892183288409702</v>
      </c>
      <c r="Q1097" s="77">
        <v>15882.237999999999</v>
      </c>
      <c r="R1097" s="82">
        <v>0.22731780969562199</v>
      </c>
      <c r="S1097" s="77">
        <v>12537.938</v>
      </c>
      <c r="T1097" s="82">
        <v>0.17945182563436601</v>
      </c>
      <c r="U1097" s="83">
        <v>96</v>
      </c>
      <c r="V1097" s="84">
        <v>27</v>
      </c>
    </row>
    <row r="1098" spans="1:22" x14ac:dyDescent="0.25">
      <c r="A1098" s="18" t="str">
        <f t="shared" si="17"/>
        <v>202402-South West15</v>
      </c>
      <c r="B1098" s="76">
        <v>2024</v>
      </c>
      <c r="C1098" s="77">
        <v>688564</v>
      </c>
      <c r="D1098" s="77" t="s">
        <v>176</v>
      </c>
      <c r="E1098" s="77" t="s">
        <v>474</v>
      </c>
      <c r="F1098" s="77" t="s">
        <v>424</v>
      </c>
      <c r="G1098" s="78" t="s">
        <v>534</v>
      </c>
      <c r="H1098" s="77" t="s">
        <v>2</v>
      </c>
      <c r="I1098" s="77" t="s">
        <v>3</v>
      </c>
      <c r="J1098" s="79">
        <v>122</v>
      </c>
      <c r="K1098" s="79">
        <v>370</v>
      </c>
      <c r="L1098" s="79">
        <v>1546</v>
      </c>
      <c r="M1098" s="80">
        <v>69070.035000000003</v>
      </c>
      <c r="N1098" s="80">
        <v>566.147827868852</v>
      </c>
      <c r="O1098" s="81">
        <v>3.0327868852458999</v>
      </c>
      <c r="P1098" s="81">
        <v>4.1783783783783797</v>
      </c>
      <c r="Q1098" s="77">
        <v>8482.2849999999999</v>
      </c>
      <c r="R1098" s="82">
        <v>0.12280701754386</v>
      </c>
      <c r="S1098" s="77">
        <v>4297.8450000000103</v>
      </c>
      <c r="T1098" s="82">
        <v>6.2224450878011102E-2</v>
      </c>
      <c r="U1098" s="83">
        <v>97</v>
      </c>
      <c r="V1098" s="84">
        <v>15</v>
      </c>
    </row>
    <row r="1099" spans="1:22" x14ac:dyDescent="0.25">
      <c r="A1099" s="18" t="str">
        <f t="shared" si="17"/>
        <v>202404-South Central21</v>
      </c>
      <c r="B1099" s="76">
        <v>2024</v>
      </c>
      <c r="C1099" s="77">
        <v>659545</v>
      </c>
      <c r="D1099" s="77" t="s">
        <v>181</v>
      </c>
      <c r="E1099" s="77" t="s">
        <v>472</v>
      </c>
      <c r="F1099" s="77" t="s">
        <v>398</v>
      </c>
      <c r="G1099" s="78" t="s">
        <v>534</v>
      </c>
      <c r="H1099" s="77" t="s">
        <v>9</v>
      </c>
      <c r="I1099" s="77" t="s">
        <v>3</v>
      </c>
      <c r="J1099" s="79">
        <v>97</v>
      </c>
      <c r="K1099" s="79">
        <v>410</v>
      </c>
      <c r="L1099" s="79">
        <v>1679</v>
      </c>
      <c r="M1099" s="80">
        <v>69037.574399999998</v>
      </c>
      <c r="N1099" s="80">
        <v>711.72757113401997</v>
      </c>
      <c r="O1099" s="81">
        <v>4.2268041237113403</v>
      </c>
      <c r="P1099" s="81">
        <v>4.0951219512195101</v>
      </c>
      <c r="Q1099" s="77">
        <v>6902.5744000000004</v>
      </c>
      <c r="R1099" s="82">
        <v>9.99828638243698E-2</v>
      </c>
      <c r="S1099" s="77">
        <v>3689.1743999999999</v>
      </c>
      <c r="T1099" s="82">
        <v>5.3437196078545898E-2</v>
      </c>
      <c r="U1099" s="83">
        <v>98</v>
      </c>
      <c r="V1099" s="84">
        <v>21</v>
      </c>
    </row>
    <row r="1100" spans="1:22" x14ac:dyDescent="0.25">
      <c r="A1100" s="18" t="str">
        <f t="shared" si="17"/>
        <v>202403-North Central28</v>
      </c>
      <c r="B1100" s="76">
        <v>2024</v>
      </c>
      <c r="C1100" s="77">
        <v>499295</v>
      </c>
      <c r="D1100" s="77" t="s">
        <v>41</v>
      </c>
      <c r="E1100" s="77" t="s">
        <v>471</v>
      </c>
      <c r="F1100" s="77" t="s">
        <v>408</v>
      </c>
      <c r="G1100" s="78" t="s">
        <v>534</v>
      </c>
      <c r="H1100" s="77" t="s">
        <v>2</v>
      </c>
      <c r="I1100" s="77" t="s">
        <v>3</v>
      </c>
      <c r="J1100" s="79">
        <v>83</v>
      </c>
      <c r="K1100" s="79">
        <v>327</v>
      </c>
      <c r="L1100" s="79">
        <v>1703</v>
      </c>
      <c r="M1100" s="80">
        <v>68888.930500000002</v>
      </c>
      <c r="N1100" s="80">
        <v>829.98711445783101</v>
      </c>
      <c r="O1100" s="81">
        <v>3.9397590361445798</v>
      </c>
      <c r="P1100" s="81">
        <v>5.2079510703363896</v>
      </c>
      <c r="Q1100" s="77">
        <v>8987.9305000000004</v>
      </c>
      <c r="R1100" s="82">
        <v>0.13046988006295099</v>
      </c>
      <c r="S1100" s="77">
        <v>6060.7304999999997</v>
      </c>
      <c r="T1100" s="82">
        <v>8.7978292826015006E-2</v>
      </c>
      <c r="U1100" s="83">
        <v>99</v>
      </c>
      <c r="V1100" s="84">
        <v>28</v>
      </c>
    </row>
    <row r="1101" spans="1:22" x14ac:dyDescent="0.25">
      <c r="A1101" s="18" t="str">
        <f t="shared" si="17"/>
        <v>202401-North West20</v>
      </c>
      <c r="B1101" s="76">
        <v>2024</v>
      </c>
      <c r="C1101" s="77">
        <v>268288</v>
      </c>
      <c r="D1101" s="77" t="s">
        <v>304</v>
      </c>
      <c r="E1101" s="77" t="s">
        <v>475</v>
      </c>
      <c r="F1101" s="77" t="s">
        <v>395</v>
      </c>
      <c r="G1101" s="78" t="s">
        <v>538</v>
      </c>
      <c r="H1101" s="77" t="s">
        <v>9</v>
      </c>
      <c r="I1101" s="77" t="s">
        <v>3</v>
      </c>
      <c r="J1101" s="79">
        <v>141</v>
      </c>
      <c r="K1101" s="79">
        <v>425</v>
      </c>
      <c r="L1101" s="79">
        <v>1452</v>
      </c>
      <c r="M1101" s="80">
        <v>66450.899999999994</v>
      </c>
      <c r="N1101" s="80">
        <v>471.28297872340403</v>
      </c>
      <c r="O1101" s="81">
        <v>3.0141843971631199</v>
      </c>
      <c r="P1101" s="81">
        <v>3.4164705882352902</v>
      </c>
      <c r="Q1101" s="77">
        <v>11075.15</v>
      </c>
      <c r="R1101" s="82">
        <v>0.16666666666666699</v>
      </c>
      <c r="S1101" s="77">
        <v>6424.4699999999903</v>
      </c>
      <c r="T1101" s="82">
        <v>9.6679954673300095E-2</v>
      </c>
      <c r="U1101" s="83">
        <v>100</v>
      </c>
      <c r="V1101" s="84">
        <v>20</v>
      </c>
    </row>
    <row r="1102" spans="1:22" x14ac:dyDescent="0.25">
      <c r="A1102" s="18" t="str">
        <f t="shared" si="17"/>
        <v>202403-North Central29</v>
      </c>
      <c r="B1102" s="76">
        <v>2024</v>
      </c>
      <c r="C1102" s="77">
        <v>141109</v>
      </c>
      <c r="D1102" s="77" t="s">
        <v>22</v>
      </c>
      <c r="E1102" s="77" t="s">
        <v>471</v>
      </c>
      <c r="F1102" s="77" t="s">
        <v>396</v>
      </c>
      <c r="G1102" s="78" t="s">
        <v>533</v>
      </c>
      <c r="H1102" s="77" t="s">
        <v>9</v>
      </c>
      <c r="I1102" s="77" t="s">
        <v>3</v>
      </c>
      <c r="J1102" s="79">
        <v>86</v>
      </c>
      <c r="K1102" s="79">
        <v>325</v>
      </c>
      <c r="L1102" s="79">
        <v>1455</v>
      </c>
      <c r="M1102" s="80">
        <v>65836.403999999995</v>
      </c>
      <c r="N1102" s="80">
        <v>765.53958139534905</v>
      </c>
      <c r="O1102" s="81">
        <v>3.7790697674418601</v>
      </c>
      <c r="P1102" s="81">
        <v>4.4769230769230797</v>
      </c>
      <c r="Q1102" s="77">
        <v>15547.654</v>
      </c>
      <c r="R1102" s="82">
        <v>0.23615588117479799</v>
      </c>
      <c r="S1102" s="77">
        <v>12527.454</v>
      </c>
      <c r="T1102" s="82">
        <v>0.19028156519605799</v>
      </c>
      <c r="U1102" s="83">
        <v>101</v>
      </c>
      <c r="V1102" s="84">
        <v>29</v>
      </c>
    </row>
    <row r="1103" spans="1:22" x14ac:dyDescent="0.25">
      <c r="A1103" s="18" t="str">
        <f t="shared" si="17"/>
        <v>202406-South East3</v>
      </c>
      <c r="B1103" s="76">
        <v>2024</v>
      </c>
      <c r="C1103" s="77">
        <v>463072</v>
      </c>
      <c r="D1103" s="77" t="s">
        <v>118</v>
      </c>
      <c r="E1103" s="77" t="s">
        <v>476</v>
      </c>
      <c r="F1103" s="77" t="s">
        <v>397</v>
      </c>
      <c r="G1103" s="78" t="s">
        <v>536</v>
      </c>
      <c r="H1103" s="77" t="s">
        <v>9</v>
      </c>
      <c r="I1103" s="77" t="s">
        <v>3</v>
      </c>
      <c r="J1103" s="79">
        <v>83</v>
      </c>
      <c r="K1103" s="79">
        <v>324</v>
      </c>
      <c r="L1103" s="79">
        <v>1255</v>
      </c>
      <c r="M1103" s="80">
        <v>65446.883999999998</v>
      </c>
      <c r="N1103" s="80">
        <v>788.51667469879499</v>
      </c>
      <c r="O1103" s="81">
        <v>3.9036144578313299</v>
      </c>
      <c r="P1103" s="81">
        <v>3.87345679012346</v>
      </c>
      <c r="Q1103" s="77">
        <v>14059.884</v>
      </c>
      <c r="R1103" s="82">
        <v>0.21482892905948001</v>
      </c>
      <c r="S1103" s="77">
        <v>11141.884</v>
      </c>
      <c r="T1103" s="82">
        <v>0.17024315473904</v>
      </c>
      <c r="U1103" s="83">
        <v>102</v>
      </c>
      <c r="V1103" s="84">
        <v>3</v>
      </c>
    </row>
    <row r="1104" spans="1:22" x14ac:dyDescent="0.25">
      <c r="A1104" s="18" t="str">
        <f t="shared" si="17"/>
        <v>202403-North Central30</v>
      </c>
      <c r="B1104" s="76">
        <v>2024</v>
      </c>
      <c r="C1104" s="77">
        <v>438205</v>
      </c>
      <c r="D1104" s="77" t="s">
        <v>117</v>
      </c>
      <c r="E1104" s="77" t="s">
        <v>471</v>
      </c>
      <c r="F1104" s="77" t="s">
        <v>415</v>
      </c>
      <c r="G1104" s="78" t="s">
        <v>533</v>
      </c>
      <c r="H1104" s="77" t="s">
        <v>9</v>
      </c>
      <c r="I1104" s="77" t="s">
        <v>3</v>
      </c>
      <c r="J1104" s="79">
        <v>134</v>
      </c>
      <c r="K1104" s="79">
        <v>442</v>
      </c>
      <c r="L1104" s="79">
        <v>1538</v>
      </c>
      <c r="M1104" s="80">
        <v>65442.9</v>
      </c>
      <c r="N1104" s="80">
        <v>488.37985074626903</v>
      </c>
      <c r="O1104" s="81">
        <v>3.2985074626865698</v>
      </c>
      <c r="P1104" s="81">
        <v>3.4796380090497698</v>
      </c>
      <c r="Q1104" s="77">
        <v>10907.15</v>
      </c>
      <c r="R1104" s="82">
        <v>0.16666666666666699</v>
      </c>
      <c r="S1104" s="77">
        <v>6274.1</v>
      </c>
      <c r="T1104" s="82">
        <v>9.5871362668830395E-2</v>
      </c>
      <c r="U1104" s="83">
        <v>103</v>
      </c>
      <c r="V1104" s="84">
        <v>30</v>
      </c>
    </row>
    <row r="1105" spans="1:22" x14ac:dyDescent="0.25">
      <c r="A1105" s="18" t="str">
        <f t="shared" si="17"/>
        <v>202406-South East4</v>
      </c>
      <c r="B1105" s="76">
        <v>2024</v>
      </c>
      <c r="C1105" s="77">
        <v>913384</v>
      </c>
      <c r="D1105" s="77" t="s">
        <v>254</v>
      </c>
      <c r="E1105" s="77" t="s">
        <v>476</v>
      </c>
      <c r="F1105" s="77" t="s">
        <v>397</v>
      </c>
      <c r="G1105" s="78" t="s">
        <v>533</v>
      </c>
      <c r="H1105" s="77" t="s">
        <v>2</v>
      </c>
      <c r="I1105" s="77" t="s">
        <v>3</v>
      </c>
      <c r="J1105" s="79">
        <v>87</v>
      </c>
      <c r="K1105" s="79">
        <v>303</v>
      </c>
      <c r="L1105" s="79">
        <v>1268</v>
      </c>
      <c r="M1105" s="80">
        <v>65045.055999999997</v>
      </c>
      <c r="N1105" s="80">
        <v>747.64432183908104</v>
      </c>
      <c r="O1105" s="81">
        <v>3.4827586206896601</v>
      </c>
      <c r="P1105" s="81">
        <v>4.1848184818481799</v>
      </c>
      <c r="Q1105" s="77">
        <v>19832.056</v>
      </c>
      <c r="R1105" s="82">
        <v>0.30489720848268598</v>
      </c>
      <c r="S1105" s="77">
        <v>16805.745999999999</v>
      </c>
      <c r="T1105" s="82">
        <v>0.258370843742528</v>
      </c>
      <c r="U1105" s="83">
        <v>104</v>
      </c>
      <c r="V1105" s="84">
        <v>4</v>
      </c>
    </row>
    <row r="1106" spans="1:22" x14ac:dyDescent="0.25">
      <c r="A1106" s="18" t="str">
        <f t="shared" si="17"/>
        <v>202401-North West21</v>
      </c>
      <c r="B1106" s="76">
        <v>2024</v>
      </c>
      <c r="C1106" s="77">
        <v>263517</v>
      </c>
      <c r="D1106" s="77" t="s">
        <v>24</v>
      </c>
      <c r="E1106" s="77" t="s">
        <v>475</v>
      </c>
      <c r="F1106" s="77" t="s">
        <v>399</v>
      </c>
      <c r="G1106" s="78" t="s">
        <v>538</v>
      </c>
      <c r="H1106" s="77" t="s">
        <v>2</v>
      </c>
      <c r="I1106" s="77" t="s">
        <v>3</v>
      </c>
      <c r="J1106" s="79">
        <v>169</v>
      </c>
      <c r="K1106" s="79">
        <v>345</v>
      </c>
      <c r="L1106" s="79">
        <v>1457</v>
      </c>
      <c r="M1106" s="80">
        <v>64922.400000000001</v>
      </c>
      <c r="N1106" s="80">
        <v>384.15621301775201</v>
      </c>
      <c r="O1106" s="81">
        <v>2.0414201183432001</v>
      </c>
      <c r="P1106" s="81">
        <v>4.2231884057971003</v>
      </c>
      <c r="Q1106" s="77">
        <v>10820.4</v>
      </c>
      <c r="R1106" s="82">
        <v>0.16666666666666699</v>
      </c>
      <c r="S1106" s="77">
        <v>5408.76</v>
      </c>
      <c r="T1106" s="82">
        <v>8.3311153007282507E-2</v>
      </c>
      <c r="U1106" s="83">
        <v>105</v>
      </c>
      <c r="V1106" s="84">
        <v>21</v>
      </c>
    </row>
    <row r="1107" spans="1:22" x14ac:dyDescent="0.25">
      <c r="A1107" s="18" t="str">
        <f t="shared" si="17"/>
        <v>202401-North West22</v>
      </c>
      <c r="B1107" s="76">
        <v>2024</v>
      </c>
      <c r="C1107" s="77">
        <v>400575</v>
      </c>
      <c r="D1107" s="77" t="s">
        <v>102</v>
      </c>
      <c r="E1107" s="77" t="s">
        <v>475</v>
      </c>
      <c r="F1107" s="77" t="s">
        <v>402</v>
      </c>
      <c r="G1107" s="78" t="s">
        <v>533</v>
      </c>
      <c r="H1107" s="77" t="s">
        <v>2</v>
      </c>
      <c r="I1107" s="77" t="s">
        <v>3</v>
      </c>
      <c r="J1107" s="79">
        <v>98</v>
      </c>
      <c r="K1107" s="79">
        <v>280</v>
      </c>
      <c r="L1107" s="79">
        <v>1583</v>
      </c>
      <c r="M1107" s="80">
        <v>64334.7</v>
      </c>
      <c r="N1107" s="80">
        <v>656.47653061224503</v>
      </c>
      <c r="O1107" s="81">
        <v>2.8571428571428599</v>
      </c>
      <c r="P1107" s="81">
        <v>5.6535714285714302</v>
      </c>
      <c r="Q1107" s="77">
        <v>10722.45</v>
      </c>
      <c r="R1107" s="82">
        <v>0.16666666666666699</v>
      </c>
      <c r="S1107" s="77">
        <v>7504.85</v>
      </c>
      <c r="T1107" s="82">
        <v>0.11665322135643701</v>
      </c>
      <c r="U1107" s="83">
        <v>106</v>
      </c>
      <c r="V1107" s="84">
        <v>22</v>
      </c>
    </row>
    <row r="1108" spans="1:22" x14ac:dyDescent="0.25">
      <c r="A1108" s="18" t="str">
        <f t="shared" si="17"/>
        <v>202406-South East5</v>
      </c>
      <c r="B1108" s="76">
        <v>2024</v>
      </c>
      <c r="C1108" s="77">
        <v>552957</v>
      </c>
      <c r="D1108" s="77" t="s">
        <v>141</v>
      </c>
      <c r="E1108" s="77" t="s">
        <v>476</v>
      </c>
      <c r="F1108" s="77" t="s">
        <v>417</v>
      </c>
      <c r="G1108" s="78" t="s">
        <v>536</v>
      </c>
      <c r="H1108" s="77" t="s">
        <v>9</v>
      </c>
      <c r="I1108" s="77" t="s">
        <v>3</v>
      </c>
      <c r="J1108" s="79">
        <v>69</v>
      </c>
      <c r="K1108" s="79">
        <v>277</v>
      </c>
      <c r="L1108" s="79">
        <v>1363</v>
      </c>
      <c r="M1108" s="80">
        <v>63997.2</v>
      </c>
      <c r="N1108" s="80">
        <v>927.49565217391296</v>
      </c>
      <c r="O1108" s="81">
        <v>4.0144927536231902</v>
      </c>
      <c r="P1108" s="81">
        <v>4.9205776173285196</v>
      </c>
      <c r="Q1108" s="77">
        <v>10666.2</v>
      </c>
      <c r="R1108" s="82">
        <v>0.16666666666666699</v>
      </c>
      <c r="S1108" s="77">
        <v>8226.49</v>
      </c>
      <c r="T1108" s="82">
        <v>0.128544530073191</v>
      </c>
      <c r="U1108" s="83">
        <v>107</v>
      </c>
      <c r="V1108" s="84">
        <v>5</v>
      </c>
    </row>
    <row r="1109" spans="1:22" x14ac:dyDescent="0.25">
      <c r="A1109" s="18" t="str">
        <f t="shared" si="17"/>
        <v>202404-South Central22</v>
      </c>
      <c r="B1109" s="76">
        <v>2024</v>
      </c>
      <c r="C1109" s="77">
        <v>782190</v>
      </c>
      <c r="D1109" s="77" t="s">
        <v>53</v>
      </c>
      <c r="E1109" s="77" t="s">
        <v>472</v>
      </c>
      <c r="F1109" s="77" t="s">
        <v>403</v>
      </c>
      <c r="G1109" s="78" t="s">
        <v>537</v>
      </c>
      <c r="H1109" s="77" t="s">
        <v>2</v>
      </c>
      <c r="I1109" s="77" t="s">
        <v>3</v>
      </c>
      <c r="J1109" s="79">
        <v>246</v>
      </c>
      <c r="K1109" s="79">
        <v>399</v>
      </c>
      <c r="L1109" s="79">
        <v>1413</v>
      </c>
      <c r="M1109" s="80">
        <v>63815.4</v>
      </c>
      <c r="N1109" s="80">
        <v>259.41219512195102</v>
      </c>
      <c r="O1109" s="81">
        <v>1.6219512195121999</v>
      </c>
      <c r="P1109" s="81">
        <v>3.5413533834586501</v>
      </c>
      <c r="Q1109" s="77">
        <v>10635.9</v>
      </c>
      <c r="R1109" s="82">
        <v>0.16666666666666699</v>
      </c>
      <c r="S1109" s="77">
        <v>3102.9</v>
      </c>
      <c r="T1109" s="82">
        <v>4.8623059637642303E-2</v>
      </c>
      <c r="U1109" s="83">
        <v>108</v>
      </c>
      <c r="V1109" s="84">
        <v>22</v>
      </c>
    </row>
    <row r="1110" spans="1:22" x14ac:dyDescent="0.25">
      <c r="A1110" s="18" t="str">
        <f t="shared" si="17"/>
        <v>202401-North West23</v>
      </c>
      <c r="B1110" s="76">
        <v>2024</v>
      </c>
      <c r="C1110" s="77">
        <v>524048</v>
      </c>
      <c r="D1110" s="77" t="s">
        <v>481</v>
      </c>
      <c r="E1110" s="77" t="s">
        <v>475</v>
      </c>
      <c r="F1110" s="77" t="s">
        <v>414</v>
      </c>
      <c r="G1110" s="78" t="s">
        <v>538</v>
      </c>
      <c r="H1110" s="77" t="s">
        <v>2</v>
      </c>
      <c r="I1110" s="77" t="s">
        <v>3</v>
      </c>
      <c r="J1110" s="79">
        <v>167</v>
      </c>
      <c r="K1110" s="79">
        <v>320</v>
      </c>
      <c r="L1110" s="79">
        <v>1349</v>
      </c>
      <c r="M1110" s="80">
        <v>63700.2</v>
      </c>
      <c r="N1110" s="80">
        <v>381.43832335329301</v>
      </c>
      <c r="O1110" s="81">
        <v>1.91616766467066</v>
      </c>
      <c r="P1110" s="81">
        <v>4.2156250000000002</v>
      </c>
      <c r="Q1110" s="77">
        <v>10616.7</v>
      </c>
      <c r="R1110" s="82">
        <v>0.16666666666666699</v>
      </c>
      <c r="S1110" s="77">
        <v>5289.1</v>
      </c>
      <c r="T1110" s="82">
        <v>8.3031136479948295E-2</v>
      </c>
      <c r="U1110" s="83">
        <v>109</v>
      </c>
      <c r="V1110" s="84">
        <v>23</v>
      </c>
    </row>
    <row r="1111" spans="1:22" x14ac:dyDescent="0.25">
      <c r="A1111" s="18" t="str">
        <f t="shared" si="17"/>
        <v>202404-South Central23</v>
      </c>
      <c r="B1111" s="76">
        <v>2024</v>
      </c>
      <c r="C1111" s="77">
        <v>648045</v>
      </c>
      <c r="D1111" s="77" t="s">
        <v>177</v>
      </c>
      <c r="E1111" s="77" t="s">
        <v>472</v>
      </c>
      <c r="F1111" s="77" t="s">
        <v>400</v>
      </c>
      <c r="G1111" s="78" t="s">
        <v>535</v>
      </c>
      <c r="H1111" s="77" t="s">
        <v>2</v>
      </c>
      <c r="I1111" s="77" t="s">
        <v>3</v>
      </c>
      <c r="J1111" s="79">
        <v>57</v>
      </c>
      <c r="K1111" s="79">
        <v>218</v>
      </c>
      <c r="L1111" s="79">
        <v>1136</v>
      </c>
      <c r="M1111" s="80">
        <v>63505.311999999998</v>
      </c>
      <c r="N1111" s="80">
        <v>1114.1282807017601</v>
      </c>
      <c r="O1111" s="81">
        <v>3.8245614035087701</v>
      </c>
      <c r="P1111" s="81">
        <v>5.21100917431193</v>
      </c>
      <c r="Q1111" s="77">
        <v>18195.312000000002</v>
      </c>
      <c r="R1111" s="82">
        <v>0.28651637834642901</v>
      </c>
      <c r="S1111" s="77">
        <v>16327.191999999999</v>
      </c>
      <c r="T1111" s="82">
        <v>0.25709962656352298</v>
      </c>
      <c r="U1111" s="83">
        <v>110</v>
      </c>
      <c r="V1111" s="84">
        <v>23</v>
      </c>
    </row>
    <row r="1112" spans="1:22" x14ac:dyDescent="0.25">
      <c r="A1112" s="18" t="str">
        <f t="shared" si="17"/>
        <v>202401-North West24</v>
      </c>
      <c r="B1112" s="76">
        <v>2024</v>
      </c>
      <c r="C1112" s="77">
        <v>477716</v>
      </c>
      <c r="D1112" s="77" t="s">
        <v>510</v>
      </c>
      <c r="E1112" s="77" t="s">
        <v>475</v>
      </c>
      <c r="F1112" s="77" t="s">
        <v>524</v>
      </c>
      <c r="G1112" s="78" t="s">
        <v>538</v>
      </c>
      <c r="H1112" s="77" t="s">
        <v>9</v>
      </c>
      <c r="I1112" s="77" t="s">
        <v>3</v>
      </c>
      <c r="J1112" s="79">
        <v>102</v>
      </c>
      <c r="K1112" s="79">
        <v>306</v>
      </c>
      <c r="L1112" s="79">
        <v>1584</v>
      </c>
      <c r="M1112" s="80">
        <v>63489.42</v>
      </c>
      <c r="N1112" s="80">
        <v>622.44529411764699</v>
      </c>
      <c r="O1112" s="81">
        <v>3</v>
      </c>
      <c r="P1112" s="81">
        <v>5.1764705882352899</v>
      </c>
      <c r="Q1112" s="77">
        <v>4702.92</v>
      </c>
      <c r="R1112" s="82">
        <v>7.4074074074074098E-2</v>
      </c>
      <c r="S1112" s="77">
        <v>1341.24000000001</v>
      </c>
      <c r="T1112" s="82">
        <v>2.1125409556426999E-2</v>
      </c>
      <c r="U1112" s="83">
        <v>111</v>
      </c>
      <c r="V1112" s="84">
        <v>24</v>
      </c>
    </row>
    <row r="1113" spans="1:22" x14ac:dyDescent="0.25">
      <c r="A1113" s="18" t="str">
        <f t="shared" si="17"/>
        <v>202404-South Central24</v>
      </c>
      <c r="B1113" s="76">
        <v>2024</v>
      </c>
      <c r="C1113" s="77">
        <v>652151</v>
      </c>
      <c r="D1113" s="77" t="s">
        <v>233</v>
      </c>
      <c r="E1113" s="77" t="s">
        <v>472</v>
      </c>
      <c r="F1113" s="77" t="s">
        <v>393</v>
      </c>
      <c r="G1113" s="78" t="s">
        <v>534</v>
      </c>
      <c r="H1113" s="77" t="s">
        <v>2</v>
      </c>
      <c r="I1113" s="77" t="s">
        <v>3</v>
      </c>
      <c r="J1113" s="79">
        <v>252</v>
      </c>
      <c r="K1113" s="79">
        <v>492</v>
      </c>
      <c r="L1113" s="79">
        <v>1691</v>
      </c>
      <c r="M1113" s="80">
        <v>63404.599500000098</v>
      </c>
      <c r="N1113" s="80">
        <v>251.605553571429</v>
      </c>
      <c r="O1113" s="81">
        <v>1.9523809523809501</v>
      </c>
      <c r="P1113" s="81">
        <v>3.4369918699187001</v>
      </c>
      <c r="Q1113" s="77">
        <v>-3335.9005000000002</v>
      </c>
      <c r="R1113" s="82">
        <v>-5.2612910203777799E-2</v>
      </c>
      <c r="S1113" s="77">
        <v>-11132.540499999999</v>
      </c>
      <c r="T1113" s="82">
        <v>-0.17557938363761699</v>
      </c>
      <c r="U1113" s="83">
        <v>112</v>
      </c>
      <c r="V1113" s="84">
        <v>24</v>
      </c>
    </row>
    <row r="1114" spans="1:22" x14ac:dyDescent="0.25">
      <c r="A1114" s="18" t="str">
        <f t="shared" si="17"/>
        <v>202404-South Central25</v>
      </c>
      <c r="B1114" s="76">
        <v>2024</v>
      </c>
      <c r="C1114" s="77">
        <v>964263</v>
      </c>
      <c r="D1114" s="77" t="s">
        <v>265</v>
      </c>
      <c r="E1114" s="77" t="s">
        <v>472</v>
      </c>
      <c r="F1114" s="77" t="s">
        <v>400</v>
      </c>
      <c r="G1114" s="78" t="s">
        <v>533</v>
      </c>
      <c r="H1114" s="77" t="s">
        <v>2</v>
      </c>
      <c r="I1114" s="77" t="s">
        <v>3</v>
      </c>
      <c r="J1114" s="79">
        <v>107</v>
      </c>
      <c r="K1114" s="79">
        <v>296</v>
      </c>
      <c r="L1114" s="79">
        <v>1467</v>
      </c>
      <c r="M1114" s="80">
        <v>63321.824399999998</v>
      </c>
      <c r="N1114" s="80">
        <v>591.79275140186905</v>
      </c>
      <c r="O1114" s="81">
        <v>2.7663551401869202</v>
      </c>
      <c r="P1114" s="81">
        <v>4.9560810810810798</v>
      </c>
      <c r="Q1114" s="77">
        <v>10758.0744</v>
      </c>
      <c r="R1114" s="82">
        <v>0.16989520598841101</v>
      </c>
      <c r="S1114" s="77">
        <v>7364.3543999999902</v>
      </c>
      <c r="T1114" s="82">
        <v>0.116300414111252</v>
      </c>
      <c r="U1114" s="83">
        <v>113</v>
      </c>
      <c r="V1114" s="84">
        <v>25</v>
      </c>
    </row>
    <row r="1115" spans="1:22" x14ac:dyDescent="0.25">
      <c r="A1115" s="18" t="str">
        <f t="shared" si="17"/>
        <v>202401-North West25</v>
      </c>
      <c r="B1115" s="76">
        <v>2024</v>
      </c>
      <c r="C1115" s="77">
        <v>399454</v>
      </c>
      <c r="D1115" s="77" t="s">
        <v>101</v>
      </c>
      <c r="E1115" s="77" t="s">
        <v>475</v>
      </c>
      <c r="F1115" s="77" t="s">
        <v>404</v>
      </c>
      <c r="G1115" s="78" t="s">
        <v>538</v>
      </c>
      <c r="H1115" s="77" t="s">
        <v>9</v>
      </c>
      <c r="I1115" s="77" t="s">
        <v>3</v>
      </c>
      <c r="J1115" s="79">
        <v>238</v>
      </c>
      <c r="K1115" s="79">
        <v>457</v>
      </c>
      <c r="L1115" s="79">
        <v>1557</v>
      </c>
      <c r="M1115" s="80">
        <v>62152.166599999997</v>
      </c>
      <c r="N1115" s="80">
        <v>261.14355714285699</v>
      </c>
      <c r="O1115" s="81">
        <v>1.9201680672268899</v>
      </c>
      <c r="P1115" s="81">
        <v>3.4070021881838102</v>
      </c>
      <c r="Q1115" s="77">
        <v>7795.6665999999996</v>
      </c>
      <c r="R1115" s="82">
        <v>0.125428718361043</v>
      </c>
      <c r="S1115" s="77">
        <v>200.586599999996</v>
      </c>
      <c r="T1115" s="82">
        <v>3.2273468645258102E-3</v>
      </c>
      <c r="U1115" s="83">
        <v>114</v>
      </c>
      <c r="V1115" s="84">
        <v>25</v>
      </c>
    </row>
    <row r="1116" spans="1:22" x14ac:dyDescent="0.25">
      <c r="A1116" s="18" t="str">
        <f t="shared" si="17"/>
        <v>202403-North Central31</v>
      </c>
      <c r="B1116" s="76">
        <v>2024</v>
      </c>
      <c r="C1116" s="77">
        <v>925350</v>
      </c>
      <c r="D1116" s="77" t="s">
        <v>166</v>
      </c>
      <c r="E1116" s="77" t="s">
        <v>471</v>
      </c>
      <c r="F1116" s="77" t="s">
        <v>396</v>
      </c>
      <c r="G1116" s="78" t="s">
        <v>537</v>
      </c>
      <c r="H1116" s="77" t="s">
        <v>2</v>
      </c>
      <c r="I1116" s="77" t="s">
        <v>3</v>
      </c>
      <c r="J1116" s="79">
        <v>122</v>
      </c>
      <c r="K1116" s="79">
        <v>345</v>
      </c>
      <c r="L1116" s="79">
        <v>1319</v>
      </c>
      <c r="M1116" s="80">
        <v>62122.2</v>
      </c>
      <c r="N1116" s="80">
        <v>509.19836065573799</v>
      </c>
      <c r="O1116" s="81">
        <v>2.8278688524590199</v>
      </c>
      <c r="P1116" s="81">
        <v>3.8231884057971</v>
      </c>
      <c r="Q1116" s="77">
        <v>10353.700000000001</v>
      </c>
      <c r="R1116" s="82">
        <v>0.16666666666666699</v>
      </c>
      <c r="S1116" s="77">
        <v>6197.7</v>
      </c>
      <c r="T1116" s="82">
        <v>9.9766267131556896E-2</v>
      </c>
      <c r="U1116" s="83">
        <v>115</v>
      </c>
      <c r="V1116" s="84">
        <v>31</v>
      </c>
    </row>
    <row r="1117" spans="1:22" x14ac:dyDescent="0.25">
      <c r="A1117" s="18" t="str">
        <f t="shared" si="17"/>
        <v>202406-South East6</v>
      </c>
      <c r="B1117" s="76">
        <v>2024</v>
      </c>
      <c r="C1117" s="77">
        <v>794144</v>
      </c>
      <c r="D1117" s="77" t="s">
        <v>222</v>
      </c>
      <c r="E1117" s="77" t="s">
        <v>476</v>
      </c>
      <c r="F1117" s="77" t="s">
        <v>397</v>
      </c>
      <c r="G1117" s="78" t="s">
        <v>536</v>
      </c>
      <c r="H1117" s="77" t="s">
        <v>9</v>
      </c>
      <c r="I1117" s="77" t="s">
        <v>3</v>
      </c>
      <c r="J1117" s="79">
        <v>113</v>
      </c>
      <c r="K1117" s="79">
        <v>446</v>
      </c>
      <c r="L1117" s="79">
        <v>1478</v>
      </c>
      <c r="M1117" s="80">
        <v>62094.9</v>
      </c>
      <c r="N1117" s="80">
        <v>549.51238938053098</v>
      </c>
      <c r="O1117" s="81">
        <v>3.9469026548672601</v>
      </c>
      <c r="P1117" s="81">
        <v>3.3139013452914798</v>
      </c>
      <c r="Q1117" s="77">
        <v>10349.15</v>
      </c>
      <c r="R1117" s="82">
        <v>0.16666666666666699</v>
      </c>
      <c r="S1117" s="77">
        <v>6366.95</v>
      </c>
      <c r="T1117" s="82">
        <v>0.102535796015454</v>
      </c>
      <c r="U1117" s="83">
        <v>116</v>
      </c>
      <c r="V1117" s="84">
        <v>6</v>
      </c>
    </row>
    <row r="1118" spans="1:22" x14ac:dyDescent="0.25">
      <c r="A1118" s="18" t="str">
        <f t="shared" si="17"/>
        <v>202401-North West26</v>
      </c>
      <c r="B1118" s="76">
        <v>2024</v>
      </c>
      <c r="C1118" s="77">
        <v>481214</v>
      </c>
      <c r="D1118" s="77" t="s">
        <v>267</v>
      </c>
      <c r="E1118" s="77" t="s">
        <v>475</v>
      </c>
      <c r="F1118" s="77" t="s">
        <v>414</v>
      </c>
      <c r="G1118" s="78" t="s">
        <v>534</v>
      </c>
      <c r="H1118" s="77" t="s">
        <v>2</v>
      </c>
      <c r="I1118" s="77" t="s">
        <v>3</v>
      </c>
      <c r="J1118" s="79">
        <v>126</v>
      </c>
      <c r="K1118" s="79">
        <v>351</v>
      </c>
      <c r="L1118" s="79">
        <v>1283</v>
      </c>
      <c r="M1118" s="80">
        <v>61310.319000000003</v>
      </c>
      <c r="N1118" s="80">
        <v>486.58983333333299</v>
      </c>
      <c r="O1118" s="81">
        <v>2.78571428571429</v>
      </c>
      <c r="P1118" s="81">
        <v>3.6552706552706602</v>
      </c>
      <c r="Q1118" s="77">
        <v>11460.319</v>
      </c>
      <c r="R1118" s="82">
        <v>0.18692316704468601</v>
      </c>
      <c r="S1118" s="77">
        <v>7333.1589999999997</v>
      </c>
      <c r="T1118" s="82">
        <v>0.11960725567257301</v>
      </c>
      <c r="U1118" s="83">
        <v>117</v>
      </c>
      <c r="V1118" s="84">
        <v>26</v>
      </c>
    </row>
    <row r="1119" spans="1:22" x14ac:dyDescent="0.25">
      <c r="A1119" s="18" t="str">
        <f t="shared" si="17"/>
        <v>202402-South West16</v>
      </c>
      <c r="B1119" s="76">
        <v>2024</v>
      </c>
      <c r="C1119" s="77">
        <v>678432</v>
      </c>
      <c r="D1119" s="77" t="s">
        <v>324</v>
      </c>
      <c r="E1119" s="77" t="s">
        <v>474</v>
      </c>
      <c r="F1119" s="77" t="s">
        <v>402</v>
      </c>
      <c r="G1119" s="78" t="s">
        <v>537</v>
      </c>
      <c r="H1119" s="77" t="s">
        <v>9</v>
      </c>
      <c r="I1119" s="77" t="s">
        <v>3</v>
      </c>
      <c r="J1119" s="79">
        <v>242</v>
      </c>
      <c r="K1119" s="79">
        <v>341</v>
      </c>
      <c r="L1119" s="79">
        <v>1437</v>
      </c>
      <c r="M1119" s="80">
        <v>60120.180000000102</v>
      </c>
      <c r="N1119" s="80">
        <v>248.430495867769</v>
      </c>
      <c r="O1119" s="81">
        <v>1.4090909090909101</v>
      </c>
      <c r="P1119" s="81">
        <v>4.2140762463343098</v>
      </c>
      <c r="Q1119" s="77">
        <v>7383.18</v>
      </c>
      <c r="R1119" s="82">
        <v>0.122807017543859</v>
      </c>
      <c r="S1119" s="77">
        <v>-493.91999999999399</v>
      </c>
      <c r="T1119" s="82">
        <v>-8.2155442648374193E-3</v>
      </c>
      <c r="U1119" s="83">
        <v>118</v>
      </c>
      <c r="V1119" s="84">
        <v>16</v>
      </c>
    </row>
    <row r="1120" spans="1:22" x14ac:dyDescent="0.25">
      <c r="A1120" s="18" t="str">
        <f t="shared" si="17"/>
        <v>202401-North West27</v>
      </c>
      <c r="B1120" s="76">
        <v>2024</v>
      </c>
      <c r="C1120" s="77">
        <v>583353</v>
      </c>
      <c r="D1120" s="77" t="s">
        <v>151</v>
      </c>
      <c r="E1120" s="77" t="s">
        <v>475</v>
      </c>
      <c r="F1120" s="77" t="s">
        <v>395</v>
      </c>
      <c r="G1120" s="78" t="s">
        <v>538</v>
      </c>
      <c r="H1120" s="77" t="s">
        <v>2</v>
      </c>
      <c r="I1120" s="77" t="s">
        <v>3</v>
      </c>
      <c r="J1120" s="79">
        <v>85</v>
      </c>
      <c r="K1120" s="79">
        <v>278</v>
      </c>
      <c r="L1120" s="79">
        <v>1380</v>
      </c>
      <c r="M1120" s="80">
        <v>59649.599999999999</v>
      </c>
      <c r="N1120" s="80">
        <v>701.76</v>
      </c>
      <c r="O1120" s="81">
        <v>3.2705882352941198</v>
      </c>
      <c r="P1120" s="81">
        <v>4.9640287769784202</v>
      </c>
      <c r="Q1120" s="77">
        <v>9941.6</v>
      </c>
      <c r="R1120" s="82">
        <v>0.16666666666666699</v>
      </c>
      <c r="S1120" s="77">
        <v>7113.6</v>
      </c>
      <c r="T1120" s="82">
        <v>0.119256457713044</v>
      </c>
      <c r="U1120" s="83">
        <v>119</v>
      </c>
      <c r="V1120" s="84">
        <v>27</v>
      </c>
    </row>
    <row r="1121" spans="1:22" x14ac:dyDescent="0.25">
      <c r="A1121" s="18" t="str">
        <f t="shared" si="17"/>
        <v>202401-North West28</v>
      </c>
      <c r="B1121" s="76">
        <v>2024</v>
      </c>
      <c r="C1121" s="77">
        <v>620024</v>
      </c>
      <c r="D1121" s="77" t="s">
        <v>571</v>
      </c>
      <c r="E1121" s="77" t="s">
        <v>475</v>
      </c>
      <c r="F1121" s="77" t="s">
        <v>418</v>
      </c>
      <c r="G1121" s="78" t="s">
        <v>538</v>
      </c>
      <c r="H1121" s="77" t="s">
        <v>2</v>
      </c>
      <c r="I1121" s="77" t="s">
        <v>3</v>
      </c>
      <c r="J1121" s="79">
        <v>110</v>
      </c>
      <c r="K1121" s="79">
        <v>318</v>
      </c>
      <c r="L1121" s="79">
        <v>1295</v>
      </c>
      <c r="M1121" s="80">
        <v>58870.23</v>
      </c>
      <c r="N1121" s="80">
        <v>535.18390909090897</v>
      </c>
      <c r="O1121" s="81">
        <v>2.8909090909090902</v>
      </c>
      <c r="P1121" s="81">
        <v>4.07232704402516</v>
      </c>
      <c r="Q1121" s="77">
        <v>3475.97999999999</v>
      </c>
      <c r="R1121" s="82">
        <v>5.90447837557284E-2</v>
      </c>
      <c r="S1121" s="77">
        <v>-138.180000000006</v>
      </c>
      <c r="T1121" s="82">
        <v>-2.3471965371972599E-3</v>
      </c>
      <c r="U1121" s="83">
        <v>120</v>
      </c>
      <c r="V1121" s="84">
        <v>28</v>
      </c>
    </row>
    <row r="1122" spans="1:22" x14ac:dyDescent="0.25">
      <c r="A1122" s="18" t="str">
        <f t="shared" si="17"/>
        <v>202404-South Central26</v>
      </c>
      <c r="B1122" s="76">
        <v>2024</v>
      </c>
      <c r="C1122" s="77">
        <v>422074</v>
      </c>
      <c r="D1122" s="77" t="s">
        <v>107</v>
      </c>
      <c r="E1122" s="77" t="s">
        <v>472</v>
      </c>
      <c r="F1122" s="77" t="s">
        <v>421</v>
      </c>
      <c r="G1122" s="78" t="s">
        <v>534</v>
      </c>
      <c r="H1122" s="77" t="s">
        <v>9</v>
      </c>
      <c r="I1122" s="77" t="s">
        <v>3</v>
      </c>
      <c r="J1122" s="79">
        <v>122</v>
      </c>
      <c r="K1122" s="79">
        <v>470</v>
      </c>
      <c r="L1122" s="79">
        <v>1394</v>
      </c>
      <c r="M1122" s="80">
        <v>58776.654799999997</v>
      </c>
      <c r="N1122" s="80">
        <v>481.77585901639401</v>
      </c>
      <c r="O1122" s="81">
        <v>3.85245901639344</v>
      </c>
      <c r="P1122" s="81">
        <v>2.9659574468085101</v>
      </c>
      <c r="Q1122" s="77">
        <v>1446.9048</v>
      </c>
      <c r="R1122" s="82">
        <v>2.46169981078951E-2</v>
      </c>
      <c r="S1122" s="77">
        <v>-2553.4151999999999</v>
      </c>
      <c r="T1122" s="82">
        <v>-4.3442676496111103E-2</v>
      </c>
      <c r="U1122" s="83">
        <v>121</v>
      </c>
      <c r="V1122" s="84">
        <v>26</v>
      </c>
    </row>
    <row r="1123" spans="1:22" x14ac:dyDescent="0.25">
      <c r="A1123" s="18" t="str">
        <f t="shared" si="17"/>
        <v>202402-South West17</v>
      </c>
      <c r="B1123" s="76">
        <v>2024</v>
      </c>
      <c r="C1123" s="77">
        <v>903842</v>
      </c>
      <c r="D1123" s="77" t="s">
        <v>250</v>
      </c>
      <c r="E1123" s="77" t="s">
        <v>474</v>
      </c>
      <c r="F1123" s="77" t="s">
        <v>424</v>
      </c>
      <c r="G1123" s="78" t="s">
        <v>537</v>
      </c>
      <c r="H1123" s="77" t="s">
        <v>9</v>
      </c>
      <c r="I1123" s="77" t="s">
        <v>3</v>
      </c>
      <c r="J1123" s="79">
        <v>72</v>
      </c>
      <c r="K1123" s="79">
        <v>272</v>
      </c>
      <c r="L1123" s="79">
        <v>1218</v>
      </c>
      <c r="M1123" s="80">
        <v>57960.590400000001</v>
      </c>
      <c r="N1123" s="80">
        <v>805.00819999999999</v>
      </c>
      <c r="O1123" s="81">
        <v>3.7777777777777799</v>
      </c>
      <c r="P1123" s="81">
        <v>4.4779411764705896</v>
      </c>
      <c r="Q1123" s="77">
        <v>13526.590399999999</v>
      </c>
      <c r="R1123" s="82">
        <v>0.233375648982347</v>
      </c>
      <c r="S1123" s="77">
        <v>11001.090399999999</v>
      </c>
      <c r="T1123" s="82">
        <v>0.18980293892934499</v>
      </c>
      <c r="U1123" s="83">
        <v>122</v>
      </c>
      <c r="V1123" s="84">
        <v>17</v>
      </c>
    </row>
    <row r="1124" spans="1:22" x14ac:dyDescent="0.25">
      <c r="A1124" s="18" t="str">
        <f t="shared" si="17"/>
        <v>202406-South East7</v>
      </c>
      <c r="B1124" s="76">
        <v>2024</v>
      </c>
      <c r="C1124" s="77">
        <v>188132</v>
      </c>
      <c r="D1124" s="77" t="s">
        <v>48</v>
      </c>
      <c r="E1124" s="77" t="s">
        <v>476</v>
      </c>
      <c r="F1124" s="77" t="s">
        <v>397</v>
      </c>
      <c r="G1124" s="78" t="s">
        <v>538</v>
      </c>
      <c r="H1124" s="77" t="s">
        <v>2</v>
      </c>
      <c r="I1124" s="77" t="s">
        <v>3</v>
      </c>
      <c r="J1124" s="79">
        <v>143</v>
      </c>
      <c r="K1124" s="79">
        <v>327</v>
      </c>
      <c r="L1124" s="79">
        <v>1271</v>
      </c>
      <c r="M1124" s="80">
        <v>57590.7</v>
      </c>
      <c r="N1124" s="80">
        <v>402.73216783216799</v>
      </c>
      <c r="O1124" s="81">
        <v>2.2867132867132902</v>
      </c>
      <c r="P1124" s="81">
        <v>3.8868501529052</v>
      </c>
      <c r="Q1124" s="77">
        <v>9598.4500000000007</v>
      </c>
      <c r="R1124" s="82">
        <v>0.16666666666666699</v>
      </c>
      <c r="S1124" s="77">
        <v>4807.46</v>
      </c>
      <c r="T1124" s="82">
        <v>8.3476325170557003E-2</v>
      </c>
      <c r="U1124" s="83">
        <v>123</v>
      </c>
      <c r="V1124" s="84">
        <v>7</v>
      </c>
    </row>
    <row r="1125" spans="1:22" x14ac:dyDescent="0.25">
      <c r="A1125" s="18" t="str">
        <f t="shared" si="17"/>
        <v>202401-North West29</v>
      </c>
      <c r="B1125" s="76">
        <v>2024</v>
      </c>
      <c r="C1125" s="77">
        <v>884431</v>
      </c>
      <c r="D1125" s="77" t="s">
        <v>172</v>
      </c>
      <c r="E1125" s="77" t="s">
        <v>475</v>
      </c>
      <c r="F1125" s="77" t="s">
        <v>395</v>
      </c>
      <c r="G1125" s="78" t="s">
        <v>534</v>
      </c>
      <c r="H1125" s="77" t="s">
        <v>2</v>
      </c>
      <c r="I1125" s="77" t="s">
        <v>3</v>
      </c>
      <c r="J1125" s="79">
        <v>81</v>
      </c>
      <c r="K1125" s="79">
        <v>308</v>
      </c>
      <c r="L1125" s="79">
        <v>1372</v>
      </c>
      <c r="M1125" s="80">
        <v>57445.64</v>
      </c>
      <c r="N1125" s="80">
        <v>709.20543209876598</v>
      </c>
      <c r="O1125" s="81">
        <v>3.80246913580247</v>
      </c>
      <c r="P1125" s="81">
        <v>4.4545454545454497</v>
      </c>
      <c r="Q1125" s="77">
        <v>6154.8900000000103</v>
      </c>
      <c r="R1125" s="82">
        <v>0.107142857142857</v>
      </c>
      <c r="S1125" s="77">
        <v>3420.25000000001</v>
      </c>
      <c r="T1125" s="82">
        <v>5.95388962504379E-2</v>
      </c>
      <c r="U1125" s="83">
        <v>124</v>
      </c>
      <c r="V1125" s="84">
        <v>29</v>
      </c>
    </row>
    <row r="1126" spans="1:22" x14ac:dyDescent="0.25">
      <c r="A1126" s="18" t="str">
        <f t="shared" si="17"/>
        <v>202402-South West18</v>
      </c>
      <c r="B1126" s="76">
        <v>2024</v>
      </c>
      <c r="C1126" s="77">
        <v>551554</v>
      </c>
      <c r="D1126" s="77" t="s">
        <v>138</v>
      </c>
      <c r="E1126" s="77" t="s">
        <v>474</v>
      </c>
      <c r="F1126" s="77" t="s">
        <v>402</v>
      </c>
      <c r="G1126" s="78" t="s">
        <v>537</v>
      </c>
      <c r="H1126" s="77" t="s">
        <v>9</v>
      </c>
      <c r="I1126" s="77" t="s">
        <v>3</v>
      </c>
      <c r="J1126" s="79">
        <v>251</v>
      </c>
      <c r="K1126" s="79">
        <v>470</v>
      </c>
      <c r="L1126" s="79">
        <v>1536</v>
      </c>
      <c r="M1126" s="80">
        <v>56163.983999999997</v>
      </c>
      <c r="N1126" s="80">
        <v>223.760892430279</v>
      </c>
      <c r="O1126" s="81">
        <v>1.87250996015936</v>
      </c>
      <c r="P1126" s="81">
        <v>3.2680851063829799</v>
      </c>
      <c r="Q1126" s="77">
        <v>2535.9839999999899</v>
      </c>
      <c r="R1126" s="82">
        <v>4.5153207080181397E-2</v>
      </c>
      <c r="S1126" s="77">
        <v>-5758.5959999999995</v>
      </c>
      <c r="T1126" s="82">
        <v>-0.102531828938631</v>
      </c>
      <c r="U1126" s="83">
        <v>125</v>
      </c>
      <c r="V1126" s="84">
        <v>18</v>
      </c>
    </row>
    <row r="1127" spans="1:22" x14ac:dyDescent="0.25">
      <c r="A1127" s="18" t="str">
        <f t="shared" si="17"/>
        <v>202405-North East15</v>
      </c>
      <c r="B1127" s="76">
        <v>2024</v>
      </c>
      <c r="C1127" s="77">
        <v>577416</v>
      </c>
      <c r="D1127" s="77" t="s">
        <v>150</v>
      </c>
      <c r="E1127" s="77" t="s">
        <v>473</v>
      </c>
      <c r="F1127" s="77" t="s">
        <v>406</v>
      </c>
      <c r="G1127" s="78" t="s">
        <v>535</v>
      </c>
      <c r="H1127" s="77" t="s">
        <v>9</v>
      </c>
      <c r="I1127" s="77" t="s">
        <v>3</v>
      </c>
      <c r="J1127" s="79">
        <v>137</v>
      </c>
      <c r="K1127" s="79">
        <v>290</v>
      </c>
      <c r="L1127" s="79">
        <v>1245</v>
      </c>
      <c r="M1127" s="80">
        <v>55567.8</v>
      </c>
      <c r="N1127" s="80">
        <v>405.60437956204402</v>
      </c>
      <c r="O1127" s="81">
        <v>2.11678832116788</v>
      </c>
      <c r="P1127" s="81">
        <v>4.2931034482758603</v>
      </c>
      <c r="Q1127" s="77">
        <v>9261.2999999999993</v>
      </c>
      <c r="R1127" s="82">
        <v>0.16666666666666699</v>
      </c>
      <c r="S1127" s="77">
        <v>4561.05</v>
      </c>
      <c r="T1127" s="82">
        <v>8.2080809389610598E-2</v>
      </c>
      <c r="U1127" s="83">
        <v>126</v>
      </c>
      <c r="V1127" s="84">
        <v>15</v>
      </c>
    </row>
    <row r="1128" spans="1:22" x14ac:dyDescent="0.25">
      <c r="A1128" s="18" t="str">
        <f t="shared" si="17"/>
        <v>202401-North West30</v>
      </c>
      <c r="B1128" s="76">
        <v>2024</v>
      </c>
      <c r="C1128" s="77">
        <v>423877</v>
      </c>
      <c r="D1128" s="77" t="s">
        <v>88</v>
      </c>
      <c r="E1128" s="77" t="s">
        <v>475</v>
      </c>
      <c r="F1128" s="77" t="s">
        <v>395</v>
      </c>
      <c r="G1128" s="78" t="s">
        <v>534</v>
      </c>
      <c r="H1128" s="77" t="s">
        <v>2</v>
      </c>
      <c r="I1128" s="77" t="s">
        <v>3</v>
      </c>
      <c r="J1128" s="79">
        <v>116</v>
      </c>
      <c r="K1128" s="79">
        <v>251</v>
      </c>
      <c r="L1128" s="79">
        <v>1215</v>
      </c>
      <c r="M1128" s="80">
        <v>55481.4</v>
      </c>
      <c r="N1128" s="80">
        <v>478.28793103448299</v>
      </c>
      <c r="O1128" s="81">
        <v>2.1637931034482798</v>
      </c>
      <c r="P1128" s="81">
        <v>4.8406374501991998</v>
      </c>
      <c r="Q1128" s="77">
        <v>9246.9</v>
      </c>
      <c r="R1128" s="82">
        <v>0.16666666666666699</v>
      </c>
      <c r="S1128" s="77">
        <v>5518.78</v>
      </c>
      <c r="T1128" s="82">
        <v>9.9470813642049405E-2</v>
      </c>
      <c r="U1128" s="83">
        <v>127</v>
      </c>
      <c r="V1128" s="84">
        <v>30</v>
      </c>
    </row>
    <row r="1129" spans="1:22" x14ac:dyDescent="0.25">
      <c r="A1129" s="18" t="str">
        <f t="shared" si="17"/>
        <v>202406-South East8</v>
      </c>
      <c r="B1129" s="76">
        <v>2024</v>
      </c>
      <c r="C1129" s="77">
        <v>310424</v>
      </c>
      <c r="D1129" s="77" t="s">
        <v>572</v>
      </c>
      <c r="E1129" s="77" t="s">
        <v>476</v>
      </c>
      <c r="F1129" s="77" t="s">
        <v>573</v>
      </c>
      <c r="G1129" s="78" t="s">
        <v>536</v>
      </c>
      <c r="H1129" s="77" t="s">
        <v>9</v>
      </c>
      <c r="I1129" s="77" t="s">
        <v>3</v>
      </c>
      <c r="J1129" s="79">
        <v>105</v>
      </c>
      <c r="K1129" s="79">
        <v>309</v>
      </c>
      <c r="L1129" s="79">
        <v>1214</v>
      </c>
      <c r="M1129" s="80">
        <v>54845.601999999999</v>
      </c>
      <c r="N1129" s="80">
        <v>522.33906666666701</v>
      </c>
      <c r="O1129" s="81">
        <v>2.94285714285714</v>
      </c>
      <c r="P1129" s="81">
        <v>3.9288025889967599</v>
      </c>
      <c r="Q1129" s="77">
        <v>12363.102000000001</v>
      </c>
      <c r="R1129" s="82">
        <v>0.22541647003892801</v>
      </c>
      <c r="S1129" s="77">
        <v>8768.2019999999993</v>
      </c>
      <c r="T1129" s="82">
        <v>0.15987064924549499</v>
      </c>
      <c r="U1129" s="83">
        <v>128</v>
      </c>
      <c r="V1129" s="84">
        <v>8</v>
      </c>
    </row>
    <row r="1130" spans="1:22" x14ac:dyDescent="0.25">
      <c r="A1130" s="18" t="str">
        <f t="shared" si="17"/>
        <v>202401-North West31</v>
      </c>
      <c r="B1130" s="76">
        <v>2024</v>
      </c>
      <c r="C1130" s="77">
        <v>107439</v>
      </c>
      <c r="D1130" s="77" t="s">
        <v>1</v>
      </c>
      <c r="E1130" s="77" t="s">
        <v>475</v>
      </c>
      <c r="F1130" s="77" t="s">
        <v>404</v>
      </c>
      <c r="G1130" s="78" t="s">
        <v>534</v>
      </c>
      <c r="H1130" s="77" t="s">
        <v>2</v>
      </c>
      <c r="I1130" s="77" t="s">
        <v>3</v>
      </c>
      <c r="J1130" s="79">
        <v>139</v>
      </c>
      <c r="K1130" s="79">
        <v>369</v>
      </c>
      <c r="L1130" s="79">
        <v>1339</v>
      </c>
      <c r="M1130" s="80">
        <v>53460.366000000002</v>
      </c>
      <c r="N1130" s="80">
        <v>384.60694964028801</v>
      </c>
      <c r="O1130" s="81">
        <v>2.6546762589928101</v>
      </c>
      <c r="P1130" s="81">
        <v>3.6287262872628698</v>
      </c>
      <c r="Q1130" s="77">
        <v>4688.11599999999</v>
      </c>
      <c r="R1130" s="82">
        <v>8.7693301613385802E-2</v>
      </c>
      <c r="S1130" s="77">
        <v>152.95599999999499</v>
      </c>
      <c r="T1130" s="82">
        <v>2.8611102288374698E-3</v>
      </c>
      <c r="U1130" s="83">
        <v>129</v>
      </c>
      <c r="V1130" s="84">
        <v>31</v>
      </c>
    </row>
    <row r="1131" spans="1:22" x14ac:dyDescent="0.25">
      <c r="A1131" s="18" t="str">
        <f t="shared" si="17"/>
        <v>202404-South Central27</v>
      </c>
      <c r="B1131" s="76">
        <v>2024</v>
      </c>
      <c r="C1131" s="77">
        <v>551613</v>
      </c>
      <c r="D1131" s="77" t="s">
        <v>139</v>
      </c>
      <c r="E1131" s="77" t="s">
        <v>472</v>
      </c>
      <c r="F1131" s="77" t="s">
        <v>398</v>
      </c>
      <c r="G1131" s="78" t="s">
        <v>534</v>
      </c>
      <c r="H1131" s="77" t="s">
        <v>9</v>
      </c>
      <c r="I1131" s="77" t="s">
        <v>3</v>
      </c>
      <c r="J1131" s="79">
        <v>86</v>
      </c>
      <c r="K1131" s="79">
        <v>333</v>
      </c>
      <c r="L1131" s="79">
        <v>1019</v>
      </c>
      <c r="M1131" s="80">
        <v>53125.476600000002</v>
      </c>
      <c r="N1131" s="80">
        <v>617.73810000000003</v>
      </c>
      <c r="O1131" s="81">
        <v>3.8720930232558102</v>
      </c>
      <c r="P1131" s="81">
        <v>3.06006006006006</v>
      </c>
      <c r="Q1131" s="77">
        <v>17202.476600000002</v>
      </c>
      <c r="R1131" s="82">
        <v>0.32380841925472698</v>
      </c>
      <c r="S1131" s="77">
        <v>14384.116599999999</v>
      </c>
      <c r="T1131" s="82">
        <v>0.270757412837968</v>
      </c>
      <c r="U1131" s="83">
        <v>130</v>
      </c>
      <c r="V1131" s="84">
        <v>27</v>
      </c>
    </row>
    <row r="1132" spans="1:22" x14ac:dyDescent="0.25">
      <c r="A1132" s="18" t="str">
        <f t="shared" si="17"/>
        <v>202405-North East16</v>
      </c>
      <c r="B1132" s="76">
        <v>2024</v>
      </c>
      <c r="C1132" s="77">
        <v>524048</v>
      </c>
      <c r="D1132" s="77" t="s">
        <v>574</v>
      </c>
      <c r="E1132" s="77" t="s">
        <v>473</v>
      </c>
      <c r="F1132" s="77" t="s">
        <v>423</v>
      </c>
      <c r="G1132" s="78" t="s">
        <v>535</v>
      </c>
      <c r="H1132" s="77" t="s">
        <v>2</v>
      </c>
      <c r="I1132" s="77" t="s">
        <v>3</v>
      </c>
      <c r="J1132" s="79">
        <v>126</v>
      </c>
      <c r="K1132" s="79">
        <v>251</v>
      </c>
      <c r="L1132" s="79">
        <v>1157</v>
      </c>
      <c r="M1132" s="80">
        <v>52246.8</v>
      </c>
      <c r="N1132" s="80">
        <v>414.65714285714301</v>
      </c>
      <c r="O1132" s="81">
        <v>1.9920634920634901</v>
      </c>
      <c r="P1132" s="81">
        <v>4.6095617529880499</v>
      </c>
      <c r="Q1132" s="77">
        <v>8707.7999999999993</v>
      </c>
      <c r="R1132" s="82">
        <v>0.16666666666666699</v>
      </c>
      <c r="S1132" s="77">
        <v>4402.45</v>
      </c>
      <c r="T1132" s="82">
        <v>8.4262576846811807E-2</v>
      </c>
      <c r="U1132" s="83">
        <v>131</v>
      </c>
      <c r="V1132" s="84">
        <v>16</v>
      </c>
    </row>
    <row r="1133" spans="1:22" x14ac:dyDescent="0.25">
      <c r="A1133" s="18" t="str">
        <f t="shared" si="17"/>
        <v>202405-North East16</v>
      </c>
      <c r="B1133" s="76">
        <v>2024</v>
      </c>
      <c r="C1133" s="77">
        <v>524048</v>
      </c>
      <c r="D1133" s="77" t="s">
        <v>481</v>
      </c>
      <c r="E1133" s="77" t="s">
        <v>473</v>
      </c>
      <c r="F1133" s="77" t="s">
        <v>522</v>
      </c>
      <c r="G1133" s="78" t="s">
        <v>538</v>
      </c>
      <c r="H1133" s="77" t="s">
        <v>2</v>
      </c>
      <c r="I1133" s="77" t="s">
        <v>3</v>
      </c>
      <c r="J1133" s="79">
        <v>126</v>
      </c>
      <c r="K1133" s="79">
        <v>251</v>
      </c>
      <c r="L1133" s="79">
        <v>1157</v>
      </c>
      <c r="M1133" s="80">
        <v>52246.8</v>
      </c>
      <c r="N1133" s="80">
        <v>414.65714285714301</v>
      </c>
      <c r="O1133" s="81">
        <v>1.9920634920634901</v>
      </c>
      <c r="P1133" s="81">
        <v>4.6095617529880499</v>
      </c>
      <c r="Q1133" s="77">
        <v>8707.7999999999993</v>
      </c>
      <c r="R1133" s="82">
        <v>0.16666666666666699</v>
      </c>
      <c r="S1133" s="77">
        <v>4402.45</v>
      </c>
      <c r="T1133" s="82">
        <v>8.4262576846811807E-2</v>
      </c>
      <c r="U1133" s="83">
        <v>131</v>
      </c>
      <c r="V1133" s="84">
        <v>16</v>
      </c>
    </row>
    <row r="1134" spans="1:22" x14ac:dyDescent="0.25">
      <c r="A1134" s="18" t="str">
        <f t="shared" si="17"/>
        <v>202401-North West32</v>
      </c>
      <c r="B1134" s="76">
        <v>2024</v>
      </c>
      <c r="C1134" s="77">
        <v>370695</v>
      </c>
      <c r="D1134" s="77" t="s">
        <v>94</v>
      </c>
      <c r="E1134" s="77" t="s">
        <v>475</v>
      </c>
      <c r="F1134" s="77" t="s">
        <v>395</v>
      </c>
      <c r="G1134" s="78" t="s">
        <v>538</v>
      </c>
      <c r="H1134" s="77" t="s">
        <v>9</v>
      </c>
      <c r="I1134" s="77" t="s">
        <v>3</v>
      </c>
      <c r="J1134" s="79">
        <v>88</v>
      </c>
      <c r="K1134" s="79">
        <v>216</v>
      </c>
      <c r="L1134" s="79">
        <v>993</v>
      </c>
      <c r="M1134" s="80">
        <v>52113.648999999998</v>
      </c>
      <c r="N1134" s="80">
        <v>592.20055681818201</v>
      </c>
      <c r="O1134" s="81">
        <v>2.4545454545454501</v>
      </c>
      <c r="P1134" s="81">
        <v>4.5972222222222197</v>
      </c>
      <c r="Q1134" s="77">
        <v>10202.898999999999</v>
      </c>
      <c r="R1134" s="82">
        <v>0.19578170394477701</v>
      </c>
      <c r="S1134" s="77">
        <v>7348.3389999999999</v>
      </c>
      <c r="T1134" s="82">
        <v>0.141006034714629</v>
      </c>
      <c r="U1134" s="83">
        <v>132</v>
      </c>
      <c r="V1134" s="84">
        <v>32</v>
      </c>
    </row>
    <row r="1135" spans="1:22" x14ac:dyDescent="0.25">
      <c r="A1135" s="18" t="str">
        <f t="shared" si="17"/>
        <v>202402-South West19</v>
      </c>
      <c r="B1135" s="76">
        <v>2024</v>
      </c>
      <c r="C1135" s="77">
        <v>221841</v>
      </c>
      <c r="D1135" s="77" t="s">
        <v>57</v>
      </c>
      <c r="E1135" s="77" t="s">
        <v>474</v>
      </c>
      <c r="F1135" s="77" t="s">
        <v>424</v>
      </c>
      <c r="G1135" s="78" t="s">
        <v>537</v>
      </c>
      <c r="H1135" s="77" t="s">
        <v>9</v>
      </c>
      <c r="I1135" s="77" t="s">
        <v>3</v>
      </c>
      <c r="J1135" s="79">
        <v>126</v>
      </c>
      <c r="K1135" s="79">
        <v>374</v>
      </c>
      <c r="L1135" s="79">
        <v>1106</v>
      </c>
      <c r="M1135" s="80">
        <v>51954.3</v>
      </c>
      <c r="N1135" s="80">
        <v>412.335714285714</v>
      </c>
      <c r="O1135" s="81">
        <v>2.9682539682539701</v>
      </c>
      <c r="P1135" s="81">
        <v>2.9572192513369</v>
      </c>
      <c r="Q1135" s="77">
        <v>8659.0499999999993</v>
      </c>
      <c r="R1135" s="82">
        <v>0.16666666666666699</v>
      </c>
      <c r="S1135" s="77">
        <v>4350.7700000000004</v>
      </c>
      <c r="T1135" s="82">
        <v>8.3742250400833093E-2</v>
      </c>
      <c r="U1135" s="83">
        <v>133</v>
      </c>
      <c r="V1135" s="84">
        <v>19</v>
      </c>
    </row>
    <row r="1136" spans="1:22" x14ac:dyDescent="0.25">
      <c r="A1136" s="18" t="str">
        <f t="shared" si="17"/>
        <v>202406-South East9</v>
      </c>
      <c r="B1136" s="76">
        <v>2024</v>
      </c>
      <c r="C1136" s="77">
        <v>713162</v>
      </c>
      <c r="D1136" s="77" t="s">
        <v>188</v>
      </c>
      <c r="E1136" s="77" t="s">
        <v>476</v>
      </c>
      <c r="F1136" s="77" t="s">
        <v>417</v>
      </c>
      <c r="G1136" s="78" t="s">
        <v>536</v>
      </c>
      <c r="H1136" s="77" t="s">
        <v>2</v>
      </c>
      <c r="I1136" s="77" t="s">
        <v>3</v>
      </c>
      <c r="J1136" s="79">
        <v>129</v>
      </c>
      <c r="K1136" s="79">
        <v>233</v>
      </c>
      <c r="L1136" s="79">
        <v>934</v>
      </c>
      <c r="M1136" s="80">
        <v>51095.728000000003</v>
      </c>
      <c r="N1136" s="80">
        <v>396.09091472868198</v>
      </c>
      <c r="O1136" s="81">
        <v>1.8062015503876001</v>
      </c>
      <c r="P1136" s="81">
        <v>4.0085836909871198</v>
      </c>
      <c r="Q1136" s="77">
        <v>14301.977999999999</v>
      </c>
      <c r="R1136" s="82">
        <v>0.27990555296521102</v>
      </c>
      <c r="S1136" s="77">
        <v>10046.678</v>
      </c>
      <c r="T1136" s="82">
        <v>0.196624618011118</v>
      </c>
      <c r="U1136" s="83">
        <v>134</v>
      </c>
      <c r="V1136" s="84">
        <v>9</v>
      </c>
    </row>
    <row r="1137" spans="1:22" x14ac:dyDescent="0.25">
      <c r="A1137" s="18" t="str">
        <f t="shared" si="17"/>
        <v>202404-South Central28</v>
      </c>
      <c r="B1137" s="76">
        <v>2024</v>
      </c>
      <c r="C1137" s="77">
        <v>688564</v>
      </c>
      <c r="D1137" s="77" t="s">
        <v>176</v>
      </c>
      <c r="E1137" s="77" t="s">
        <v>472</v>
      </c>
      <c r="F1137" s="77" t="s">
        <v>398</v>
      </c>
      <c r="G1137" s="78" t="s">
        <v>534</v>
      </c>
      <c r="H1137" s="77" t="s">
        <v>2</v>
      </c>
      <c r="I1137" s="77" t="s">
        <v>3</v>
      </c>
      <c r="J1137" s="79">
        <v>60</v>
      </c>
      <c r="K1137" s="79">
        <v>248</v>
      </c>
      <c r="L1137" s="79">
        <v>1025</v>
      </c>
      <c r="M1137" s="80">
        <v>50941.47</v>
      </c>
      <c r="N1137" s="80">
        <v>849.02449999999999</v>
      </c>
      <c r="O1137" s="81">
        <v>4.1333333333333302</v>
      </c>
      <c r="P1137" s="81">
        <v>4.1330645161290303</v>
      </c>
      <c r="Q1137" s="77">
        <v>6255.97</v>
      </c>
      <c r="R1137" s="82">
        <v>0.12280701754386</v>
      </c>
      <c r="S1137" s="77">
        <v>4272.7700000000104</v>
      </c>
      <c r="T1137" s="82">
        <v>8.3876064039769702E-2</v>
      </c>
      <c r="U1137" s="83">
        <v>135</v>
      </c>
      <c r="V1137" s="84">
        <v>28</v>
      </c>
    </row>
    <row r="1138" spans="1:22" x14ac:dyDescent="0.25">
      <c r="A1138" s="18" t="str">
        <f t="shared" si="17"/>
        <v>202404-South Central29</v>
      </c>
      <c r="B1138" s="76">
        <v>2024</v>
      </c>
      <c r="C1138" s="77">
        <v>725619</v>
      </c>
      <c r="D1138" s="77" t="s">
        <v>190</v>
      </c>
      <c r="E1138" s="77" t="s">
        <v>472</v>
      </c>
      <c r="F1138" s="77" t="s">
        <v>421</v>
      </c>
      <c r="G1138" s="78" t="s">
        <v>534</v>
      </c>
      <c r="H1138" s="77" t="s">
        <v>9</v>
      </c>
      <c r="I1138" s="77" t="s">
        <v>3</v>
      </c>
      <c r="J1138" s="79">
        <v>99</v>
      </c>
      <c r="K1138" s="79">
        <v>363</v>
      </c>
      <c r="L1138" s="79">
        <v>1205</v>
      </c>
      <c r="M1138" s="80">
        <v>49999.249000000003</v>
      </c>
      <c r="N1138" s="80">
        <v>505.042919191919</v>
      </c>
      <c r="O1138" s="81">
        <v>3.6666666666666701</v>
      </c>
      <c r="P1138" s="81">
        <v>3.3195592286501401</v>
      </c>
      <c r="Q1138" s="77">
        <v>4442.2489999999998</v>
      </c>
      <c r="R1138" s="82">
        <v>8.8846314471643303E-2</v>
      </c>
      <c r="S1138" s="77">
        <v>1215.9290000000001</v>
      </c>
      <c r="T1138" s="82">
        <v>2.4318945270557901E-2</v>
      </c>
      <c r="U1138" s="83">
        <v>136</v>
      </c>
      <c r="V1138" s="84">
        <v>29</v>
      </c>
    </row>
    <row r="1139" spans="1:22" x14ac:dyDescent="0.25">
      <c r="A1139" s="18" t="str">
        <f t="shared" si="17"/>
        <v>202404-South Central30</v>
      </c>
      <c r="B1139" s="76">
        <v>2024</v>
      </c>
      <c r="C1139" s="77">
        <v>193040</v>
      </c>
      <c r="D1139" s="77" t="s">
        <v>373</v>
      </c>
      <c r="E1139" s="77" t="s">
        <v>472</v>
      </c>
      <c r="F1139" s="77" t="s">
        <v>400</v>
      </c>
      <c r="G1139" s="78" t="s">
        <v>534</v>
      </c>
      <c r="H1139" s="77" t="s">
        <v>9</v>
      </c>
      <c r="I1139" s="77" t="s">
        <v>3</v>
      </c>
      <c r="J1139" s="79">
        <v>58</v>
      </c>
      <c r="K1139" s="79">
        <v>217</v>
      </c>
      <c r="L1139" s="79">
        <v>1011</v>
      </c>
      <c r="M1139" s="80">
        <v>49862.6</v>
      </c>
      <c r="N1139" s="80">
        <v>859.7</v>
      </c>
      <c r="O1139" s="81">
        <v>3.7413793103448301</v>
      </c>
      <c r="P1139" s="81">
        <v>4.65898617511521</v>
      </c>
      <c r="Q1139" s="77">
        <v>6877.5999999999904</v>
      </c>
      <c r="R1139" s="82">
        <v>0.13793103448275901</v>
      </c>
      <c r="S1139" s="77">
        <v>4981</v>
      </c>
      <c r="T1139" s="82">
        <v>9.9894510113792606E-2</v>
      </c>
      <c r="U1139" s="83">
        <v>137</v>
      </c>
      <c r="V1139" s="84">
        <v>30</v>
      </c>
    </row>
    <row r="1140" spans="1:22" x14ac:dyDescent="0.25">
      <c r="A1140" s="18" t="str">
        <f t="shared" si="17"/>
        <v>202401-North West33</v>
      </c>
      <c r="B1140" s="76">
        <v>2024</v>
      </c>
      <c r="C1140" s="77">
        <v>858490</v>
      </c>
      <c r="D1140" s="77" t="s">
        <v>497</v>
      </c>
      <c r="E1140" s="77" t="s">
        <v>475</v>
      </c>
      <c r="F1140" s="77" t="s">
        <v>524</v>
      </c>
      <c r="G1140" s="78" t="s">
        <v>537</v>
      </c>
      <c r="H1140" s="77" t="s">
        <v>2</v>
      </c>
      <c r="I1140" s="77" t="s">
        <v>3</v>
      </c>
      <c r="J1140" s="79">
        <v>103</v>
      </c>
      <c r="K1140" s="79">
        <v>284</v>
      </c>
      <c r="L1140" s="79">
        <v>1105</v>
      </c>
      <c r="M1140" s="80">
        <v>49154.97</v>
      </c>
      <c r="N1140" s="80">
        <v>477.23271844660201</v>
      </c>
      <c r="O1140" s="81">
        <v>2.7572815533980601</v>
      </c>
      <c r="P1140" s="81">
        <v>3.8908450704225399</v>
      </c>
      <c r="Q1140" s="77">
        <v>4711.72</v>
      </c>
      <c r="R1140" s="82">
        <v>9.58543968188771E-2</v>
      </c>
      <c r="S1140" s="77">
        <v>1339.64</v>
      </c>
      <c r="T1140" s="82">
        <v>2.7253398791617499E-2</v>
      </c>
      <c r="U1140" s="83">
        <v>138</v>
      </c>
      <c r="V1140" s="84">
        <v>33</v>
      </c>
    </row>
    <row r="1141" spans="1:22" x14ac:dyDescent="0.25">
      <c r="A1141" s="18" t="str">
        <f t="shared" si="17"/>
        <v>202403-North Central32</v>
      </c>
      <c r="B1141" s="76">
        <v>2024</v>
      </c>
      <c r="C1141" s="77">
        <v>870139</v>
      </c>
      <c r="D1141" s="77" t="s">
        <v>174</v>
      </c>
      <c r="E1141" s="77" t="s">
        <v>471</v>
      </c>
      <c r="F1141" s="77" t="s">
        <v>415</v>
      </c>
      <c r="G1141" s="78" t="s">
        <v>533</v>
      </c>
      <c r="H1141" s="77" t="s">
        <v>2</v>
      </c>
      <c r="I1141" s="77" t="s">
        <v>3</v>
      </c>
      <c r="J1141" s="79">
        <v>69</v>
      </c>
      <c r="K1141" s="79">
        <v>257</v>
      </c>
      <c r="L1141" s="79">
        <v>1207</v>
      </c>
      <c r="M1141" s="80">
        <v>48909.56</v>
      </c>
      <c r="N1141" s="80">
        <v>708.83420289854996</v>
      </c>
      <c r="O1141" s="81">
        <v>3.72463768115942</v>
      </c>
      <c r="P1141" s="81">
        <v>4.6964980544747101</v>
      </c>
      <c r="Q1141" s="77">
        <v>5240.3100000000104</v>
      </c>
      <c r="R1141" s="82">
        <v>0.107142857142857</v>
      </c>
      <c r="S1141" s="77">
        <v>2821.9100000000099</v>
      </c>
      <c r="T1141" s="82">
        <v>5.7696491238113899E-2</v>
      </c>
      <c r="U1141" s="83">
        <v>139</v>
      </c>
      <c r="V1141" s="84">
        <v>32</v>
      </c>
    </row>
    <row r="1142" spans="1:22" x14ac:dyDescent="0.25">
      <c r="A1142" s="18" t="str">
        <f t="shared" si="17"/>
        <v>202405-North East17</v>
      </c>
      <c r="B1142" s="76">
        <v>2024</v>
      </c>
      <c r="C1142" s="77">
        <v>743099</v>
      </c>
      <c r="D1142" s="77" t="s">
        <v>203</v>
      </c>
      <c r="E1142" s="77" t="s">
        <v>473</v>
      </c>
      <c r="F1142" s="77" t="s">
        <v>425</v>
      </c>
      <c r="G1142" s="78" t="s">
        <v>534</v>
      </c>
      <c r="H1142" s="77" t="s">
        <v>2</v>
      </c>
      <c r="I1142" s="77" t="s">
        <v>3</v>
      </c>
      <c r="J1142" s="79">
        <v>77</v>
      </c>
      <c r="K1142" s="79">
        <v>226</v>
      </c>
      <c r="L1142" s="79">
        <v>1113</v>
      </c>
      <c r="M1142" s="80">
        <v>48235.199999999997</v>
      </c>
      <c r="N1142" s="80">
        <v>626.43116883116897</v>
      </c>
      <c r="O1142" s="81">
        <v>2.93506493506493</v>
      </c>
      <c r="P1142" s="81">
        <v>4.9247787610619502</v>
      </c>
      <c r="Q1142" s="77">
        <v>8039.2</v>
      </c>
      <c r="R1142" s="82">
        <v>0.16666666666666699</v>
      </c>
      <c r="S1142" s="77">
        <v>5334.3</v>
      </c>
      <c r="T1142" s="82">
        <v>0.110589362125585</v>
      </c>
      <c r="U1142" s="83">
        <v>140</v>
      </c>
      <c r="V1142" s="84">
        <v>17</v>
      </c>
    </row>
    <row r="1143" spans="1:22" x14ac:dyDescent="0.25">
      <c r="A1143" s="18" t="str">
        <f t="shared" si="17"/>
        <v>202403-North Central33</v>
      </c>
      <c r="B1143" s="76">
        <v>2024</v>
      </c>
      <c r="C1143" s="77">
        <v>128453</v>
      </c>
      <c r="D1143" s="77" t="s">
        <v>130</v>
      </c>
      <c r="E1143" s="77" t="s">
        <v>471</v>
      </c>
      <c r="F1143" s="77" t="s">
        <v>426</v>
      </c>
      <c r="G1143" s="78" t="s">
        <v>538</v>
      </c>
      <c r="H1143" s="77" t="s">
        <v>2</v>
      </c>
      <c r="I1143" s="77" t="s">
        <v>3</v>
      </c>
      <c r="J1143" s="79">
        <v>104</v>
      </c>
      <c r="K1143" s="79">
        <v>230</v>
      </c>
      <c r="L1143" s="79">
        <v>1080</v>
      </c>
      <c r="M1143" s="80">
        <v>46896.77</v>
      </c>
      <c r="N1143" s="80">
        <v>450.930480769231</v>
      </c>
      <c r="O1143" s="81">
        <v>2.2115384615384599</v>
      </c>
      <c r="P1143" s="81">
        <v>4.6956521739130404</v>
      </c>
      <c r="Q1143" s="77">
        <v>6468.52</v>
      </c>
      <c r="R1143" s="82">
        <v>0.13793103448275901</v>
      </c>
      <c r="S1143" s="77">
        <v>2992.62</v>
      </c>
      <c r="T1143" s="82">
        <v>6.3812923576613001E-2</v>
      </c>
      <c r="U1143" s="83">
        <v>141</v>
      </c>
      <c r="V1143" s="84">
        <v>33</v>
      </c>
    </row>
    <row r="1144" spans="1:22" x14ac:dyDescent="0.25">
      <c r="A1144" s="18" t="str">
        <f t="shared" si="17"/>
        <v>202401-North West34</v>
      </c>
      <c r="B1144" s="76">
        <v>2024</v>
      </c>
      <c r="C1144" s="77">
        <v>122095</v>
      </c>
      <c r="D1144" s="77" t="s">
        <v>492</v>
      </c>
      <c r="E1144" s="77" t="s">
        <v>475</v>
      </c>
      <c r="F1144" s="77" t="s">
        <v>409</v>
      </c>
      <c r="G1144" s="78" t="s">
        <v>537</v>
      </c>
      <c r="H1144" s="77" t="s">
        <v>2</v>
      </c>
      <c r="I1144" s="77" t="s">
        <v>3</v>
      </c>
      <c r="J1144" s="79">
        <v>89</v>
      </c>
      <c r="K1144" s="79">
        <v>302</v>
      </c>
      <c r="L1144" s="79">
        <v>1139</v>
      </c>
      <c r="M1144" s="80">
        <v>46887.966</v>
      </c>
      <c r="N1144" s="80">
        <v>526.83107865168495</v>
      </c>
      <c r="O1144" s="81">
        <v>3.3932584269662902</v>
      </c>
      <c r="P1144" s="81">
        <v>3.77152317880795</v>
      </c>
      <c r="Q1144" s="77">
        <v>1952.7159999999999</v>
      </c>
      <c r="R1144" s="82">
        <v>4.16464215999474E-2</v>
      </c>
      <c r="S1144" s="77">
        <v>-1014.004</v>
      </c>
      <c r="T1144" s="82">
        <v>-2.1626103380129599E-2</v>
      </c>
      <c r="U1144" s="83">
        <v>142</v>
      </c>
      <c r="V1144" s="84">
        <v>34</v>
      </c>
    </row>
    <row r="1145" spans="1:22" x14ac:dyDescent="0.25">
      <c r="A1145" s="18" t="str">
        <f t="shared" si="17"/>
        <v>202406-South East10</v>
      </c>
      <c r="B1145" s="76">
        <v>2024</v>
      </c>
      <c r="C1145" s="77">
        <v>504704</v>
      </c>
      <c r="D1145" s="77" t="s">
        <v>131</v>
      </c>
      <c r="E1145" s="77" t="s">
        <v>476</v>
      </c>
      <c r="F1145" s="77" t="s">
        <v>417</v>
      </c>
      <c r="G1145" s="78" t="s">
        <v>536</v>
      </c>
      <c r="H1145" s="77" t="s">
        <v>9</v>
      </c>
      <c r="I1145" s="77" t="s">
        <v>3</v>
      </c>
      <c r="J1145" s="79">
        <v>92</v>
      </c>
      <c r="K1145" s="79">
        <v>275</v>
      </c>
      <c r="L1145" s="79">
        <v>1009</v>
      </c>
      <c r="M1145" s="80">
        <v>46847.7</v>
      </c>
      <c r="N1145" s="80">
        <v>509.21413043478299</v>
      </c>
      <c r="O1145" s="81">
        <v>2.9891304347826102</v>
      </c>
      <c r="P1145" s="81">
        <v>3.6690909090909098</v>
      </c>
      <c r="Q1145" s="77">
        <v>7807.95</v>
      </c>
      <c r="R1145" s="82">
        <v>0.16666666666666699</v>
      </c>
      <c r="S1145" s="77">
        <v>4657.4399999999996</v>
      </c>
      <c r="T1145" s="82">
        <v>9.9416620239627607E-2</v>
      </c>
      <c r="U1145" s="83">
        <v>143</v>
      </c>
      <c r="V1145" s="84">
        <v>10</v>
      </c>
    </row>
    <row r="1146" spans="1:22" x14ac:dyDescent="0.25">
      <c r="A1146" s="18" t="str">
        <f t="shared" si="17"/>
        <v>202402-South West20</v>
      </c>
      <c r="B1146" s="76">
        <v>2024</v>
      </c>
      <c r="C1146" s="77">
        <v>947664</v>
      </c>
      <c r="D1146" s="77" t="s">
        <v>358</v>
      </c>
      <c r="E1146" s="77" t="s">
        <v>474</v>
      </c>
      <c r="F1146" s="77" t="s">
        <v>424</v>
      </c>
      <c r="G1146" s="78" t="s">
        <v>537</v>
      </c>
      <c r="H1146" s="77" t="s">
        <v>9</v>
      </c>
      <c r="I1146" s="77" t="s">
        <v>3</v>
      </c>
      <c r="J1146" s="79">
        <v>65</v>
      </c>
      <c r="K1146" s="79">
        <v>251</v>
      </c>
      <c r="L1146" s="79">
        <v>1027</v>
      </c>
      <c r="M1146" s="80">
        <v>46636.936399999999</v>
      </c>
      <c r="N1146" s="80">
        <v>717.491329230769</v>
      </c>
      <c r="O1146" s="81">
        <v>3.8615384615384598</v>
      </c>
      <c r="P1146" s="81">
        <v>4.0916334661354599</v>
      </c>
      <c r="Q1146" s="77">
        <v>9043.6863999999896</v>
      </c>
      <c r="R1146" s="82">
        <v>0.19391681997362101</v>
      </c>
      <c r="S1146" s="77">
        <v>6753.1563999999998</v>
      </c>
      <c r="T1146" s="82">
        <v>0.14480274480465199</v>
      </c>
      <c r="U1146" s="83">
        <v>144</v>
      </c>
      <c r="V1146" s="84">
        <v>20</v>
      </c>
    </row>
    <row r="1147" spans="1:22" x14ac:dyDescent="0.25">
      <c r="A1147" s="18" t="str">
        <f t="shared" si="17"/>
        <v>202406-South East11</v>
      </c>
      <c r="B1147" s="76">
        <v>2024</v>
      </c>
      <c r="C1147" s="77">
        <v>879102</v>
      </c>
      <c r="D1147" s="77" t="s">
        <v>484</v>
      </c>
      <c r="E1147" s="77" t="s">
        <v>476</v>
      </c>
      <c r="F1147" s="77" t="s">
        <v>523</v>
      </c>
      <c r="G1147" s="78" t="s">
        <v>536</v>
      </c>
      <c r="H1147" s="77" t="s">
        <v>9</v>
      </c>
      <c r="I1147" s="77" t="s">
        <v>3</v>
      </c>
      <c r="J1147" s="79">
        <v>60</v>
      </c>
      <c r="K1147" s="79">
        <v>244</v>
      </c>
      <c r="L1147" s="79">
        <v>1016</v>
      </c>
      <c r="M1147" s="80">
        <v>46565.8848</v>
      </c>
      <c r="N1147" s="80">
        <v>776.09807999999998</v>
      </c>
      <c r="O1147" s="81">
        <v>4.06666666666667</v>
      </c>
      <c r="P1147" s="81">
        <v>4.1639344262295097</v>
      </c>
      <c r="Q1147" s="77">
        <v>9307.3847999999998</v>
      </c>
      <c r="R1147" s="82">
        <v>0.199875613659552</v>
      </c>
      <c r="S1147" s="77">
        <v>7182.9748</v>
      </c>
      <c r="T1147" s="82">
        <v>0.15425401731011401</v>
      </c>
      <c r="U1147" s="83">
        <v>145</v>
      </c>
      <c r="V1147" s="84">
        <v>11</v>
      </c>
    </row>
    <row r="1148" spans="1:22" x14ac:dyDescent="0.25">
      <c r="A1148" s="18" t="str">
        <f t="shared" si="17"/>
        <v>202406-South East12</v>
      </c>
      <c r="B1148" s="76">
        <v>2024</v>
      </c>
      <c r="C1148" s="77">
        <v>762091</v>
      </c>
      <c r="D1148" s="77" t="s">
        <v>575</v>
      </c>
      <c r="E1148" s="77" t="s">
        <v>476</v>
      </c>
      <c r="F1148" s="77" t="s">
        <v>576</v>
      </c>
      <c r="G1148" s="78" t="s">
        <v>536</v>
      </c>
      <c r="H1148" s="77" t="s">
        <v>9</v>
      </c>
      <c r="I1148" s="77" t="s">
        <v>3</v>
      </c>
      <c r="J1148" s="79">
        <v>69</v>
      </c>
      <c r="K1148" s="79">
        <v>222</v>
      </c>
      <c r="L1148" s="79">
        <v>882</v>
      </c>
      <c r="M1148" s="80">
        <v>46095.6</v>
      </c>
      <c r="N1148" s="80">
        <v>668.05217391304302</v>
      </c>
      <c r="O1148" s="81">
        <v>3.2173913043478302</v>
      </c>
      <c r="P1148" s="81">
        <v>3.9729729729729701</v>
      </c>
      <c r="Q1148" s="77">
        <v>7682.5999999999904</v>
      </c>
      <c r="R1148" s="82">
        <v>0.16666666666666699</v>
      </c>
      <c r="S1148" s="77">
        <v>5302.82</v>
      </c>
      <c r="T1148" s="82">
        <v>0.11503961332535</v>
      </c>
      <c r="U1148" s="83">
        <v>146</v>
      </c>
      <c r="V1148" s="84">
        <v>12</v>
      </c>
    </row>
    <row r="1149" spans="1:22" x14ac:dyDescent="0.25">
      <c r="A1149" s="18" t="str">
        <f t="shared" si="17"/>
        <v>202401-North West35</v>
      </c>
      <c r="B1149" s="76">
        <v>2024</v>
      </c>
      <c r="C1149" s="77">
        <v>128453</v>
      </c>
      <c r="D1149" s="77" t="s">
        <v>130</v>
      </c>
      <c r="E1149" s="77" t="s">
        <v>475</v>
      </c>
      <c r="F1149" s="77" t="s">
        <v>395</v>
      </c>
      <c r="G1149" s="78" t="s">
        <v>538</v>
      </c>
      <c r="H1149" s="77" t="s">
        <v>2</v>
      </c>
      <c r="I1149" s="77" t="s">
        <v>3</v>
      </c>
      <c r="J1149" s="79">
        <v>115</v>
      </c>
      <c r="K1149" s="79">
        <v>222</v>
      </c>
      <c r="L1149" s="79">
        <v>1007</v>
      </c>
      <c r="M1149" s="80">
        <v>45225.5</v>
      </c>
      <c r="N1149" s="80">
        <v>393.26521739130402</v>
      </c>
      <c r="O1149" s="81">
        <v>1.9304347826087001</v>
      </c>
      <c r="P1149" s="81">
        <v>4.5360360360360401</v>
      </c>
      <c r="Q1149" s="77">
        <v>6238</v>
      </c>
      <c r="R1149" s="82">
        <v>0.13793103448275901</v>
      </c>
      <c r="S1149" s="77">
        <v>2567.44</v>
      </c>
      <c r="T1149" s="82">
        <v>5.67697427336347E-2</v>
      </c>
      <c r="U1149" s="83">
        <v>147</v>
      </c>
      <c r="V1149" s="84">
        <v>35</v>
      </c>
    </row>
    <row r="1150" spans="1:22" x14ac:dyDescent="0.25">
      <c r="A1150" s="18" t="str">
        <f t="shared" si="17"/>
        <v>202402-South West21</v>
      </c>
      <c r="B1150" s="76">
        <v>2024</v>
      </c>
      <c r="C1150" s="77">
        <v>368143</v>
      </c>
      <c r="D1150" s="77" t="s">
        <v>308</v>
      </c>
      <c r="E1150" s="77" t="s">
        <v>474</v>
      </c>
      <c r="F1150" s="77" t="s">
        <v>420</v>
      </c>
      <c r="G1150" s="78" t="s">
        <v>537</v>
      </c>
      <c r="H1150" s="77" t="s">
        <v>9</v>
      </c>
      <c r="I1150" s="77" t="s">
        <v>3</v>
      </c>
      <c r="J1150" s="79">
        <v>74</v>
      </c>
      <c r="K1150" s="79">
        <v>252</v>
      </c>
      <c r="L1150" s="79">
        <v>917</v>
      </c>
      <c r="M1150" s="80">
        <v>44743.5576</v>
      </c>
      <c r="N1150" s="80">
        <v>604.64267027027097</v>
      </c>
      <c r="O1150" s="81">
        <v>3.4054054054054101</v>
      </c>
      <c r="P1150" s="81">
        <v>3.6388888888888902</v>
      </c>
      <c r="Q1150" s="77">
        <v>9752.0575999999892</v>
      </c>
      <c r="R1150" s="82">
        <v>0.21795445250871101</v>
      </c>
      <c r="S1150" s="77">
        <v>7183.7075999999997</v>
      </c>
      <c r="T1150" s="82">
        <v>0.160552892647052</v>
      </c>
      <c r="U1150" s="83">
        <v>148</v>
      </c>
      <c r="V1150" s="84">
        <v>21</v>
      </c>
    </row>
    <row r="1151" spans="1:22" x14ac:dyDescent="0.25">
      <c r="A1151" s="18" t="str">
        <f t="shared" si="17"/>
        <v>202405-North East18</v>
      </c>
      <c r="B1151" s="76">
        <v>2024</v>
      </c>
      <c r="C1151" s="77">
        <v>420491</v>
      </c>
      <c r="D1151" s="77" t="s">
        <v>577</v>
      </c>
      <c r="E1151" s="77" t="s">
        <v>473</v>
      </c>
      <c r="F1151" s="77" t="s">
        <v>570</v>
      </c>
      <c r="G1151" s="78" t="s">
        <v>535</v>
      </c>
      <c r="H1151" s="77" t="s">
        <v>9</v>
      </c>
      <c r="I1151" s="77" t="s">
        <v>3</v>
      </c>
      <c r="J1151" s="79">
        <v>108</v>
      </c>
      <c r="K1151" s="79">
        <v>240</v>
      </c>
      <c r="L1151" s="79">
        <v>1008</v>
      </c>
      <c r="M1151" s="80">
        <v>44589</v>
      </c>
      <c r="N1151" s="80">
        <v>412.86111111111097</v>
      </c>
      <c r="O1151" s="81">
        <v>2.2222222222222201</v>
      </c>
      <c r="P1151" s="81">
        <v>4.2</v>
      </c>
      <c r="Q1151" s="77">
        <v>7431.5</v>
      </c>
      <c r="R1151" s="82">
        <v>0.16666666666666699</v>
      </c>
      <c r="S1151" s="77">
        <v>3713.7</v>
      </c>
      <c r="T1151" s="82">
        <v>8.3287357868532599E-2</v>
      </c>
      <c r="U1151" s="83">
        <v>149</v>
      </c>
      <c r="V1151" s="84">
        <v>18</v>
      </c>
    </row>
    <row r="1152" spans="1:22" x14ac:dyDescent="0.25">
      <c r="A1152" s="18" t="str">
        <f t="shared" si="17"/>
        <v>202405-North East19</v>
      </c>
      <c r="B1152" s="76">
        <v>2024</v>
      </c>
      <c r="C1152" s="77">
        <v>128453</v>
      </c>
      <c r="D1152" s="77" t="s">
        <v>130</v>
      </c>
      <c r="E1152" s="77" t="s">
        <v>473</v>
      </c>
      <c r="F1152" s="77" t="s">
        <v>406</v>
      </c>
      <c r="G1152" s="78" t="s">
        <v>538</v>
      </c>
      <c r="H1152" s="77" t="s">
        <v>2</v>
      </c>
      <c r="I1152" s="77" t="s">
        <v>3</v>
      </c>
      <c r="J1152" s="79">
        <v>135</v>
      </c>
      <c r="K1152" s="79">
        <v>308</v>
      </c>
      <c r="L1152" s="79">
        <v>1064</v>
      </c>
      <c r="M1152" s="80">
        <v>44546.61</v>
      </c>
      <c r="N1152" s="80">
        <v>329.97488888888898</v>
      </c>
      <c r="O1152" s="81">
        <v>2.2814814814814799</v>
      </c>
      <c r="P1152" s="81">
        <v>3.4545454545454501</v>
      </c>
      <c r="Q1152" s="77">
        <v>6144.36</v>
      </c>
      <c r="R1152" s="82">
        <v>0.13793103448275901</v>
      </c>
      <c r="S1152" s="77">
        <v>1488.31</v>
      </c>
      <c r="T1152" s="82">
        <v>3.3410174197318197E-2</v>
      </c>
      <c r="U1152" s="83">
        <v>150</v>
      </c>
      <c r="V1152" s="84">
        <v>19</v>
      </c>
    </row>
    <row r="1153" spans="1:22" x14ac:dyDescent="0.25">
      <c r="A1153" s="18" t="str">
        <f t="shared" si="17"/>
        <v>202406-South East13</v>
      </c>
      <c r="B1153" s="76">
        <v>2024</v>
      </c>
      <c r="C1153" s="77">
        <v>251556</v>
      </c>
      <c r="D1153" s="77" t="s">
        <v>578</v>
      </c>
      <c r="E1153" s="77" t="s">
        <v>476</v>
      </c>
      <c r="F1153" s="77" t="s">
        <v>576</v>
      </c>
      <c r="G1153" s="78" t="s">
        <v>536</v>
      </c>
      <c r="H1153" s="77" t="s">
        <v>9</v>
      </c>
      <c r="I1153" s="77" t="s">
        <v>3</v>
      </c>
      <c r="J1153" s="79">
        <v>67</v>
      </c>
      <c r="K1153" s="79">
        <v>232</v>
      </c>
      <c r="L1153" s="79">
        <v>891</v>
      </c>
      <c r="M1153" s="80">
        <v>44353.504800000002</v>
      </c>
      <c r="N1153" s="80">
        <v>661.992608955224</v>
      </c>
      <c r="O1153" s="81">
        <v>3.4626865671641802</v>
      </c>
      <c r="P1153" s="81">
        <v>3.8405172413793101</v>
      </c>
      <c r="Q1153" s="77">
        <v>9908.7548000000006</v>
      </c>
      <c r="R1153" s="82">
        <v>0.223404099510982</v>
      </c>
      <c r="S1153" s="77">
        <v>7579.9748</v>
      </c>
      <c r="T1153" s="82">
        <v>0.170899116860772</v>
      </c>
      <c r="U1153" s="83">
        <v>151</v>
      </c>
      <c r="V1153" s="84">
        <v>13</v>
      </c>
    </row>
    <row r="1154" spans="1:22" x14ac:dyDescent="0.25">
      <c r="A1154" s="18" t="str">
        <f t="shared" ref="A1154:A1217" si="18">B1154&amp;E1154&amp;V1154</f>
        <v>202406-South East14</v>
      </c>
      <c r="B1154" s="76">
        <v>2024</v>
      </c>
      <c r="C1154" s="77">
        <v>143836</v>
      </c>
      <c r="D1154" s="77" t="s">
        <v>87</v>
      </c>
      <c r="E1154" s="77" t="s">
        <v>476</v>
      </c>
      <c r="F1154" s="77" t="s">
        <v>397</v>
      </c>
      <c r="G1154" s="78" t="s">
        <v>537</v>
      </c>
      <c r="H1154" s="77" t="s">
        <v>2</v>
      </c>
      <c r="I1154" s="77" t="s">
        <v>3</v>
      </c>
      <c r="J1154" s="79">
        <v>113</v>
      </c>
      <c r="K1154" s="79">
        <v>301</v>
      </c>
      <c r="L1154" s="79">
        <v>1060</v>
      </c>
      <c r="M1154" s="80">
        <v>43601.7</v>
      </c>
      <c r="N1154" s="80">
        <v>385.85575221238901</v>
      </c>
      <c r="O1154" s="81">
        <v>2.6637168141592902</v>
      </c>
      <c r="P1154" s="81">
        <v>3.5215946843853798</v>
      </c>
      <c r="Q1154" s="77">
        <v>7266.95</v>
      </c>
      <c r="R1154" s="82">
        <v>0.16666666666666699</v>
      </c>
      <c r="S1154" s="77">
        <v>3437.41</v>
      </c>
      <c r="T1154" s="82">
        <v>7.8836604994759502E-2</v>
      </c>
      <c r="U1154" s="83">
        <v>152</v>
      </c>
      <c r="V1154" s="84">
        <v>14</v>
      </c>
    </row>
    <row r="1155" spans="1:22" x14ac:dyDescent="0.25">
      <c r="A1155" s="18" t="str">
        <f t="shared" si="18"/>
        <v>202403-North Central34</v>
      </c>
      <c r="B1155" s="76">
        <v>2024</v>
      </c>
      <c r="C1155" s="77">
        <v>423877</v>
      </c>
      <c r="D1155" s="77" t="s">
        <v>88</v>
      </c>
      <c r="E1155" s="77" t="s">
        <v>471</v>
      </c>
      <c r="F1155" s="77" t="s">
        <v>415</v>
      </c>
      <c r="G1155" s="78" t="s">
        <v>534</v>
      </c>
      <c r="H1155" s="77" t="s">
        <v>2</v>
      </c>
      <c r="I1155" s="77" t="s">
        <v>3</v>
      </c>
      <c r="J1155" s="79">
        <v>122</v>
      </c>
      <c r="K1155" s="79">
        <v>231</v>
      </c>
      <c r="L1155" s="79">
        <v>934</v>
      </c>
      <c r="M1155" s="80">
        <v>43000.2</v>
      </c>
      <c r="N1155" s="80">
        <v>352.460655737705</v>
      </c>
      <c r="O1155" s="81">
        <v>1.8934426229508201</v>
      </c>
      <c r="P1155" s="81">
        <v>4.0432900432900398</v>
      </c>
      <c r="Q1155" s="77">
        <v>7166.7</v>
      </c>
      <c r="R1155" s="82">
        <v>0.16666666666666699</v>
      </c>
      <c r="S1155" s="77">
        <v>3131.7000000000098</v>
      </c>
      <c r="T1155" s="82">
        <v>7.2829893814447502E-2</v>
      </c>
      <c r="U1155" s="83">
        <v>153</v>
      </c>
      <c r="V1155" s="84">
        <v>34</v>
      </c>
    </row>
    <row r="1156" spans="1:22" x14ac:dyDescent="0.25">
      <c r="A1156" s="18" t="str">
        <f t="shared" si="18"/>
        <v>202406-South East15</v>
      </c>
      <c r="B1156" s="76">
        <v>2024</v>
      </c>
      <c r="C1156" s="77">
        <v>333866</v>
      </c>
      <c r="D1156" s="77" t="s">
        <v>285</v>
      </c>
      <c r="E1156" s="77" t="s">
        <v>476</v>
      </c>
      <c r="F1156" s="77" t="s">
        <v>417</v>
      </c>
      <c r="G1156" s="78" t="s">
        <v>533</v>
      </c>
      <c r="H1156" s="77" t="s">
        <v>2</v>
      </c>
      <c r="I1156" s="77" t="s">
        <v>3</v>
      </c>
      <c r="J1156" s="79">
        <v>40</v>
      </c>
      <c r="K1156" s="79">
        <v>231</v>
      </c>
      <c r="L1156" s="79">
        <v>1093</v>
      </c>
      <c r="M1156" s="80">
        <v>42216.62</v>
      </c>
      <c r="N1156" s="80">
        <v>1055.4155000000001</v>
      </c>
      <c r="O1156" s="81">
        <v>5.7750000000000004</v>
      </c>
      <c r="P1156" s="81">
        <v>4.7316017316017298</v>
      </c>
      <c r="Q1156" s="77">
        <v>2389.62</v>
      </c>
      <c r="R1156" s="82">
        <v>5.6603773584905703E-2</v>
      </c>
      <c r="S1156" s="77">
        <v>900.65000000000202</v>
      </c>
      <c r="T1156" s="82">
        <v>2.1334014897450401E-2</v>
      </c>
      <c r="U1156" s="83">
        <v>154</v>
      </c>
      <c r="V1156" s="84">
        <v>15</v>
      </c>
    </row>
    <row r="1157" spans="1:22" x14ac:dyDescent="0.25">
      <c r="A1157" s="18" t="str">
        <f t="shared" si="18"/>
        <v>202404-South Central31</v>
      </c>
      <c r="B1157" s="76">
        <v>2024</v>
      </c>
      <c r="C1157" s="77">
        <v>870139</v>
      </c>
      <c r="D1157" s="77" t="s">
        <v>174</v>
      </c>
      <c r="E1157" s="77" t="s">
        <v>472</v>
      </c>
      <c r="F1157" s="77" t="s">
        <v>421</v>
      </c>
      <c r="G1157" s="78" t="s">
        <v>533</v>
      </c>
      <c r="H1157" s="77" t="s">
        <v>2</v>
      </c>
      <c r="I1157" s="77" t="s">
        <v>3</v>
      </c>
      <c r="J1157" s="79">
        <v>45</v>
      </c>
      <c r="K1157" s="79">
        <v>173</v>
      </c>
      <c r="L1157" s="79">
        <v>862</v>
      </c>
      <c r="M1157" s="80">
        <v>41865.879999999997</v>
      </c>
      <c r="N1157" s="80">
        <v>930.35288888888897</v>
      </c>
      <c r="O1157" s="81">
        <v>3.8444444444444401</v>
      </c>
      <c r="P1157" s="81">
        <v>4.9826589595375701</v>
      </c>
      <c r="Q1157" s="77">
        <v>4485.63</v>
      </c>
      <c r="R1157" s="82">
        <v>0.107142857142857</v>
      </c>
      <c r="S1157" s="77">
        <v>3014.83</v>
      </c>
      <c r="T1157" s="82">
        <v>7.2011623785287804E-2</v>
      </c>
      <c r="U1157" s="83">
        <v>155</v>
      </c>
      <c r="V1157" s="84">
        <v>31</v>
      </c>
    </row>
    <row r="1158" spans="1:22" x14ac:dyDescent="0.25">
      <c r="A1158" s="18" t="str">
        <f t="shared" si="18"/>
        <v>202405-North East20</v>
      </c>
      <c r="B1158" s="76">
        <v>2024</v>
      </c>
      <c r="C1158" s="77">
        <v>620024</v>
      </c>
      <c r="D1158" s="77" t="s">
        <v>571</v>
      </c>
      <c r="E1158" s="77" t="s">
        <v>473</v>
      </c>
      <c r="F1158" s="77" t="s">
        <v>522</v>
      </c>
      <c r="G1158" s="78" t="s">
        <v>537</v>
      </c>
      <c r="H1158" s="77" t="s">
        <v>2</v>
      </c>
      <c r="I1158" s="77" t="s">
        <v>3</v>
      </c>
      <c r="J1158" s="79">
        <v>91</v>
      </c>
      <c r="K1158" s="79">
        <v>297</v>
      </c>
      <c r="L1158" s="79">
        <v>1024</v>
      </c>
      <c r="M1158" s="80">
        <v>40777.055999999997</v>
      </c>
      <c r="N1158" s="80">
        <v>448.09951648351603</v>
      </c>
      <c r="O1158" s="81">
        <v>3.2637362637362601</v>
      </c>
      <c r="P1158" s="81">
        <v>3.4478114478114499</v>
      </c>
      <c r="Q1158" s="77">
        <v>2899.80599999999</v>
      </c>
      <c r="R1158" s="82">
        <v>7.1113667450636797E-2</v>
      </c>
      <c r="S1158" s="77">
        <v>-332.29400000000402</v>
      </c>
      <c r="T1158" s="82">
        <v>-8.1490434228504403E-3</v>
      </c>
      <c r="U1158" s="83">
        <v>156</v>
      </c>
      <c r="V1158" s="84">
        <v>20</v>
      </c>
    </row>
    <row r="1159" spans="1:22" x14ac:dyDescent="0.25">
      <c r="A1159" s="18" t="str">
        <f t="shared" si="18"/>
        <v>202403-North Central35</v>
      </c>
      <c r="B1159" s="76">
        <v>2024</v>
      </c>
      <c r="C1159" s="77">
        <v>311100</v>
      </c>
      <c r="D1159" s="77" t="s">
        <v>301</v>
      </c>
      <c r="E1159" s="77" t="s">
        <v>471</v>
      </c>
      <c r="F1159" s="77" t="s">
        <v>413</v>
      </c>
      <c r="G1159" s="78" t="s">
        <v>533</v>
      </c>
      <c r="H1159" s="77" t="s">
        <v>9</v>
      </c>
      <c r="I1159" s="77" t="s">
        <v>3</v>
      </c>
      <c r="J1159" s="79">
        <v>132</v>
      </c>
      <c r="K1159" s="79">
        <v>195</v>
      </c>
      <c r="L1159" s="79">
        <v>856</v>
      </c>
      <c r="M1159" s="80">
        <v>40063.996800000001</v>
      </c>
      <c r="N1159" s="80">
        <v>303.515127272727</v>
      </c>
      <c r="O1159" s="81">
        <v>1.47727272727273</v>
      </c>
      <c r="P1159" s="81">
        <v>4.3897435897435901</v>
      </c>
      <c r="Q1159" s="77">
        <v>8397.9968000000008</v>
      </c>
      <c r="R1159" s="82">
        <v>0.20961455348359101</v>
      </c>
      <c r="S1159" s="77">
        <v>4091.4967999999899</v>
      </c>
      <c r="T1159" s="82">
        <v>0.102124029722367</v>
      </c>
      <c r="U1159" s="83">
        <v>157</v>
      </c>
      <c r="V1159" s="84">
        <v>35</v>
      </c>
    </row>
    <row r="1160" spans="1:22" x14ac:dyDescent="0.25">
      <c r="A1160" s="18" t="str">
        <f t="shared" si="18"/>
        <v>202405-North East21</v>
      </c>
      <c r="B1160" s="76">
        <v>2024</v>
      </c>
      <c r="C1160" s="77">
        <v>693197</v>
      </c>
      <c r="D1160" s="77" t="s">
        <v>488</v>
      </c>
      <c r="E1160" s="77" t="s">
        <v>473</v>
      </c>
      <c r="F1160" s="77" t="s">
        <v>406</v>
      </c>
      <c r="G1160" s="78" t="s">
        <v>535</v>
      </c>
      <c r="H1160" s="77" t="s">
        <v>9</v>
      </c>
      <c r="I1160" s="77" t="s">
        <v>3</v>
      </c>
      <c r="J1160" s="79">
        <v>55</v>
      </c>
      <c r="K1160" s="79">
        <v>150</v>
      </c>
      <c r="L1160" s="79">
        <v>825</v>
      </c>
      <c r="M1160" s="80">
        <v>39799.199999999997</v>
      </c>
      <c r="N1160" s="80">
        <v>723.62181818181796</v>
      </c>
      <c r="O1160" s="81">
        <v>2.7272727272727302</v>
      </c>
      <c r="P1160" s="81">
        <v>5.5</v>
      </c>
      <c r="Q1160" s="77">
        <v>6633.2</v>
      </c>
      <c r="R1160" s="82">
        <v>0.16666666666666699</v>
      </c>
      <c r="S1160" s="77">
        <v>4709.3</v>
      </c>
      <c r="T1160" s="82">
        <v>0.118326499025106</v>
      </c>
      <c r="U1160" s="83">
        <v>158</v>
      </c>
      <c r="V1160" s="84">
        <v>21</v>
      </c>
    </row>
    <row r="1161" spans="1:22" x14ac:dyDescent="0.25">
      <c r="A1161" s="18" t="str">
        <f t="shared" si="18"/>
        <v>202406-South East16</v>
      </c>
      <c r="B1161" s="76">
        <v>2024</v>
      </c>
      <c r="C1161" s="77">
        <v>734174</v>
      </c>
      <c r="D1161" s="77" t="s">
        <v>369</v>
      </c>
      <c r="E1161" s="77" t="s">
        <v>476</v>
      </c>
      <c r="F1161" s="77" t="s">
        <v>417</v>
      </c>
      <c r="G1161" s="78" t="s">
        <v>536</v>
      </c>
      <c r="H1161" s="77" t="s">
        <v>9</v>
      </c>
      <c r="I1161" s="77" t="s">
        <v>3</v>
      </c>
      <c r="J1161" s="79">
        <v>64</v>
      </c>
      <c r="K1161" s="79">
        <v>124</v>
      </c>
      <c r="L1161" s="79">
        <v>697</v>
      </c>
      <c r="M1161" s="80">
        <v>39302.661599999999</v>
      </c>
      <c r="N1161" s="80">
        <v>614.10408749999999</v>
      </c>
      <c r="O1161" s="81">
        <v>1.9375</v>
      </c>
      <c r="P1161" s="81">
        <v>5.6209677419354804</v>
      </c>
      <c r="Q1161" s="77">
        <v>7835.9115999999904</v>
      </c>
      <c r="R1161" s="82">
        <v>0.199373561000764</v>
      </c>
      <c r="S1161" s="77">
        <v>5717.2215999999999</v>
      </c>
      <c r="T1161" s="82">
        <v>0.14546652484217501</v>
      </c>
      <c r="U1161" s="83">
        <v>159</v>
      </c>
      <c r="V1161" s="84">
        <v>16</v>
      </c>
    </row>
    <row r="1162" spans="1:22" x14ac:dyDescent="0.25">
      <c r="A1162" s="18" t="str">
        <f t="shared" si="18"/>
        <v>202406-South East17</v>
      </c>
      <c r="B1162" s="76">
        <v>2024</v>
      </c>
      <c r="C1162" s="77">
        <v>794844</v>
      </c>
      <c r="D1162" s="77" t="s">
        <v>223</v>
      </c>
      <c r="E1162" s="77" t="s">
        <v>476</v>
      </c>
      <c r="F1162" s="77" t="s">
        <v>397</v>
      </c>
      <c r="G1162" s="78" t="s">
        <v>536</v>
      </c>
      <c r="H1162" s="77" t="s">
        <v>9</v>
      </c>
      <c r="I1162" s="77" t="s">
        <v>3</v>
      </c>
      <c r="J1162" s="79">
        <v>67</v>
      </c>
      <c r="K1162" s="79">
        <v>179</v>
      </c>
      <c r="L1162" s="79">
        <v>817</v>
      </c>
      <c r="M1162" s="80">
        <v>39141.080999999998</v>
      </c>
      <c r="N1162" s="80">
        <v>584.19523880597001</v>
      </c>
      <c r="O1162" s="81">
        <v>2.6716417910447801</v>
      </c>
      <c r="P1162" s="81">
        <v>4.56424581005587</v>
      </c>
      <c r="Q1162" s="77">
        <v>7154.8310000000001</v>
      </c>
      <c r="R1162" s="82">
        <v>0.18279594781758801</v>
      </c>
      <c r="S1162" s="77">
        <v>4882.6409999999996</v>
      </c>
      <c r="T1162" s="82">
        <v>0.124744664052584</v>
      </c>
      <c r="U1162" s="83">
        <v>160</v>
      </c>
      <c r="V1162" s="84">
        <v>17</v>
      </c>
    </row>
    <row r="1163" spans="1:22" x14ac:dyDescent="0.25">
      <c r="A1163" s="18" t="str">
        <f t="shared" si="18"/>
        <v>202405-North East22</v>
      </c>
      <c r="B1163" s="76">
        <v>2024</v>
      </c>
      <c r="C1163" s="77">
        <v>523111</v>
      </c>
      <c r="D1163" s="77" t="s">
        <v>579</v>
      </c>
      <c r="E1163" s="77" t="s">
        <v>473</v>
      </c>
      <c r="F1163" s="77" t="s">
        <v>570</v>
      </c>
      <c r="G1163" s="78" t="s">
        <v>535</v>
      </c>
      <c r="H1163" s="77" t="s">
        <v>9</v>
      </c>
      <c r="I1163" s="77" t="s">
        <v>3</v>
      </c>
      <c r="J1163" s="79">
        <v>67</v>
      </c>
      <c r="K1163" s="79">
        <v>234</v>
      </c>
      <c r="L1163" s="79">
        <v>835</v>
      </c>
      <c r="M1163" s="80">
        <v>38827.5</v>
      </c>
      <c r="N1163" s="80">
        <v>579.51492537313402</v>
      </c>
      <c r="O1163" s="81">
        <v>3.4925373134328401</v>
      </c>
      <c r="P1163" s="81">
        <v>3.5683760683760699</v>
      </c>
      <c r="Q1163" s="77">
        <v>6471.25</v>
      </c>
      <c r="R1163" s="82">
        <v>0.16666666666666699</v>
      </c>
      <c r="S1163" s="77">
        <v>4075.9</v>
      </c>
      <c r="T1163" s="82">
        <v>0.104974566995042</v>
      </c>
      <c r="U1163" s="83">
        <v>161</v>
      </c>
      <c r="V1163" s="84">
        <v>22</v>
      </c>
    </row>
    <row r="1164" spans="1:22" x14ac:dyDescent="0.25">
      <c r="A1164" s="18" t="str">
        <f t="shared" si="18"/>
        <v>202401-North West36</v>
      </c>
      <c r="B1164" s="76">
        <v>2024</v>
      </c>
      <c r="C1164" s="77">
        <v>642395</v>
      </c>
      <c r="D1164" s="77" t="s">
        <v>509</v>
      </c>
      <c r="E1164" s="77" t="s">
        <v>475</v>
      </c>
      <c r="F1164" s="77" t="s">
        <v>524</v>
      </c>
      <c r="G1164" s="78" t="s">
        <v>537</v>
      </c>
      <c r="H1164" s="77" t="s">
        <v>2</v>
      </c>
      <c r="I1164" s="77" t="s">
        <v>3</v>
      </c>
      <c r="J1164" s="79">
        <v>60</v>
      </c>
      <c r="K1164" s="79">
        <v>251</v>
      </c>
      <c r="L1164" s="79">
        <v>923</v>
      </c>
      <c r="M1164" s="80">
        <v>38731.800000000003</v>
      </c>
      <c r="N1164" s="80">
        <v>645.53</v>
      </c>
      <c r="O1164" s="81">
        <v>4.18333333333333</v>
      </c>
      <c r="P1164" s="81">
        <v>3.6772908366533898</v>
      </c>
      <c r="Q1164" s="77">
        <v>6455.3</v>
      </c>
      <c r="R1164" s="82">
        <v>0.16666666666666699</v>
      </c>
      <c r="S1164" s="77">
        <v>4409.1000000000004</v>
      </c>
      <c r="T1164" s="82">
        <v>0.113836692330333</v>
      </c>
      <c r="U1164" s="83">
        <v>162</v>
      </c>
      <c r="V1164" s="84">
        <v>36</v>
      </c>
    </row>
    <row r="1165" spans="1:22" x14ac:dyDescent="0.25">
      <c r="A1165" s="18" t="str">
        <f t="shared" si="18"/>
        <v>202405-North East23</v>
      </c>
      <c r="B1165" s="76">
        <v>2024</v>
      </c>
      <c r="C1165" s="77">
        <v>380543</v>
      </c>
      <c r="D1165" s="77" t="s">
        <v>380</v>
      </c>
      <c r="E1165" s="77" t="s">
        <v>473</v>
      </c>
      <c r="F1165" s="77" t="s">
        <v>406</v>
      </c>
      <c r="G1165" s="78" t="s">
        <v>535</v>
      </c>
      <c r="H1165" s="77" t="s">
        <v>9</v>
      </c>
      <c r="I1165" s="77" t="s">
        <v>3</v>
      </c>
      <c r="J1165" s="79">
        <v>123</v>
      </c>
      <c r="K1165" s="79">
        <v>296</v>
      </c>
      <c r="L1165" s="79">
        <v>837</v>
      </c>
      <c r="M1165" s="80">
        <v>38669.4</v>
      </c>
      <c r="N1165" s="80">
        <v>314.38536585365898</v>
      </c>
      <c r="O1165" s="81">
        <v>2.4065040650406502</v>
      </c>
      <c r="P1165" s="81">
        <v>2.8277027027027</v>
      </c>
      <c r="Q1165" s="77">
        <v>6444.9</v>
      </c>
      <c r="R1165" s="82">
        <v>0.16666666666666699</v>
      </c>
      <c r="S1165" s="77">
        <v>2186.0500000000002</v>
      </c>
      <c r="T1165" s="82">
        <v>5.6531779650059198E-2</v>
      </c>
      <c r="U1165" s="83">
        <v>163</v>
      </c>
      <c r="V1165" s="84">
        <v>23</v>
      </c>
    </row>
    <row r="1166" spans="1:22" x14ac:dyDescent="0.25">
      <c r="A1166" s="18" t="str">
        <f t="shared" si="18"/>
        <v>202406-South East18</v>
      </c>
      <c r="B1166" s="76">
        <v>2024</v>
      </c>
      <c r="C1166" s="77">
        <v>461878</v>
      </c>
      <c r="D1166" s="77" t="s">
        <v>362</v>
      </c>
      <c r="E1166" s="77" t="s">
        <v>476</v>
      </c>
      <c r="F1166" s="77" t="s">
        <v>417</v>
      </c>
      <c r="G1166" s="78" t="s">
        <v>536</v>
      </c>
      <c r="H1166" s="77" t="s">
        <v>9</v>
      </c>
      <c r="I1166" s="77" t="s">
        <v>3</v>
      </c>
      <c r="J1166" s="79">
        <v>126</v>
      </c>
      <c r="K1166" s="79">
        <v>189</v>
      </c>
      <c r="L1166" s="79">
        <v>673</v>
      </c>
      <c r="M1166" s="80">
        <v>37068.674400000004</v>
      </c>
      <c r="N1166" s="80">
        <v>294.19582857142802</v>
      </c>
      <c r="O1166" s="81">
        <v>1.5</v>
      </c>
      <c r="P1166" s="81">
        <v>3.56084656084656</v>
      </c>
      <c r="Q1166" s="77">
        <v>4994.1743999999999</v>
      </c>
      <c r="R1166" s="82">
        <v>0.134727623278592</v>
      </c>
      <c r="S1166" s="77">
        <v>880.27439999999694</v>
      </c>
      <c r="T1166" s="82">
        <v>2.37471237978771E-2</v>
      </c>
      <c r="U1166" s="83">
        <v>164</v>
      </c>
      <c r="V1166" s="84">
        <v>18</v>
      </c>
    </row>
    <row r="1167" spans="1:22" x14ac:dyDescent="0.25">
      <c r="A1167" s="18" t="str">
        <f t="shared" si="18"/>
        <v>202403-North Central36</v>
      </c>
      <c r="B1167" s="76">
        <v>2024</v>
      </c>
      <c r="C1167" s="77">
        <v>964263</v>
      </c>
      <c r="D1167" s="77" t="s">
        <v>265</v>
      </c>
      <c r="E1167" s="77" t="s">
        <v>471</v>
      </c>
      <c r="F1167" s="77" t="s">
        <v>396</v>
      </c>
      <c r="G1167" s="78" t="s">
        <v>533</v>
      </c>
      <c r="H1167" s="77" t="s">
        <v>2</v>
      </c>
      <c r="I1167" s="77" t="s">
        <v>3</v>
      </c>
      <c r="J1167" s="79">
        <v>101</v>
      </c>
      <c r="K1167" s="79">
        <v>182</v>
      </c>
      <c r="L1167" s="79">
        <v>757</v>
      </c>
      <c r="M1167" s="80">
        <v>36136.852400000003</v>
      </c>
      <c r="N1167" s="80">
        <v>357.79061782178201</v>
      </c>
      <c r="O1167" s="81">
        <v>1.8019801980198</v>
      </c>
      <c r="P1167" s="81">
        <v>4.1593406593406597</v>
      </c>
      <c r="Q1167" s="77">
        <v>5562.6023999999898</v>
      </c>
      <c r="R1167" s="82">
        <v>0.15393156931398899</v>
      </c>
      <c r="S1167" s="77">
        <v>2231.9523999999901</v>
      </c>
      <c r="T1167" s="82">
        <v>6.17638851135799E-2</v>
      </c>
      <c r="U1167" s="83">
        <v>165</v>
      </c>
      <c r="V1167" s="84">
        <v>36</v>
      </c>
    </row>
    <row r="1168" spans="1:22" x14ac:dyDescent="0.25">
      <c r="A1168" s="18" t="str">
        <f t="shared" si="18"/>
        <v>202403-North Central37</v>
      </c>
      <c r="B1168" s="76">
        <v>2024</v>
      </c>
      <c r="C1168" s="77">
        <v>734173</v>
      </c>
      <c r="D1168" s="77" t="s">
        <v>64</v>
      </c>
      <c r="E1168" s="77" t="s">
        <v>471</v>
      </c>
      <c r="F1168" s="77" t="s">
        <v>396</v>
      </c>
      <c r="G1168" s="78" t="s">
        <v>533</v>
      </c>
      <c r="H1168" s="77" t="s">
        <v>2</v>
      </c>
      <c r="I1168" s="77" t="s">
        <v>3</v>
      </c>
      <c r="J1168" s="79">
        <v>103</v>
      </c>
      <c r="K1168" s="79">
        <v>213</v>
      </c>
      <c r="L1168" s="79">
        <v>830</v>
      </c>
      <c r="M1168" s="80">
        <v>36128.196000000004</v>
      </c>
      <c r="N1168" s="80">
        <v>350.75918446601901</v>
      </c>
      <c r="O1168" s="81">
        <v>2.0679611650485401</v>
      </c>
      <c r="P1168" s="81">
        <v>3.89671361502347</v>
      </c>
      <c r="Q1168" s="77">
        <v>6517.9459999999999</v>
      </c>
      <c r="R1168" s="82">
        <v>0.18041160981301099</v>
      </c>
      <c r="S1168" s="77">
        <v>3092.84599999999</v>
      </c>
      <c r="T1168" s="82">
        <v>8.5607540437391105E-2</v>
      </c>
      <c r="U1168" s="83">
        <v>166</v>
      </c>
      <c r="V1168" s="84">
        <v>37</v>
      </c>
    </row>
    <row r="1169" spans="1:22" x14ac:dyDescent="0.25">
      <c r="A1169" s="18" t="str">
        <f t="shared" si="18"/>
        <v>202404-South Central32</v>
      </c>
      <c r="B1169" s="76">
        <v>2024</v>
      </c>
      <c r="C1169" s="77">
        <v>481214</v>
      </c>
      <c r="D1169" s="77" t="s">
        <v>267</v>
      </c>
      <c r="E1169" s="77" t="s">
        <v>472</v>
      </c>
      <c r="F1169" s="77" t="s">
        <v>400</v>
      </c>
      <c r="G1169" s="78" t="s">
        <v>534</v>
      </c>
      <c r="H1169" s="77" t="s">
        <v>2</v>
      </c>
      <c r="I1169" s="77" t="s">
        <v>3</v>
      </c>
      <c r="J1169" s="79">
        <v>68</v>
      </c>
      <c r="K1169" s="79">
        <v>195</v>
      </c>
      <c r="L1169" s="79">
        <v>799</v>
      </c>
      <c r="M1169" s="80">
        <v>36095.506999999998</v>
      </c>
      <c r="N1169" s="80">
        <v>530.81627941176498</v>
      </c>
      <c r="O1169" s="81">
        <v>2.8676470588235299</v>
      </c>
      <c r="P1169" s="81">
        <v>4.0974358974358998</v>
      </c>
      <c r="Q1169" s="77">
        <v>8822.2569999999996</v>
      </c>
      <c r="R1169" s="82">
        <v>0.24441427017495601</v>
      </c>
      <c r="S1169" s="77">
        <v>6656.2169999999996</v>
      </c>
      <c r="T1169" s="82">
        <v>0.184405693484233</v>
      </c>
      <c r="U1169" s="83">
        <v>167</v>
      </c>
      <c r="V1169" s="84">
        <v>32</v>
      </c>
    </row>
    <row r="1170" spans="1:22" x14ac:dyDescent="0.25">
      <c r="A1170" s="18" t="str">
        <f t="shared" si="18"/>
        <v>202404-South Central33</v>
      </c>
      <c r="B1170" s="76">
        <v>2024</v>
      </c>
      <c r="C1170" s="77">
        <v>495647</v>
      </c>
      <c r="D1170" s="77" t="s">
        <v>127</v>
      </c>
      <c r="E1170" s="77" t="s">
        <v>472</v>
      </c>
      <c r="F1170" s="77" t="s">
        <v>400</v>
      </c>
      <c r="G1170" s="78" t="s">
        <v>534</v>
      </c>
      <c r="H1170" s="77" t="s">
        <v>2</v>
      </c>
      <c r="I1170" s="77" t="s">
        <v>3</v>
      </c>
      <c r="J1170" s="79">
        <v>123</v>
      </c>
      <c r="K1170" s="79">
        <v>210</v>
      </c>
      <c r="L1170" s="79">
        <v>798</v>
      </c>
      <c r="M1170" s="80">
        <v>35957.354800000001</v>
      </c>
      <c r="N1170" s="80">
        <v>292.33621788617899</v>
      </c>
      <c r="O1170" s="81">
        <v>1.7073170731707299</v>
      </c>
      <c r="P1170" s="81">
        <v>3.8</v>
      </c>
      <c r="Q1170" s="77">
        <v>8549.3547999999992</v>
      </c>
      <c r="R1170" s="82">
        <v>0.23776373005057599</v>
      </c>
      <c r="S1170" s="77">
        <v>4773.3148000000001</v>
      </c>
      <c r="T1170" s="82">
        <v>0.13274933116047799</v>
      </c>
      <c r="U1170" s="83">
        <v>168</v>
      </c>
      <c r="V1170" s="84">
        <v>33</v>
      </c>
    </row>
    <row r="1171" spans="1:22" x14ac:dyDescent="0.25">
      <c r="A1171" s="18" t="str">
        <f t="shared" si="18"/>
        <v>202404-South Central34</v>
      </c>
      <c r="B1171" s="76">
        <v>2024</v>
      </c>
      <c r="C1171" s="77">
        <v>633660</v>
      </c>
      <c r="D1171" s="77" t="s">
        <v>169</v>
      </c>
      <c r="E1171" s="77" t="s">
        <v>472</v>
      </c>
      <c r="F1171" s="77" t="s">
        <v>400</v>
      </c>
      <c r="G1171" s="78" t="s">
        <v>534</v>
      </c>
      <c r="H1171" s="77" t="s">
        <v>9</v>
      </c>
      <c r="I1171" s="77" t="s">
        <v>3</v>
      </c>
      <c r="J1171" s="79">
        <v>102</v>
      </c>
      <c r="K1171" s="79">
        <v>297</v>
      </c>
      <c r="L1171" s="79">
        <v>961</v>
      </c>
      <c r="M1171" s="80">
        <v>35949.834000000003</v>
      </c>
      <c r="N1171" s="80">
        <v>352.44935294117602</v>
      </c>
      <c r="O1171" s="81">
        <v>2.9117647058823501</v>
      </c>
      <c r="P1171" s="81">
        <v>3.2356902356902402</v>
      </c>
      <c r="Q1171" s="77">
        <v>3400.5839999999998</v>
      </c>
      <c r="R1171" s="82">
        <v>9.4592481289343305E-2</v>
      </c>
      <c r="S1171" s="77">
        <v>149.423999999996</v>
      </c>
      <c r="T1171" s="82">
        <v>4.1564586918536499E-3</v>
      </c>
      <c r="U1171" s="83">
        <v>169</v>
      </c>
      <c r="V1171" s="84">
        <v>34</v>
      </c>
    </row>
    <row r="1172" spans="1:22" x14ac:dyDescent="0.25">
      <c r="A1172" s="18" t="str">
        <f t="shared" si="18"/>
        <v>202405-North East24</v>
      </c>
      <c r="B1172" s="76">
        <v>2024</v>
      </c>
      <c r="C1172" s="77">
        <v>203761</v>
      </c>
      <c r="D1172" s="77" t="s">
        <v>51</v>
      </c>
      <c r="E1172" s="77" t="s">
        <v>473</v>
      </c>
      <c r="F1172" s="77" t="s">
        <v>406</v>
      </c>
      <c r="G1172" s="78" t="s">
        <v>535</v>
      </c>
      <c r="H1172" s="77" t="s">
        <v>9</v>
      </c>
      <c r="I1172" s="77" t="s">
        <v>3</v>
      </c>
      <c r="J1172" s="79">
        <v>94</v>
      </c>
      <c r="K1172" s="79">
        <v>270</v>
      </c>
      <c r="L1172" s="79">
        <v>752</v>
      </c>
      <c r="M1172" s="80">
        <v>35826.9</v>
      </c>
      <c r="N1172" s="80">
        <v>381.13723404255302</v>
      </c>
      <c r="O1172" s="81">
        <v>2.87234042553191</v>
      </c>
      <c r="P1172" s="81">
        <v>2.7851851851851901</v>
      </c>
      <c r="Q1172" s="77">
        <v>5971.15</v>
      </c>
      <c r="R1172" s="82">
        <v>0.16666666666666699</v>
      </c>
      <c r="S1172" s="77">
        <v>2669.45</v>
      </c>
      <c r="T1172" s="82">
        <v>7.4509656152220799E-2</v>
      </c>
      <c r="U1172" s="83">
        <v>170</v>
      </c>
      <c r="V1172" s="84">
        <v>24</v>
      </c>
    </row>
    <row r="1173" spans="1:22" x14ac:dyDescent="0.25">
      <c r="A1173" s="18" t="str">
        <f t="shared" si="18"/>
        <v>202402-South West22</v>
      </c>
      <c r="B1173" s="76">
        <v>2024</v>
      </c>
      <c r="C1173" s="77">
        <v>656457</v>
      </c>
      <c r="D1173" s="77" t="s">
        <v>180</v>
      </c>
      <c r="E1173" s="77" t="s">
        <v>474</v>
      </c>
      <c r="F1173" s="77" t="s">
        <v>420</v>
      </c>
      <c r="G1173" s="78" t="s">
        <v>537</v>
      </c>
      <c r="H1173" s="77" t="s">
        <v>9</v>
      </c>
      <c r="I1173" s="77" t="s">
        <v>3</v>
      </c>
      <c r="J1173" s="79">
        <v>81</v>
      </c>
      <c r="K1173" s="79">
        <v>200</v>
      </c>
      <c r="L1173" s="79">
        <v>713</v>
      </c>
      <c r="M1173" s="80">
        <v>35598.300000000003</v>
      </c>
      <c r="N1173" s="80">
        <v>439.485185185185</v>
      </c>
      <c r="O1173" s="81">
        <v>2.4691358024691401</v>
      </c>
      <c r="P1173" s="81">
        <v>3.5649999999999999</v>
      </c>
      <c r="Q1173" s="77">
        <v>5933.05</v>
      </c>
      <c r="R1173" s="82">
        <v>0.16666666666666699</v>
      </c>
      <c r="S1173" s="77">
        <v>3204.9</v>
      </c>
      <c r="T1173" s="82">
        <v>9.0029580064216602E-2</v>
      </c>
      <c r="U1173" s="83">
        <v>171</v>
      </c>
      <c r="V1173" s="84">
        <v>22</v>
      </c>
    </row>
    <row r="1174" spans="1:22" x14ac:dyDescent="0.25">
      <c r="A1174" s="18" t="str">
        <f t="shared" si="18"/>
        <v>202403-North Central38</v>
      </c>
      <c r="B1174" s="76">
        <v>2024</v>
      </c>
      <c r="C1174" s="77">
        <v>547050</v>
      </c>
      <c r="D1174" s="77" t="s">
        <v>137</v>
      </c>
      <c r="E1174" s="77" t="s">
        <v>471</v>
      </c>
      <c r="F1174" s="77" t="s">
        <v>426</v>
      </c>
      <c r="G1174" s="78" t="s">
        <v>536</v>
      </c>
      <c r="H1174" s="77" t="s">
        <v>2</v>
      </c>
      <c r="I1174" s="77" t="s">
        <v>3</v>
      </c>
      <c r="J1174" s="79">
        <v>65</v>
      </c>
      <c r="K1174" s="79">
        <v>248</v>
      </c>
      <c r="L1174" s="79">
        <v>909</v>
      </c>
      <c r="M1174" s="80">
        <v>34965.9</v>
      </c>
      <c r="N1174" s="80">
        <v>537.93692307692299</v>
      </c>
      <c r="O1174" s="81">
        <v>3.81538461538462</v>
      </c>
      <c r="P1174" s="81">
        <v>3.6653225806451601</v>
      </c>
      <c r="Q1174" s="77">
        <v>5827.65</v>
      </c>
      <c r="R1174" s="82">
        <v>0.16666666666666699</v>
      </c>
      <c r="S1174" s="77">
        <v>3539.85</v>
      </c>
      <c r="T1174" s="82">
        <v>0.10123720539153901</v>
      </c>
      <c r="U1174" s="83">
        <v>172</v>
      </c>
      <c r="V1174" s="84">
        <v>38</v>
      </c>
    </row>
    <row r="1175" spans="1:22" x14ac:dyDescent="0.25">
      <c r="A1175" s="18" t="str">
        <f t="shared" si="18"/>
        <v>202403-North Central39</v>
      </c>
      <c r="B1175" s="76">
        <v>2024</v>
      </c>
      <c r="C1175" s="77">
        <v>737682</v>
      </c>
      <c r="D1175" s="77" t="s">
        <v>199</v>
      </c>
      <c r="E1175" s="77" t="s">
        <v>471</v>
      </c>
      <c r="F1175" s="77" t="s">
        <v>396</v>
      </c>
      <c r="G1175" s="78" t="s">
        <v>533</v>
      </c>
      <c r="H1175" s="77" t="s">
        <v>9</v>
      </c>
      <c r="I1175" s="77" t="s">
        <v>3</v>
      </c>
      <c r="J1175" s="79">
        <v>61</v>
      </c>
      <c r="K1175" s="79">
        <v>208</v>
      </c>
      <c r="L1175" s="79">
        <v>770</v>
      </c>
      <c r="M1175" s="80">
        <v>34589.1</v>
      </c>
      <c r="N1175" s="80">
        <v>567.03442622950797</v>
      </c>
      <c r="O1175" s="81">
        <v>3.4098360655737698</v>
      </c>
      <c r="P1175" s="81">
        <v>3.7019230769230802</v>
      </c>
      <c r="Q1175" s="77">
        <v>5764.85</v>
      </c>
      <c r="R1175" s="82">
        <v>0.16666666666666699</v>
      </c>
      <c r="S1175" s="77">
        <v>3652.75</v>
      </c>
      <c r="T1175" s="82">
        <v>0.105604077585135</v>
      </c>
      <c r="U1175" s="83">
        <v>173</v>
      </c>
      <c r="V1175" s="84">
        <v>39</v>
      </c>
    </row>
    <row r="1176" spans="1:22" x14ac:dyDescent="0.25">
      <c r="A1176" s="18" t="str">
        <f t="shared" si="18"/>
        <v>202403-North Central40</v>
      </c>
      <c r="B1176" s="76">
        <v>2024</v>
      </c>
      <c r="C1176" s="77">
        <v>126747</v>
      </c>
      <c r="D1176" s="77" t="s">
        <v>292</v>
      </c>
      <c r="E1176" s="77" t="s">
        <v>471</v>
      </c>
      <c r="F1176" s="77" t="s">
        <v>419</v>
      </c>
      <c r="G1176" s="78" t="s">
        <v>533</v>
      </c>
      <c r="H1176" s="77" t="s">
        <v>9</v>
      </c>
      <c r="I1176" s="77" t="s">
        <v>3</v>
      </c>
      <c r="J1176" s="79">
        <v>45</v>
      </c>
      <c r="K1176" s="79">
        <v>127</v>
      </c>
      <c r="L1176" s="79">
        <v>653</v>
      </c>
      <c r="M1176" s="80">
        <v>34364.375999999997</v>
      </c>
      <c r="N1176" s="80">
        <v>763.65279999999996</v>
      </c>
      <c r="O1176" s="81">
        <v>2.8222222222222202</v>
      </c>
      <c r="P1176" s="81">
        <v>5.1417322834645702</v>
      </c>
      <c r="Q1176" s="77">
        <v>11098.126</v>
      </c>
      <c r="R1176" s="82">
        <v>0.32295438741561899</v>
      </c>
      <c r="S1176" s="77">
        <v>9566.1759999999995</v>
      </c>
      <c r="T1176" s="82">
        <v>0.27837479138279703</v>
      </c>
      <c r="U1176" s="83">
        <v>174</v>
      </c>
      <c r="V1176" s="84">
        <v>40</v>
      </c>
    </row>
    <row r="1177" spans="1:22" x14ac:dyDescent="0.25">
      <c r="A1177" s="18" t="str">
        <f t="shared" si="18"/>
        <v>202405-North East25</v>
      </c>
      <c r="B1177" s="76">
        <v>2024</v>
      </c>
      <c r="C1177" s="77">
        <v>550437</v>
      </c>
      <c r="D1177" s="77" t="s">
        <v>506</v>
      </c>
      <c r="E1177" s="77" t="s">
        <v>473</v>
      </c>
      <c r="F1177" s="77" t="s">
        <v>406</v>
      </c>
      <c r="G1177" s="78" t="s">
        <v>535</v>
      </c>
      <c r="H1177" s="77" t="s">
        <v>9</v>
      </c>
      <c r="I1177" s="77" t="s">
        <v>3</v>
      </c>
      <c r="J1177" s="79">
        <v>37</v>
      </c>
      <c r="K1177" s="79">
        <v>164</v>
      </c>
      <c r="L1177" s="79">
        <v>697</v>
      </c>
      <c r="M1177" s="80">
        <v>33963.0622</v>
      </c>
      <c r="N1177" s="80">
        <v>917.92060000000004</v>
      </c>
      <c r="O1177" s="81">
        <v>4.4324324324324298</v>
      </c>
      <c r="P1177" s="81">
        <v>4.25</v>
      </c>
      <c r="Q1177" s="77">
        <v>8541.0622000000003</v>
      </c>
      <c r="R1177" s="82">
        <v>0.25148092211779399</v>
      </c>
      <c r="S1177" s="77">
        <v>7179.9621999999999</v>
      </c>
      <c r="T1177" s="82">
        <v>0.21140503049221501</v>
      </c>
      <c r="U1177" s="83">
        <v>175</v>
      </c>
      <c r="V1177" s="84">
        <v>25</v>
      </c>
    </row>
    <row r="1178" spans="1:22" x14ac:dyDescent="0.25">
      <c r="A1178" s="18" t="str">
        <f t="shared" si="18"/>
        <v>202404-South Central35</v>
      </c>
      <c r="B1178" s="76">
        <v>2024</v>
      </c>
      <c r="C1178" s="77">
        <v>131289</v>
      </c>
      <c r="D1178" s="77" t="s">
        <v>343</v>
      </c>
      <c r="E1178" s="77" t="s">
        <v>472</v>
      </c>
      <c r="F1178" s="77" t="s">
        <v>400</v>
      </c>
      <c r="G1178" s="78" t="s">
        <v>534</v>
      </c>
      <c r="H1178" s="77" t="s">
        <v>9</v>
      </c>
      <c r="I1178" s="77" t="s">
        <v>3</v>
      </c>
      <c r="J1178" s="79">
        <v>43</v>
      </c>
      <c r="K1178" s="79">
        <v>136</v>
      </c>
      <c r="L1178" s="79">
        <v>589</v>
      </c>
      <c r="M1178" s="80">
        <v>33827.31</v>
      </c>
      <c r="N1178" s="80">
        <v>786.68162790697704</v>
      </c>
      <c r="O1178" s="81">
        <v>3.1627906976744198</v>
      </c>
      <c r="P1178" s="81">
        <v>4.3308823529411802</v>
      </c>
      <c r="Q1178" s="77">
        <v>8200.56</v>
      </c>
      <c r="R1178" s="82">
        <v>0.24242424242424301</v>
      </c>
      <c r="S1178" s="77">
        <v>6819.48</v>
      </c>
      <c r="T1178" s="82">
        <v>0.20159687542402899</v>
      </c>
      <c r="U1178" s="83">
        <v>176</v>
      </c>
      <c r="V1178" s="84">
        <v>35</v>
      </c>
    </row>
    <row r="1179" spans="1:22" x14ac:dyDescent="0.25">
      <c r="A1179" s="18" t="str">
        <f t="shared" si="18"/>
        <v>202401-North West37</v>
      </c>
      <c r="B1179" s="76">
        <v>2024</v>
      </c>
      <c r="C1179" s="77">
        <v>636281</v>
      </c>
      <c r="D1179" s="77" t="s">
        <v>171</v>
      </c>
      <c r="E1179" s="77" t="s">
        <v>475</v>
      </c>
      <c r="F1179" s="77" t="s">
        <v>395</v>
      </c>
      <c r="G1179" s="78" t="s">
        <v>538</v>
      </c>
      <c r="H1179" s="77" t="s">
        <v>2</v>
      </c>
      <c r="I1179" s="77" t="s">
        <v>3</v>
      </c>
      <c r="J1179" s="79">
        <v>54</v>
      </c>
      <c r="K1179" s="79">
        <v>168</v>
      </c>
      <c r="L1179" s="79">
        <v>710</v>
      </c>
      <c r="M1179" s="80">
        <v>32648.63</v>
      </c>
      <c r="N1179" s="80">
        <v>604.60425925925904</v>
      </c>
      <c r="O1179" s="81">
        <v>3.1111111111111098</v>
      </c>
      <c r="P1179" s="81">
        <v>4.2261904761904798</v>
      </c>
      <c r="Q1179" s="77">
        <v>6404.13</v>
      </c>
      <c r="R1179" s="82">
        <v>0.19615310045168799</v>
      </c>
      <c r="S1179" s="77">
        <v>4618.53</v>
      </c>
      <c r="T1179" s="82">
        <v>0.14146167848390601</v>
      </c>
      <c r="U1179" s="83">
        <v>177</v>
      </c>
      <c r="V1179" s="84">
        <v>37</v>
      </c>
    </row>
    <row r="1180" spans="1:22" x14ac:dyDescent="0.25">
      <c r="A1180" s="18" t="str">
        <f t="shared" si="18"/>
        <v>202404-South Central36</v>
      </c>
      <c r="B1180" s="76">
        <v>2024</v>
      </c>
      <c r="C1180" s="77">
        <v>302233</v>
      </c>
      <c r="D1180" s="77" t="s">
        <v>75</v>
      </c>
      <c r="E1180" s="77" t="s">
        <v>472</v>
      </c>
      <c r="F1180" s="77" t="s">
        <v>400</v>
      </c>
      <c r="G1180" s="78" t="s">
        <v>533</v>
      </c>
      <c r="H1180" s="77" t="s">
        <v>2</v>
      </c>
      <c r="I1180" s="77" t="s">
        <v>3</v>
      </c>
      <c r="J1180" s="79">
        <v>55</v>
      </c>
      <c r="K1180" s="79">
        <v>180</v>
      </c>
      <c r="L1180" s="79">
        <v>732</v>
      </c>
      <c r="M1180" s="80">
        <v>32064.6</v>
      </c>
      <c r="N1180" s="80">
        <v>582.99272727272705</v>
      </c>
      <c r="O1180" s="81">
        <v>3.2727272727272698</v>
      </c>
      <c r="P1180" s="81">
        <v>4.06666666666667</v>
      </c>
      <c r="Q1180" s="77">
        <v>5344.1</v>
      </c>
      <c r="R1180" s="82">
        <v>0.16666666666666699</v>
      </c>
      <c r="S1180" s="77">
        <v>3571.98</v>
      </c>
      <c r="T1180" s="82">
        <v>0.11139948728504299</v>
      </c>
      <c r="U1180" s="83">
        <v>178</v>
      </c>
      <c r="V1180" s="84">
        <v>36</v>
      </c>
    </row>
    <row r="1181" spans="1:22" x14ac:dyDescent="0.25">
      <c r="A1181" s="18" t="str">
        <f t="shared" si="18"/>
        <v>202406-South East19</v>
      </c>
      <c r="B1181" s="76">
        <v>2024</v>
      </c>
      <c r="C1181" s="77">
        <v>439017</v>
      </c>
      <c r="D1181" s="77" t="s">
        <v>480</v>
      </c>
      <c r="E1181" s="77" t="s">
        <v>476</v>
      </c>
      <c r="F1181" s="77" t="s">
        <v>523</v>
      </c>
      <c r="G1181" s="78" t="s">
        <v>533</v>
      </c>
      <c r="H1181" s="77" t="s">
        <v>2</v>
      </c>
      <c r="I1181" s="77" t="s">
        <v>3</v>
      </c>
      <c r="J1181" s="79">
        <v>32</v>
      </c>
      <c r="K1181" s="79">
        <v>170</v>
      </c>
      <c r="L1181" s="79">
        <v>907</v>
      </c>
      <c r="M1181" s="80">
        <v>31964.564999999999</v>
      </c>
      <c r="N1181" s="80">
        <v>998.89265624999996</v>
      </c>
      <c r="O1181" s="81">
        <v>5.3125</v>
      </c>
      <c r="P1181" s="81">
        <v>5.3352941176470603</v>
      </c>
      <c r="Q1181" s="77">
        <v>1809.3150000000001</v>
      </c>
      <c r="R1181" s="82">
        <v>5.6603773584905703E-2</v>
      </c>
      <c r="S1181" s="77">
        <v>634.87500000000205</v>
      </c>
      <c r="T1181" s="82">
        <v>1.9861837631765099E-2</v>
      </c>
      <c r="U1181" s="83">
        <v>179</v>
      </c>
      <c r="V1181" s="84">
        <v>19</v>
      </c>
    </row>
    <row r="1182" spans="1:22" x14ac:dyDescent="0.25">
      <c r="A1182" s="18" t="str">
        <f t="shared" si="18"/>
        <v>202403-North Central41</v>
      </c>
      <c r="B1182" s="76">
        <v>2024</v>
      </c>
      <c r="C1182" s="77">
        <v>791348</v>
      </c>
      <c r="D1182" s="77" t="s">
        <v>220</v>
      </c>
      <c r="E1182" s="77" t="s">
        <v>471</v>
      </c>
      <c r="F1182" s="77" t="s">
        <v>413</v>
      </c>
      <c r="G1182" s="78" t="s">
        <v>533</v>
      </c>
      <c r="H1182" s="77" t="s">
        <v>9</v>
      </c>
      <c r="I1182" s="77" t="s">
        <v>3</v>
      </c>
      <c r="J1182" s="79">
        <v>61</v>
      </c>
      <c r="K1182" s="79">
        <v>195</v>
      </c>
      <c r="L1182" s="79">
        <v>709</v>
      </c>
      <c r="M1182" s="80">
        <v>31794.415199999999</v>
      </c>
      <c r="N1182" s="80">
        <v>521.21992131147499</v>
      </c>
      <c r="O1182" s="81">
        <v>3.1967213114754101</v>
      </c>
      <c r="P1182" s="81">
        <v>3.6358974358974399</v>
      </c>
      <c r="Q1182" s="77">
        <v>7887.4152000000004</v>
      </c>
      <c r="R1182" s="82">
        <v>0.24807549220153599</v>
      </c>
      <c r="S1182" s="77">
        <v>5785.2151999999996</v>
      </c>
      <c r="T1182" s="82">
        <v>0.18195696205162501</v>
      </c>
      <c r="U1182" s="83">
        <v>180</v>
      </c>
      <c r="V1182" s="84">
        <v>41</v>
      </c>
    </row>
    <row r="1183" spans="1:22" x14ac:dyDescent="0.25">
      <c r="A1183" s="18" t="str">
        <f t="shared" si="18"/>
        <v>202405-North East26</v>
      </c>
      <c r="B1183" s="76">
        <v>2024</v>
      </c>
      <c r="C1183" s="77">
        <v>782190</v>
      </c>
      <c r="D1183" s="77" t="s">
        <v>53</v>
      </c>
      <c r="E1183" s="77" t="s">
        <v>473</v>
      </c>
      <c r="F1183" s="77" t="s">
        <v>406</v>
      </c>
      <c r="G1183" s="78" t="s">
        <v>537</v>
      </c>
      <c r="H1183" s="77" t="s">
        <v>2</v>
      </c>
      <c r="I1183" s="77" t="s">
        <v>3</v>
      </c>
      <c r="J1183" s="79">
        <v>118</v>
      </c>
      <c r="K1183" s="79">
        <v>181</v>
      </c>
      <c r="L1183" s="79">
        <v>724</v>
      </c>
      <c r="M1183" s="80">
        <v>31681.5</v>
      </c>
      <c r="N1183" s="80">
        <v>268.48728813559302</v>
      </c>
      <c r="O1183" s="81">
        <v>1.5338983050847499</v>
      </c>
      <c r="P1183" s="81">
        <v>4</v>
      </c>
      <c r="Q1183" s="77">
        <v>5280.25</v>
      </c>
      <c r="R1183" s="82">
        <v>0.16666666666666699</v>
      </c>
      <c r="S1183" s="77">
        <v>1305.1500000000001</v>
      </c>
      <c r="T1183" s="82">
        <v>4.1195966100089999E-2</v>
      </c>
      <c r="U1183" s="83">
        <v>181</v>
      </c>
      <c r="V1183" s="84">
        <v>26</v>
      </c>
    </row>
    <row r="1184" spans="1:22" x14ac:dyDescent="0.25">
      <c r="A1184" s="18" t="str">
        <f t="shared" si="18"/>
        <v>202402-South West23</v>
      </c>
      <c r="B1184" s="76">
        <v>2024</v>
      </c>
      <c r="C1184" s="77">
        <v>423222</v>
      </c>
      <c r="D1184" s="77" t="s">
        <v>108</v>
      </c>
      <c r="E1184" s="77" t="s">
        <v>474</v>
      </c>
      <c r="F1184" s="77" t="s">
        <v>420</v>
      </c>
      <c r="G1184" s="78" t="s">
        <v>537</v>
      </c>
      <c r="H1184" s="77" t="s">
        <v>9</v>
      </c>
      <c r="I1184" s="77" t="s">
        <v>3</v>
      </c>
      <c r="J1184" s="79">
        <v>41</v>
      </c>
      <c r="K1184" s="79">
        <v>159</v>
      </c>
      <c r="L1184" s="79">
        <v>567</v>
      </c>
      <c r="M1184" s="80">
        <v>31416.2042</v>
      </c>
      <c r="N1184" s="80">
        <v>766.24888292682897</v>
      </c>
      <c r="O1184" s="81">
        <v>3.8780487804877999</v>
      </c>
      <c r="P1184" s="81">
        <v>3.56603773584906</v>
      </c>
      <c r="Q1184" s="77">
        <v>8760.2042000000001</v>
      </c>
      <c r="R1184" s="82">
        <v>0.27884349567603101</v>
      </c>
      <c r="S1184" s="77">
        <v>7317.7241999999997</v>
      </c>
      <c r="T1184" s="82">
        <v>0.232928337026788</v>
      </c>
      <c r="U1184" s="83">
        <v>182</v>
      </c>
      <c r="V1184" s="84">
        <v>23</v>
      </c>
    </row>
    <row r="1185" spans="1:22" x14ac:dyDescent="0.25">
      <c r="A1185" s="18" t="str">
        <f t="shared" si="18"/>
        <v>202402-South West24</v>
      </c>
      <c r="B1185" s="76">
        <v>2024</v>
      </c>
      <c r="C1185" s="77">
        <v>529212</v>
      </c>
      <c r="D1185" s="77" t="s">
        <v>134</v>
      </c>
      <c r="E1185" s="77" t="s">
        <v>474</v>
      </c>
      <c r="F1185" s="77" t="s">
        <v>420</v>
      </c>
      <c r="G1185" s="78" t="s">
        <v>537</v>
      </c>
      <c r="H1185" s="77" t="s">
        <v>2</v>
      </c>
      <c r="I1185" s="77" t="s">
        <v>3</v>
      </c>
      <c r="J1185" s="79">
        <v>124</v>
      </c>
      <c r="K1185" s="79">
        <v>246</v>
      </c>
      <c r="L1185" s="79">
        <v>696</v>
      </c>
      <c r="M1185" s="80">
        <v>31130.349600000001</v>
      </c>
      <c r="N1185" s="80">
        <v>251.05120645161301</v>
      </c>
      <c r="O1185" s="81">
        <v>1.9838709677419399</v>
      </c>
      <c r="P1185" s="81">
        <v>2.8292682926829298</v>
      </c>
      <c r="Q1185" s="77">
        <v>8355.5995999999996</v>
      </c>
      <c r="R1185" s="82">
        <v>0.26840686684739301</v>
      </c>
      <c r="S1185" s="77">
        <v>4242.7096000000001</v>
      </c>
      <c r="T1185" s="82">
        <v>0.13628853046995701</v>
      </c>
      <c r="U1185" s="83">
        <v>183</v>
      </c>
      <c r="V1185" s="84">
        <v>24</v>
      </c>
    </row>
    <row r="1186" spans="1:22" x14ac:dyDescent="0.25">
      <c r="A1186" s="18" t="str">
        <f t="shared" si="18"/>
        <v>202402-South West25</v>
      </c>
      <c r="B1186" s="76">
        <v>2024</v>
      </c>
      <c r="C1186" s="77">
        <v>466132</v>
      </c>
      <c r="D1186" s="77" t="s">
        <v>120</v>
      </c>
      <c r="E1186" s="77" t="s">
        <v>474</v>
      </c>
      <c r="F1186" s="77" t="s">
        <v>420</v>
      </c>
      <c r="G1186" s="78" t="s">
        <v>537</v>
      </c>
      <c r="H1186" s="77" t="s">
        <v>9</v>
      </c>
      <c r="I1186" s="77" t="s">
        <v>3</v>
      </c>
      <c r="J1186" s="79">
        <v>58</v>
      </c>
      <c r="K1186" s="79">
        <v>171</v>
      </c>
      <c r="L1186" s="79">
        <v>749</v>
      </c>
      <c r="M1186" s="80">
        <v>31116.3</v>
      </c>
      <c r="N1186" s="80">
        <v>536.48793103448304</v>
      </c>
      <c r="O1186" s="81">
        <v>2.9482758620689702</v>
      </c>
      <c r="P1186" s="81">
        <v>4.3801169590643303</v>
      </c>
      <c r="Q1186" s="77">
        <v>5186.05</v>
      </c>
      <c r="R1186" s="82">
        <v>0.16666666666666699</v>
      </c>
      <c r="S1186" s="77">
        <v>3201.66</v>
      </c>
      <c r="T1186" s="82">
        <v>0.10289333886098299</v>
      </c>
      <c r="U1186" s="83">
        <v>184</v>
      </c>
      <c r="V1186" s="84">
        <v>25</v>
      </c>
    </row>
    <row r="1187" spans="1:22" x14ac:dyDescent="0.25">
      <c r="A1187" s="18" t="str">
        <f t="shared" si="18"/>
        <v>202404-South Central37</v>
      </c>
      <c r="B1187" s="76">
        <v>2024</v>
      </c>
      <c r="C1187" s="77">
        <v>735008</v>
      </c>
      <c r="D1187" s="77" t="s">
        <v>367</v>
      </c>
      <c r="E1187" s="77" t="s">
        <v>472</v>
      </c>
      <c r="F1187" s="77" t="s">
        <v>421</v>
      </c>
      <c r="G1187" s="78" t="s">
        <v>534</v>
      </c>
      <c r="H1187" s="77" t="s">
        <v>9</v>
      </c>
      <c r="I1187" s="77" t="s">
        <v>3</v>
      </c>
      <c r="J1187" s="79">
        <v>44</v>
      </c>
      <c r="K1187" s="79">
        <v>103</v>
      </c>
      <c r="L1187" s="79">
        <v>610</v>
      </c>
      <c r="M1187" s="80">
        <v>31046.32</v>
      </c>
      <c r="N1187" s="80">
        <v>705.59818181818196</v>
      </c>
      <c r="O1187" s="81">
        <v>2.3409090909090899</v>
      </c>
      <c r="P1187" s="81">
        <v>5.9223300970873796</v>
      </c>
      <c r="Q1187" s="77">
        <v>8854.32</v>
      </c>
      <c r="R1187" s="82">
        <v>0.28519708616029199</v>
      </c>
      <c r="S1187" s="77">
        <v>7476.76</v>
      </c>
      <c r="T1187" s="82">
        <v>0.24082596584716001</v>
      </c>
      <c r="U1187" s="83">
        <v>185</v>
      </c>
      <c r="V1187" s="84">
        <v>37</v>
      </c>
    </row>
    <row r="1188" spans="1:22" x14ac:dyDescent="0.25">
      <c r="A1188" s="18" t="str">
        <f t="shared" si="18"/>
        <v>202405-North East27</v>
      </c>
      <c r="B1188" s="76">
        <v>2024</v>
      </c>
      <c r="C1188" s="77">
        <v>480813</v>
      </c>
      <c r="D1188" s="77" t="s">
        <v>499</v>
      </c>
      <c r="E1188" s="77" t="s">
        <v>473</v>
      </c>
      <c r="F1188" s="77" t="s">
        <v>522</v>
      </c>
      <c r="G1188" s="78" t="s">
        <v>535</v>
      </c>
      <c r="H1188" s="77" t="s">
        <v>9</v>
      </c>
      <c r="I1188" s="77" t="s">
        <v>3</v>
      </c>
      <c r="J1188" s="79">
        <v>90</v>
      </c>
      <c r="K1188" s="79">
        <v>153</v>
      </c>
      <c r="L1188" s="79">
        <v>663</v>
      </c>
      <c r="M1188" s="80">
        <v>31011.386399999999</v>
      </c>
      <c r="N1188" s="80">
        <v>344.57096000000001</v>
      </c>
      <c r="O1188" s="81">
        <v>1.7</v>
      </c>
      <c r="P1188" s="81">
        <v>4.3333333333333304</v>
      </c>
      <c r="Q1188" s="77">
        <v>5672.8864000000003</v>
      </c>
      <c r="R1188" s="82">
        <v>0.18292914501881199</v>
      </c>
      <c r="S1188" s="77">
        <v>2624.5864000000001</v>
      </c>
      <c r="T1188" s="82">
        <v>8.4632991448586201E-2</v>
      </c>
      <c r="U1188" s="83">
        <v>186</v>
      </c>
      <c r="V1188" s="84">
        <v>27</v>
      </c>
    </row>
    <row r="1189" spans="1:22" x14ac:dyDescent="0.25">
      <c r="A1189" s="18" t="str">
        <f t="shared" si="18"/>
        <v>202405-North East28</v>
      </c>
      <c r="B1189" s="76">
        <v>2024</v>
      </c>
      <c r="C1189" s="77">
        <v>504855</v>
      </c>
      <c r="D1189" s="77" t="s">
        <v>132</v>
      </c>
      <c r="E1189" s="77" t="s">
        <v>473</v>
      </c>
      <c r="F1189" s="77" t="s">
        <v>406</v>
      </c>
      <c r="G1189" s="78" t="s">
        <v>535</v>
      </c>
      <c r="H1189" s="77" t="s">
        <v>9</v>
      </c>
      <c r="I1189" s="77" t="s">
        <v>3</v>
      </c>
      <c r="J1189" s="79">
        <v>63</v>
      </c>
      <c r="K1189" s="79">
        <v>171</v>
      </c>
      <c r="L1189" s="79">
        <v>637</v>
      </c>
      <c r="M1189" s="80">
        <v>30306.241000000002</v>
      </c>
      <c r="N1189" s="80">
        <v>481.05144444444397</v>
      </c>
      <c r="O1189" s="81">
        <v>2.71428571428571</v>
      </c>
      <c r="P1189" s="81">
        <v>3.72514619883041</v>
      </c>
      <c r="Q1189" s="77">
        <v>6857.241</v>
      </c>
      <c r="R1189" s="82">
        <v>0.226264979546622</v>
      </c>
      <c r="S1189" s="77">
        <v>4655.3410000000003</v>
      </c>
      <c r="T1189" s="82">
        <v>0.153609977562047</v>
      </c>
      <c r="U1189" s="83">
        <v>187</v>
      </c>
      <c r="V1189" s="84">
        <v>28</v>
      </c>
    </row>
    <row r="1190" spans="1:22" x14ac:dyDescent="0.25">
      <c r="A1190" s="18" t="str">
        <f t="shared" si="18"/>
        <v>202402-South West26</v>
      </c>
      <c r="B1190" s="76">
        <v>2024</v>
      </c>
      <c r="C1190" s="77">
        <v>925350</v>
      </c>
      <c r="D1190" s="77" t="s">
        <v>166</v>
      </c>
      <c r="E1190" s="77" t="s">
        <v>474</v>
      </c>
      <c r="F1190" s="77" t="s">
        <v>424</v>
      </c>
      <c r="G1190" s="78" t="s">
        <v>537</v>
      </c>
      <c r="H1190" s="77" t="s">
        <v>2</v>
      </c>
      <c r="I1190" s="77" t="s">
        <v>3</v>
      </c>
      <c r="J1190" s="79">
        <v>82</v>
      </c>
      <c r="K1190" s="79">
        <v>204</v>
      </c>
      <c r="L1190" s="79">
        <v>602</v>
      </c>
      <c r="M1190" s="80">
        <v>30275.4</v>
      </c>
      <c r="N1190" s="80">
        <v>369.21219512195103</v>
      </c>
      <c r="O1190" s="81">
        <v>2.48780487804878</v>
      </c>
      <c r="P1190" s="81">
        <v>2.9509803921568598</v>
      </c>
      <c r="Q1190" s="77">
        <v>5045.8999999999996</v>
      </c>
      <c r="R1190" s="82">
        <v>0.16666666666666699</v>
      </c>
      <c r="S1190" s="77">
        <v>2282.92</v>
      </c>
      <c r="T1190" s="82">
        <v>7.5405114383294794E-2</v>
      </c>
      <c r="U1190" s="83">
        <v>188</v>
      </c>
      <c r="V1190" s="84">
        <v>26</v>
      </c>
    </row>
    <row r="1191" spans="1:22" x14ac:dyDescent="0.25">
      <c r="A1191" s="18" t="str">
        <f t="shared" si="18"/>
        <v>202405-North East29</v>
      </c>
      <c r="B1191" s="76">
        <v>2024</v>
      </c>
      <c r="C1191" s="77">
        <v>554565</v>
      </c>
      <c r="D1191" s="77" t="s">
        <v>580</v>
      </c>
      <c r="E1191" s="77" t="s">
        <v>473</v>
      </c>
      <c r="F1191" s="77" t="s">
        <v>423</v>
      </c>
      <c r="G1191" s="78" t="s">
        <v>535</v>
      </c>
      <c r="H1191" s="77" t="s">
        <v>9</v>
      </c>
      <c r="I1191" s="77" t="s">
        <v>3</v>
      </c>
      <c r="J1191" s="79">
        <v>53</v>
      </c>
      <c r="K1191" s="79">
        <v>163</v>
      </c>
      <c r="L1191" s="79">
        <v>582</v>
      </c>
      <c r="M1191" s="80">
        <v>28731</v>
      </c>
      <c r="N1191" s="80">
        <v>542.094339622642</v>
      </c>
      <c r="O1191" s="81">
        <v>3.0754716981132102</v>
      </c>
      <c r="P1191" s="81">
        <v>3.5705521472392601</v>
      </c>
      <c r="Q1191" s="77">
        <v>4788.5</v>
      </c>
      <c r="R1191" s="82">
        <v>0.16666666666666699</v>
      </c>
      <c r="S1191" s="77">
        <v>2914.85</v>
      </c>
      <c r="T1191" s="82">
        <v>0.10145313424524</v>
      </c>
      <c r="U1191" s="83">
        <v>189</v>
      </c>
      <c r="V1191" s="84">
        <v>29</v>
      </c>
    </row>
    <row r="1192" spans="1:22" x14ac:dyDescent="0.25">
      <c r="A1192" s="18" t="str">
        <f t="shared" si="18"/>
        <v>202406-South East20</v>
      </c>
      <c r="B1192" s="76">
        <v>2024</v>
      </c>
      <c r="C1192" s="77">
        <v>251768</v>
      </c>
      <c r="D1192" s="77" t="s">
        <v>581</v>
      </c>
      <c r="E1192" s="77" t="s">
        <v>476</v>
      </c>
      <c r="F1192" s="77" t="s">
        <v>576</v>
      </c>
      <c r="G1192" s="78" t="s">
        <v>536</v>
      </c>
      <c r="H1192" s="77" t="s">
        <v>9</v>
      </c>
      <c r="I1192" s="77" t="s">
        <v>3</v>
      </c>
      <c r="J1192" s="79">
        <v>104</v>
      </c>
      <c r="K1192" s="79">
        <v>222</v>
      </c>
      <c r="L1192" s="79">
        <v>600</v>
      </c>
      <c r="M1192" s="80">
        <v>28567.8</v>
      </c>
      <c r="N1192" s="80">
        <v>274.69038461538503</v>
      </c>
      <c r="O1192" s="81">
        <v>2.1346153846153801</v>
      </c>
      <c r="P1192" s="81">
        <v>2.7027027027027</v>
      </c>
      <c r="Q1192" s="77">
        <v>4761.3</v>
      </c>
      <c r="R1192" s="82">
        <v>0.16666666666666699</v>
      </c>
      <c r="S1192" s="77">
        <v>1293.67</v>
      </c>
      <c r="T1192" s="82">
        <v>4.5284201093538902E-2</v>
      </c>
      <c r="U1192" s="83">
        <v>190</v>
      </c>
      <c r="V1192" s="84">
        <v>20</v>
      </c>
    </row>
    <row r="1193" spans="1:22" x14ac:dyDescent="0.25">
      <c r="A1193" s="18" t="str">
        <f t="shared" si="18"/>
        <v>202406-South East21</v>
      </c>
      <c r="B1193" s="76">
        <v>2024</v>
      </c>
      <c r="C1193" s="77">
        <v>548541</v>
      </c>
      <c r="D1193" s="77" t="s">
        <v>173</v>
      </c>
      <c r="E1193" s="77" t="s">
        <v>476</v>
      </c>
      <c r="F1193" s="77" t="s">
        <v>417</v>
      </c>
      <c r="G1193" s="78" t="s">
        <v>536</v>
      </c>
      <c r="H1193" s="77" t="s">
        <v>2</v>
      </c>
      <c r="I1193" s="77" t="s">
        <v>3</v>
      </c>
      <c r="J1193" s="79">
        <v>53</v>
      </c>
      <c r="K1193" s="79">
        <v>127</v>
      </c>
      <c r="L1193" s="79">
        <v>704</v>
      </c>
      <c r="M1193" s="80">
        <v>28460.774399999998</v>
      </c>
      <c r="N1193" s="80">
        <v>536.99574339622598</v>
      </c>
      <c r="O1193" s="81">
        <v>2.3962264150943402</v>
      </c>
      <c r="P1193" s="81">
        <v>5.5433070866141696</v>
      </c>
      <c r="Q1193" s="77">
        <v>2537.5243999999998</v>
      </c>
      <c r="R1193" s="82">
        <v>8.9158656202973904E-2</v>
      </c>
      <c r="S1193" s="77">
        <v>754.82439999999997</v>
      </c>
      <c r="T1193" s="82">
        <v>2.65215692795766E-2</v>
      </c>
      <c r="U1193" s="83">
        <v>191</v>
      </c>
      <c r="V1193" s="84">
        <v>21</v>
      </c>
    </row>
    <row r="1194" spans="1:22" x14ac:dyDescent="0.25">
      <c r="A1194" s="18" t="str">
        <f t="shared" si="18"/>
        <v>202404-South Central38</v>
      </c>
      <c r="B1194" s="76">
        <v>2024</v>
      </c>
      <c r="C1194" s="77">
        <v>743099</v>
      </c>
      <c r="D1194" s="77" t="s">
        <v>203</v>
      </c>
      <c r="E1194" s="77" t="s">
        <v>472</v>
      </c>
      <c r="F1194" s="77" t="s">
        <v>400</v>
      </c>
      <c r="G1194" s="78" t="s">
        <v>534</v>
      </c>
      <c r="H1194" s="77" t="s">
        <v>2</v>
      </c>
      <c r="I1194" s="77" t="s">
        <v>3</v>
      </c>
      <c r="J1194" s="79">
        <v>120</v>
      </c>
      <c r="K1194" s="79">
        <v>183</v>
      </c>
      <c r="L1194" s="79">
        <v>596</v>
      </c>
      <c r="M1194" s="80">
        <v>27432.3</v>
      </c>
      <c r="N1194" s="80">
        <v>228.60249999999999</v>
      </c>
      <c r="O1194" s="81">
        <v>1.5249999999999999</v>
      </c>
      <c r="P1194" s="81">
        <v>3.2568306010928998</v>
      </c>
      <c r="Q1194" s="77">
        <v>4572.05</v>
      </c>
      <c r="R1194" s="82">
        <v>0.16666666666666699</v>
      </c>
      <c r="S1194" s="77">
        <v>909.05</v>
      </c>
      <c r="T1194" s="82">
        <v>3.3137943227509202E-2</v>
      </c>
      <c r="U1194" s="83">
        <v>192</v>
      </c>
      <c r="V1194" s="84">
        <v>38</v>
      </c>
    </row>
    <row r="1195" spans="1:22" x14ac:dyDescent="0.25">
      <c r="A1195" s="18" t="str">
        <f t="shared" si="18"/>
        <v>202406-South East22</v>
      </c>
      <c r="B1195" s="76">
        <v>2024</v>
      </c>
      <c r="C1195" s="77">
        <v>228068</v>
      </c>
      <c r="D1195" s="77" t="s">
        <v>59</v>
      </c>
      <c r="E1195" s="77" t="s">
        <v>476</v>
      </c>
      <c r="F1195" s="77" t="s">
        <v>417</v>
      </c>
      <c r="G1195" s="78" t="s">
        <v>536</v>
      </c>
      <c r="H1195" s="77" t="s">
        <v>9</v>
      </c>
      <c r="I1195" s="77" t="s">
        <v>3</v>
      </c>
      <c r="J1195" s="79">
        <v>64</v>
      </c>
      <c r="K1195" s="79">
        <v>142</v>
      </c>
      <c r="L1195" s="79">
        <v>551</v>
      </c>
      <c r="M1195" s="80">
        <v>26719.343000000001</v>
      </c>
      <c r="N1195" s="80">
        <v>417.48973437500001</v>
      </c>
      <c r="O1195" s="81">
        <v>2.21875</v>
      </c>
      <c r="P1195" s="81">
        <v>3.8802816901408499</v>
      </c>
      <c r="Q1195" s="77">
        <v>5812.0929999999998</v>
      </c>
      <c r="R1195" s="82">
        <v>0.217523799144313</v>
      </c>
      <c r="S1195" s="77">
        <v>3673.6030000000001</v>
      </c>
      <c r="T1195" s="82">
        <v>0.137488522827826</v>
      </c>
      <c r="U1195" s="83">
        <v>193</v>
      </c>
      <c r="V1195" s="84">
        <v>22</v>
      </c>
    </row>
    <row r="1196" spans="1:22" x14ac:dyDescent="0.25">
      <c r="A1196" s="18" t="str">
        <f t="shared" si="18"/>
        <v>202401-North West38</v>
      </c>
      <c r="B1196" s="76">
        <v>2024</v>
      </c>
      <c r="C1196" s="77">
        <v>247473</v>
      </c>
      <c r="D1196" s="77" t="s">
        <v>283</v>
      </c>
      <c r="E1196" s="77" t="s">
        <v>475</v>
      </c>
      <c r="F1196" s="77" t="s">
        <v>414</v>
      </c>
      <c r="G1196" s="78" t="s">
        <v>533</v>
      </c>
      <c r="H1196" s="77" t="s">
        <v>2</v>
      </c>
      <c r="I1196" s="77" t="s">
        <v>3</v>
      </c>
      <c r="J1196" s="79">
        <v>61</v>
      </c>
      <c r="K1196" s="79">
        <v>114</v>
      </c>
      <c r="L1196" s="79">
        <v>528</v>
      </c>
      <c r="M1196" s="80">
        <v>26058.038400000001</v>
      </c>
      <c r="N1196" s="80">
        <v>427.18095737704903</v>
      </c>
      <c r="O1196" s="81">
        <v>1.86885245901639</v>
      </c>
      <c r="P1196" s="81">
        <v>4.6315789473684204</v>
      </c>
      <c r="Q1196" s="77">
        <v>5492.2884000000004</v>
      </c>
      <c r="R1196" s="82">
        <v>0.21077136796298501</v>
      </c>
      <c r="S1196" s="77">
        <v>3548.2883999999999</v>
      </c>
      <c r="T1196" s="82">
        <v>0.13616866878206799</v>
      </c>
      <c r="U1196" s="83">
        <v>194</v>
      </c>
      <c r="V1196" s="84">
        <v>38</v>
      </c>
    </row>
    <row r="1197" spans="1:22" x14ac:dyDescent="0.25">
      <c r="A1197" s="18" t="str">
        <f t="shared" si="18"/>
        <v>202402-South West27</v>
      </c>
      <c r="B1197" s="76">
        <v>2024</v>
      </c>
      <c r="C1197" s="77">
        <v>425978</v>
      </c>
      <c r="D1197" s="77" t="s">
        <v>110</v>
      </c>
      <c r="E1197" s="77" t="s">
        <v>474</v>
      </c>
      <c r="F1197" s="77" t="s">
        <v>420</v>
      </c>
      <c r="G1197" s="78" t="s">
        <v>537</v>
      </c>
      <c r="H1197" s="77" t="s">
        <v>9</v>
      </c>
      <c r="I1197" s="77" t="s">
        <v>3</v>
      </c>
      <c r="J1197" s="79">
        <v>34</v>
      </c>
      <c r="K1197" s="79">
        <v>116</v>
      </c>
      <c r="L1197" s="79">
        <v>498</v>
      </c>
      <c r="M1197" s="80">
        <v>25857.9</v>
      </c>
      <c r="N1197" s="80">
        <v>760.52647058823504</v>
      </c>
      <c r="O1197" s="81">
        <v>3.4117647058823501</v>
      </c>
      <c r="P1197" s="81">
        <v>4.2931034482758603</v>
      </c>
      <c r="Q1197" s="77">
        <v>4309.6499999999996</v>
      </c>
      <c r="R1197" s="82">
        <v>0.16666666666666699</v>
      </c>
      <c r="S1197" s="77">
        <v>3128.05</v>
      </c>
      <c r="T1197" s="82">
        <v>0.120970767154332</v>
      </c>
      <c r="U1197" s="83">
        <v>195</v>
      </c>
      <c r="V1197" s="84">
        <v>27</v>
      </c>
    </row>
    <row r="1198" spans="1:22" x14ac:dyDescent="0.25">
      <c r="A1198" s="18" t="str">
        <f t="shared" si="18"/>
        <v>202401-North West39</v>
      </c>
      <c r="B1198" s="76">
        <v>2024</v>
      </c>
      <c r="C1198" s="77">
        <v>202854</v>
      </c>
      <c r="D1198" s="77" t="s">
        <v>50</v>
      </c>
      <c r="E1198" s="77" t="s">
        <v>475</v>
      </c>
      <c r="F1198" s="77" t="s">
        <v>395</v>
      </c>
      <c r="G1198" s="78" t="s">
        <v>538</v>
      </c>
      <c r="H1198" s="77" t="s">
        <v>9</v>
      </c>
      <c r="I1198" s="77" t="s">
        <v>3</v>
      </c>
      <c r="J1198" s="79">
        <v>47</v>
      </c>
      <c r="K1198" s="79">
        <v>148</v>
      </c>
      <c r="L1198" s="79">
        <v>620</v>
      </c>
      <c r="M1198" s="80">
        <v>25634.560000000001</v>
      </c>
      <c r="N1198" s="80">
        <v>545.41617021276602</v>
      </c>
      <c r="O1198" s="81">
        <v>3.1489361702127701</v>
      </c>
      <c r="P1198" s="81">
        <v>4.1891891891891904</v>
      </c>
      <c r="Q1198" s="77">
        <v>5225.8100000000004</v>
      </c>
      <c r="R1198" s="82">
        <v>0.203857994831977</v>
      </c>
      <c r="S1198" s="77">
        <v>3671.65</v>
      </c>
      <c r="T1198" s="82">
        <v>0.14323046699455699</v>
      </c>
      <c r="U1198" s="83">
        <v>196</v>
      </c>
      <c r="V1198" s="84">
        <v>39</v>
      </c>
    </row>
    <row r="1199" spans="1:22" x14ac:dyDescent="0.25">
      <c r="A1199" s="18" t="str">
        <f t="shared" si="18"/>
        <v>202404-South Central39</v>
      </c>
      <c r="B1199" s="76">
        <v>2024</v>
      </c>
      <c r="C1199" s="77">
        <v>642395</v>
      </c>
      <c r="D1199" s="77" t="s">
        <v>509</v>
      </c>
      <c r="E1199" s="77" t="s">
        <v>472</v>
      </c>
      <c r="F1199" s="77" t="s">
        <v>421</v>
      </c>
      <c r="G1199" s="78" t="s">
        <v>537</v>
      </c>
      <c r="H1199" s="77" t="s">
        <v>2</v>
      </c>
      <c r="I1199" s="77" t="s">
        <v>3</v>
      </c>
      <c r="J1199" s="79">
        <v>43</v>
      </c>
      <c r="K1199" s="79">
        <v>127</v>
      </c>
      <c r="L1199" s="79">
        <v>583</v>
      </c>
      <c r="M1199" s="80">
        <v>25116.9</v>
      </c>
      <c r="N1199" s="80">
        <v>584.11395348837198</v>
      </c>
      <c r="O1199" s="81">
        <v>2.9534883720930201</v>
      </c>
      <c r="P1199" s="81">
        <v>4.5905511811023603</v>
      </c>
      <c r="Q1199" s="77">
        <v>4186.1499999999996</v>
      </c>
      <c r="R1199" s="82">
        <v>0.16666666666666699</v>
      </c>
      <c r="S1199" s="77">
        <v>2812.15</v>
      </c>
      <c r="T1199" s="82">
        <v>0.111962463520578</v>
      </c>
      <c r="U1199" s="83">
        <v>197</v>
      </c>
      <c r="V1199" s="84">
        <v>39</v>
      </c>
    </row>
    <row r="1200" spans="1:22" x14ac:dyDescent="0.25">
      <c r="A1200" s="18" t="str">
        <f t="shared" si="18"/>
        <v>202405-North East30</v>
      </c>
      <c r="B1200" s="76">
        <v>2024</v>
      </c>
      <c r="C1200" s="77">
        <v>688564</v>
      </c>
      <c r="D1200" s="77" t="s">
        <v>176</v>
      </c>
      <c r="E1200" s="77" t="s">
        <v>473</v>
      </c>
      <c r="F1200" s="77" t="s">
        <v>425</v>
      </c>
      <c r="G1200" s="78" t="s">
        <v>534</v>
      </c>
      <c r="H1200" s="77" t="s">
        <v>2</v>
      </c>
      <c r="I1200" s="77" t="s">
        <v>3</v>
      </c>
      <c r="J1200" s="79">
        <v>126</v>
      </c>
      <c r="K1200" s="79">
        <v>180</v>
      </c>
      <c r="L1200" s="79">
        <v>702</v>
      </c>
      <c r="M1200" s="80">
        <v>25107.93</v>
      </c>
      <c r="N1200" s="80">
        <v>199.26928571428601</v>
      </c>
      <c r="O1200" s="81">
        <v>1.4285714285714299</v>
      </c>
      <c r="P1200" s="81">
        <v>3.9</v>
      </c>
      <c r="Q1200" s="77">
        <v>3083.43</v>
      </c>
      <c r="R1200" s="82">
        <v>0.12280701754386</v>
      </c>
      <c r="S1200" s="77">
        <v>-1146.57</v>
      </c>
      <c r="T1200" s="82">
        <v>-4.5665652246122901E-2</v>
      </c>
      <c r="U1200" s="83">
        <v>198</v>
      </c>
      <c r="V1200" s="84">
        <v>30</v>
      </c>
    </row>
    <row r="1201" spans="1:22" x14ac:dyDescent="0.25">
      <c r="A1201" s="18" t="str">
        <f t="shared" si="18"/>
        <v>202401-North West40</v>
      </c>
      <c r="B1201" s="76">
        <v>2024</v>
      </c>
      <c r="C1201" s="77">
        <v>359285</v>
      </c>
      <c r="D1201" s="77" t="s">
        <v>309</v>
      </c>
      <c r="E1201" s="77" t="s">
        <v>475</v>
      </c>
      <c r="F1201" s="77" t="s">
        <v>416</v>
      </c>
      <c r="G1201" s="78" t="s">
        <v>538</v>
      </c>
      <c r="H1201" s="77" t="s">
        <v>9</v>
      </c>
      <c r="I1201" s="77" t="s">
        <v>3</v>
      </c>
      <c r="J1201" s="79">
        <v>37</v>
      </c>
      <c r="K1201" s="79">
        <v>99</v>
      </c>
      <c r="L1201" s="79">
        <v>397</v>
      </c>
      <c r="M1201" s="80">
        <v>24419.223999999998</v>
      </c>
      <c r="N1201" s="80">
        <v>659.97902702702697</v>
      </c>
      <c r="O1201" s="81">
        <v>2.6756756756756799</v>
      </c>
      <c r="P1201" s="81">
        <v>4.0101010101010104</v>
      </c>
      <c r="Q1201" s="77">
        <v>7695.9740000000002</v>
      </c>
      <c r="R1201" s="82">
        <v>0.315160465377606</v>
      </c>
      <c r="S1201" s="77">
        <v>6488.8940000000002</v>
      </c>
      <c r="T1201" s="82">
        <v>0.26572891914992902</v>
      </c>
      <c r="U1201" s="83">
        <v>199</v>
      </c>
      <c r="V1201" s="84">
        <v>40</v>
      </c>
    </row>
    <row r="1202" spans="1:22" x14ac:dyDescent="0.25">
      <c r="A1202" s="18" t="str">
        <f t="shared" si="18"/>
        <v>202401-North West41</v>
      </c>
      <c r="B1202" s="76">
        <v>2024</v>
      </c>
      <c r="C1202" s="77">
        <v>153936</v>
      </c>
      <c r="D1202" s="77" t="s">
        <v>28</v>
      </c>
      <c r="E1202" s="77" t="s">
        <v>475</v>
      </c>
      <c r="F1202" s="77" t="s">
        <v>402</v>
      </c>
      <c r="G1202" s="78" t="s">
        <v>538</v>
      </c>
      <c r="H1202" s="77" t="s">
        <v>9</v>
      </c>
      <c r="I1202" s="77" t="s">
        <v>3</v>
      </c>
      <c r="J1202" s="79">
        <v>30</v>
      </c>
      <c r="K1202" s="79">
        <v>106</v>
      </c>
      <c r="L1202" s="79">
        <v>450</v>
      </c>
      <c r="M1202" s="80">
        <v>24137.64</v>
      </c>
      <c r="N1202" s="80">
        <v>804.58799999999997</v>
      </c>
      <c r="O1202" s="81">
        <v>3.5333333333333301</v>
      </c>
      <c r="P1202" s="81">
        <v>4.2452830188679203</v>
      </c>
      <c r="Q1202" s="77">
        <v>4955.8900000000003</v>
      </c>
      <c r="R1202" s="82">
        <v>0.205317918404616</v>
      </c>
      <c r="S1202" s="77">
        <v>3951.81</v>
      </c>
      <c r="T1202" s="82">
        <v>0.16371981685036299</v>
      </c>
      <c r="U1202" s="83">
        <v>200</v>
      </c>
      <c r="V1202" s="84">
        <v>41</v>
      </c>
    </row>
    <row r="1203" spans="1:22" x14ac:dyDescent="0.25">
      <c r="A1203" s="18" t="str">
        <f t="shared" si="18"/>
        <v>202405-North East31</v>
      </c>
      <c r="B1203" s="76">
        <v>2024</v>
      </c>
      <c r="C1203" s="77">
        <v>562725</v>
      </c>
      <c r="D1203" s="77" t="s">
        <v>146</v>
      </c>
      <c r="E1203" s="77" t="s">
        <v>473</v>
      </c>
      <c r="F1203" s="77" t="s">
        <v>425</v>
      </c>
      <c r="G1203" s="78" t="s">
        <v>535</v>
      </c>
      <c r="H1203" s="77" t="s">
        <v>9</v>
      </c>
      <c r="I1203" s="77" t="s">
        <v>3</v>
      </c>
      <c r="J1203" s="79">
        <v>14</v>
      </c>
      <c r="K1203" s="79">
        <v>152</v>
      </c>
      <c r="L1203" s="79">
        <v>514</v>
      </c>
      <c r="M1203" s="80">
        <v>23617.275000000001</v>
      </c>
      <c r="N1203" s="80">
        <v>1686.94821428571</v>
      </c>
      <c r="O1203" s="81">
        <v>10.8571428571429</v>
      </c>
      <c r="P1203" s="81">
        <v>3.3815789473684199</v>
      </c>
      <c r="Q1203" s="77">
        <v>2147.0250000000001</v>
      </c>
      <c r="R1203" s="82">
        <v>9.0909090909090898E-2</v>
      </c>
      <c r="S1203" s="77">
        <v>1555.855</v>
      </c>
      <c r="T1203" s="82">
        <v>6.5877837303414594E-2</v>
      </c>
      <c r="U1203" s="83">
        <v>201</v>
      </c>
      <c r="V1203" s="84">
        <v>31</v>
      </c>
    </row>
    <row r="1204" spans="1:22" x14ac:dyDescent="0.25">
      <c r="A1204" s="18" t="str">
        <f t="shared" si="18"/>
        <v>202402-South West28</v>
      </c>
      <c r="B1204" s="76">
        <v>2024</v>
      </c>
      <c r="C1204" s="77">
        <v>583942</v>
      </c>
      <c r="D1204" s="77" t="s">
        <v>152</v>
      </c>
      <c r="E1204" s="77" t="s">
        <v>474</v>
      </c>
      <c r="F1204" s="77" t="s">
        <v>420</v>
      </c>
      <c r="G1204" s="78" t="s">
        <v>537</v>
      </c>
      <c r="H1204" s="77" t="s">
        <v>9</v>
      </c>
      <c r="I1204" s="77" t="s">
        <v>3</v>
      </c>
      <c r="J1204" s="79">
        <v>99</v>
      </c>
      <c r="K1204" s="79">
        <v>117</v>
      </c>
      <c r="L1204" s="79">
        <v>444</v>
      </c>
      <c r="M1204" s="80">
        <v>23535.374400000001</v>
      </c>
      <c r="N1204" s="80">
        <v>237.73105454545501</v>
      </c>
      <c r="O1204" s="81">
        <v>1.1818181818181801</v>
      </c>
      <c r="P1204" s="81">
        <v>3.7948717948717898</v>
      </c>
      <c r="Q1204" s="77">
        <v>5828.3743999999997</v>
      </c>
      <c r="R1204" s="82">
        <v>0.24764315625248801</v>
      </c>
      <c r="S1204" s="77">
        <v>2630.6743999999999</v>
      </c>
      <c r="T1204" s="82">
        <v>0.111775336788354</v>
      </c>
      <c r="U1204" s="83">
        <v>202</v>
      </c>
      <c r="V1204" s="84">
        <v>28</v>
      </c>
    </row>
    <row r="1205" spans="1:22" x14ac:dyDescent="0.25">
      <c r="A1205" s="18" t="str">
        <f t="shared" si="18"/>
        <v>202401-North West42</v>
      </c>
      <c r="B1205" s="76">
        <v>2024</v>
      </c>
      <c r="C1205" s="77">
        <v>135718</v>
      </c>
      <c r="D1205" s="77" t="s">
        <v>295</v>
      </c>
      <c r="E1205" s="77" t="s">
        <v>475</v>
      </c>
      <c r="F1205" s="77" t="s">
        <v>395</v>
      </c>
      <c r="G1205" s="78" t="s">
        <v>538</v>
      </c>
      <c r="H1205" s="77" t="s">
        <v>9</v>
      </c>
      <c r="I1205" s="77" t="s">
        <v>3</v>
      </c>
      <c r="J1205" s="79">
        <v>65</v>
      </c>
      <c r="K1205" s="79">
        <v>100</v>
      </c>
      <c r="L1205" s="79">
        <v>587</v>
      </c>
      <c r="M1205" s="80">
        <v>23526.813600000001</v>
      </c>
      <c r="N1205" s="80">
        <v>361.950978461538</v>
      </c>
      <c r="O1205" s="81">
        <v>1.5384615384615401</v>
      </c>
      <c r="P1205" s="81">
        <v>5.87</v>
      </c>
      <c r="Q1205" s="77">
        <v>5533.3136000000004</v>
      </c>
      <c r="R1205" s="82">
        <v>0.235191798348757</v>
      </c>
      <c r="S1205" s="77">
        <v>3483.7936</v>
      </c>
      <c r="T1205" s="82">
        <v>0.14807757902243099</v>
      </c>
      <c r="U1205" s="83">
        <v>203</v>
      </c>
      <c r="V1205" s="84">
        <v>42</v>
      </c>
    </row>
    <row r="1206" spans="1:22" x14ac:dyDescent="0.25">
      <c r="A1206" s="18" t="str">
        <f t="shared" si="18"/>
        <v>202404-South Central40</v>
      </c>
      <c r="B1206" s="76">
        <v>2024</v>
      </c>
      <c r="C1206" s="77">
        <v>145784</v>
      </c>
      <c r="D1206" s="77" t="s">
        <v>27</v>
      </c>
      <c r="E1206" s="77" t="s">
        <v>472</v>
      </c>
      <c r="F1206" s="77" t="s">
        <v>421</v>
      </c>
      <c r="G1206" s="78" t="s">
        <v>534</v>
      </c>
      <c r="H1206" s="77" t="s">
        <v>9</v>
      </c>
      <c r="I1206" s="77" t="s">
        <v>3</v>
      </c>
      <c r="J1206" s="79">
        <v>49</v>
      </c>
      <c r="K1206" s="79">
        <v>144</v>
      </c>
      <c r="L1206" s="79">
        <v>409</v>
      </c>
      <c r="M1206" s="80">
        <v>23038.328000000001</v>
      </c>
      <c r="N1206" s="80">
        <v>470.16995918367297</v>
      </c>
      <c r="O1206" s="81">
        <v>2.93877551020408</v>
      </c>
      <c r="P1206" s="81">
        <v>2.8402777777777799</v>
      </c>
      <c r="Q1206" s="77">
        <v>6929.3280000000004</v>
      </c>
      <c r="R1206" s="82">
        <v>0.30077391032890899</v>
      </c>
      <c r="S1206" s="77">
        <v>5367.2079999999996</v>
      </c>
      <c r="T1206" s="82">
        <v>0.23296864251607199</v>
      </c>
      <c r="U1206" s="83">
        <v>204</v>
      </c>
      <c r="V1206" s="84">
        <v>40</v>
      </c>
    </row>
    <row r="1207" spans="1:22" x14ac:dyDescent="0.25">
      <c r="A1207" s="18" t="str">
        <f t="shared" si="18"/>
        <v>202406-South East23</v>
      </c>
      <c r="B1207" s="76">
        <v>2024</v>
      </c>
      <c r="C1207" s="77">
        <v>981931</v>
      </c>
      <c r="D1207" s="77" t="s">
        <v>385</v>
      </c>
      <c r="E1207" s="77" t="s">
        <v>476</v>
      </c>
      <c r="F1207" s="77" t="s">
        <v>397</v>
      </c>
      <c r="G1207" s="78" t="s">
        <v>536</v>
      </c>
      <c r="H1207" s="77" t="s">
        <v>9</v>
      </c>
      <c r="I1207" s="77" t="s">
        <v>3</v>
      </c>
      <c r="J1207" s="79">
        <v>48</v>
      </c>
      <c r="K1207" s="79">
        <v>122</v>
      </c>
      <c r="L1207" s="79">
        <v>446</v>
      </c>
      <c r="M1207" s="80">
        <v>22433.499599999999</v>
      </c>
      <c r="N1207" s="80">
        <v>467.364575</v>
      </c>
      <c r="O1207" s="81">
        <v>2.5416666666666701</v>
      </c>
      <c r="P1207" s="81">
        <v>3.65573770491803</v>
      </c>
      <c r="Q1207" s="77">
        <v>4541.2496000000001</v>
      </c>
      <c r="R1207" s="82">
        <v>0.20243161704471599</v>
      </c>
      <c r="S1207" s="77">
        <v>2921.3296</v>
      </c>
      <c r="T1207" s="82">
        <v>0.13022175104592201</v>
      </c>
      <c r="U1207" s="83">
        <v>205</v>
      </c>
      <c r="V1207" s="84">
        <v>23</v>
      </c>
    </row>
    <row r="1208" spans="1:22" x14ac:dyDescent="0.25">
      <c r="A1208" s="18" t="str">
        <f t="shared" si="18"/>
        <v>202401-North West43</v>
      </c>
      <c r="B1208" s="76">
        <v>2024</v>
      </c>
      <c r="C1208" s="77">
        <v>438992</v>
      </c>
      <c r="D1208" s="77" t="s">
        <v>582</v>
      </c>
      <c r="E1208" s="77" t="s">
        <v>475</v>
      </c>
      <c r="F1208" s="77" t="s">
        <v>416</v>
      </c>
      <c r="G1208" s="78" t="s">
        <v>538</v>
      </c>
      <c r="H1208" s="77" t="s">
        <v>9</v>
      </c>
      <c r="I1208" s="77" t="s">
        <v>3</v>
      </c>
      <c r="J1208" s="79">
        <v>28</v>
      </c>
      <c r="K1208" s="79">
        <v>93</v>
      </c>
      <c r="L1208" s="79">
        <v>365</v>
      </c>
      <c r="M1208" s="80">
        <v>22241.88</v>
      </c>
      <c r="N1208" s="80">
        <v>794.35285714285703</v>
      </c>
      <c r="O1208" s="81">
        <v>3.3214285714285698</v>
      </c>
      <c r="P1208" s="81">
        <v>3.9247311827956999</v>
      </c>
      <c r="Q1208" s="77">
        <v>6643.13</v>
      </c>
      <c r="R1208" s="82">
        <v>0.29867664064368699</v>
      </c>
      <c r="S1208" s="77">
        <v>5711.09</v>
      </c>
      <c r="T1208" s="82">
        <v>0.25677190956879598</v>
      </c>
      <c r="U1208" s="83">
        <v>206</v>
      </c>
      <c r="V1208" s="84">
        <v>43</v>
      </c>
    </row>
    <row r="1209" spans="1:22" x14ac:dyDescent="0.25">
      <c r="A1209" s="18" t="str">
        <f t="shared" si="18"/>
        <v>202402-South West29</v>
      </c>
      <c r="B1209" s="76">
        <v>2024</v>
      </c>
      <c r="C1209" s="77">
        <v>906206</v>
      </c>
      <c r="D1209" s="77" t="s">
        <v>251</v>
      </c>
      <c r="E1209" s="77" t="s">
        <v>474</v>
      </c>
      <c r="F1209" s="77" t="s">
        <v>420</v>
      </c>
      <c r="G1209" s="78" t="s">
        <v>537</v>
      </c>
      <c r="H1209" s="77" t="s">
        <v>9</v>
      </c>
      <c r="I1209" s="77" t="s">
        <v>3</v>
      </c>
      <c r="J1209" s="79">
        <v>66</v>
      </c>
      <c r="K1209" s="79">
        <v>120</v>
      </c>
      <c r="L1209" s="79">
        <v>436</v>
      </c>
      <c r="M1209" s="80">
        <v>22194.553599999999</v>
      </c>
      <c r="N1209" s="80">
        <v>336.281115151515</v>
      </c>
      <c r="O1209" s="81">
        <v>1.8181818181818199</v>
      </c>
      <c r="P1209" s="81">
        <v>3.6333333333333302</v>
      </c>
      <c r="Q1209" s="77">
        <v>5364.8036000000002</v>
      </c>
      <c r="R1209" s="82">
        <v>0.24171712108686</v>
      </c>
      <c r="S1209" s="77">
        <v>3186.8036000000002</v>
      </c>
      <c r="T1209" s="82">
        <v>0.143584937883139</v>
      </c>
      <c r="U1209" s="83">
        <v>207</v>
      </c>
      <c r="V1209" s="84">
        <v>29</v>
      </c>
    </row>
    <row r="1210" spans="1:22" x14ac:dyDescent="0.25">
      <c r="A1210" s="18" t="str">
        <f t="shared" si="18"/>
        <v>202401-North West44</v>
      </c>
      <c r="B1210" s="76">
        <v>2024</v>
      </c>
      <c r="C1210" s="77">
        <v>405328</v>
      </c>
      <c r="D1210" s="77" t="s">
        <v>105</v>
      </c>
      <c r="E1210" s="77" t="s">
        <v>475</v>
      </c>
      <c r="F1210" s="77" t="s">
        <v>399</v>
      </c>
      <c r="G1210" s="78" t="s">
        <v>535</v>
      </c>
      <c r="H1210" s="77" t="s">
        <v>2</v>
      </c>
      <c r="I1210" s="77" t="s">
        <v>3</v>
      </c>
      <c r="J1210" s="79">
        <v>40</v>
      </c>
      <c r="K1210" s="79">
        <v>135</v>
      </c>
      <c r="L1210" s="79">
        <v>465</v>
      </c>
      <c r="M1210" s="80">
        <v>21821.88</v>
      </c>
      <c r="N1210" s="80">
        <v>545.54700000000003</v>
      </c>
      <c r="O1210" s="81">
        <v>3.375</v>
      </c>
      <c r="P1210" s="81">
        <v>3.4444444444444402</v>
      </c>
      <c r="Q1210" s="77">
        <v>2679.88</v>
      </c>
      <c r="R1210" s="82">
        <v>0.12280701754386</v>
      </c>
      <c r="S1210" s="77">
        <v>1346.32</v>
      </c>
      <c r="T1210" s="82">
        <v>6.1695875882371298E-2</v>
      </c>
      <c r="U1210" s="83">
        <v>208</v>
      </c>
      <c r="V1210" s="84">
        <v>44</v>
      </c>
    </row>
    <row r="1211" spans="1:22" x14ac:dyDescent="0.25">
      <c r="A1211" s="18" t="str">
        <f t="shared" si="18"/>
        <v>202404-South Central41</v>
      </c>
      <c r="B1211" s="76">
        <v>2024</v>
      </c>
      <c r="C1211" s="77">
        <v>128453</v>
      </c>
      <c r="D1211" s="77" t="s">
        <v>130</v>
      </c>
      <c r="E1211" s="77" t="s">
        <v>472</v>
      </c>
      <c r="F1211" s="77" t="s">
        <v>400</v>
      </c>
      <c r="G1211" s="78" t="s">
        <v>538</v>
      </c>
      <c r="H1211" s="77" t="s">
        <v>2</v>
      </c>
      <c r="I1211" s="77" t="s">
        <v>3</v>
      </c>
      <c r="J1211" s="79">
        <v>74</v>
      </c>
      <c r="K1211" s="79">
        <v>137</v>
      </c>
      <c r="L1211" s="79">
        <v>447</v>
      </c>
      <c r="M1211" s="80">
        <v>21596.880000000001</v>
      </c>
      <c r="N1211" s="80">
        <v>291.84972972972997</v>
      </c>
      <c r="O1211" s="81">
        <v>1.85135135135135</v>
      </c>
      <c r="P1211" s="81">
        <v>3.26277372262774</v>
      </c>
      <c r="Q1211" s="77">
        <v>2978.88</v>
      </c>
      <c r="R1211" s="82">
        <v>0.13793103448275901</v>
      </c>
      <c r="S1211" s="77">
        <v>695.87999999999897</v>
      </c>
      <c r="T1211" s="82">
        <v>3.2221320857457103E-2</v>
      </c>
      <c r="U1211" s="83">
        <v>209</v>
      </c>
      <c r="V1211" s="84">
        <v>41</v>
      </c>
    </row>
    <row r="1212" spans="1:22" x14ac:dyDescent="0.25">
      <c r="A1212" s="18" t="str">
        <f t="shared" si="18"/>
        <v>202405-North East32</v>
      </c>
      <c r="B1212" s="76">
        <v>2024</v>
      </c>
      <c r="C1212" s="77">
        <v>426484</v>
      </c>
      <c r="D1212" s="77" t="s">
        <v>111</v>
      </c>
      <c r="E1212" s="77" t="s">
        <v>473</v>
      </c>
      <c r="F1212" s="77" t="s">
        <v>407</v>
      </c>
      <c r="G1212" s="78" t="s">
        <v>535</v>
      </c>
      <c r="H1212" s="77" t="s">
        <v>9</v>
      </c>
      <c r="I1212" s="77" t="s">
        <v>3</v>
      </c>
      <c r="J1212" s="79">
        <v>37</v>
      </c>
      <c r="K1212" s="79">
        <v>67</v>
      </c>
      <c r="L1212" s="79">
        <v>327</v>
      </c>
      <c r="M1212" s="80">
        <v>21241.383999999998</v>
      </c>
      <c r="N1212" s="80">
        <v>574.09145945945897</v>
      </c>
      <c r="O1212" s="81">
        <v>1.8108108108108101</v>
      </c>
      <c r="P1212" s="81">
        <v>4.8805970149253701</v>
      </c>
      <c r="Q1212" s="77">
        <v>5092.134</v>
      </c>
      <c r="R1212" s="82">
        <v>0.23972703473559001</v>
      </c>
      <c r="S1212" s="77">
        <v>3834.9839999999999</v>
      </c>
      <c r="T1212" s="82">
        <v>0.18054303806192701</v>
      </c>
      <c r="U1212" s="83">
        <v>210</v>
      </c>
      <c r="V1212" s="84">
        <v>32</v>
      </c>
    </row>
    <row r="1213" spans="1:22" x14ac:dyDescent="0.25">
      <c r="A1213" s="18" t="str">
        <f t="shared" si="18"/>
        <v>202402-South West30</v>
      </c>
      <c r="B1213" s="76">
        <v>2024</v>
      </c>
      <c r="C1213" s="77">
        <v>782190</v>
      </c>
      <c r="D1213" s="77" t="s">
        <v>53</v>
      </c>
      <c r="E1213" s="77" t="s">
        <v>474</v>
      </c>
      <c r="F1213" s="77" t="s">
        <v>424</v>
      </c>
      <c r="G1213" s="78" t="s">
        <v>537</v>
      </c>
      <c r="H1213" s="77" t="s">
        <v>2</v>
      </c>
      <c r="I1213" s="77" t="s">
        <v>3</v>
      </c>
      <c r="J1213" s="79">
        <v>42</v>
      </c>
      <c r="K1213" s="79">
        <v>104</v>
      </c>
      <c r="L1213" s="79">
        <v>433</v>
      </c>
      <c r="M1213" s="80">
        <v>21112.5</v>
      </c>
      <c r="N1213" s="80">
        <v>502.67857142857099</v>
      </c>
      <c r="O1213" s="81">
        <v>2.4761904761904798</v>
      </c>
      <c r="P1213" s="81">
        <v>4.1634615384615401</v>
      </c>
      <c r="Q1213" s="77">
        <v>3518.75</v>
      </c>
      <c r="R1213" s="82">
        <v>0.16666666666666699</v>
      </c>
      <c r="S1213" s="77">
        <v>2102.35</v>
      </c>
      <c r="T1213" s="82">
        <v>9.9578448786264095E-2</v>
      </c>
      <c r="U1213" s="83">
        <v>211</v>
      </c>
      <c r="V1213" s="84">
        <v>30</v>
      </c>
    </row>
    <row r="1214" spans="1:22" x14ac:dyDescent="0.25">
      <c r="A1214" s="18" t="str">
        <f t="shared" si="18"/>
        <v>202402-South West31</v>
      </c>
      <c r="B1214" s="76">
        <v>2024</v>
      </c>
      <c r="C1214" s="77">
        <v>957289</v>
      </c>
      <c r="D1214" s="77" t="s">
        <v>351</v>
      </c>
      <c r="E1214" s="77" t="s">
        <v>474</v>
      </c>
      <c r="F1214" s="77" t="s">
        <v>420</v>
      </c>
      <c r="G1214" s="78" t="s">
        <v>537</v>
      </c>
      <c r="H1214" s="77" t="s">
        <v>9</v>
      </c>
      <c r="I1214" s="77" t="s">
        <v>3</v>
      </c>
      <c r="J1214" s="79">
        <v>101</v>
      </c>
      <c r="K1214" s="79">
        <v>128</v>
      </c>
      <c r="L1214" s="79">
        <v>393</v>
      </c>
      <c r="M1214" s="80">
        <v>20930.951799999999</v>
      </c>
      <c r="N1214" s="80">
        <v>207.23714653465299</v>
      </c>
      <c r="O1214" s="81">
        <v>1.26732673267327</v>
      </c>
      <c r="P1214" s="81">
        <v>3.0703125</v>
      </c>
      <c r="Q1214" s="77">
        <v>5498.9517999999998</v>
      </c>
      <c r="R1214" s="82">
        <v>0.26271866910514802</v>
      </c>
      <c r="S1214" s="77">
        <v>2227.1518000000001</v>
      </c>
      <c r="T1214" s="82">
        <v>0.10640470731006101</v>
      </c>
      <c r="U1214" s="83">
        <v>212</v>
      </c>
      <c r="V1214" s="84">
        <v>31</v>
      </c>
    </row>
    <row r="1215" spans="1:22" x14ac:dyDescent="0.25">
      <c r="A1215" s="18" t="str">
        <f t="shared" si="18"/>
        <v>202403-North Central42</v>
      </c>
      <c r="B1215" s="76">
        <v>2024</v>
      </c>
      <c r="C1215" s="77">
        <v>692504</v>
      </c>
      <c r="D1215" s="77" t="s">
        <v>185</v>
      </c>
      <c r="E1215" s="77" t="s">
        <v>471</v>
      </c>
      <c r="F1215" s="77" t="s">
        <v>415</v>
      </c>
      <c r="G1215" s="78" t="s">
        <v>533</v>
      </c>
      <c r="H1215" s="77" t="s">
        <v>9</v>
      </c>
      <c r="I1215" s="77" t="s">
        <v>3</v>
      </c>
      <c r="J1215" s="79">
        <v>28</v>
      </c>
      <c r="K1215" s="79">
        <v>110</v>
      </c>
      <c r="L1215" s="79">
        <v>458</v>
      </c>
      <c r="M1215" s="80">
        <v>20877.6456</v>
      </c>
      <c r="N1215" s="80">
        <v>745.63019999999995</v>
      </c>
      <c r="O1215" s="81">
        <v>3.9285714285714302</v>
      </c>
      <c r="P1215" s="81">
        <v>4.1636363636363596</v>
      </c>
      <c r="Q1215" s="77">
        <v>3081.3955999999998</v>
      </c>
      <c r="R1215" s="82">
        <v>0.14759306001439201</v>
      </c>
      <c r="S1215" s="77">
        <v>2094.5956000000001</v>
      </c>
      <c r="T1215" s="82">
        <v>0.10032719398206499</v>
      </c>
      <c r="U1215" s="83">
        <v>213</v>
      </c>
      <c r="V1215" s="84">
        <v>42</v>
      </c>
    </row>
    <row r="1216" spans="1:22" x14ac:dyDescent="0.25">
      <c r="A1216" s="18" t="str">
        <f t="shared" si="18"/>
        <v>202403-North Central43</v>
      </c>
      <c r="B1216" s="76">
        <v>2024</v>
      </c>
      <c r="C1216" s="77">
        <v>117127</v>
      </c>
      <c r="D1216" s="77" t="s">
        <v>290</v>
      </c>
      <c r="E1216" s="77" t="s">
        <v>471</v>
      </c>
      <c r="F1216" s="77" t="s">
        <v>419</v>
      </c>
      <c r="G1216" s="78" t="s">
        <v>533</v>
      </c>
      <c r="H1216" s="77" t="s">
        <v>9</v>
      </c>
      <c r="I1216" s="77" t="s">
        <v>3</v>
      </c>
      <c r="J1216" s="79">
        <v>26</v>
      </c>
      <c r="K1216" s="79">
        <v>75</v>
      </c>
      <c r="L1216" s="79">
        <v>412</v>
      </c>
      <c r="M1216" s="80">
        <v>20844.704000000002</v>
      </c>
      <c r="N1216" s="80">
        <v>801.71938461538502</v>
      </c>
      <c r="O1216" s="81">
        <v>2.8846153846153801</v>
      </c>
      <c r="P1216" s="81">
        <v>5.4933333333333296</v>
      </c>
      <c r="Q1216" s="77">
        <v>7461.7039999999997</v>
      </c>
      <c r="R1216" s="82">
        <v>0.35796641679344599</v>
      </c>
      <c r="S1216" s="77">
        <v>6573.7539999999999</v>
      </c>
      <c r="T1216" s="82">
        <v>0.31536806663217698</v>
      </c>
      <c r="U1216" s="83">
        <v>214</v>
      </c>
      <c r="V1216" s="84">
        <v>43</v>
      </c>
    </row>
    <row r="1217" spans="1:22" x14ac:dyDescent="0.25">
      <c r="A1217" s="18" t="str">
        <f t="shared" si="18"/>
        <v>202405-North East33</v>
      </c>
      <c r="B1217" s="76">
        <v>2024</v>
      </c>
      <c r="C1217" s="77">
        <v>405328</v>
      </c>
      <c r="D1217" s="77" t="s">
        <v>105</v>
      </c>
      <c r="E1217" s="77" t="s">
        <v>473</v>
      </c>
      <c r="F1217" s="77" t="s">
        <v>425</v>
      </c>
      <c r="G1217" s="78" t="s">
        <v>535</v>
      </c>
      <c r="H1217" s="77" t="s">
        <v>2</v>
      </c>
      <c r="I1217" s="77" t="s">
        <v>3</v>
      </c>
      <c r="J1217" s="79">
        <v>13</v>
      </c>
      <c r="K1217" s="79">
        <v>136</v>
      </c>
      <c r="L1217" s="79">
        <v>518</v>
      </c>
      <c r="M1217" s="80">
        <v>20366.384999999998</v>
      </c>
      <c r="N1217" s="80">
        <v>1566.645</v>
      </c>
      <c r="O1217" s="81">
        <v>10.461538461538501</v>
      </c>
      <c r="P1217" s="81">
        <v>3.8088235294117601</v>
      </c>
      <c r="Q1217" s="77">
        <v>2501.1350000000002</v>
      </c>
      <c r="R1217" s="82">
        <v>0.12280701754386</v>
      </c>
      <c r="S1217" s="77">
        <v>1956.9849999999999</v>
      </c>
      <c r="T1217" s="82">
        <v>9.60889720978957E-2</v>
      </c>
      <c r="U1217" s="83">
        <v>215</v>
      </c>
      <c r="V1217" s="84">
        <v>33</v>
      </c>
    </row>
    <row r="1218" spans="1:22" x14ac:dyDescent="0.25">
      <c r="A1218" s="18" t="str">
        <f t="shared" ref="A1218:A1281" si="19">B1218&amp;E1218&amp;V1218</f>
        <v>202406-South East24</v>
      </c>
      <c r="B1218" s="76">
        <v>2024</v>
      </c>
      <c r="C1218" s="77">
        <v>820884</v>
      </c>
      <c r="D1218" s="77" t="s">
        <v>483</v>
      </c>
      <c r="E1218" s="77" t="s">
        <v>476</v>
      </c>
      <c r="F1218" s="77" t="s">
        <v>397</v>
      </c>
      <c r="G1218" s="78" t="s">
        <v>536</v>
      </c>
      <c r="H1218" s="77" t="s">
        <v>9</v>
      </c>
      <c r="I1218" s="77" t="s">
        <v>3</v>
      </c>
      <c r="J1218" s="79">
        <v>30</v>
      </c>
      <c r="K1218" s="79">
        <v>96</v>
      </c>
      <c r="L1218" s="79">
        <v>422</v>
      </c>
      <c r="M1218" s="80">
        <v>20218.117200000001</v>
      </c>
      <c r="N1218" s="80">
        <v>673.93723999999997</v>
      </c>
      <c r="O1218" s="81">
        <v>3.2</v>
      </c>
      <c r="P1218" s="81">
        <v>4.3958333333333304</v>
      </c>
      <c r="Q1218" s="77">
        <v>4651.6171999999997</v>
      </c>
      <c r="R1218" s="82">
        <v>0.230071729923496</v>
      </c>
      <c r="S1218" s="77">
        <v>3619.4371999999998</v>
      </c>
      <c r="T1218" s="82">
        <v>0.17901949841303699</v>
      </c>
      <c r="U1218" s="83">
        <v>216</v>
      </c>
      <c r="V1218" s="84">
        <v>24</v>
      </c>
    </row>
    <row r="1219" spans="1:22" x14ac:dyDescent="0.25">
      <c r="A1219" s="18" t="str">
        <f t="shared" si="19"/>
        <v>202402-South West32</v>
      </c>
      <c r="B1219" s="76">
        <v>2024</v>
      </c>
      <c r="C1219" s="77">
        <v>976942</v>
      </c>
      <c r="D1219" s="77" t="s">
        <v>270</v>
      </c>
      <c r="E1219" s="77" t="s">
        <v>474</v>
      </c>
      <c r="F1219" s="77" t="s">
        <v>418</v>
      </c>
      <c r="G1219" s="78" t="s">
        <v>537</v>
      </c>
      <c r="H1219" s="77" t="s">
        <v>9</v>
      </c>
      <c r="I1219" s="77" t="s">
        <v>3</v>
      </c>
      <c r="J1219" s="79">
        <v>51</v>
      </c>
      <c r="K1219" s="79">
        <v>113</v>
      </c>
      <c r="L1219" s="79">
        <v>375</v>
      </c>
      <c r="M1219" s="80">
        <v>19343.400000000001</v>
      </c>
      <c r="N1219" s="80">
        <v>379.28235294117599</v>
      </c>
      <c r="O1219" s="81">
        <v>2.2156862745098</v>
      </c>
      <c r="P1219" s="81">
        <v>3.3185840707964598</v>
      </c>
      <c r="Q1219" s="77">
        <v>5756.9</v>
      </c>
      <c r="R1219" s="82">
        <v>0.29761572422635102</v>
      </c>
      <c r="S1219" s="77">
        <v>4053.31</v>
      </c>
      <c r="T1219" s="82">
        <v>0.20954485767755399</v>
      </c>
      <c r="U1219" s="83">
        <v>217</v>
      </c>
      <c r="V1219" s="84">
        <v>32</v>
      </c>
    </row>
    <row r="1220" spans="1:22" x14ac:dyDescent="0.25">
      <c r="A1220" s="18" t="str">
        <f t="shared" si="19"/>
        <v>202402-South West33</v>
      </c>
      <c r="B1220" s="76">
        <v>2024</v>
      </c>
      <c r="C1220" s="77">
        <v>401800</v>
      </c>
      <c r="D1220" s="77" t="s">
        <v>103</v>
      </c>
      <c r="E1220" s="77" t="s">
        <v>474</v>
      </c>
      <c r="F1220" s="77" t="s">
        <v>418</v>
      </c>
      <c r="G1220" s="78" t="s">
        <v>537</v>
      </c>
      <c r="H1220" s="77" t="s">
        <v>9</v>
      </c>
      <c r="I1220" s="77" t="s">
        <v>3</v>
      </c>
      <c r="J1220" s="79">
        <v>48</v>
      </c>
      <c r="K1220" s="79">
        <v>118</v>
      </c>
      <c r="L1220" s="79">
        <v>310</v>
      </c>
      <c r="M1220" s="80">
        <v>19287.12</v>
      </c>
      <c r="N1220" s="80">
        <v>401.815</v>
      </c>
      <c r="O1220" s="81">
        <v>2.4583333333333299</v>
      </c>
      <c r="P1220" s="81">
        <v>2.6271186440677998</v>
      </c>
      <c r="Q1220" s="77">
        <v>4524.62</v>
      </c>
      <c r="R1220" s="82">
        <v>0.23459282671544501</v>
      </c>
      <c r="S1220" s="77">
        <v>2907.96</v>
      </c>
      <c r="T1220" s="82">
        <v>0.15077212149870001</v>
      </c>
      <c r="U1220" s="83">
        <v>218</v>
      </c>
      <c r="V1220" s="84">
        <v>33</v>
      </c>
    </row>
    <row r="1221" spans="1:22" x14ac:dyDescent="0.25">
      <c r="A1221" s="18" t="str">
        <f t="shared" si="19"/>
        <v>202406-South East25</v>
      </c>
      <c r="B1221" s="76">
        <v>2024</v>
      </c>
      <c r="C1221" s="77">
        <v>870139</v>
      </c>
      <c r="D1221" s="77" t="s">
        <v>174</v>
      </c>
      <c r="E1221" s="77" t="s">
        <v>476</v>
      </c>
      <c r="F1221" s="77" t="s">
        <v>397</v>
      </c>
      <c r="G1221" s="78" t="s">
        <v>533</v>
      </c>
      <c r="H1221" s="77" t="s">
        <v>2</v>
      </c>
      <c r="I1221" s="77" t="s">
        <v>3</v>
      </c>
      <c r="J1221" s="79">
        <v>29</v>
      </c>
      <c r="K1221" s="79">
        <v>81</v>
      </c>
      <c r="L1221" s="79">
        <v>418</v>
      </c>
      <c r="M1221" s="80">
        <v>19237.68</v>
      </c>
      <c r="N1221" s="80">
        <v>663.36827586206903</v>
      </c>
      <c r="O1221" s="81">
        <v>2.7931034482758599</v>
      </c>
      <c r="P1221" s="81">
        <v>5.1604938271604901</v>
      </c>
      <c r="Q1221" s="77">
        <v>2061.1799999999998</v>
      </c>
      <c r="R1221" s="82">
        <v>0.107142857142857</v>
      </c>
      <c r="S1221" s="77">
        <v>1073.08</v>
      </c>
      <c r="T1221" s="82">
        <v>5.5780114857924702E-2</v>
      </c>
      <c r="U1221" s="83">
        <v>219</v>
      </c>
      <c r="V1221" s="84">
        <v>25</v>
      </c>
    </row>
    <row r="1222" spans="1:22" x14ac:dyDescent="0.25">
      <c r="A1222" s="18" t="str">
        <f t="shared" si="19"/>
        <v>202406-South East26</v>
      </c>
      <c r="B1222" s="76">
        <v>2024</v>
      </c>
      <c r="C1222" s="77">
        <v>619986</v>
      </c>
      <c r="D1222" s="77" t="s">
        <v>165</v>
      </c>
      <c r="E1222" s="77" t="s">
        <v>476</v>
      </c>
      <c r="F1222" s="77" t="s">
        <v>411</v>
      </c>
      <c r="G1222" s="78" t="s">
        <v>536</v>
      </c>
      <c r="H1222" s="77" t="s">
        <v>9</v>
      </c>
      <c r="I1222" s="77" t="s">
        <v>3</v>
      </c>
      <c r="J1222" s="79">
        <v>42</v>
      </c>
      <c r="K1222" s="79">
        <v>99</v>
      </c>
      <c r="L1222" s="79">
        <v>353</v>
      </c>
      <c r="M1222" s="80">
        <v>19109.175999999999</v>
      </c>
      <c r="N1222" s="80">
        <v>454.98038095238098</v>
      </c>
      <c r="O1222" s="81">
        <v>2.3571428571428599</v>
      </c>
      <c r="P1222" s="81">
        <v>3.5656565656565702</v>
      </c>
      <c r="Q1222" s="77">
        <v>5867.6760000000004</v>
      </c>
      <c r="R1222" s="82">
        <v>0.30706064981556502</v>
      </c>
      <c r="S1222" s="77">
        <v>4457.3459999999995</v>
      </c>
      <c r="T1222" s="82">
        <v>0.23325683954137999</v>
      </c>
      <c r="U1222" s="83">
        <v>220</v>
      </c>
      <c r="V1222" s="84">
        <v>26</v>
      </c>
    </row>
    <row r="1223" spans="1:22" x14ac:dyDescent="0.25">
      <c r="A1223" s="18" t="str">
        <f t="shared" si="19"/>
        <v>202401-North West45</v>
      </c>
      <c r="B1223" s="76">
        <v>2024</v>
      </c>
      <c r="C1223" s="77">
        <v>867297</v>
      </c>
      <c r="D1223" s="77" t="s">
        <v>240</v>
      </c>
      <c r="E1223" s="77" t="s">
        <v>475</v>
      </c>
      <c r="F1223" s="77" t="s">
        <v>416</v>
      </c>
      <c r="G1223" s="78" t="s">
        <v>538</v>
      </c>
      <c r="H1223" s="77" t="s">
        <v>9</v>
      </c>
      <c r="I1223" s="77" t="s">
        <v>3</v>
      </c>
      <c r="J1223" s="79">
        <v>33</v>
      </c>
      <c r="K1223" s="79">
        <v>103</v>
      </c>
      <c r="L1223" s="79">
        <v>298</v>
      </c>
      <c r="M1223" s="80">
        <v>18999.216</v>
      </c>
      <c r="N1223" s="80">
        <v>575.73381818181804</v>
      </c>
      <c r="O1223" s="81">
        <v>3.1212121212121202</v>
      </c>
      <c r="P1223" s="81">
        <v>2.8932038834951501</v>
      </c>
      <c r="Q1223" s="77">
        <v>5326.7160000000003</v>
      </c>
      <c r="R1223" s="82">
        <v>0.28036504243122501</v>
      </c>
      <c r="S1223" s="77">
        <v>4235.6360000000004</v>
      </c>
      <c r="T1223" s="82">
        <v>0.22293740962785</v>
      </c>
      <c r="U1223" s="83">
        <v>221</v>
      </c>
      <c r="V1223" s="84">
        <v>45</v>
      </c>
    </row>
    <row r="1224" spans="1:22" x14ac:dyDescent="0.25">
      <c r="A1224" s="18" t="str">
        <f t="shared" si="19"/>
        <v>202403-North Central44</v>
      </c>
      <c r="B1224" s="76">
        <v>2024</v>
      </c>
      <c r="C1224" s="77">
        <v>493267</v>
      </c>
      <c r="D1224" s="77" t="s">
        <v>516</v>
      </c>
      <c r="E1224" s="77" t="s">
        <v>471</v>
      </c>
      <c r="F1224" s="77" t="s">
        <v>419</v>
      </c>
      <c r="G1224" s="78" t="s">
        <v>533</v>
      </c>
      <c r="H1224" s="77" t="s">
        <v>9</v>
      </c>
      <c r="I1224" s="77" t="s">
        <v>3</v>
      </c>
      <c r="J1224" s="79">
        <v>37</v>
      </c>
      <c r="K1224" s="79">
        <v>94</v>
      </c>
      <c r="L1224" s="79">
        <v>405</v>
      </c>
      <c r="M1224" s="80">
        <v>18942.36</v>
      </c>
      <c r="N1224" s="80">
        <v>511.95567567567599</v>
      </c>
      <c r="O1224" s="81">
        <v>2.5405405405405399</v>
      </c>
      <c r="P1224" s="81">
        <v>4.3085106382978697</v>
      </c>
      <c r="Q1224" s="77">
        <v>6315.11</v>
      </c>
      <c r="R1224" s="82">
        <v>0.33338559714840199</v>
      </c>
      <c r="S1224" s="77">
        <v>5066.91</v>
      </c>
      <c r="T1224" s="82">
        <v>0.26749095677624102</v>
      </c>
      <c r="U1224" s="83">
        <v>222</v>
      </c>
      <c r="V1224" s="84">
        <v>44</v>
      </c>
    </row>
    <row r="1225" spans="1:22" x14ac:dyDescent="0.25">
      <c r="A1225" s="18" t="str">
        <f t="shared" si="19"/>
        <v>202402-South West34</v>
      </c>
      <c r="B1225" s="76">
        <v>2024</v>
      </c>
      <c r="C1225" s="77">
        <v>558463</v>
      </c>
      <c r="D1225" s="77" t="s">
        <v>143</v>
      </c>
      <c r="E1225" s="77" t="s">
        <v>474</v>
      </c>
      <c r="F1225" s="77" t="s">
        <v>410</v>
      </c>
      <c r="G1225" s="78" t="s">
        <v>537</v>
      </c>
      <c r="H1225" s="77" t="s">
        <v>9</v>
      </c>
      <c r="I1225" s="77" t="s">
        <v>3</v>
      </c>
      <c r="J1225" s="79">
        <v>36</v>
      </c>
      <c r="K1225" s="79">
        <v>77</v>
      </c>
      <c r="L1225" s="79">
        <v>331</v>
      </c>
      <c r="M1225" s="80">
        <v>18856.552</v>
      </c>
      <c r="N1225" s="80">
        <v>523.79311111111099</v>
      </c>
      <c r="O1225" s="81">
        <v>2.1388888888888902</v>
      </c>
      <c r="P1225" s="81">
        <v>4.2987012987012996</v>
      </c>
      <c r="Q1225" s="77">
        <v>5690.8019999999997</v>
      </c>
      <c r="R1225" s="82">
        <v>0.30179441077032498</v>
      </c>
      <c r="S1225" s="77">
        <v>4490.6719999999996</v>
      </c>
      <c r="T1225" s="82">
        <v>0.23814915897667799</v>
      </c>
      <c r="U1225" s="83">
        <v>223</v>
      </c>
      <c r="V1225" s="84">
        <v>34</v>
      </c>
    </row>
    <row r="1226" spans="1:22" x14ac:dyDescent="0.25">
      <c r="A1226" s="18" t="str">
        <f t="shared" si="19"/>
        <v>202402-South West35</v>
      </c>
      <c r="B1226" s="76">
        <v>2024</v>
      </c>
      <c r="C1226" s="77">
        <v>309059</v>
      </c>
      <c r="D1226" s="77" t="s">
        <v>299</v>
      </c>
      <c r="E1226" s="77" t="s">
        <v>474</v>
      </c>
      <c r="F1226" s="77" t="s">
        <v>424</v>
      </c>
      <c r="G1226" s="78" t="s">
        <v>537</v>
      </c>
      <c r="H1226" s="77" t="s">
        <v>9</v>
      </c>
      <c r="I1226" s="77" t="s">
        <v>3</v>
      </c>
      <c r="J1226" s="79">
        <v>56</v>
      </c>
      <c r="K1226" s="79">
        <v>101</v>
      </c>
      <c r="L1226" s="79">
        <v>330</v>
      </c>
      <c r="M1226" s="80">
        <v>18720.59</v>
      </c>
      <c r="N1226" s="80">
        <v>334.29624999999999</v>
      </c>
      <c r="O1226" s="81">
        <v>1.8035714285714299</v>
      </c>
      <c r="P1226" s="81">
        <v>3.2673267326732698</v>
      </c>
      <c r="Q1226" s="77">
        <v>3218.59</v>
      </c>
      <c r="R1226" s="82">
        <v>0.17192780783084299</v>
      </c>
      <c r="S1226" s="77">
        <v>1371.49</v>
      </c>
      <c r="T1226" s="82">
        <v>7.3261045725588794E-2</v>
      </c>
      <c r="U1226" s="83">
        <v>224</v>
      </c>
      <c r="V1226" s="84">
        <v>35</v>
      </c>
    </row>
    <row r="1227" spans="1:22" x14ac:dyDescent="0.25">
      <c r="A1227" s="18" t="str">
        <f t="shared" si="19"/>
        <v>202401-North West46</v>
      </c>
      <c r="B1227" s="76">
        <v>2024</v>
      </c>
      <c r="C1227" s="77">
        <v>874423</v>
      </c>
      <c r="D1227" s="77" t="s">
        <v>242</v>
      </c>
      <c r="E1227" s="77" t="s">
        <v>475</v>
      </c>
      <c r="F1227" s="77" t="s">
        <v>416</v>
      </c>
      <c r="G1227" s="78" t="s">
        <v>538</v>
      </c>
      <c r="H1227" s="77" t="s">
        <v>9</v>
      </c>
      <c r="I1227" s="77" t="s">
        <v>3</v>
      </c>
      <c r="J1227" s="79">
        <v>45</v>
      </c>
      <c r="K1227" s="79">
        <v>105</v>
      </c>
      <c r="L1227" s="79">
        <v>354</v>
      </c>
      <c r="M1227" s="80">
        <v>18688.367999999999</v>
      </c>
      <c r="N1227" s="80">
        <v>415.29706666666698</v>
      </c>
      <c r="O1227" s="81">
        <v>2.3333333333333299</v>
      </c>
      <c r="P1227" s="81">
        <v>3.3714285714285701</v>
      </c>
      <c r="Q1227" s="77">
        <v>6004.8680000000004</v>
      </c>
      <c r="R1227" s="82">
        <v>0.32131580456891701</v>
      </c>
      <c r="S1227" s="77">
        <v>4550.8280000000004</v>
      </c>
      <c r="T1227" s="82">
        <v>0.243511257911873</v>
      </c>
      <c r="U1227" s="83">
        <v>225</v>
      </c>
      <c r="V1227" s="84">
        <v>46</v>
      </c>
    </row>
    <row r="1228" spans="1:22" x14ac:dyDescent="0.25">
      <c r="A1228" s="18" t="str">
        <f t="shared" si="19"/>
        <v>202406-South East27</v>
      </c>
      <c r="B1228" s="76">
        <v>2024</v>
      </c>
      <c r="C1228" s="77">
        <v>294766</v>
      </c>
      <c r="D1228" s="77" t="s">
        <v>73</v>
      </c>
      <c r="E1228" s="77" t="s">
        <v>476</v>
      </c>
      <c r="F1228" s="77" t="s">
        <v>417</v>
      </c>
      <c r="G1228" s="78" t="s">
        <v>536</v>
      </c>
      <c r="H1228" s="77" t="s">
        <v>9</v>
      </c>
      <c r="I1228" s="77" t="s">
        <v>3</v>
      </c>
      <c r="J1228" s="79">
        <v>42</v>
      </c>
      <c r="K1228" s="79">
        <v>90</v>
      </c>
      <c r="L1228" s="79">
        <v>336</v>
      </c>
      <c r="M1228" s="80">
        <v>18627.599999999999</v>
      </c>
      <c r="N1228" s="80">
        <v>443.51428571428602</v>
      </c>
      <c r="O1228" s="81">
        <v>2.1428571428571401</v>
      </c>
      <c r="P1228" s="81">
        <v>3.7333333333333298</v>
      </c>
      <c r="Q1228" s="77">
        <v>3104.6</v>
      </c>
      <c r="R1228" s="82">
        <v>0.16666666666666699</v>
      </c>
      <c r="S1228" s="77">
        <v>1704.74</v>
      </c>
      <c r="T1228" s="82">
        <v>9.15168889175203E-2</v>
      </c>
      <c r="U1228" s="83">
        <v>226</v>
      </c>
      <c r="V1228" s="84">
        <v>27</v>
      </c>
    </row>
    <row r="1229" spans="1:22" x14ac:dyDescent="0.25">
      <c r="A1229" s="18" t="str">
        <f t="shared" si="19"/>
        <v>202404-South Central42</v>
      </c>
      <c r="B1229" s="76">
        <v>2024</v>
      </c>
      <c r="C1229" s="77">
        <v>758786</v>
      </c>
      <c r="D1229" s="77" t="s">
        <v>208</v>
      </c>
      <c r="E1229" s="77" t="s">
        <v>472</v>
      </c>
      <c r="F1229" s="77" t="s">
        <v>400</v>
      </c>
      <c r="G1229" s="78" t="s">
        <v>534</v>
      </c>
      <c r="H1229" s="77" t="s">
        <v>9</v>
      </c>
      <c r="I1229" s="77" t="s">
        <v>3</v>
      </c>
      <c r="J1229" s="79">
        <v>41</v>
      </c>
      <c r="K1229" s="79">
        <v>101</v>
      </c>
      <c r="L1229" s="79">
        <v>314</v>
      </c>
      <c r="M1229" s="80">
        <v>18418.374</v>
      </c>
      <c r="N1229" s="80">
        <v>449.22863414634099</v>
      </c>
      <c r="O1229" s="81">
        <v>2.4634146341463401</v>
      </c>
      <c r="P1229" s="81">
        <v>3.1089108910891099</v>
      </c>
      <c r="Q1229" s="77">
        <v>7240.1239999999998</v>
      </c>
      <c r="R1229" s="82">
        <v>0.393092462993748</v>
      </c>
      <c r="S1229" s="77">
        <v>5950.6040000000003</v>
      </c>
      <c r="T1229" s="82">
        <v>0.32307976806204503</v>
      </c>
      <c r="U1229" s="83">
        <v>227</v>
      </c>
      <c r="V1229" s="84">
        <v>42</v>
      </c>
    </row>
    <row r="1230" spans="1:22" x14ac:dyDescent="0.25">
      <c r="A1230" s="18" t="str">
        <f t="shared" si="19"/>
        <v>202404-South Central43</v>
      </c>
      <c r="B1230" s="76">
        <v>2024</v>
      </c>
      <c r="C1230" s="77">
        <v>734173</v>
      </c>
      <c r="D1230" s="77" t="s">
        <v>64</v>
      </c>
      <c r="E1230" s="77" t="s">
        <v>472</v>
      </c>
      <c r="F1230" s="77" t="s">
        <v>398</v>
      </c>
      <c r="G1230" s="78" t="s">
        <v>533</v>
      </c>
      <c r="H1230" s="77" t="s">
        <v>2</v>
      </c>
      <c r="I1230" s="77" t="s">
        <v>3</v>
      </c>
      <c r="J1230" s="79">
        <v>94</v>
      </c>
      <c r="K1230" s="79">
        <v>121</v>
      </c>
      <c r="L1230" s="79">
        <v>446</v>
      </c>
      <c r="M1230" s="80">
        <v>18167.247200000002</v>
      </c>
      <c r="N1230" s="80">
        <v>193.268587234043</v>
      </c>
      <c r="O1230" s="81">
        <v>1.2872340425531901</v>
      </c>
      <c r="P1230" s="81">
        <v>3.6859504132231402</v>
      </c>
      <c r="Q1230" s="77">
        <v>3538.4971999999998</v>
      </c>
      <c r="R1230" s="82">
        <v>0.194773438212477</v>
      </c>
      <c r="S1230" s="77">
        <v>691.49719999999797</v>
      </c>
      <c r="T1230" s="82">
        <v>3.8062849720016903E-2</v>
      </c>
      <c r="U1230" s="83">
        <v>228</v>
      </c>
      <c r="V1230" s="84">
        <v>43</v>
      </c>
    </row>
    <row r="1231" spans="1:22" x14ac:dyDescent="0.25">
      <c r="A1231" s="18" t="str">
        <f t="shared" si="19"/>
        <v>202404-South Central44</v>
      </c>
      <c r="B1231" s="76">
        <v>2024</v>
      </c>
      <c r="C1231" s="77">
        <v>676623</v>
      </c>
      <c r="D1231" s="77" t="s">
        <v>274</v>
      </c>
      <c r="E1231" s="77" t="s">
        <v>472</v>
      </c>
      <c r="F1231" s="77" t="s">
        <v>421</v>
      </c>
      <c r="G1231" s="78" t="s">
        <v>533</v>
      </c>
      <c r="H1231" s="77" t="s">
        <v>2</v>
      </c>
      <c r="I1231" s="77" t="s">
        <v>3</v>
      </c>
      <c r="J1231" s="79">
        <v>68</v>
      </c>
      <c r="K1231" s="79">
        <v>110</v>
      </c>
      <c r="L1231" s="79">
        <v>456</v>
      </c>
      <c r="M1231" s="80">
        <v>18120.87</v>
      </c>
      <c r="N1231" s="80">
        <v>266.48338235294102</v>
      </c>
      <c r="O1231" s="81">
        <v>1.6176470588235301</v>
      </c>
      <c r="P1231" s="81">
        <v>4.1454545454545499</v>
      </c>
      <c r="Q1231" s="77">
        <v>2225.37</v>
      </c>
      <c r="R1231" s="82">
        <v>0.12280701754386</v>
      </c>
      <c r="S1231" s="77">
        <v>143.37000000000199</v>
      </c>
      <c r="T1231" s="82">
        <v>7.9118717809907504E-3</v>
      </c>
      <c r="U1231" s="83">
        <v>229</v>
      </c>
      <c r="V1231" s="84">
        <v>44</v>
      </c>
    </row>
    <row r="1232" spans="1:22" x14ac:dyDescent="0.25">
      <c r="A1232" s="18" t="str">
        <f t="shared" si="19"/>
        <v>202404-South Central45</v>
      </c>
      <c r="B1232" s="76">
        <v>2024</v>
      </c>
      <c r="C1232" s="77">
        <v>609954</v>
      </c>
      <c r="D1232" s="77" t="s">
        <v>161</v>
      </c>
      <c r="E1232" s="77" t="s">
        <v>472</v>
      </c>
      <c r="F1232" s="77" t="s">
        <v>421</v>
      </c>
      <c r="G1232" s="78" t="s">
        <v>537</v>
      </c>
      <c r="H1232" s="77" t="s">
        <v>2</v>
      </c>
      <c r="I1232" s="77" t="s">
        <v>3</v>
      </c>
      <c r="J1232" s="79">
        <v>21</v>
      </c>
      <c r="K1232" s="79">
        <v>77</v>
      </c>
      <c r="L1232" s="79">
        <v>378</v>
      </c>
      <c r="M1232" s="80">
        <v>18084.653999999999</v>
      </c>
      <c r="N1232" s="80">
        <v>861.17399999999998</v>
      </c>
      <c r="O1232" s="81">
        <v>3.6666666666666701</v>
      </c>
      <c r="P1232" s="81">
        <v>4.9090909090909101</v>
      </c>
      <c r="Q1232" s="77">
        <v>3734.404</v>
      </c>
      <c r="R1232" s="82">
        <v>0.20649573942636701</v>
      </c>
      <c r="S1232" s="77">
        <v>3049.8440000000001</v>
      </c>
      <c r="T1232" s="82">
        <v>0.16864265138829901</v>
      </c>
      <c r="U1232" s="83">
        <v>230</v>
      </c>
      <c r="V1232" s="84">
        <v>45</v>
      </c>
    </row>
    <row r="1233" spans="1:22" x14ac:dyDescent="0.25">
      <c r="A1233" s="18" t="str">
        <f t="shared" si="19"/>
        <v>202402-South West36</v>
      </c>
      <c r="B1233" s="76">
        <v>2024</v>
      </c>
      <c r="C1233" s="77">
        <v>583353</v>
      </c>
      <c r="D1233" s="77" t="s">
        <v>151</v>
      </c>
      <c r="E1233" s="77" t="s">
        <v>474</v>
      </c>
      <c r="F1233" s="77" t="s">
        <v>420</v>
      </c>
      <c r="G1233" s="78" t="s">
        <v>538</v>
      </c>
      <c r="H1233" s="77" t="s">
        <v>2</v>
      </c>
      <c r="I1233" s="77" t="s">
        <v>3</v>
      </c>
      <c r="J1233" s="79">
        <v>83</v>
      </c>
      <c r="K1233" s="79">
        <v>149</v>
      </c>
      <c r="L1233" s="79">
        <v>472</v>
      </c>
      <c r="M1233" s="80">
        <v>17917.8</v>
      </c>
      <c r="N1233" s="80">
        <v>215.877108433735</v>
      </c>
      <c r="O1233" s="81">
        <v>1.7951807228915699</v>
      </c>
      <c r="P1233" s="81">
        <v>3.1677852348993301</v>
      </c>
      <c r="Q1233" s="77">
        <v>2986.3</v>
      </c>
      <c r="R1233" s="82">
        <v>0.16666666666666699</v>
      </c>
      <c r="S1233" s="77">
        <v>250.54</v>
      </c>
      <c r="T1233" s="82">
        <v>1.39827434171606E-2</v>
      </c>
      <c r="U1233" s="83">
        <v>231</v>
      </c>
      <c r="V1233" s="84">
        <v>36</v>
      </c>
    </row>
    <row r="1234" spans="1:22" x14ac:dyDescent="0.25">
      <c r="A1234" s="18" t="str">
        <f t="shared" si="19"/>
        <v>202403-North Central45</v>
      </c>
      <c r="B1234" s="76">
        <v>2024</v>
      </c>
      <c r="C1234" s="77">
        <v>531401</v>
      </c>
      <c r="D1234" s="77" t="s">
        <v>316</v>
      </c>
      <c r="E1234" s="77" t="s">
        <v>471</v>
      </c>
      <c r="F1234" s="77" t="s">
        <v>415</v>
      </c>
      <c r="G1234" s="78" t="s">
        <v>533</v>
      </c>
      <c r="H1234" s="77" t="s">
        <v>9</v>
      </c>
      <c r="I1234" s="77" t="s">
        <v>3</v>
      </c>
      <c r="J1234" s="79">
        <v>67</v>
      </c>
      <c r="K1234" s="79">
        <v>101</v>
      </c>
      <c r="L1234" s="79">
        <v>409</v>
      </c>
      <c r="M1234" s="80">
        <v>17907.055199999999</v>
      </c>
      <c r="N1234" s="80">
        <v>267.26948059701499</v>
      </c>
      <c r="O1234" s="81">
        <v>1.5074626865671601</v>
      </c>
      <c r="P1234" s="81">
        <v>4.0495049504950504</v>
      </c>
      <c r="Q1234" s="77">
        <v>2709.8051999999998</v>
      </c>
      <c r="R1234" s="82">
        <v>0.15132612089116701</v>
      </c>
      <c r="S1234" s="77">
        <v>521.70519999999897</v>
      </c>
      <c r="T1234" s="82">
        <v>2.9134058848492201E-2</v>
      </c>
      <c r="U1234" s="83">
        <v>232</v>
      </c>
      <c r="V1234" s="84">
        <v>45</v>
      </c>
    </row>
    <row r="1235" spans="1:22" x14ac:dyDescent="0.25">
      <c r="A1235" s="18" t="str">
        <f t="shared" si="19"/>
        <v>202404-South Central46</v>
      </c>
      <c r="B1235" s="76">
        <v>2024</v>
      </c>
      <c r="C1235" s="77">
        <v>428625</v>
      </c>
      <c r="D1235" s="77" t="s">
        <v>113</v>
      </c>
      <c r="E1235" s="77" t="s">
        <v>472</v>
      </c>
      <c r="F1235" s="77" t="s">
        <v>400</v>
      </c>
      <c r="G1235" s="78" t="s">
        <v>534</v>
      </c>
      <c r="H1235" s="77" t="s">
        <v>9</v>
      </c>
      <c r="I1235" s="77" t="s">
        <v>3</v>
      </c>
      <c r="J1235" s="79">
        <v>50</v>
      </c>
      <c r="K1235" s="79">
        <v>115</v>
      </c>
      <c r="L1235" s="79">
        <v>408</v>
      </c>
      <c r="M1235" s="80">
        <v>17693.5</v>
      </c>
      <c r="N1235" s="80">
        <v>353.87</v>
      </c>
      <c r="O1235" s="81">
        <v>2.2999999999999998</v>
      </c>
      <c r="P1235" s="81">
        <v>3.5478260869565199</v>
      </c>
      <c r="Q1235" s="77">
        <v>0</v>
      </c>
      <c r="R1235" s="82">
        <v>0</v>
      </c>
      <c r="S1235" s="77">
        <v>-1563.56</v>
      </c>
      <c r="T1235" s="82">
        <v>-8.8369175120807095E-2</v>
      </c>
      <c r="U1235" s="83">
        <v>233</v>
      </c>
      <c r="V1235" s="84">
        <v>46</v>
      </c>
    </row>
    <row r="1236" spans="1:22" x14ac:dyDescent="0.25">
      <c r="A1236" s="18" t="str">
        <f t="shared" si="19"/>
        <v>202404-South Central47</v>
      </c>
      <c r="B1236" s="76">
        <v>2024</v>
      </c>
      <c r="C1236" s="77">
        <v>551787</v>
      </c>
      <c r="D1236" s="77" t="s">
        <v>140</v>
      </c>
      <c r="E1236" s="77" t="s">
        <v>472</v>
      </c>
      <c r="F1236" s="77" t="s">
        <v>400</v>
      </c>
      <c r="G1236" s="78" t="s">
        <v>534</v>
      </c>
      <c r="H1236" s="77" t="s">
        <v>9</v>
      </c>
      <c r="I1236" s="77" t="s">
        <v>3</v>
      </c>
      <c r="J1236" s="79">
        <v>49</v>
      </c>
      <c r="K1236" s="79">
        <v>117</v>
      </c>
      <c r="L1236" s="79">
        <v>356</v>
      </c>
      <c r="M1236" s="80">
        <v>17199.552</v>
      </c>
      <c r="N1236" s="80">
        <v>351.01126530612203</v>
      </c>
      <c r="O1236" s="81">
        <v>2.3877551020408201</v>
      </c>
      <c r="P1236" s="81">
        <v>3.0427350427350399</v>
      </c>
      <c r="Q1236" s="77">
        <v>5709.8019999999997</v>
      </c>
      <c r="R1236" s="82">
        <v>0.331973879319648</v>
      </c>
      <c r="S1236" s="77">
        <v>4171.8019999999997</v>
      </c>
      <c r="T1236" s="82">
        <v>0.24255294556509399</v>
      </c>
      <c r="U1236" s="83">
        <v>234</v>
      </c>
      <c r="V1236" s="84">
        <v>47</v>
      </c>
    </row>
    <row r="1237" spans="1:22" x14ac:dyDescent="0.25">
      <c r="A1237" s="18" t="str">
        <f t="shared" si="19"/>
        <v>202401-North West47</v>
      </c>
      <c r="B1237" s="76">
        <v>2024</v>
      </c>
      <c r="C1237" s="77">
        <v>798176</v>
      </c>
      <c r="D1237" s="77" t="s">
        <v>224</v>
      </c>
      <c r="E1237" s="77" t="s">
        <v>475</v>
      </c>
      <c r="F1237" s="77" t="s">
        <v>414</v>
      </c>
      <c r="G1237" s="78" t="s">
        <v>538</v>
      </c>
      <c r="H1237" s="77" t="s">
        <v>9</v>
      </c>
      <c r="I1237" s="77" t="s">
        <v>3</v>
      </c>
      <c r="J1237" s="79">
        <v>18</v>
      </c>
      <c r="K1237" s="79">
        <v>86</v>
      </c>
      <c r="L1237" s="79">
        <v>394</v>
      </c>
      <c r="M1237" s="80">
        <v>17133</v>
      </c>
      <c r="N1237" s="80">
        <v>951.83333333333303</v>
      </c>
      <c r="O1237" s="81">
        <v>4.7777777777777803</v>
      </c>
      <c r="P1237" s="81">
        <v>4.5813953488372103</v>
      </c>
      <c r="Q1237" s="77">
        <v>2855.5</v>
      </c>
      <c r="R1237" s="82">
        <v>0.16666666666666699</v>
      </c>
      <c r="S1237" s="77">
        <v>2231.9</v>
      </c>
      <c r="T1237" s="82">
        <v>0.13026907138271199</v>
      </c>
      <c r="U1237" s="83">
        <v>235</v>
      </c>
      <c r="V1237" s="84">
        <v>47</v>
      </c>
    </row>
    <row r="1238" spans="1:22" x14ac:dyDescent="0.25">
      <c r="A1238" s="18" t="str">
        <f t="shared" si="19"/>
        <v>202401-North West48</v>
      </c>
      <c r="B1238" s="76">
        <v>2024</v>
      </c>
      <c r="C1238" s="77">
        <v>892687</v>
      </c>
      <c r="D1238" s="77" t="s">
        <v>248</v>
      </c>
      <c r="E1238" s="77" t="s">
        <v>475</v>
      </c>
      <c r="F1238" s="77" t="s">
        <v>409</v>
      </c>
      <c r="G1238" s="78" t="s">
        <v>538</v>
      </c>
      <c r="H1238" s="77" t="s">
        <v>9</v>
      </c>
      <c r="I1238" s="77" t="s">
        <v>3</v>
      </c>
      <c r="J1238" s="79">
        <v>48</v>
      </c>
      <c r="K1238" s="79">
        <v>125</v>
      </c>
      <c r="L1238" s="79">
        <v>314</v>
      </c>
      <c r="M1238" s="80">
        <v>17049.488000000001</v>
      </c>
      <c r="N1238" s="80">
        <v>355.19766666666698</v>
      </c>
      <c r="O1238" s="81">
        <v>2.6041666666666701</v>
      </c>
      <c r="P1238" s="81">
        <v>2.512</v>
      </c>
      <c r="Q1238" s="77">
        <v>5052.2380000000003</v>
      </c>
      <c r="R1238" s="82">
        <v>0.29632784280677499</v>
      </c>
      <c r="S1238" s="77">
        <v>3488.6779999999999</v>
      </c>
      <c r="T1238" s="82">
        <v>0.20462069007585501</v>
      </c>
      <c r="U1238" s="83">
        <v>236</v>
      </c>
      <c r="V1238" s="84">
        <v>48</v>
      </c>
    </row>
    <row r="1239" spans="1:22" x14ac:dyDescent="0.25">
      <c r="A1239" s="18" t="str">
        <f t="shared" si="19"/>
        <v>202401-North West49</v>
      </c>
      <c r="B1239" s="76">
        <v>2024</v>
      </c>
      <c r="C1239" s="77">
        <v>680544</v>
      </c>
      <c r="D1239" s="77" t="s">
        <v>583</v>
      </c>
      <c r="E1239" s="77" t="s">
        <v>475</v>
      </c>
      <c r="F1239" s="77" t="s">
        <v>412</v>
      </c>
      <c r="G1239" s="78" t="s">
        <v>538</v>
      </c>
      <c r="H1239" s="77" t="s">
        <v>9</v>
      </c>
      <c r="I1239" s="77" t="s">
        <v>3</v>
      </c>
      <c r="J1239" s="79">
        <v>40</v>
      </c>
      <c r="K1239" s="79">
        <v>106</v>
      </c>
      <c r="L1239" s="79">
        <v>406</v>
      </c>
      <c r="M1239" s="80">
        <v>16976.400000000001</v>
      </c>
      <c r="N1239" s="80">
        <v>424.41</v>
      </c>
      <c r="O1239" s="81">
        <v>2.65</v>
      </c>
      <c r="P1239" s="81">
        <v>3.8301886792452802</v>
      </c>
      <c r="Q1239" s="77">
        <v>2829.4</v>
      </c>
      <c r="R1239" s="82">
        <v>0.16666666666666699</v>
      </c>
      <c r="S1239" s="77">
        <v>1523.4</v>
      </c>
      <c r="T1239" s="82">
        <v>8.9736339860040995E-2</v>
      </c>
      <c r="U1239" s="83">
        <v>237</v>
      </c>
      <c r="V1239" s="84">
        <v>49</v>
      </c>
    </row>
    <row r="1240" spans="1:22" x14ac:dyDescent="0.25">
      <c r="A1240" s="18" t="str">
        <f t="shared" si="19"/>
        <v>202402-South West37</v>
      </c>
      <c r="B1240" s="76">
        <v>2024</v>
      </c>
      <c r="C1240" s="77">
        <v>613934</v>
      </c>
      <c r="D1240" s="77" t="s">
        <v>162</v>
      </c>
      <c r="E1240" s="77" t="s">
        <v>474</v>
      </c>
      <c r="F1240" s="77" t="s">
        <v>424</v>
      </c>
      <c r="G1240" s="78" t="s">
        <v>537</v>
      </c>
      <c r="H1240" s="77" t="s">
        <v>9</v>
      </c>
      <c r="I1240" s="77" t="s">
        <v>3</v>
      </c>
      <c r="J1240" s="79">
        <v>35</v>
      </c>
      <c r="K1240" s="79">
        <v>89</v>
      </c>
      <c r="L1240" s="79">
        <v>326</v>
      </c>
      <c r="M1240" s="80">
        <v>16541.400000000001</v>
      </c>
      <c r="N1240" s="80">
        <v>472.61142857142897</v>
      </c>
      <c r="O1240" s="81">
        <v>2.54285714285714</v>
      </c>
      <c r="P1240" s="81">
        <v>3.6629213483146099</v>
      </c>
      <c r="Q1240" s="77">
        <v>2756.9</v>
      </c>
      <c r="R1240" s="82">
        <v>0.16666666666666699</v>
      </c>
      <c r="S1240" s="77">
        <v>1574</v>
      </c>
      <c r="T1240" s="82">
        <v>9.5155186380838405E-2</v>
      </c>
      <c r="U1240" s="83">
        <v>238</v>
      </c>
      <c r="V1240" s="84">
        <v>37</v>
      </c>
    </row>
    <row r="1241" spans="1:22" x14ac:dyDescent="0.25">
      <c r="A1241" s="18" t="str">
        <f t="shared" si="19"/>
        <v>202403-North Central46</v>
      </c>
      <c r="B1241" s="76">
        <v>2024</v>
      </c>
      <c r="C1241" s="77">
        <v>524048</v>
      </c>
      <c r="D1241" s="77" t="s">
        <v>574</v>
      </c>
      <c r="E1241" s="77" t="s">
        <v>471</v>
      </c>
      <c r="F1241" s="77" t="s">
        <v>396</v>
      </c>
      <c r="G1241" s="78" t="s">
        <v>538</v>
      </c>
      <c r="H1241" s="77" t="s">
        <v>2</v>
      </c>
      <c r="I1241" s="77" t="s">
        <v>3</v>
      </c>
      <c r="J1241" s="79">
        <v>41</v>
      </c>
      <c r="K1241" s="79">
        <v>106</v>
      </c>
      <c r="L1241" s="79">
        <v>361</v>
      </c>
      <c r="M1241" s="80">
        <v>16447.5</v>
      </c>
      <c r="N1241" s="80">
        <v>401.15853658536599</v>
      </c>
      <c r="O1241" s="81">
        <v>2.5853658536585402</v>
      </c>
      <c r="P1241" s="81">
        <v>3.4056603773584899</v>
      </c>
      <c r="Q1241" s="77">
        <v>2741.25</v>
      </c>
      <c r="R1241" s="82">
        <v>0.16666666666666699</v>
      </c>
      <c r="S1241" s="77">
        <v>1355.3</v>
      </c>
      <c r="T1241" s="82">
        <v>8.2401580787353698E-2</v>
      </c>
      <c r="U1241" s="83">
        <v>239</v>
      </c>
      <c r="V1241" s="84">
        <v>46</v>
      </c>
    </row>
    <row r="1242" spans="1:22" x14ac:dyDescent="0.25">
      <c r="A1242" s="18" t="str">
        <f t="shared" si="19"/>
        <v>202403-North Central46</v>
      </c>
      <c r="B1242" s="76">
        <v>2024</v>
      </c>
      <c r="C1242" s="77">
        <v>524048</v>
      </c>
      <c r="D1242" s="77" t="s">
        <v>481</v>
      </c>
      <c r="E1242" s="77" t="s">
        <v>471</v>
      </c>
      <c r="F1242" s="77" t="s">
        <v>396</v>
      </c>
      <c r="G1242" s="78" t="s">
        <v>538</v>
      </c>
      <c r="H1242" s="77" t="s">
        <v>2</v>
      </c>
      <c r="I1242" s="77" t="s">
        <v>3</v>
      </c>
      <c r="J1242" s="79">
        <v>41</v>
      </c>
      <c r="K1242" s="79">
        <v>106</v>
      </c>
      <c r="L1242" s="79">
        <v>361</v>
      </c>
      <c r="M1242" s="80">
        <v>16447.5</v>
      </c>
      <c r="N1242" s="80">
        <v>401.15853658536599</v>
      </c>
      <c r="O1242" s="81">
        <v>2.5853658536585402</v>
      </c>
      <c r="P1242" s="81">
        <v>3.4056603773584899</v>
      </c>
      <c r="Q1242" s="77">
        <v>2741.25</v>
      </c>
      <c r="R1242" s="82">
        <v>0.16666666666666699</v>
      </c>
      <c r="S1242" s="77">
        <v>1355.3</v>
      </c>
      <c r="T1242" s="82">
        <v>8.2401580787353698E-2</v>
      </c>
      <c r="U1242" s="83">
        <v>239</v>
      </c>
      <c r="V1242" s="84">
        <v>46</v>
      </c>
    </row>
    <row r="1243" spans="1:22" x14ac:dyDescent="0.25">
      <c r="A1243" s="18" t="str">
        <f t="shared" si="19"/>
        <v>202404-South Central48</v>
      </c>
      <c r="B1243" s="76">
        <v>2024</v>
      </c>
      <c r="C1243" s="77">
        <v>219128</v>
      </c>
      <c r="D1243" s="77" t="s">
        <v>56</v>
      </c>
      <c r="E1243" s="77" t="s">
        <v>472</v>
      </c>
      <c r="F1243" s="77" t="s">
        <v>421</v>
      </c>
      <c r="G1243" s="78" t="s">
        <v>534</v>
      </c>
      <c r="H1243" s="77" t="s">
        <v>9</v>
      </c>
      <c r="I1243" s="77" t="s">
        <v>3</v>
      </c>
      <c r="J1243" s="79">
        <v>46</v>
      </c>
      <c r="K1243" s="79">
        <v>91</v>
      </c>
      <c r="L1243" s="79">
        <v>306</v>
      </c>
      <c r="M1243" s="80">
        <v>15649.552</v>
      </c>
      <c r="N1243" s="80">
        <v>340.207652173913</v>
      </c>
      <c r="O1243" s="81">
        <v>1.97826086956522</v>
      </c>
      <c r="P1243" s="81">
        <v>3.36263736263736</v>
      </c>
      <c r="Q1243" s="77">
        <v>4753.8019999999997</v>
      </c>
      <c r="R1243" s="82">
        <v>0.303766011959959</v>
      </c>
      <c r="S1243" s="77">
        <v>3328.8020000000001</v>
      </c>
      <c r="T1243" s="82">
        <v>0.21270909224749701</v>
      </c>
      <c r="U1243" s="83">
        <v>240</v>
      </c>
      <c r="V1243" s="84">
        <v>48</v>
      </c>
    </row>
    <row r="1244" spans="1:22" x14ac:dyDescent="0.25">
      <c r="A1244" s="18" t="str">
        <f t="shared" si="19"/>
        <v>202405-North East34</v>
      </c>
      <c r="B1244" s="76">
        <v>2024</v>
      </c>
      <c r="C1244" s="77">
        <v>652151</v>
      </c>
      <c r="D1244" s="77" t="s">
        <v>233</v>
      </c>
      <c r="E1244" s="77" t="s">
        <v>473</v>
      </c>
      <c r="F1244" s="77" t="s">
        <v>425</v>
      </c>
      <c r="G1244" s="78" t="s">
        <v>534</v>
      </c>
      <c r="H1244" s="77" t="s">
        <v>2</v>
      </c>
      <c r="I1244" s="77" t="s">
        <v>3</v>
      </c>
      <c r="J1244" s="79">
        <v>49</v>
      </c>
      <c r="K1244" s="79">
        <v>131</v>
      </c>
      <c r="L1244" s="79">
        <v>426</v>
      </c>
      <c r="M1244" s="80">
        <v>15531.307000000001</v>
      </c>
      <c r="N1244" s="80">
        <v>316.965448979592</v>
      </c>
      <c r="O1244" s="81">
        <v>2.6734693877550999</v>
      </c>
      <c r="P1244" s="81">
        <v>3.2519083969465599</v>
      </c>
      <c r="Q1244" s="77">
        <v>-30.1929999999996</v>
      </c>
      <c r="R1244" s="82">
        <v>-1.94400896202744E-3</v>
      </c>
      <c r="S1244" s="77">
        <v>-1740.0930000000001</v>
      </c>
      <c r="T1244" s="82">
        <v>-0.112037769905649</v>
      </c>
      <c r="U1244" s="83">
        <v>241</v>
      </c>
      <c r="V1244" s="84">
        <v>34</v>
      </c>
    </row>
    <row r="1245" spans="1:22" x14ac:dyDescent="0.25">
      <c r="A1245" s="18" t="str">
        <f t="shared" si="19"/>
        <v>202406-South East28</v>
      </c>
      <c r="B1245" s="76">
        <v>2024</v>
      </c>
      <c r="C1245" s="77">
        <v>940550</v>
      </c>
      <c r="D1245" s="77" t="s">
        <v>260</v>
      </c>
      <c r="E1245" s="77" t="s">
        <v>476</v>
      </c>
      <c r="F1245" s="77" t="s">
        <v>397</v>
      </c>
      <c r="G1245" s="78" t="s">
        <v>536</v>
      </c>
      <c r="H1245" s="77" t="s">
        <v>9</v>
      </c>
      <c r="I1245" s="77" t="s">
        <v>3</v>
      </c>
      <c r="J1245" s="79">
        <v>48</v>
      </c>
      <c r="K1245" s="79">
        <v>91</v>
      </c>
      <c r="L1245" s="79">
        <v>334</v>
      </c>
      <c r="M1245" s="80">
        <v>15525.9</v>
      </c>
      <c r="N1245" s="80">
        <v>323.45625000000001</v>
      </c>
      <c r="O1245" s="81">
        <v>1.8958333333333299</v>
      </c>
      <c r="P1245" s="81">
        <v>3.6703296703296702</v>
      </c>
      <c r="Q1245" s="77">
        <v>2587.65</v>
      </c>
      <c r="R1245" s="82">
        <v>0.16666666666666699</v>
      </c>
      <c r="S1245" s="77">
        <v>1000.12</v>
      </c>
      <c r="T1245" s="82">
        <v>6.4416233519473898E-2</v>
      </c>
      <c r="U1245" s="83">
        <v>242</v>
      </c>
      <c r="V1245" s="84">
        <v>28</v>
      </c>
    </row>
    <row r="1246" spans="1:22" x14ac:dyDescent="0.25">
      <c r="A1246" s="18" t="str">
        <f t="shared" si="19"/>
        <v>202403-North Central47</v>
      </c>
      <c r="B1246" s="76">
        <v>2024</v>
      </c>
      <c r="C1246" s="77">
        <v>768405</v>
      </c>
      <c r="D1246" s="77" t="s">
        <v>328</v>
      </c>
      <c r="E1246" s="77" t="s">
        <v>471</v>
      </c>
      <c r="F1246" s="77" t="s">
        <v>396</v>
      </c>
      <c r="G1246" s="78" t="s">
        <v>533</v>
      </c>
      <c r="H1246" s="77" t="s">
        <v>9</v>
      </c>
      <c r="I1246" s="77" t="s">
        <v>3</v>
      </c>
      <c r="J1246" s="79">
        <v>37</v>
      </c>
      <c r="K1246" s="79">
        <v>105</v>
      </c>
      <c r="L1246" s="79">
        <v>306</v>
      </c>
      <c r="M1246" s="80">
        <v>15386.775600000001</v>
      </c>
      <c r="N1246" s="80">
        <v>415.85879999999997</v>
      </c>
      <c r="O1246" s="81">
        <v>2.8378378378378399</v>
      </c>
      <c r="P1246" s="81">
        <v>2.9142857142857101</v>
      </c>
      <c r="Q1246" s="77">
        <v>4034.2755999999999</v>
      </c>
      <c r="R1246" s="82">
        <v>0.26219109869906698</v>
      </c>
      <c r="S1246" s="77">
        <v>2772.8755999999998</v>
      </c>
      <c r="T1246" s="82">
        <v>0.18021160976702599</v>
      </c>
      <c r="U1246" s="83">
        <v>243</v>
      </c>
      <c r="V1246" s="84">
        <v>47</v>
      </c>
    </row>
    <row r="1247" spans="1:22" x14ac:dyDescent="0.25">
      <c r="A1247" s="18" t="str">
        <f t="shared" si="19"/>
        <v>202406-South East29</v>
      </c>
      <c r="B1247" s="76">
        <v>2024</v>
      </c>
      <c r="C1247" s="77">
        <v>687380</v>
      </c>
      <c r="D1247" s="77" t="s">
        <v>457</v>
      </c>
      <c r="E1247" s="77" t="s">
        <v>476</v>
      </c>
      <c r="F1247" s="77" t="s">
        <v>411</v>
      </c>
      <c r="G1247" s="78" t="s">
        <v>536</v>
      </c>
      <c r="H1247" s="77" t="s">
        <v>9</v>
      </c>
      <c r="I1247" s="77" t="s">
        <v>3</v>
      </c>
      <c r="J1247" s="79">
        <v>46</v>
      </c>
      <c r="K1247" s="79">
        <v>102</v>
      </c>
      <c r="L1247" s="79">
        <v>268</v>
      </c>
      <c r="M1247" s="80">
        <v>15203.456</v>
      </c>
      <c r="N1247" s="80">
        <v>330.50991304347798</v>
      </c>
      <c r="O1247" s="81">
        <v>2.2173913043478302</v>
      </c>
      <c r="P1247" s="81">
        <v>2.62745098039216</v>
      </c>
      <c r="Q1247" s="77">
        <v>3938.4560000000001</v>
      </c>
      <c r="R1247" s="82">
        <v>0.25905004756813199</v>
      </c>
      <c r="S1247" s="77">
        <v>2400.826</v>
      </c>
      <c r="T1247" s="82">
        <v>0.15791317447822401</v>
      </c>
      <c r="U1247" s="83">
        <v>244</v>
      </c>
      <c r="V1247" s="84">
        <v>29</v>
      </c>
    </row>
    <row r="1248" spans="1:22" x14ac:dyDescent="0.25">
      <c r="A1248" s="18" t="str">
        <f t="shared" si="19"/>
        <v>202401-North West50</v>
      </c>
      <c r="B1248" s="76">
        <v>2024</v>
      </c>
      <c r="C1248" s="77">
        <v>934743</v>
      </c>
      <c r="D1248" s="77" t="s">
        <v>258</v>
      </c>
      <c r="E1248" s="77" t="s">
        <v>475</v>
      </c>
      <c r="F1248" s="77" t="s">
        <v>409</v>
      </c>
      <c r="G1248" s="78" t="s">
        <v>538</v>
      </c>
      <c r="H1248" s="77" t="s">
        <v>9</v>
      </c>
      <c r="I1248" s="77" t="s">
        <v>3</v>
      </c>
      <c r="J1248" s="79">
        <v>26</v>
      </c>
      <c r="K1248" s="79">
        <v>67</v>
      </c>
      <c r="L1248" s="79">
        <v>254</v>
      </c>
      <c r="M1248" s="80">
        <v>15025.168</v>
      </c>
      <c r="N1248" s="80">
        <v>577.89107692307698</v>
      </c>
      <c r="O1248" s="81">
        <v>2.5769230769230802</v>
      </c>
      <c r="P1248" s="81">
        <v>3.7910447761194002</v>
      </c>
      <c r="Q1248" s="77">
        <v>3840.9180000000001</v>
      </c>
      <c r="R1248" s="82">
        <v>0.25563228311323999</v>
      </c>
      <c r="S1248" s="77">
        <v>2994.3980000000001</v>
      </c>
      <c r="T1248" s="82">
        <v>0.19929214768181</v>
      </c>
      <c r="U1248" s="83">
        <v>245</v>
      </c>
      <c r="V1248" s="84">
        <v>50</v>
      </c>
    </row>
    <row r="1249" spans="1:22" x14ac:dyDescent="0.25">
      <c r="A1249" s="18" t="str">
        <f t="shared" si="19"/>
        <v>202403-North Central48</v>
      </c>
      <c r="B1249" s="76">
        <v>2024</v>
      </c>
      <c r="C1249" s="77">
        <v>713162</v>
      </c>
      <c r="D1249" s="77" t="s">
        <v>188</v>
      </c>
      <c r="E1249" s="77" t="s">
        <v>471</v>
      </c>
      <c r="F1249" s="77" t="s">
        <v>419</v>
      </c>
      <c r="G1249" s="78" t="s">
        <v>536</v>
      </c>
      <c r="H1249" s="77" t="s">
        <v>2</v>
      </c>
      <c r="I1249" s="77" t="s">
        <v>10</v>
      </c>
      <c r="J1249" s="79">
        <v>44</v>
      </c>
      <c r="K1249" s="79">
        <v>85</v>
      </c>
      <c r="L1249" s="79">
        <v>271</v>
      </c>
      <c r="M1249" s="80">
        <v>14857.031999999999</v>
      </c>
      <c r="N1249" s="80">
        <v>337.65981818181803</v>
      </c>
      <c r="O1249" s="81">
        <v>1.9318181818181801</v>
      </c>
      <c r="P1249" s="81">
        <v>3.1882352941176499</v>
      </c>
      <c r="Q1249" s="77">
        <v>4852.5320000000002</v>
      </c>
      <c r="R1249" s="82">
        <v>0.32661516782086802</v>
      </c>
      <c r="S1249" s="77">
        <v>3395.0320000000002</v>
      </c>
      <c r="T1249" s="82">
        <v>0.22851347429284699</v>
      </c>
      <c r="U1249" s="83">
        <v>246</v>
      </c>
      <c r="V1249" s="84">
        <v>48</v>
      </c>
    </row>
    <row r="1250" spans="1:22" x14ac:dyDescent="0.25">
      <c r="A1250" s="18" t="str">
        <f t="shared" si="19"/>
        <v>202401-North West51</v>
      </c>
      <c r="B1250" s="76">
        <v>2024</v>
      </c>
      <c r="C1250" s="77">
        <v>753097</v>
      </c>
      <c r="D1250" s="77" t="s">
        <v>204</v>
      </c>
      <c r="E1250" s="77" t="s">
        <v>475</v>
      </c>
      <c r="F1250" s="77" t="s">
        <v>416</v>
      </c>
      <c r="G1250" s="78" t="s">
        <v>538</v>
      </c>
      <c r="H1250" s="77" t="s">
        <v>9</v>
      </c>
      <c r="I1250" s="77" t="s">
        <v>10</v>
      </c>
      <c r="J1250" s="79">
        <v>44</v>
      </c>
      <c r="K1250" s="79">
        <v>91</v>
      </c>
      <c r="L1250" s="79">
        <v>253</v>
      </c>
      <c r="M1250" s="80">
        <v>14849.175999999999</v>
      </c>
      <c r="N1250" s="80">
        <v>337.48127272727299</v>
      </c>
      <c r="O1250" s="81">
        <v>2.0681818181818201</v>
      </c>
      <c r="P1250" s="81">
        <v>2.7802197802197801</v>
      </c>
      <c r="Q1250" s="77">
        <v>4362.6760000000004</v>
      </c>
      <c r="R1250" s="82">
        <v>0.29379919801610499</v>
      </c>
      <c r="S1250" s="77">
        <v>2952.1559999999999</v>
      </c>
      <c r="T1250" s="82">
        <v>0.19880941541806799</v>
      </c>
      <c r="U1250" s="83">
        <v>247</v>
      </c>
      <c r="V1250" s="84">
        <v>51</v>
      </c>
    </row>
    <row r="1251" spans="1:22" x14ac:dyDescent="0.25">
      <c r="A1251" s="18" t="str">
        <f t="shared" si="19"/>
        <v>202406-South East30</v>
      </c>
      <c r="B1251" s="76">
        <v>2024</v>
      </c>
      <c r="C1251" s="77">
        <v>765645</v>
      </c>
      <c r="D1251" s="77" t="s">
        <v>488</v>
      </c>
      <c r="E1251" s="77" t="s">
        <v>476</v>
      </c>
      <c r="F1251" s="77" t="s">
        <v>523</v>
      </c>
      <c r="G1251" s="78" t="s">
        <v>536</v>
      </c>
      <c r="H1251" s="77" t="s">
        <v>9</v>
      </c>
      <c r="I1251" s="77" t="s">
        <v>10</v>
      </c>
      <c r="J1251" s="79">
        <v>29</v>
      </c>
      <c r="K1251" s="79">
        <v>74</v>
      </c>
      <c r="L1251" s="79">
        <v>218</v>
      </c>
      <c r="M1251" s="80">
        <v>14700.656000000001</v>
      </c>
      <c r="N1251" s="80">
        <v>506.91917241379298</v>
      </c>
      <c r="O1251" s="81">
        <v>2.5517241379310298</v>
      </c>
      <c r="P1251" s="81">
        <v>2.9459459459459501</v>
      </c>
      <c r="Q1251" s="77">
        <v>3687.4059999999999</v>
      </c>
      <c r="R1251" s="82">
        <v>0.250832751953382</v>
      </c>
      <c r="S1251" s="77">
        <v>2708.1460000000002</v>
      </c>
      <c r="T1251" s="82">
        <v>0.18421939810033</v>
      </c>
      <c r="U1251" s="83">
        <v>248</v>
      </c>
      <c r="V1251" s="84">
        <v>30</v>
      </c>
    </row>
    <row r="1252" spans="1:22" x14ac:dyDescent="0.25">
      <c r="A1252" s="18" t="str">
        <f t="shared" si="19"/>
        <v>202403-North Central49</v>
      </c>
      <c r="B1252" s="76">
        <v>2024</v>
      </c>
      <c r="C1252" s="77">
        <v>469339</v>
      </c>
      <c r="D1252" s="77" t="s">
        <v>123</v>
      </c>
      <c r="E1252" s="77" t="s">
        <v>471</v>
      </c>
      <c r="F1252" s="77" t="s">
        <v>419</v>
      </c>
      <c r="G1252" s="78" t="s">
        <v>533</v>
      </c>
      <c r="H1252" s="77" t="s">
        <v>2</v>
      </c>
      <c r="I1252" s="77" t="s">
        <v>10</v>
      </c>
      <c r="J1252" s="79">
        <v>34</v>
      </c>
      <c r="K1252" s="79">
        <v>100</v>
      </c>
      <c r="L1252" s="79">
        <v>314</v>
      </c>
      <c r="M1252" s="80">
        <v>14635.888000000001</v>
      </c>
      <c r="N1252" s="80">
        <v>430.46729411764699</v>
      </c>
      <c r="O1252" s="81">
        <v>2.9411764705882399</v>
      </c>
      <c r="P1252" s="81">
        <v>3.14</v>
      </c>
      <c r="Q1252" s="77">
        <v>4374.3879999999999</v>
      </c>
      <c r="R1252" s="82">
        <v>0.29888094251609498</v>
      </c>
      <c r="S1252" s="77">
        <v>3212.038</v>
      </c>
      <c r="T1252" s="82">
        <v>0.21946314429298699</v>
      </c>
      <c r="U1252" s="83">
        <v>249</v>
      </c>
      <c r="V1252" s="84">
        <v>49</v>
      </c>
    </row>
    <row r="1253" spans="1:22" x14ac:dyDescent="0.25">
      <c r="A1253" s="18" t="str">
        <f t="shared" si="19"/>
        <v>202405-North East35</v>
      </c>
      <c r="B1253" s="76">
        <v>2024</v>
      </c>
      <c r="C1253" s="77">
        <v>875444</v>
      </c>
      <c r="D1253" s="77" t="s">
        <v>243</v>
      </c>
      <c r="E1253" s="77" t="s">
        <v>473</v>
      </c>
      <c r="F1253" s="77" t="s">
        <v>407</v>
      </c>
      <c r="G1253" s="78" t="s">
        <v>535</v>
      </c>
      <c r="H1253" s="77" t="s">
        <v>9</v>
      </c>
      <c r="I1253" s="77" t="s">
        <v>10</v>
      </c>
      <c r="J1253" s="79">
        <v>47</v>
      </c>
      <c r="K1253" s="79">
        <v>120</v>
      </c>
      <c r="L1253" s="79">
        <v>255</v>
      </c>
      <c r="M1253" s="80">
        <v>14285.96</v>
      </c>
      <c r="N1253" s="80">
        <v>303.95659574468101</v>
      </c>
      <c r="O1253" s="81">
        <v>2.5531914893617</v>
      </c>
      <c r="P1253" s="81">
        <v>2.125</v>
      </c>
      <c r="Q1253" s="77">
        <v>4438.71</v>
      </c>
      <c r="R1253" s="82">
        <v>0.310704355885079</v>
      </c>
      <c r="S1253" s="77">
        <v>2804.36</v>
      </c>
      <c r="T1253" s="82">
        <v>0.19630182360863399</v>
      </c>
      <c r="U1253" s="83">
        <v>250</v>
      </c>
      <c r="V1253" s="84">
        <v>35</v>
      </c>
    </row>
    <row r="1254" spans="1:22" x14ac:dyDescent="0.25">
      <c r="A1254" s="18" t="str">
        <f t="shared" si="19"/>
        <v>202404-South Central49</v>
      </c>
      <c r="B1254" s="76">
        <v>2024</v>
      </c>
      <c r="C1254" s="77">
        <v>833290</v>
      </c>
      <c r="D1254" s="77" t="s">
        <v>234</v>
      </c>
      <c r="E1254" s="77" t="s">
        <v>472</v>
      </c>
      <c r="F1254" s="77" t="s">
        <v>421</v>
      </c>
      <c r="G1254" s="78" t="s">
        <v>534</v>
      </c>
      <c r="H1254" s="77" t="s">
        <v>9</v>
      </c>
      <c r="I1254" s="77" t="s">
        <v>10</v>
      </c>
      <c r="J1254" s="79">
        <v>32</v>
      </c>
      <c r="K1254" s="79">
        <v>135</v>
      </c>
      <c r="L1254" s="79">
        <v>360</v>
      </c>
      <c r="M1254" s="80">
        <v>14130</v>
      </c>
      <c r="N1254" s="80">
        <v>441.5625</v>
      </c>
      <c r="O1254" s="81">
        <v>4.21875</v>
      </c>
      <c r="P1254" s="81">
        <v>2.6666666666666701</v>
      </c>
      <c r="Q1254" s="77">
        <v>0</v>
      </c>
      <c r="R1254" s="82">
        <v>0</v>
      </c>
      <c r="S1254" s="77">
        <v>-1061.56</v>
      </c>
      <c r="T1254" s="82">
        <v>-7.51280962491154E-2</v>
      </c>
      <c r="U1254" s="83">
        <v>251</v>
      </c>
      <c r="V1254" s="84">
        <v>49</v>
      </c>
    </row>
    <row r="1255" spans="1:22" x14ac:dyDescent="0.25">
      <c r="A1255" s="18" t="str">
        <f t="shared" si="19"/>
        <v>202404-South Central50</v>
      </c>
      <c r="B1255" s="76">
        <v>2024</v>
      </c>
      <c r="C1255" s="77">
        <v>868970</v>
      </c>
      <c r="D1255" s="77" t="s">
        <v>377</v>
      </c>
      <c r="E1255" s="77" t="s">
        <v>472</v>
      </c>
      <c r="F1255" s="77" t="s">
        <v>421</v>
      </c>
      <c r="G1255" s="78" t="s">
        <v>534</v>
      </c>
      <c r="H1255" s="77" t="s">
        <v>9</v>
      </c>
      <c r="I1255" s="77" t="s">
        <v>10</v>
      </c>
      <c r="J1255" s="79">
        <v>33</v>
      </c>
      <c r="K1255" s="79">
        <v>101</v>
      </c>
      <c r="L1255" s="79">
        <v>268</v>
      </c>
      <c r="M1255" s="80">
        <v>14108.6304</v>
      </c>
      <c r="N1255" s="80">
        <v>427.53425454545402</v>
      </c>
      <c r="O1255" s="81">
        <v>3.0606060606060601</v>
      </c>
      <c r="P1255" s="81">
        <v>2.65346534653465</v>
      </c>
      <c r="Q1255" s="77">
        <v>3044.8804</v>
      </c>
      <c r="R1255" s="82">
        <v>0.21581686624947</v>
      </c>
      <c r="S1255" s="77">
        <v>1988.8004000000001</v>
      </c>
      <c r="T1255" s="82">
        <v>0.140963392165975</v>
      </c>
      <c r="U1255" s="83">
        <v>252</v>
      </c>
      <c r="V1255" s="84">
        <v>50</v>
      </c>
    </row>
    <row r="1256" spans="1:22" x14ac:dyDescent="0.25">
      <c r="A1256" s="18" t="str">
        <f t="shared" si="19"/>
        <v>202402-South West38</v>
      </c>
      <c r="B1256" s="76">
        <v>2024</v>
      </c>
      <c r="C1256" s="77">
        <v>128453</v>
      </c>
      <c r="D1256" s="77" t="s">
        <v>130</v>
      </c>
      <c r="E1256" s="77" t="s">
        <v>474</v>
      </c>
      <c r="F1256" s="77" t="s">
        <v>402</v>
      </c>
      <c r="G1256" s="78" t="s">
        <v>538</v>
      </c>
      <c r="H1256" s="77" t="s">
        <v>2</v>
      </c>
      <c r="I1256" s="77" t="s">
        <v>10</v>
      </c>
      <c r="J1256" s="79">
        <v>8</v>
      </c>
      <c r="K1256" s="79">
        <v>114</v>
      </c>
      <c r="L1256" s="79">
        <v>353</v>
      </c>
      <c r="M1256" s="80">
        <v>13703.37</v>
      </c>
      <c r="N1256" s="80">
        <v>1712.9212500000001</v>
      </c>
      <c r="O1256" s="81">
        <v>14.25</v>
      </c>
      <c r="P1256" s="81">
        <v>3.09649122807018</v>
      </c>
      <c r="Q1256" s="77">
        <v>1890.12</v>
      </c>
      <c r="R1256" s="82">
        <v>0.13793103448275901</v>
      </c>
      <c r="S1256" s="77">
        <v>1542.37</v>
      </c>
      <c r="T1256" s="82">
        <v>0.112554065167911</v>
      </c>
      <c r="U1256" s="83">
        <v>253</v>
      </c>
      <c r="V1256" s="84">
        <v>38</v>
      </c>
    </row>
    <row r="1257" spans="1:22" x14ac:dyDescent="0.25">
      <c r="A1257" s="18" t="str">
        <f t="shared" si="19"/>
        <v>202401-North West52</v>
      </c>
      <c r="B1257" s="76">
        <v>2024</v>
      </c>
      <c r="C1257" s="77">
        <v>469339</v>
      </c>
      <c r="D1257" s="77" t="s">
        <v>123</v>
      </c>
      <c r="E1257" s="77" t="s">
        <v>475</v>
      </c>
      <c r="F1257" s="77" t="s">
        <v>416</v>
      </c>
      <c r="G1257" s="78" t="s">
        <v>533</v>
      </c>
      <c r="H1257" s="77" t="s">
        <v>2</v>
      </c>
      <c r="I1257" s="77" t="s">
        <v>10</v>
      </c>
      <c r="J1257" s="79">
        <v>22</v>
      </c>
      <c r="K1257" s="79">
        <v>74</v>
      </c>
      <c r="L1257" s="79">
        <v>257</v>
      </c>
      <c r="M1257" s="80">
        <v>13422.744000000001</v>
      </c>
      <c r="N1257" s="80">
        <v>610.124727272727</v>
      </c>
      <c r="O1257" s="81">
        <v>3.3636363636363602</v>
      </c>
      <c r="P1257" s="81">
        <v>3.4729729729729701</v>
      </c>
      <c r="Q1257" s="77">
        <v>4058.2440000000001</v>
      </c>
      <c r="R1257" s="82">
        <v>0.30234086264328702</v>
      </c>
      <c r="S1257" s="77">
        <v>3326.6439999999998</v>
      </c>
      <c r="T1257" s="82">
        <v>0.24783635894419201</v>
      </c>
      <c r="U1257" s="83">
        <v>254</v>
      </c>
      <c r="V1257" s="84">
        <v>52</v>
      </c>
    </row>
    <row r="1258" spans="1:22" x14ac:dyDescent="0.25">
      <c r="A1258" s="18" t="str">
        <f t="shared" si="19"/>
        <v>202405-North East36</v>
      </c>
      <c r="B1258" s="76">
        <v>2024</v>
      </c>
      <c r="C1258" s="77">
        <v>642395</v>
      </c>
      <c r="D1258" s="77" t="s">
        <v>509</v>
      </c>
      <c r="E1258" s="77" t="s">
        <v>473</v>
      </c>
      <c r="F1258" s="77" t="s">
        <v>423</v>
      </c>
      <c r="G1258" s="78" t="s">
        <v>537</v>
      </c>
      <c r="H1258" s="77" t="s">
        <v>2</v>
      </c>
      <c r="I1258" s="77" t="s">
        <v>10</v>
      </c>
      <c r="J1258" s="79">
        <v>37</v>
      </c>
      <c r="K1258" s="79">
        <v>90</v>
      </c>
      <c r="L1258" s="79">
        <v>262</v>
      </c>
      <c r="M1258" s="80">
        <v>13232.7</v>
      </c>
      <c r="N1258" s="80">
        <v>357.640540540541</v>
      </c>
      <c r="O1258" s="81">
        <v>2.4324324324324298</v>
      </c>
      <c r="P1258" s="81">
        <v>2.9111111111111101</v>
      </c>
      <c r="Q1258" s="77">
        <v>2205.4499999999998</v>
      </c>
      <c r="R1258" s="82">
        <v>0.16666666666666699</v>
      </c>
      <c r="S1258" s="77">
        <v>922.45</v>
      </c>
      <c r="T1258" s="82">
        <v>6.9709885359752796E-2</v>
      </c>
      <c r="U1258" s="83">
        <v>255</v>
      </c>
      <c r="V1258" s="84">
        <v>36</v>
      </c>
    </row>
    <row r="1259" spans="1:22" x14ac:dyDescent="0.25">
      <c r="A1259" s="18" t="str">
        <f t="shared" si="19"/>
        <v>202403-North Central50</v>
      </c>
      <c r="B1259" s="76">
        <v>2024</v>
      </c>
      <c r="C1259" s="77">
        <v>136833</v>
      </c>
      <c r="D1259" s="77" t="s">
        <v>21</v>
      </c>
      <c r="E1259" s="77" t="s">
        <v>471</v>
      </c>
      <c r="F1259" s="77" t="s">
        <v>419</v>
      </c>
      <c r="G1259" s="78" t="s">
        <v>533</v>
      </c>
      <c r="H1259" s="77" t="s">
        <v>9</v>
      </c>
      <c r="I1259" s="77" t="s">
        <v>10</v>
      </c>
      <c r="J1259" s="79">
        <v>48</v>
      </c>
      <c r="K1259" s="79">
        <v>105</v>
      </c>
      <c r="L1259" s="79">
        <v>274</v>
      </c>
      <c r="M1259" s="80">
        <v>13206.608</v>
      </c>
      <c r="N1259" s="80">
        <v>275.13766666666697</v>
      </c>
      <c r="O1259" s="81">
        <v>2.1875</v>
      </c>
      <c r="P1259" s="81">
        <v>2.60952380952381</v>
      </c>
      <c r="Q1259" s="77">
        <v>4241.6080000000002</v>
      </c>
      <c r="R1259" s="82">
        <v>0.32117315816445802</v>
      </c>
      <c r="S1259" s="77">
        <v>2639.2080000000001</v>
      </c>
      <c r="T1259" s="82">
        <v>0.199839958905421</v>
      </c>
      <c r="U1259" s="83">
        <v>256</v>
      </c>
      <c r="V1259" s="84">
        <v>50</v>
      </c>
    </row>
    <row r="1260" spans="1:22" x14ac:dyDescent="0.25">
      <c r="A1260" s="18" t="str">
        <f t="shared" si="19"/>
        <v>202401-North West53</v>
      </c>
      <c r="B1260" s="76">
        <v>2024</v>
      </c>
      <c r="C1260" s="77">
        <v>604851</v>
      </c>
      <c r="D1260" s="77" t="s">
        <v>159</v>
      </c>
      <c r="E1260" s="77" t="s">
        <v>475</v>
      </c>
      <c r="F1260" s="77" t="s">
        <v>412</v>
      </c>
      <c r="G1260" s="78" t="s">
        <v>538</v>
      </c>
      <c r="H1260" s="77" t="s">
        <v>9</v>
      </c>
      <c r="I1260" s="77" t="s">
        <v>10</v>
      </c>
      <c r="J1260" s="79">
        <v>29</v>
      </c>
      <c r="K1260" s="79">
        <v>78</v>
      </c>
      <c r="L1260" s="79">
        <v>295</v>
      </c>
      <c r="M1260" s="80">
        <v>13122.674000000001</v>
      </c>
      <c r="N1260" s="80">
        <v>452.50599999999997</v>
      </c>
      <c r="O1260" s="81">
        <v>2.68965517241379</v>
      </c>
      <c r="P1260" s="81">
        <v>3.7820512820512802</v>
      </c>
      <c r="Q1260" s="77">
        <v>1682.924</v>
      </c>
      <c r="R1260" s="82">
        <v>0.128245508499259</v>
      </c>
      <c r="S1260" s="77">
        <v>736.36399999999901</v>
      </c>
      <c r="T1260" s="82">
        <v>5.61138682558142E-2</v>
      </c>
      <c r="U1260" s="83">
        <v>257</v>
      </c>
      <c r="V1260" s="84">
        <v>53</v>
      </c>
    </row>
    <row r="1261" spans="1:22" x14ac:dyDescent="0.25">
      <c r="A1261" s="18" t="str">
        <f t="shared" si="19"/>
        <v>202405-North East37</v>
      </c>
      <c r="B1261" s="76">
        <v>2024</v>
      </c>
      <c r="C1261" s="77">
        <v>944227</v>
      </c>
      <c r="D1261" s="77" t="s">
        <v>381</v>
      </c>
      <c r="E1261" s="77" t="s">
        <v>473</v>
      </c>
      <c r="F1261" s="77" t="s">
        <v>423</v>
      </c>
      <c r="G1261" s="78" t="s">
        <v>535</v>
      </c>
      <c r="H1261" s="77" t="s">
        <v>9</v>
      </c>
      <c r="I1261" s="77" t="s">
        <v>10</v>
      </c>
      <c r="J1261" s="79">
        <v>47</v>
      </c>
      <c r="K1261" s="79">
        <v>65</v>
      </c>
      <c r="L1261" s="79">
        <v>206</v>
      </c>
      <c r="M1261" s="80">
        <v>13107.951999999999</v>
      </c>
      <c r="N1261" s="80">
        <v>278.89259574468099</v>
      </c>
      <c r="O1261" s="81">
        <v>1.3829787234042601</v>
      </c>
      <c r="P1261" s="81">
        <v>3.16923076923077</v>
      </c>
      <c r="Q1261" s="77">
        <v>4028.4520000000002</v>
      </c>
      <c r="R1261" s="82">
        <v>0.30732886418869998</v>
      </c>
      <c r="S1261" s="77">
        <v>2452.9520000000002</v>
      </c>
      <c r="T1261" s="82">
        <v>0.18713464925718401</v>
      </c>
      <c r="U1261" s="83">
        <v>258</v>
      </c>
      <c r="V1261" s="84">
        <v>37</v>
      </c>
    </row>
    <row r="1262" spans="1:22" x14ac:dyDescent="0.25">
      <c r="A1262" s="18" t="str">
        <f t="shared" si="19"/>
        <v>202406-South East31</v>
      </c>
      <c r="B1262" s="76">
        <v>2024</v>
      </c>
      <c r="C1262" s="77">
        <v>652071</v>
      </c>
      <c r="D1262" s="77" t="s">
        <v>485</v>
      </c>
      <c r="E1262" s="77" t="s">
        <v>476</v>
      </c>
      <c r="F1262" s="77" t="s">
        <v>523</v>
      </c>
      <c r="G1262" s="78" t="s">
        <v>536</v>
      </c>
      <c r="H1262" s="77" t="s">
        <v>9</v>
      </c>
      <c r="I1262" s="77" t="s">
        <v>10</v>
      </c>
      <c r="J1262" s="79">
        <v>24</v>
      </c>
      <c r="K1262" s="79">
        <v>73</v>
      </c>
      <c r="L1262" s="79">
        <v>228</v>
      </c>
      <c r="M1262" s="80">
        <v>13005.8784</v>
      </c>
      <c r="N1262" s="80">
        <v>541.91160000000002</v>
      </c>
      <c r="O1262" s="81">
        <v>3.0416666666666701</v>
      </c>
      <c r="P1262" s="81">
        <v>3.1232876712328799</v>
      </c>
      <c r="Q1262" s="77">
        <v>2712.3784000000001</v>
      </c>
      <c r="R1262" s="82">
        <v>0.208550189120636</v>
      </c>
      <c r="S1262" s="77">
        <v>1888.0784000000001</v>
      </c>
      <c r="T1262" s="82">
        <v>0.14517115583673301</v>
      </c>
      <c r="U1262" s="83">
        <v>259</v>
      </c>
      <c r="V1262" s="84">
        <v>31</v>
      </c>
    </row>
    <row r="1263" spans="1:22" x14ac:dyDescent="0.25">
      <c r="A1263" s="18" t="str">
        <f t="shared" si="19"/>
        <v>202403-North Central51</v>
      </c>
      <c r="B1263" s="76">
        <v>2024</v>
      </c>
      <c r="C1263" s="77">
        <v>812659</v>
      </c>
      <c r="D1263" s="77" t="s">
        <v>228</v>
      </c>
      <c r="E1263" s="77" t="s">
        <v>471</v>
      </c>
      <c r="F1263" s="77" t="s">
        <v>419</v>
      </c>
      <c r="G1263" s="78" t="s">
        <v>533</v>
      </c>
      <c r="H1263" s="77" t="s">
        <v>9</v>
      </c>
      <c r="I1263" s="77" t="s">
        <v>10</v>
      </c>
      <c r="J1263" s="79">
        <v>48</v>
      </c>
      <c r="K1263" s="79">
        <v>75</v>
      </c>
      <c r="L1263" s="79">
        <v>234</v>
      </c>
      <c r="M1263" s="80">
        <v>12956.528</v>
      </c>
      <c r="N1263" s="80">
        <v>269.92766666666699</v>
      </c>
      <c r="O1263" s="81">
        <v>1.5625</v>
      </c>
      <c r="P1263" s="81">
        <v>3.12</v>
      </c>
      <c r="Q1263" s="77">
        <v>3568.2779999999998</v>
      </c>
      <c r="R1263" s="82">
        <v>0.27540387363034302</v>
      </c>
      <c r="S1263" s="77">
        <v>1997.778</v>
      </c>
      <c r="T1263" s="82">
        <v>0.15419084495475899</v>
      </c>
      <c r="U1263" s="83">
        <v>260</v>
      </c>
      <c r="V1263" s="84">
        <v>51</v>
      </c>
    </row>
    <row r="1264" spans="1:22" x14ac:dyDescent="0.25">
      <c r="A1264" s="18" t="str">
        <f t="shared" si="19"/>
        <v>202405-North East38</v>
      </c>
      <c r="B1264" s="76">
        <v>2024</v>
      </c>
      <c r="C1264" s="77">
        <v>427511</v>
      </c>
      <c r="D1264" s="77" t="s">
        <v>112</v>
      </c>
      <c r="E1264" s="77" t="s">
        <v>473</v>
      </c>
      <c r="F1264" s="77" t="s">
        <v>425</v>
      </c>
      <c r="G1264" s="78" t="s">
        <v>535</v>
      </c>
      <c r="H1264" s="77" t="s">
        <v>9</v>
      </c>
      <c r="I1264" s="77" t="s">
        <v>10</v>
      </c>
      <c r="J1264" s="79">
        <v>57</v>
      </c>
      <c r="K1264" s="79">
        <v>66</v>
      </c>
      <c r="L1264" s="79">
        <v>255</v>
      </c>
      <c r="M1264" s="80">
        <v>12947.4</v>
      </c>
      <c r="N1264" s="80">
        <v>227.14736842105299</v>
      </c>
      <c r="O1264" s="81">
        <v>1.15789473684211</v>
      </c>
      <c r="P1264" s="81">
        <v>3.8636363636363602</v>
      </c>
      <c r="Q1264" s="77">
        <v>2157.9</v>
      </c>
      <c r="R1264" s="82">
        <v>0.16666666666666699</v>
      </c>
      <c r="S1264" s="77">
        <v>261.3</v>
      </c>
      <c r="T1264" s="82">
        <v>2.0181658093516901E-2</v>
      </c>
      <c r="U1264" s="83">
        <v>261</v>
      </c>
      <c r="V1264" s="84">
        <v>38</v>
      </c>
    </row>
    <row r="1265" spans="1:22" x14ac:dyDescent="0.25">
      <c r="A1265" s="18" t="str">
        <f t="shared" si="19"/>
        <v>202401-North West54</v>
      </c>
      <c r="B1265" s="76">
        <v>2024</v>
      </c>
      <c r="C1265" s="77">
        <v>970339</v>
      </c>
      <c r="D1265" s="77" t="s">
        <v>268</v>
      </c>
      <c r="E1265" s="77" t="s">
        <v>475</v>
      </c>
      <c r="F1265" s="77" t="s">
        <v>409</v>
      </c>
      <c r="G1265" s="78" t="s">
        <v>538</v>
      </c>
      <c r="H1265" s="77" t="s">
        <v>9</v>
      </c>
      <c r="I1265" s="77" t="s">
        <v>10</v>
      </c>
      <c r="J1265" s="79">
        <v>41</v>
      </c>
      <c r="K1265" s="79">
        <v>83</v>
      </c>
      <c r="L1265" s="79">
        <v>219</v>
      </c>
      <c r="M1265" s="80">
        <v>12894.248</v>
      </c>
      <c r="N1265" s="80">
        <v>314.49385365853698</v>
      </c>
      <c r="O1265" s="81">
        <v>2.0243902439024399</v>
      </c>
      <c r="P1265" s="81">
        <v>2.6385542168674698</v>
      </c>
      <c r="Q1265" s="77">
        <v>3766.248</v>
      </c>
      <c r="R1265" s="82">
        <v>0.29208744860498997</v>
      </c>
      <c r="S1265" s="77">
        <v>2453.248</v>
      </c>
      <c r="T1265" s="82">
        <v>0.19025909847553699</v>
      </c>
      <c r="U1265" s="83">
        <v>262</v>
      </c>
      <c r="V1265" s="84">
        <v>54</v>
      </c>
    </row>
    <row r="1266" spans="1:22" x14ac:dyDescent="0.25">
      <c r="A1266" s="18" t="str">
        <f t="shared" si="19"/>
        <v>202406-South East32</v>
      </c>
      <c r="B1266" s="76">
        <v>2024</v>
      </c>
      <c r="C1266" s="77">
        <v>547050</v>
      </c>
      <c r="D1266" s="77" t="s">
        <v>137</v>
      </c>
      <c r="E1266" s="77" t="s">
        <v>476</v>
      </c>
      <c r="F1266" s="77" t="s">
        <v>397</v>
      </c>
      <c r="G1266" s="78" t="s">
        <v>536</v>
      </c>
      <c r="H1266" s="77" t="s">
        <v>2</v>
      </c>
      <c r="I1266" s="77" t="s">
        <v>10</v>
      </c>
      <c r="J1266" s="79">
        <v>64</v>
      </c>
      <c r="K1266" s="79">
        <v>100</v>
      </c>
      <c r="L1266" s="79">
        <v>314</v>
      </c>
      <c r="M1266" s="80">
        <v>12844.2</v>
      </c>
      <c r="N1266" s="80">
        <v>200.69062500000001</v>
      </c>
      <c r="O1266" s="81">
        <v>1.5625</v>
      </c>
      <c r="P1266" s="81">
        <v>3.14</v>
      </c>
      <c r="Q1266" s="77">
        <v>2140.6999999999998</v>
      </c>
      <c r="R1266" s="82">
        <v>0.16666666666666699</v>
      </c>
      <c r="S1266" s="77">
        <v>46.699999999999697</v>
      </c>
      <c r="T1266" s="82">
        <v>3.63588234378161E-3</v>
      </c>
      <c r="U1266" s="83">
        <v>263</v>
      </c>
      <c r="V1266" s="84">
        <v>32</v>
      </c>
    </row>
    <row r="1267" spans="1:22" x14ac:dyDescent="0.25">
      <c r="A1267" s="18" t="str">
        <f t="shared" si="19"/>
        <v>202404-South Central51</v>
      </c>
      <c r="B1267" s="76">
        <v>2024</v>
      </c>
      <c r="C1267" s="77">
        <v>521200</v>
      </c>
      <c r="D1267" s="77" t="s">
        <v>356</v>
      </c>
      <c r="E1267" s="77" t="s">
        <v>472</v>
      </c>
      <c r="F1267" s="77" t="s">
        <v>421</v>
      </c>
      <c r="G1267" s="78" t="s">
        <v>534</v>
      </c>
      <c r="H1267" s="77" t="s">
        <v>9</v>
      </c>
      <c r="I1267" s="77" t="s">
        <v>10</v>
      </c>
      <c r="J1267" s="79">
        <v>42</v>
      </c>
      <c r="K1267" s="79">
        <v>82</v>
      </c>
      <c r="L1267" s="79">
        <v>262</v>
      </c>
      <c r="M1267" s="80">
        <v>12780.2736</v>
      </c>
      <c r="N1267" s="80">
        <v>304.29222857142901</v>
      </c>
      <c r="O1267" s="81">
        <v>1.9523809523809501</v>
      </c>
      <c r="P1267" s="81">
        <v>3.1951219512195101</v>
      </c>
      <c r="Q1267" s="77">
        <v>3126.7736</v>
      </c>
      <c r="R1267" s="82">
        <v>0.244656233337602</v>
      </c>
      <c r="S1267" s="77">
        <v>1827.7336</v>
      </c>
      <c r="T1267" s="82">
        <v>0.143012087002582</v>
      </c>
      <c r="U1267" s="83">
        <v>264</v>
      </c>
      <c r="V1267" s="84">
        <v>51</v>
      </c>
    </row>
    <row r="1268" spans="1:22" x14ac:dyDescent="0.25">
      <c r="A1268" s="18" t="str">
        <f t="shared" si="19"/>
        <v>202403-North Central52</v>
      </c>
      <c r="B1268" s="76">
        <v>2024</v>
      </c>
      <c r="C1268" s="77">
        <v>688564</v>
      </c>
      <c r="D1268" s="77" t="s">
        <v>176</v>
      </c>
      <c r="E1268" s="77" t="s">
        <v>471</v>
      </c>
      <c r="F1268" s="77" t="s">
        <v>413</v>
      </c>
      <c r="G1268" s="78" t="s">
        <v>534</v>
      </c>
      <c r="H1268" s="77" t="s">
        <v>2</v>
      </c>
      <c r="I1268" s="77" t="s">
        <v>10</v>
      </c>
      <c r="J1268" s="79">
        <v>58</v>
      </c>
      <c r="K1268" s="79">
        <v>85</v>
      </c>
      <c r="L1268" s="79">
        <v>274</v>
      </c>
      <c r="M1268" s="80">
        <v>12676.514999999999</v>
      </c>
      <c r="N1268" s="80">
        <v>218.560603448276</v>
      </c>
      <c r="O1268" s="81">
        <v>1.4655172413793101</v>
      </c>
      <c r="P1268" s="81">
        <v>3.22352941176471</v>
      </c>
      <c r="Q1268" s="77">
        <v>1556.7650000000001</v>
      </c>
      <c r="R1268" s="82">
        <v>0.12280701754386</v>
      </c>
      <c r="S1268" s="77">
        <v>-334.73499999999802</v>
      </c>
      <c r="T1268" s="82">
        <v>-2.6405916768133701E-2</v>
      </c>
      <c r="U1268" s="83">
        <v>265</v>
      </c>
      <c r="V1268" s="84">
        <v>52</v>
      </c>
    </row>
    <row r="1269" spans="1:22" x14ac:dyDescent="0.25">
      <c r="A1269" s="18" t="str">
        <f t="shared" si="19"/>
        <v>202404-South Central52</v>
      </c>
      <c r="B1269" s="76">
        <v>2024</v>
      </c>
      <c r="C1269" s="77">
        <v>317731</v>
      </c>
      <c r="D1269" s="77" t="s">
        <v>348</v>
      </c>
      <c r="E1269" s="77" t="s">
        <v>472</v>
      </c>
      <c r="F1269" s="77" t="s">
        <v>421</v>
      </c>
      <c r="G1269" s="78" t="s">
        <v>534</v>
      </c>
      <c r="H1269" s="77" t="s">
        <v>9</v>
      </c>
      <c r="I1269" s="77" t="s">
        <v>10</v>
      </c>
      <c r="J1269" s="79">
        <v>46</v>
      </c>
      <c r="K1269" s="79">
        <v>96</v>
      </c>
      <c r="L1269" s="79">
        <v>278</v>
      </c>
      <c r="M1269" s="80">
        <v>12490.954</v>
      </c>
      <c r="N1269" s="80">
        <v>271.54247826086998</v>
      </c>
      <c r="O1269" s="81">
        <v>2.0869565217391299</v>
      </c>
      <c r="P1269" s="81">
        <v>2.8958333333333299</v>
      </c>
      <c r="Q1269" s="77">
        <v>2664.9540000000002</v>
      </c>
      <c r="R1269" s="82">
        <v>0.213350717647347</v>
      </c>
      <c r="S1269" s="77">
        <v>1236.394</v>
      </c>
      <c r="T1269" s="82">
        <v>9.8983152127531504E-2</v>
      </c>
      <c r="U1269" s="83">
        <v>266</v>
      </c>
      <c r="V1269" s="84">
        <v>52</v>
      </c>
    </row>
    <row r="1270" spans="1:22" x14ac:dyDescent="0.25">
      <c r="A1270" s="18" t="str">
        <f t="shared" si="19"/>
        <v>202405-North East39</v>
      </c>
      <c r="B1270" s="76">
        <v>2024</v>
      </c>
      <c r="C1270" s="77">
        <v>167602</v>
      </c>
      <c r="D1270" s="77" t="s">
        <v>5</v>
      </c>
      <c r="E1270" s="77" t="s">
        <v>473</v>
      </c>
      <c r="F1270" s="77" t="s">
        <v>406</v>
      </c>
      <c r="G1270" s="78" t="s">
        <v>534</v>
      </c>
      <c r="H1270" s="77" t="s">
        <v>2</v>
      </c>
      <c r="I1270" s="77" t="s">
        <v>10</v>
      </c>
      <c r="J1270" s="79">
        <v>34</v>
      </c>
      <c r="K1270" s="79">
        <v>71</v>
      </c>
      <c r="L1270" s="79">
        <v>308</v>
      </c>
      <c r="M1270" s="80">
        <v>12464.345600000001</v>
      </c>
      <c r="N1270" s="80">
        <v>366.59840000000003</v>
      </c>
      <c r="O1270" s="81">
        <v>2.0882352941176499</v>
      </c>
      <c r="P1270" s="81">
        <v>4.3380281690140796</v>
      </c>
      <c r="Q1270" s="77">
        <v>2596.3456000000001</v>
      </c>
      <c r="R1270" s="82">
        <v>0.20830179805027199</v>
      </c>
      <c r="S1270" s="77">
        <v>1430.7955999999999</v>
      </c>
      <c r="T1270" s="82">
        <v>0.114791072545357</v>
      </c>
      <c r="U1270" s="83">
        <v>267</v>
      </c>
      <c r="V1270" s="84">
        <v>39</v>
      </c>
    </row>
    <row r="1271" spans="1:22" x14ac:dyDescent="0.25">
      <c r="A1271" s="18" t="str">
        <f t="shared" si="19"/>
        <v>202401-North West55</v>
      </c>
      <c r="B1271" s="76">
        <v>2024</v>
      </c>
      <c r="C1271" s="77">
        <v>948416</v>
      </c>
      <c r="D1271" s="77" t="s">
        <v>262</v>
      </c>
      <c r="E1271" s="77" t="s">
        <v>475</v>
      </c>
      <c r="F1271" s="77" t="s">
        <v>409</v>
      </c>
      <c r="G1271" s="78" t="s">
        <v>538</v>
      </c>
      <c r="H1271" s="77" t="s">
        <v>9</v>
      </c>
      <c r="I1271" s="77" t="s">
        <v>10</v>
      </c>
      <c r="J1271" s="79">
        <v>32</v>
      </c>
      <c r="K1271" s="79">
        <v>66</v>
      </c>
      <c r="L1271" s="79">
        <v>183</v>
      </c>
      <c r="M1271" s="80">
        <v>12404.136</v>
      </c>
      <c r="N1271" s="80">
        <v>387.62925000000001</v>
      </c>
      <c r="O1271" s="81">
        <v>2.0625</v>
      </c>
      <c r="P1271" s="81">
        <v>2.7727272727272698</v>
      </c>
      <c r="Q1271" s="77">
        <v>3383.136</v>
      </c>
      <c r="R1271" s="82">
        <v>0.27274257554093201</v>
      </c>
      <c r="S1271" s="77">
        <v>2357.616</v>
      </c>
      <c r="T1271" s="82">
        <v>0.19006692606401601</v>
      </c>
      <c r="U1271" s="83">
        <v>268</v>
      </c>
      <c r="V1271" s="84">
        <v>55</v>
      </c>
    </row>
    <row r="1272" spans="1:22" x14ac:dyDescent="0.25">
      <c r="A1272" s="18" t="str">
        <f t="shared" si="19"/>
        <v>202405-North East40</v>
      </c>
      <c r="B1272" s="76">
        <v>2024</v>
      </c>
      <c r="C1272" s="77">
        <v>365924</v>
      </c>
      <c r="D1272" s="77" t="s">
        <v>310</v>
      </c>
      <c r="E1272" s="77" t="s">
        <v>473</v>
      </c>
      <c r="F1272" s="77" t="s">
        <v>407</v>
      </c>
      <c r="G1272" s="78" t="s">
        <v>535</v>
      </c>
      <c r="H1272" s="77" t="s">
        <v>9</v>
      </c>
      <c r="I1272" s="77" t="s">
        <v>10</v>
      </c>
      <c r="J1272" s="79">
        <v>45</v>
      </c>
      <c r="K1272" s="79">
        <v>83</v>
      </c>
      <c r="L1272" s="79">
        <v>202</v>
      </c>
      <c r="M1272" s="80">
        <v>12388.784</v>
      </c>
      <c r="N1272" s="80">
        <v>275.30631111111097</v>
      </c>
      <c r="O1272" s="81">
        <v>1.8444444444444399</v>
      </c>
      <c r="P1272" s="81">
        <v>2.4337349397590402</v>
      </c>
      <c r="Q1272" s="77">
        <v>3767.2840000000001</v>
      </c>
      <c r="R1272" s="82">
        <v>0.30408827855905801</v>
      </c>
      <c r="S1272" s="77">
        <v>2235.9839999999999</v>
      </c>
      <c r="T1272" s="82">
        <v>0.18048454150141</v>
      </c>
      <c r="U1272" s="83">
        <v>269</v>
      </c>
      <c r="V1272" s="84">
        <v>40</v>
      </c>
    </row>
    <row r="1273" spans="1:22" x14ac:dyDescent="0.25">
      <c r="A1273" s="18" t="str">
        <f t="shared" si="19"/>
        <v>202405-North East41</v>
      </c>
      <c r="B1273" s="76">
        <v>2024</v>
      </c>
      <c r="C1273" s="77">
        <v>553736</v>
      </c>
      <c r="D1273" s="77" t="s">
        <v>501</v>
      </c>
      <c r="E1273" s="77" t="s">
        <v>473</v>
      </c>
      <c r="F1273" s="77" t="s">
        <v>522</v>
      </c>
      <c r="G1273" s="78" t="s">
        <v>535</v>
      </c>
      <c r="H1273" s="77" t="s">
        <v>9</v>
      </c>
      <c r="I1273" s="77" t="s">
        <v>10</v>
      </c>
      <c r="J1273" s="79">
        <v>19</v>
      </c>
      <c r="K1273" s="79">
        <v>77</v>
      </c>
      <c r="L1273" s="79">
        <v>241</v>
      </c>
      <c r="M1273" s="80">
        <v>12297.272000000001</v>
      </c>
      <c r="N1273" s="80">
        <v>647.22484210526295</v>
      </c>
      <c r="O1273" s="81">
        <v>4.0526315789473699</v>
      </c>
      <c r="P1273" s="81">
        <v>3.1298701298701301</v>
      </c>
      <c r="Q1273" s="77">
        <v>4024.7719999999999</v>
      </c>
      <c r="R1273" s="82">
        <v>0.32728982493027697</v>
      </c>
      <c r="S1273" s="77">
        <v>3334.8220000000001</v>
      </c>
      <c r="T1273" s="82">
        <v>0.27118388533651999</v>
      </c>
      <c r="U1273" s="83">
        <v>270</v>
      </c>
      <c r="V1273" s="84">
        <v>41</v>
      </c>
    </row>
    <row r="1274" spans="1:22" x14ac:dyDescent="0.25">
      <c r="A1274" s="18" t="str">
        <f t="shared" si="19"/>
        <v>202404-South Central53</v>
      </c>
      <c r="B1274" s="76">
        <v>2024</v>
      </c>
      <c r="C1274" s="77">
        <v>650314</v>
      </c>
      <c r="D1274" s="77" t="s">
        <v>178</v>
      </c>
      <c r="E1274" s="77" t="s">
        <v>472</v>
      </c>
      <c r="F1274" s="77" t="s">
        <v>421</v>
      </c>
      <c r="G1274" s="78" t="s">
        <v>534</v>
      </c>
      <c r="H1274" s="77" t="s">
        <v>9</v>
      </c>
      <c r="I1274" s="77" t="s">
        <v>10</v>
      </c>
      <c r="J1274" s="79">
        <v>44</v>
      </c>
      <c r="K1274" s="79">
        <v>80</v>
      </c>
      <c r="L1274" s="79">
        <v>253</v>
      </c>
      <c r="M1274" s="80">
        <v>12248.376</v>
      </c>
      <c r="N1274" s="80">
        <v>278.37218181818201</v>
      </c>
      <c r="O1274" s="81">
        <v>1.8181818181818199</v>
      </c>
      <c r="P1274" s="81">
        <v>3.1625000000000001</v>
      </c>
      <c r="Q1274" s="77">
        <v>3610.1260000000002</v>
      </c>
      <c r="R1274" s="82">
        <v>0.29474323779740302</v>
      </c>
      <c r="S1274" s="77">
        <v>2254.1260000000002</v>
      </c>
      <c r="T1274" s="82">
        <v>0.18403468345517801</v>
      </c>
      <c r="U1274" s="83">
        <v>271</v>
      </c>
      <c r="V1274" s="84">
        <v>53</v>
      </c>
    </row>
    <row r="1275" spans="1:22" x14ac:dyDescent="0.25">
      <c r="A1275" s="18" t="str">
        <f t="shared" si="19"/>
        <v>202403-North Central53</v>
      </c>
      <c r="B1275" s="76">
        <v>2024</v>
      </c>
      <c r="C1275" s="77">
        <v>589473</v>
      </c>
      <c r="D1275" s="77" t="s">
        <v>155</v>
      </c>
      <c r="E1275" s="77" t="s">
        <v>471</v>
      </c>
      <c r="F1275" s="77" t="s">
        <v>419</v>
      </c>
      <c r="G1275" s="78" t="s">
        <v>533</v>
      </c>
      <c r="H1275" s="77" t="s">
        <v>9</v>
      </c>
      <c r="I1275" s="77" t="s">
        <v>10</v>
      </c>
      <c r="J1275" s="79">
        <v>30</v>
      </c>
      <c r="K1275" s="79">
        <v>70</v>
      </c>
      <c r="L1275" s="79">
        <v>219</v>
      </c>
      <c r="M1275" s="80">
        <v>12191.048000000001</v>
      </c>
      <c r="N1275" s="80">
        <v>406.36826666666701</v>
      </c>
      <c r="O1275" s="81">
        <v>2.3333333333333299</v>
      </c>
      <c r="P1275" s="81">
        <v>3.1285714285714299</v>
      </c>
      <c r="Q1275" s="77">
        <v>3454.0479999999998</v>
      </c>
      <c r="R1275" s="82">
        <v>0.28332658521236198</v>
      </c>
      <c r="S1275" s="77">
        <v>2448.1480000000001</v>
      </c>
      <c r="T1275" s="82">
        <v>0.20081522113603401</v>
      </c>
      <c r="U1275" s="83">
        <v>272</v>
      </c>
      <c r="V1275" s="84">
        <v>53</v>
      </c>
    </row>
    <row r="1276" spans="1:22" x14ac:dyDescent="0.25">
      <c r="A1276" s="18" t="str">
        <f t="shared" si="19"/>
        <v>202405-North East42</v>
      </c>
      <c r="B1276" s="76">
        <v>2024</v>
      </c>
      <c r="C1276" s="77">
        <v>865220</v>
      </c>
      <c r="D1276" s="77" t="s">
        <v>239</v>
      </c>
      <c r="E1276" s="77" t="s">
        <v>473</v>
      </c>
      <c r="F1276" s="77" t="s">
        <v>423</v>
      </c>
      <c r="G1276" s="78" t="s">
        <v>535</v>
      </c>
      <c r="H1276" s="77" t="s">
        <v>9</v>
      </c>
      <c r="I1276" s="77" t="s">
        <v>10</v>
      </c>
      <c r="J1276" s="79">
        <v>49</v>
      </c>
      <c r="K1276" s="79">
        <v>94</v>
      </c>
      <c r="L1276" s="79">
        <v>220</v>
      </c>
      <c r="M1276" s="80">
        <v>12140.64</v>
      </c>
      <c r="N1276" s="80">
        <v>247.76816326530599</v>
      </c>
      <c r="O1276" s="81">
        <v>1.9183673469387801</v>
      </c>
      <c r="P1276" s="81">
        <v>2.3404255319148901</v>
      </c>
      <c r="Q1276" s="77">
        <v>3751.14</v>
      </c>
      <c r="R1276" s="82">
        <v>0.30897382675048402</v>
      </c>
      <c r="S1276" s="77">
        <v>2080.84</v>
      </c>
      <c r="T1276" s="82">
        <v>0.171394588753147</v>
      </c>
      <c r="U1276" s="83">
        <v>273</v>
      </c>
      <c r="V1276" s="84">
        <v>42</v>
      </c>
    </row>
    <row r="1277" spans="1:22" x14ac:dyDescent="0.25">
      <c r="A1277" s="18" t="str">
        <f t="shared" si="19"/>
        <v>202405-North East43</v>
      </c>
      <c r="B1277" s="76">
        <v>2024</v>
      </c>
      <c r="C1277" s="77">
        <v>167210</v>
      </c>
      <c r="D1277" s="77" t="s">
        <v>32</v>
      </c>
      <c r="E1277" s="77" t="s">
        <v>473</v>
      </c>
      <c r="F1277" s="77" t="s">
        <v>423</v>
      </c>
      <c r="G1277" s="78" t="s">
        <v>535</v>
      </c>
      <c r="H1277" s="77" t="s">
        <v>9</v>
      </c>
      <c r="I1277" s="77" t="s">
        <v>10</v>
      </c>
      <c r="J1277" s="79">
        <v>30</v>
      </c>
      <c r="K1277" s="79">
        <v>75</v>
      </c>
      <c r="L1277" s="79">
        <v>223</v>
      </c>
      <c r="M1277" s="80">
        <v>12132.616</v>
      </c>
      <c r="N1277" s="80">
        <v>404.42053333333303</v>
      </c>
      <c r="O1277" s="81">
        <v>2.5</v>
      </c>
      <c r="P1277" s="81">
        <v>2.9733333333333301</v>
      </c>
      <c r="Q1277" s="77">
        <v>3548.866</v>
      </c>
      <c r="R1277" s="82">
        <v>0.29250624927056101</v>
      </c>
      <c r="S1277" s="77">
        <v>2506.366</v>
      </c>
      <c r="T1277" s="82">
        <v>0.20658083961447399</v>
      </c>
      <c r="U1277" s="83">
        <v>274</v>
      </c>
      <c r="V1277" s="84">
        <v>43</v>
      </c>
    </row>
    <row r="1278" spans="1:22" x14ac:dyDescent="0.25">
      <c r="A1278" s="18" t="str">
        <f t="shared" si="19"/>
        <v>202402-South West39</v>
      </c>
      <c r="B1278" s="76">
        <v>2024</v>
      </c>
      <c r="C1278" s="77">
        <v>448696</v>
      </c>
      <c r="D1278" s="77" t="s">
        <v>355</v>
      </c>
      <c r="E1278" s="77" t="s">
        <v>474</v>
      </c>
      <c r="F1278" s="77" t="s">
        <v>410</v>
      </c>
      <c r="G1278" s="78" t="s">
        <v>537</v>
      </c>
      <c r="H1278" s="77" t="s">
        <v>9</v>
      </c>
      <c r="I1278" s="77" t="s">
        <v>10</v>
      </c>
      <c r="J1278" s="79">
        <v>46</v>
      </c>
      <c r="K1278" s="79">
        <v>73</v>
      </c>
      <c r="L1278" s="79">
        <v>213</v>
      </c>
      <c r="M1278" s="80">
        <v>11993.495999999999</v>
      </c>
      <c r="N1278" s="80">
        <v>260.72817391304397</v>
      </c>
      <c r="O1278" s="81">
        <v>1.5869565217391299</v>
      </c>
      <c r="P1278" s="81">
        <v>2.9178082191780801</v>
      </c>
      <c r="Q1278" s="77">
        <v>3956.2460000000001</v>
      </c>
      <c r="R1278" s="82">
        <v>0.32986595401374202</v>
      </c>
      <c r="S1278" s="77">
        <v>2449.9459999999999</v>
      </c>
      <c r="T1278" s="82">
        <v>0.20427288256901899</v>
      </c>
      <c r="U1278" s="83">
        <v>275</v>
      </c>
      <c r="V1278" s="84">
        <v>39</v>
      </c>
    </row>
    <row r="1279" spans="1:22" x14ac:dyDescent="0.25">
      <c r="A1279" s="18" t="str">
        <f t="shared" si="19"/>
        <v>202401-North West56</v>
      </c>
      <c r="B1279" s="76">
        <v>2024</v>
      </c>
      <c r="C1279" s="77">
        <v>144503</v>
      </c>
      <c r="D1279" s="77" t="s">
        <v>26</v>
      </c>
      <c r="E1279" s="77" t="s">
        <v>475</v>
      </c>
      <c r="F1279" s="77" t="s">
        <v>409</v>
      </c>
      <c r="G1279" s="78" t="s">
        <v>538</v>
      </c>
      <c r="H1279" s="77" t="s">
        <v>9</v>
      </c>
      <c r="I1279" s="77" t="s">
        <v>10</v>
      </c>
      <c r="J1279" s="79">
        <v>46</v>
      </c>
      <c r="K1279" s="79">
        <v>64</v>
      </c>
      <c r="L1279" s="79">
        <v>209</v>
      </c>
      <c r="M1279" s="80">
        <v>11882.328</v>
      </c>
      <c r="N1279" s="80">
        <v>258.31147826086999</v>
      </c>
      <c r="O1279" s="81">
        <v>1.39130434782609</v>
      </c>
      <c r="P1279" s="81">
        <v>3.265625</v>
      </c>
      <c r="Q1279" s="77">
        <v>3052.328</v>
      </c>
      <c r="R1279" s="82">
        <v>0.25687962830179401</v>
      </c>
      <c r="S1279" s="77">
        <v>1608.328</v>
      </c>
      <c r="T1279" s="82">
        <v>0.13535462074435201</v>
      </c>
      <c r="U1279" s="83">
        <v>276</v>
      </c>
      <c r="V1279" s="84">
        <v>56</v>
      </c>
    </row>
    <row r="1280" spans="1:22" x14ac:dyDescent="0.25">
      <c r="A1280" s="18" t="str">
        <f t="shared" si="19"/>
        <v>202406-South East33</v>
      </c>
      <c r="B1280" s="76">
        <v>2024</v>
      </c>
      <c r="C1280" s="77">
        <v>673382</v>
      </c>
      <c r="D1280" s="77" t="s">
        <v>322</v>
      </c>
      <c r="E1280" s="77" t="s">
        <v>476</v>
      </c>
      <c r="F1280" s="77" t="s">
        <v>417</v>
      </c>
      <c r="G1280" s="78" t="s">
        <v>536</v>
      </c>
      <c r="H1280" s="77" t="s">
        <v>9</v>
      </c>
      <c r="I1280" s="77" t="s">
        <v>10</v>
      </c>
      <c r="J1280" s="79">
        <v>16</v>
      </c>
      <c r="K1280" s="79">
        <v>58</v>
      </c>
      <c r="L1280" s="79">
        <v>198</v>
      </c>
      <c r="M1280" s="80">
        <v>11878.8</v>
      </c>
      <c r="N1280" s="80">
        <v>742.42499999999995</v>
      </c>
      <c r="O1280" s="81">
        <v>3.625</v>
      </c>
      <c r="P1280" s="81">
        <v>3.4137931034482798</v>
      </c>
      <c r="Q1280" s="77">
        <v>1979.8</v>
      </c>
      <c r="R1280" s="82">
        <v>0.16666666666666699</v>
      </c>
      <c r="S1280" s="77">
        <v>1422.28</v>
      </c>
      <c r="T1280" s="82">
        <v>0.119732632925885</v>
      </c>
      <c r="U1280" s="83">
        <v>277</v>
      </c>
      <c r="V1280" s="84">
        <v>33</v>
      </c>
    </row>
    <row r="1281" spans="1:22" x14ac:dyDescent="0.25">
      <c r="A1281" s="18" t="str">
        <f t="shared" si="19"/>
        <v>202401-North West57</v>
      </c>
      <c r="B1281" s="76">
        <v>2024</v>
      </c>
      <c r="C1281" s="77">
        <v>861673</v>
      </c>
      <c r="D1281" s="77" t="s">
        <v>238</v>
      </c>
      <c r="E1281" s="77" t="s">
        <v>475</v>
      </c>
      <c r="F1281" s="77" t="s">
        <v>399</v>
      </c>
      <c r="G1281" s="78" t="s">
        <v>538</v>
      </c>
      <c r="H1281" s="77" t="s">
        <v>9</v>
      </c>
      <c r="I1281" s="77" t="s">
        <v>10</v>
      </c>
      <c r="J1281" s="79">
        <v>41</v>
      </c>
      <c r="K1281" s="79">
        <v>97</v>
      </c>
      <c r="L1281" s="79">
        <v>232</v>
      </c>
      <c r="M1281" s="80">
        <v>11544.876</v>
      </c>
      <c r="N1281" s="80">
        <v>281.58234146341499</v>
      </c>
      <c r="O1281" s="81">
        <v>2.3658536585365901</v>
      </c>
      <c r="P1281" s="81">
        <v>2.3917525773195898</v>
      </c>
      <c r="Q1281" s="77">
        <v>2256.3760000000002</v>
      </c>
      <c r="R1281" s="82">
        <v>0.195443935474058</v>
      </c>
      <c r="S1281" s="77">
        <v>929.85599999999897</v>
      </c>
      <c r="T1281" s="82">
        <v>8.0542744677378805E-2</v>
      </c>
      <c r="U1281" s="83">
        <v>278</v>
      </c>
      <c r="V1281" s="84">
        <v>57</v>
      </c>
    </row>
    <row r="1282" spans="1:22" x14ac:dyDescent="0.25">
      <c r="A1282" s="18" t="str">
        <f t="shared" ref="A1282:A1345" si="20">B1282&amp;E1282&amp;V1282</f>
        <v>202404-South Central54</v>
      </c>
      <c r="B1282" s="76">
        <v>2024</v>
      </c>
      <c r="C1282" s="77">
        <v>469339</v>
      </c>
      <c r="D1282" s="77" t="s">
        <v>123</v>
      </c>
      <c r="E1282" s="77" t="s">
        <v>472</v>
      </c>
      <c r="F1282" s="77" t="s">
        <v>421</v>
      </c>
      <c r="G1282" s="78" t="s">
        <v>533</v>
      </c>
      <c r="H1282" s="77" t="s">
        <v>2</v>
      </c>
      <c r="I1282" s="77" t="s">
        <v>10</v>
      </c>
      <c r="J1282" s="79">
        <v>39</v>
      </c>
      <c r="K1282" s="79">
        <v>70</v>
      </c>
      <c r="L1282" s="79">
        <v>244</v>
      </c>
      <c r="M1282" s="80">
        <v>11486.848</v>
      </c>
      <c r="N1282" s="80">
        <v>294.53456410256399</v>
      </c>
      <c r="O1282" s="81">
        <v>1.79487179487179</v>
      </c>
      <c r="P1282" s="81">
        <v>3.4857142857142902</v>
      </c>
      <c r="Q1282" s="77">
        <v>3404.098</v>
      </c>
      <c r="R1282" s="82">
        <v>0.29634744013327202</v>
      </c>
      <c r="S1282" s="77">
        <v>2203.098</v>
      </c>
      <c r="T1282" s="82">
        <v>0.19179308370755799</v>
      </c>
      <c r="U1282" s="83">
        <v>279</v>
      </c>
      <c r="V1282" s="84">
        <v>54</v>
      </c>
    </row>
    <row r="1283" spans="1:22" x14ac:dyDescent="0.25">
      <c r="A1283" s="18" t="str">
        <f t="shared" si="20"/>
        <v>202406-South East34</v>
      </c>
      <c r="B1283" s="76">
        <v>2024</v>
      </c>
      <c r="C1283" s="77">
        <v>884431</v>
      </c>
      <c r="D1283" s="77" t="s">
        <v>172</v>
      </c>
      <c r="E1283" s="77" t="s">
        <v>476</v>
      </c>
      <c r="F1283" s="77" t="s">
        <v>397</v>
      </c>
      <c r="G1283" s="78" t="s">
        <v>534</v>
      </c>
      <c r="H1283" s="77" t="s">
        <v>2</v>
      </c>
      <c r="I1283" s="77" t="s">
        <v>10</v>
      </c>
      <c r="J1283" s="79">
        <v>38</v>
      </c>
      <c r="K1283" s="79">
        <v>122</v>
      </c>
      <c r="L1283" s="79">
        <v>312</v>
      </c>
      <c r="M1283" s="80">
        <v>11471.32</v>
      </c>
      <c r="N1283" s="80">
        <v>301.87684210526299</v>
      </c>
      <c r="O1283" s="81">
        <v>3.2105263157894699</v>
      </c>
      <c r="P1283" s="81">
        <v>2.5573770491803298</v>
      </c>
      <c r="Q1283" s="77">
        <v>1229.07</v>
      </c>
      <c r="R1283" s="82">
        <v>0.107142857142857</v>
      </c>
      <c r="S1283" s="77">
        <v>-80.8499999999989</v>
      </c>
      <c r="T1283" s="82">
        <v>-7.0480119114451397E-3</v>
      </c>
      <c r="U1283" s="83">
        <v>280</v>
      </c>
      <c r="V1283" s="84">
        <v>34</v>
      </c>
    </row>
    <row r="1284" spans="1:22" x14ac:dyDescent="0.25">
      <c r="A1284" s="18" t="str">
        <f t="shared" si="20"/>
        <v>202404-South Central55</v>
      </c>
      <c r="B1284" s="76">
        <v>2024</v>
      </c>
      <c r="C1284" s="77">
        <v>250641</v>
      </c>
      <c r="D1284" s="77" t="s">
        <v>297</v>
      </c>
      <c r="E1284" s="77" t="s">
        <v>472</v>
      </c>
      <c r="F1284" s="77" t="s">
        <v>421</v>
      </c>
      <c r="G1284" s="78" t="s">
        <v>534</v>
      </c>
      <c r="H1284" s="77" t="s">
        <v>9</v>
      </c>
      <c r="I1284" s="77" t="s">
        <v>10</v>
      </c>
      <c r="J1284" s="79">
        <v>32</v>
      </c>
      <c r="K1284" s="79">
        <v>86</v>
      </c>
      <c r="L1284" s="79">
        <v>245</v>
      </c>
      <c r="M1284" s="80">
        <v>11286.396000000001</v>
      </c>
      <c r="N1284" s="80">
        <v>352.69987500000002</v>
      </c>
      <c r="O1284" s="81">
        <v>2.6875</v>
      </c>
      <c r="P1284" s="81">
        <v>2.8488372093023302</v>
      </c>
      <c r="Q1284" s="77">
        <v>2890.3960000000002</v>
      </c>
      <c r="R1284" s="82">
        <v>0.25609556850565901</v>
      </c>
      <c r="S1284" s="77">
        <v>1877.356</v>
      </c>
      <c r="T1284" s="82">
        <v>0.166337952345461</v>
      </c>
      <c r="U1284" s="83">
        <v>281</v>
      </c>
      <c r="V1284" s="84">
        <v>55</v>
      </c>
    </row>
    <row r="1285" spans="1:22" x14ac:dyDescent="0.25">
      <c r="A1285" s="18" t="str">
        <f t="shared" si="20"/>
        <v>202406-South East35</v>
      </c>
      <c r="B1285" s="76">
        <v>2024</v>
      </c>
      <c r="C1285" s="77">
        <v>911084</v>
      </c>
      <c r="D1285" s="77" t="s">
        <v>253</v>
      </c>
      <c r="E1285" s="77" t="s">
        <v>476</v>
      </c>
      <c r="F1285" s="77" t="s">
        <v>417</v>
      </c>
      <c r="G1285" s="78" t="s">
        <v>536</v>
      </c>
      <c r="H1285" s="77" t="s">
        <v>9</v>
      </c>
      <c r="I1285" s="77" t="s">
        <v>10</v>
      </c>
      <c r="J1285" s="79">
        <v>23</v>
      </c>
      <c r="K1285" s="79">
        <v>66</v>
      </c>
      <c r="L1285" s="79">
        <v>216</v>
      </c>
      <c r="M1285" s="80">
        <v>11263.5648</v>
      </c>
      <c r="N1285" s="80">
        <v>489.72020869565199</v>
      </c>
      <c r="O1285" s="81">
        <v>2.8695652173913002</v>
      </c>
      <c r="P1285" s="81">
        <v>3.2727272727272698</v>
      </c>
      <c r="Q1285" s="77">
        <v>2101.3148000000001</v>
      </c>
      <c r="R1285" s="82">
        <v>0.18655859288881599</v>
      </c>
      <c r="S1285" s="77">
        <v>1315.7148</v>
      </c>
      <c r="T1285" s="82">
        <v>0.11681157993604301</v>
      </c>
      <c r="U1285" s="83">
        <v>282</v>
      </c>
      <c r="V1285" s="84">
        <v>35</v>
      </c>
    </row>
    <row r="1286" spans="1:22" x14ac:dyDescent="0.25">
      <c r="A1286" s="18" t="str">
        <f t="shared" si="20"/>
        <v>202401-North West58</v>
      </c>
      <c r="B1286" s="76">
        <v>2024</v>
      </c>
      <c r="C1286" s="77">
        <v>288308</v>
      </c>
      <c r="D1286" s="77" t="s">
        <v>71</v>
      </c>
      <c r="E1286" s="77" t="s">
        <v>475</v>
      </c>
      <c r="F1286" s="77" t="s">
        <v>416</v>
      </c>
      <c r="G1286" s="78" t="s">
        <v>538</v>
      </c>
      <c r="H1286" s="77" t="s">
        <v>9</v>
      </c>
      <c r="I1286" s="77" t="s">
        <v>10</v>
      </c>
      <c r="J1286" s="79">
        <v>34</v>
      </c>
      <c r="K1286" s="79">
        <v>52</v>
      </c>
      <c r="L1286" s="79">
        <v>170</v>
      </c>
      <c r="M1286" s="80">
        <v>11227.44</v>
      </c>
      <c r="N1286" s="80">
        <v>330.21882352941202</v>
      </c>
      <c r="O1286" s="81">
        <v>1.52941176470588</v>
      </c>
      <c r="P1286" s="81">
        <v>3.2692307692307701</v>
      </c>
      <c r="Q1286" s="77">
        <v>2449.69</v>
      </c>
      <c r="R1286" s="82">
        <v>0.218187761413109</v>
      </c>
      <c r="S1286" s="77">
        <v>1377.69</v>
      </c>
      <c r="T1286" s="82">
        <v>0.12270740257797</v>
      </c>
      <c r="U1286" s="83">
        <v>283</v>
      </c>
      <c r="V1286" s="84">
        <v>58</v>
      </c>
    </row>
    <row r="1287" spans="1:22" x14ac:dyDescent="0.25">
      <c r="A1287" s="18" t="str">
        <f t="shared" si="20"/>
        <v>202404-South Central56</v>
      </c>
      <c r="B1287" s="76">
        <v>2024</v>
      </c>
      <c r="C1287" s="77">
        <v>767999</v>
      </c>
      <c r="D1287" s="77" t="s">
        <v>327</v>
      </c>
      <c r="E1287" s="77" t="s">
        <v>472</v>
      </c>
      <c r="F1287" s="77" t="s">
        <v>398</v>
      </c>
      <c r="G1287" s="78" t="s">
        <v>534</v>
      </c>
      <c r="H1287" s="77" t="s">
        <v>9</v>
      </c>
      <c r="I1287" s="77" t="s">
        <v>10</v>
      </c>
      <c r="J1287" s="79">
        <v>46</v>
      </c>
      <c r="K1287" s="79">
        <v>64</v>
      </c>
      <c r="L1287" s="79">
        <v>258</v>
      </c>
      <c r="M1287" s="80">
        <v>11163.55</v>
      </c>
      <c r="N1287" s="80">
        <v>242.68586956521699</v>
      </c>
      <c r="O1287" s="81">
        <v>1.39130434782609</v>
      </c>
      <c r="P1287" s="81">
        <v>4.03125</v>
      </c>
      <c r="Q1287" s="77">
        <v>1539.8</v>
      </c>
      <c r="R1287" s="82">
        <v>0.13793103448275901</v>
      </c>
      <c r="S1287" s="77">
        <v>141.79999999999899</v>
      </c>
      <c r="T1287" s="82">
        <v>1.27020526624594E-2</v>
      </c>
      <c r="U1287" s="83">
        <v>284</v>
      </c>
      <c r="V1287" s="84">
        <v>56</v>
      </c>
    </row>
    <row r="1288" spans="1:22" x14ac:dyDescent="0.25">
      <c r="A1288" s="18" t="str">
        <f t="shared" si="20"/>
        <v>202405-North East44</v>
      </c>
      <c r="B1288" s="76">
        <v>2024</v>
      </c>
      <c r="C1288" s="77">
        <v>243906</v>
      </c>
      <c r="D1288" s="77" t="s">
        <v>66</v>
      </c>
      <c r="E1288" s="77" t="s">
        <v>473</v>
      </c>
      <c r="F1288" s="77" t="s">
        <v>406</v>
      </c>
      <c r="G1288" s="78" t="s">
        <v>535</v>
      </c>
      <c r="H1288" s="77" t="s">
        <v>9</v>
      </c>
      <c r="I1288" s="77" t="s">
        <v>10</v>
      </c>
      <c r="J1288" s="79">
        <v>22</v>
      </c>
      <c r="K1288" s="79">
        <v>41</v>
      </c>
      <c r="L1288" s="79">
        <v>172</v>
      </c>
      <c r="M1288" s="80">
        <v>10960.796</v>
      </c>
      <c r="N1288" s="80">
        <v>498.21800000000002</v>
      </c>
      <c r="O1288" s="81">
        <v>1.86363636363636</v>
      </c>
      <c r="P1288" s="81">
        <v>4.1951219512195097</v>
      </c>
      <c r="Q1288" s="77">
        <v>2041.796</v>
      </c>
      <c r="R1288" s="82">
        <v>0.18628172625418801</v>
      </c>
      <c r="S1288" s="77">
        <v>1292.6959999999999</v>
      </c>
      <c r="T1288" s="82">
        <v>0.117938149747518</v>
      </c>
      <c r="U1288" s="83">
        <v>285</v>
      </c>
      <c r="V1288" s="84">
        <v>44</v>
      </c>
    </row>
    <row r="1289" spans="1:22" x14ac:dyDescent="0.25">
      <c r="A1289" s="18" t="str">
        <f t="shared" si="20"/>
        <v>202403-North Central54</v>
      </c>
      <c r="B1289" s="76">
        <v>2024</v>
      </c>
      <c r="C1289" s="77">
        <v>952514</v>
      </c>
      <c r="D1289" s="77" t="s">
        <v>263</v>
      </c>
      <c r="E1289" s="77" t="s">
        <v>471</v>
      </c>
      <c r="F1289" s="77" t="s">
        <v>419</v>
      </c>
      <c r="G1289" s="78" t="s">
        <v>533</v>
      </c>
      <c r="H1289" s="77" t="s">
        <v>9</v>
      </c>
      <c r="I1289" s="77" t="s">
        <v>10</v>
      </c>
      <c r="J1289" s="79">
        <v>45</v>
      </c>
      <c r="K1289" s="79">
        <v>72</v>
      </c>
      <c r="L1289" s="79">
        <v>228</v>
      </c>
      <c r="M1289" s="80">
        <v>10771.776</v>
      </c>
      <c r="N1289" s="80">
        <v>239.37280000000001</v>
      </c>
      <c r="O1289" s="81">
        <v>1.6</v>
      </c>
      <c r="P1289" s="81">
        <v>3.1666666666666701</v>
      </c>
      <c r="Q1289" s="77">
        <v>3282.2759999999998</v>
      </c>
      <c r="R1289" s="82">
        <v>0.304710755218081</v>
      </c>
      <c r="S1289" s="77">
        <v>1808.076</v>
      </c>
      <c r="T1289" s="82">
        <v>0.16785310054720801</v>
      </c>
      <c r="U1289" s="83">
        <v>286</v>
      </c>
      <c r="V1289" s="84">
        <v>54</v>
      </c>
    </row>
    <row r="1290" spans="1:22" x14ac:dyDescent="0.25">
      <c r="A1290" s="18" t="str">
        <f t="shared" si="20"/>
        <v>202405-North East45</v>
      </c>
      <c r="B1290" s="76">
        <v>2024</v>
      </c>
      <c r="C1290" s="77">
        <v>910039</v>
      </c>
      <c r="D1290" s="77" t="s">
        <v>252</v>
      </c>
      <c r="E1290" s="77" t="s">
        <v>473</v>
      </c>
      <c r="F1290" s="77" t="s">
        <v>407</v>
      </c>
      <c r="G1290" s="78" t="s">
        <v>535</v>
      </c>
      <c r="H1290" s="77" t="s">
        <v>9</v>
      </c>
      <c r="I1290" s="77" t="s">
        <v>10</v>
      </c>
      <c r="J1290" s="79">
        <v>30</v>
      </c>
      <c r="K1290" s="79">
        <v>73</v>
      </c>
      <c r="L1290" s="79">
        <v>188</v>
      </c>
      <c r="M1290" s="80">
        <v>10682.495999999999</v>
      </c>
      <c r="N1290" s="80">
        <v>356.08319999999998</v>
      </c>
      <c r="O1290" s="81">
        <v>2.43333333333333</v>
      </c>
      <c r="P1290" s="81">
        <v>2.5753424657534199</v>
      </c>
      <c r="Q1290" s="77">
        <v>3492.7460000000001</v>
      </c>
      <c r="R1290" s="82">
        <v>0.32695972926177502</v>
      </c>
      <c r="S1290" s="77">
        <v>2452.4459999999999</v>
      </c>
      <c r="T1290" s="82">
        <v>0.229576121535641</v>
      </c>
      <c r="U1290" s="83">
        <v>287</v>
      </c>
      <c r="V1290" s="84">
        <v>45</v>
      </c>
    </row>
    <row r="1291" spans="1:22" x14ac:dyDescent="0.25">
      <c r="A1291" s="18" t="str">
        <f t="shared" si="20"/>
        <v>202405-North East46</v>
      </c>
      <c r="B1291" s="76">
        <v>2024</v>
      </c>
      <c r="C1291" s="77">
        <v>958859</v>
      </c>
      <c r="D1291" s="77" t="s">
        <v>584</v>
      </c>
      <c r="E1291" s="77" t="s">
        <v>473</v>
      </c>
      <c r="F1291" s="77" t="s">
        <v>570</v>
      </c>
      <c r="G1291" s="78" t="s">
        <v>537</v>
      </c>
      <c r="H1291" s="77" t="s">
        <v>9</v>
      </c>
      <c r="I1291" s="77" t="s">
        <v>10</v>
      </c>
      <c r="J1291" s="79">
        <v>61</v>
      </c>
      <c r="K1291" s="79">
        <v>70</v>
      </c>
      <c r="L1291" s="79">
        <v>184</v>
      </c>
      <c r="M1291" s="80">
        <v>10587.6</v>
      </c>
      <c r="N1291" s="80">
        <v>173.567213114754</v>
      </c>
      <c r="O1291" s="81">
        <v>1.14754098360656</v>
      </c>
      <c r="P1291" s="81">
        <v>2.6285714285714299</v>
      </c>
      <c r="Q1291" s="77">
        <v>1764.6</v>
      </c>
      <c r="R1291" s="82">
        <v>0.16666666666666699</v>
      </c>
      <c r="S1291" s="77">
        <v>-264.39999999999998</v>
      </c>
      <c r="T1291" s="82">
        <v>-2.4972609467679201E-2</v>
      </c>
      <c r="U1291" s="83">
        <v>288</v>
      </c>
      <c r="V1291" s="84">
        <v>46</v>
      </c>
    </row>
    <row r="1292" spans="1:22" x14ac:dyDescent="0.25">
      <c r="A1292" s="18" t="str">
        <f t="shared" si="20"/>
        <v>202405-North East47</v>
      </c>
      <c r="B1292" s="76">
        <v>2024</v>
      </c>
      <c r="C1292" s="77">
        <v>243584</v>
      </c>
      <c r="D1292" s="77" t="s">
        <v>585</v>
      </c>
      <c r="E1292" s="77" t="s">
        <v>473</v>
      </c>
      <c r="F1292" s="77" t="s">
        <v>570</v>
      </c>
      <c r="G1292" s="78" t="s">
        <v>535</v>
      </c>
      <c r="H1292" s="77" t="s">
        <v>9</v>
      </c>
      <c r="I1292" s="77" t="s">
        <v>10</v>
      </c>
      <c r="J1292" s="79">
        <v>19</v>
      </c>
      <c r="K1292" s="79">
        <v>84</v>
      </c>
      <c r="L1292" s="79">
        <v>316</v>
      </c>
      <c r="M1292" s="80">
        <v>10550.4</v>
      </c>
      <c r="N1292" s="80">
        <v>555.28421052631597</v>
      </c>
      <c r="O1292" s="81">
        <v>4.4210526315789496</v>
      </c>
      <c r="P1292" s="81">
        <v>3.7619047619047601</v>
      </c>
      <c r="Q1292" s="77">
        <v>1758.4</v>
      </c>
      <c r="R1292" s="82">
        <v>0.16666666666666699</v>
      </c>
      <c r="S1292" s="77">
        <v>1062.4000000000001</v>
      </c>
      <c r="T1292" s="82">
        <v>0.10069760388231699</v>
      </c>
      <c r="U1292" s="83">
        <v>289</v>
      </c>
      <c r="V1292" s="84">
        <v>47</v>
      </c>
    </row>
    <row r="1293" spans="1:22" x14ac:dyDescent="0.25">
      <c r="A1293" s="18" t="str">
        <f t="shared" si="20"/>
        <v>202404-South Central57</v>
      </c>
      <c r="B1293" s="76">
        <v>2024</v>
      </c>
      <c r="C1293" s="77">
        <v>726602</v>
      </c>
      <c r="D1293" s="77" t="s">
        <v>191</v>
      </c>
      <c r="E1293" s="77" t="s">
        <v>472</v>
      </c>
      <c r="F1293" s="77" t="s">
        <v>421</v>
      </c>
      <c r="G1293" s="78" t="s">
        <v>534</v>
      </c>
      <c r="H1293" s="77" t="s">
        <v>9</v>
      </c>
      <c r="I1293" s="77" t="s">
        <v>10</v>
      </c>
      <c r="J1293" s="79">
        <v>29</v>
      </c>
      <c r="K1293" s="79">
        <v>61</v>
      </c>
      <c r="L1293" s="79">
        <v>186</v>
      </c>
      <c r="M1293" s="80">
        <v>10494.043600000001</v>
      </c>
      <c r="N1293" s="80">
        <v>361.86357241379301</v>
      </c>
      <c r="O1293" s="81">
        <v>2.1034482758620698</v>
      </c>
      <c r="P1293" s="81">
        <v>3.0491803278688501</v>
      </c>
      <c r="Q1293" s="77">
        <v>2592.0436</v>
      </c>
      <c r="R1293" s="82">
        <v>0.247001413258851</v>
      </c>
      <c r="S1293" s="77">
        <v>1690.5236</v>
      </c>
      <c r="T1293" s="82">
        <v>0.16109363220103301</v>
      </c>
      <c r="U1293" s="83">
        <v>290</v>
      </c>
      <c r="V1293" s="84">
        <v>57</v>
      </c>
    </row>
    <row r="1294" spans="1:22" x14ac:dyDescent="0.25">
      <c r="A1294" s="18" t="str">
        <f t="shared" si="20"/>
        <v>202404-South Central58</v>
      </c>
      <c r="B1294" s="76">
        <v>2024</v>
      </c>
      <c r="C1294" s="77">
        <v>116138</v>
      </c>
      <c r="D1294" s="77" t="s">
        <v>39</v>
      </c>
      <c r="E1294" s="77" t="s">
        <v>472</v>
      </c>
      <c r="F1294" s="77" t="s">
        <v>421</v>
      </c>
      <c r="G1294" s="78" t="s">
        <v>535</v>
      </c>
      <c r="H1294" s="77" t="s">
        <v>2</v>
      </c>
      <c r="I1294" s="77" t="s">
        <v>10</v>
      </c>
      <c r="J1294" s="79">
        <v>28</v>
      </c>
      <c r="K1294" s="79">
        <v>77</v>
      </c>
      <c r="L1294" s="79">
        <v>240</v>
      </c>
      <c r="M1294" s="80">
        <v>10456.365</v>
      </c>
      <c r="N1294" s="80">
        <v>373.44160714285698</v>
      </c>
      <c r="O1294" s="81">
        <v>2.75</v>
      </c>
      <c r="P1294" s="81">
        <v>3.1168831168831201</v>
      </c>
      <c r="Q1294" s="77">
        <v>1284.115</v>
      </c>
      <c r="R1294" s="82">
        <v>0.12280701754386</v>
      </c>
      <c r="S1294" s="77">
        <v>395.59500000000099</v>
      </c>
      <c r="T1294" s="82">
        <v>3.78329371631538E-2</v>
      </c>
      <c r="U1294" s="83">
        <v>291</v>
      </c>
      <c r="V1294" s="84">
        <v>58</v>
      </c>
    </row>
    <row r="1295" spans="1:22" x14ac:dyDescent="0.25">
      <c r="A1295" s="18" t="str">
        <f t="shared" si="20"/>
        <v>202401-North West59</v>
      </c>
      <c r="B1295" s="76">
        <v>2024</v>
      </c>
      <c r="C1295" s="77">
        <v>658048</v>
      </c>
      <c r="D1295" s="77" t="s">
        <v>365</v>
      </c>
      <c r="E1295" s="77" t="s">
        <v>475</v>
      </c>
      <c r="F1295" s="77" t="s">
        <v>416</v>
      </c>
      <c r="G1295" s="78" t="s">
        <v>538</v>
      </c>
      <c r="H1295" s="77" t="s">
        <v>9</v>
      </c>
      <c r="I1295" s="77" t="s">
        <v>10</v>
      </c>
      <c r="J1295" s="79">
        <v>29</v>
      </c>
      <c r="K1295" s="79">
        <v>71</v>
      </c>
      <c r="L1295" s="79">
        <v>232</v>
      </c>
      <c r="M1295" s="80">
        <v>10449.343999999999</v>
      </c>
      <c r="N1295" s="80">
        <v>360.32220689655202</v>
      </c>
      <c r="O1295" s="81">
        <v>2.4482758620689702</v>
      </c>
      <c r="P1295" s="81">
        <v>3.2676056338028201</v>
      </c>
      <c r="Q1295" s="77">
        <v>3227.0940000000001</v>
      </c>
      <c r="R1295" s="82">
        <v>0.30883220994542798</v>
      </c>
      <c r="S1295" s="77">
        <v>2286.5740000000001</v>
      </c>
      <c r="T1295" s="82">
        <v>0.21882464583422601</v>
      </c>
      <c r="U1295" s="83">
        <v>292</v>
      </c>
      <c r="V1295" s="84">
        <v>59</v>
      </c>
    </row>
    <row r="1296" spans="1:22" x14ac:dyDescent="0.25">
      <c r="A1296" s="18" t="str">
        <f t="shared" si="20"/>
        <v>202401-North West60</v>
      </c>
      <c r="B1296" s="76">
        <v>2024</v>
      </c>
      <c r="C1296" s="77">
        <v>459139</v>
      </c>
      <c r="D1296" s="77" t="s">
        <v>230</v>
      </c>
      <c r="E1296" s="77" t="s">
        <v>475</v>
      </c>
      <c r="F1296" s="77" t="s">
        <v>395</v>
      </c>
      <c r="G1296" s="78" t="s">
        <v>538</v>
      </c>
      <c r="H1296" s="77" t="s">
        <v>2</v>
      </c>
      <c r="I1296" s="77" t="s">
        <v>10</v>
      </c>
      <c r="J1296" s="79">
        <v>45</v>
      </c>
      <c r="K1296" s="79">
        <v>100</v>
      </c>
      <c r="L1296" s="79">
        <v>262</v>
      </c>
      <c r="M1296" s="80">
        <v>10417.959999999999</v>
      </c>
      <c r="N1296" s="80">
        <v>231.51022222222201</v>
      </c>
      <c r="O1296" s="81">
        <v>2.2222222222222201</v>
      </c>
      <c r="P1296" s="81">
        <v>2.62</v>
      </c>
      <c r="Q1296" s="77">
        <v>1436.96</v>
      </c>
      <c r="R1296" s="82">
        <v>0.13793103448275901</v>
      </c>
      <c r="S1296" s="77">
        <v>-12.0800000000003</v>
      </c>
      <c r="T1296" s="82">
        <v>-1.1595360320063E-3</v>
      </c>
      <c r="U1296" s="83">
        <v>293</v>
      </c>
      <c r="V1296" s="84">
        <v>60</v>
      </c>
    </row>
    <row r="1297" spans="1:22" x14ac:dyDescent="0.25">
      <c r="A1297" s="18" t="str">
        <f t="shared" si="20"/>
        <v>202403-North Central55</v>
      </c>
      <c r="B1297" s="76">
        <v>2024</v>
      </c>
      <c r="C1297" s="77">
        <v>284988</v>
      </c>
      <c r="D1297" s="77" t="s">
        <v>303</v>
      </c>
      <c r="E1297" s="77" t="s">
        <v>471</v>
      </c>
      <c r="F1297" s="77" t="s">
        <v>396</v>
      </c>
      <c r="G1297" s="78" t="s">
        <v>533</v>
      </c>
      <c r="H1297" s="77" t="s">
        <v>9</v>
      </c>
      <c r="I1297" s="77" t="s">
        <v>10</v>
      </c>
      <c r="J1297" s="79">
        <v>17</v>
      </c>
      <c r="K1297" s="79">
        <v>51</v>
      </c>
      <c r="L1297" s="79">
        <v>211</v>
      </c>
      <c r="M1297" s="80">
        <v>10359.2808</v>
      </c>
      <c r="N1297" s="80">
        <v>609.36945882352904</v>
      </c>
      <c r="O1297" s="81">
        <v>3</v>
      </c>
      <c r="P1297" s="81">
        <v>4.1372549019607803</v>
      </c>
      <c r="Q1297" s="77">
        <v>2197.5308</v>
      </c>
      <c r="R1297" s="82">
        <v>0.21213159894266001</v>
      </c>
      <c r="S1297" s="77">
        <v>1614.4308000000001</v>
      </c>
      <c r="T1297" s="82">
        <v>0.15584390761953301</v>
      </c>
      <c r="U1297" s="83">
        <v>294</v>
      </c>
      <c r="V1297" s="84">
        <v>55</v>
      </c>
    </row>
    <row r="1298" spans="1:22" x14ac:dyDescent="0.25">
      <c r="A1298" s="18" t="str">
        <f t="shared" si="20"/>
        <v>202402-South West40</v>
      </c>
      <c r="B1298" s="76">
        <v>2024</v>
      </c>
      <c r="C1298" s="77">
        <v>988636</v>
      </c>
      <c r="D1298" s="77" t="s">
        <v>272</v>
      </c>
      <c r="E1298" s="77" t="s">
        <v>474</v>
      </c>
      <c r="F1298" s="77" t="s">
        <v>418</v>
      </c>
      <c r="G1298" s="78" t="s">
        <v>537</v>
      </c>
      <c r="H1298" s="77" t="s">
        <v>9</v>
      </c>
      <c r="I1298" s="77" t="s">
        <v>10</v>
      </c>
      <c r="J1298" s="79">
        <v>26</v>
      </c>
      <c r="K1298" s="79">
        <v>68</v>
      </c>
      <c r="L1298" s="79">
        <v>172</v>
      </c>
      <c r="M1298" s="80">
        <v>10250.624</v>
      </c>
      <c r="N1298" s="80">
        <v>394.254769230769</v>
      </c>
      <c r="O1298" s="81">
        <v>2.6153846153846199</v>
      </c>
      <c r="P1298" s="81">
        <v>2.52941176470588</v>
      </c>
      <c r="Q1298" s="77">
        <v>2454.1239999999998</v>
      </c>
      <c r="R1298" s="82">
        <v>0.239412156762359</v>
      </c>
      <c r="S1298" s="77">
        <v>1573.3240000000001</v>
      </c>
      <c r="T1298" s="82">
        <v>0.15348568048149999</v>
      </c>
      <c r="U1298" s="83">
        <v>295</v>
      </c>
      <c r="V1298" s="84">
        <v>40</v>
      </c>
    </row>
    <row r="1299" spans="1:22" x14ac:dyDescent="0.25">
      <c r="A1299" s="18" t="str">
        <f t="shared" si="20"/>
        <v>202402-South West41</v>
      </c>
      <c r="B1299" s="76">
        <v>2024</v>
      </c>
      <c r="C1299" s="77">
        <v>213016</v>
      </c>
      <c r="D1299" s="77" t="s">
        <v>55</v>
      </c>
      <c r="E1299" s="77" t="s">
        <v>474</v>
      </c>
      <c r="F1299" s="77" t="s">
        <v>418</v>
      </c>
      <c r="G1299" s="78" t="s">
        <v>537</v>
      </c>
      <c r="H1299" s="77" t="s">
        <v>9</v>
      </c>
      <c r="I1299" s="77" t="s">
        <v>10</v>
      </c>
      <c r="J1299" s="79">
        <v>28</v>
      </c>
      <c r="K1299" s="79">
        <v>49</v>
      </c>
      <c r="L1299" s="79">
        <v>183</v>
      </c>
      <c r="M1299" s="80">
        <v>10231.335999999999</v>
      </c>
      <c r="N1299" s="80">
        <v>365.404857142857</v>
      </c>
      <c r="O1299" s="81">
        <v>1.75</v>
      </c>
      <c r="P1299" s="81">
        <v>3.7346938775510199</v>
      </c>
      <c r="Q1299" s="77">
        <v>3384.3359999999998</v>
      </c>
      <c r="R1299" s="82">
        <v>0.33078143460443499</v>
      </c>
      <c r="S1299" s="77">
        <v>2462.4360000000001</v>
      </c>
      <c r="T1299" s="82">
        <v>0.24067589999976499</v>
      </c>
      <c r="U1299" s="83">
        <v>296</v>
      </c>
      <c r="V1299" s="84">
        <v>41</v>
      </c>
    </row>
    <row r="1300" spans="1:22" x14ac:dyDescent="0.25">
      <c r="A1300" s="18" t="str">
        <f t="shared" si="20"/>
        <v>202405-North East48</v>
      </c>
      <c r="B1300" s="76">
        <v>2024</v>
      </c>
      <c r="C1300" s="77">
        <v>209666</v>
      </c>
      <c r="D1300" s="77" t="s">
        <v>54</v>
      </c>
      <c r="E1300" s="77" t="s">
        <v>473</v>
      </c>
      <c r="F1300" s="77" t="s">
        <v>423</v>
      </c>
      <c r="G1300" s="78" t="s">
        <v>535</v>
      </c>
      <c r="H1300" s="77" t="s">
        <v>9</v>
      </c>
      <c r="I1300" s="77" t="s">
        <v>10</v>
      </c>
      <c r="J1300" s="79">
        <v>28</v>
      </c>
      <c r="K1300" s="79">
        <v>87</v>
      </c>
      <c r="L1300" s="79">
        <v>177</v>
      </c>
      <c r="M1300" s="80">
        <v>10216.984</v>
      </c>
      <c r="N1300" s="80">
        <v>364.892285714286</v>
      </c>
      <c r="O1300" s="81">
        <v>3.1071428571428599</v>
      </c>
      <c r="P1300" s="81">
        <v>2.0344827586206899</v>
      </c>
      <c r="Q1300" s="77">
        <v>3171.7339999999999</v>
      </c>
      <c r="R1300" s="82">
        <v>0.310437405011107</v>
      </c>
      <c r="S1300" s="77">
        <v>2182.2339999999999</v>
      </c>
      <c r="T1300" s="82">
        <v>0.21358886340626501</v>
      </c>
      <c r="U1300" s="83">
        <v>297</v>
      </c>
      <c r="V1300" s="84">
        <v>48</v>
      </c>
    </row>
    <row r="1301" spans="1:22" x14ac:dyDescent="0.25">
      <c r="A1301" s="18" t="str">
        <f t="shared" si="20"/>
        <v>202406-South East36</v>
      </c>
      <c r="B1301" s="76">
        <v>2024</v>
      </c>
      <c r="C1301" s="77">
        <v>507312</v>
      </c>
      <c r="D1301" s="77" t="s">
        <v>315</v>
      </c>
      <c r="E1301" s="77" t="s">
        <v>476</v>
      </c>
      <c r="F1301" s="77" t="s">
        <v>411</v>
      </c>
      <c r="G1301" s="78" t="s">
        <v>536</v>
      </c>
      <c r="H1301" s="77" t="s">
        <v>9</v>
      </c>
      <c r="I1301" s="77" t="s">
        <v>10</v>
      </c>
      <c r="J1301" s="79">
        <v>38</v>
      </c>
      <c r="K1301" s="79">
        <v>82</v>
      </c>
      <c r="L1301" s="79">
        <v>172</v>
      </c>
      <c r="M1301" s="80">
        <v>10088.224</v>
      </c>
      <c r="N1301" s="80">
        <v>265.479578947368</v>
      </c>
      <c r="O1301" s="81">
        <v>2.1578947368421102</v>
      </c>
      <c r="P1301" s="81">
        <v>2.0975609756097602</v>
      </c>
      <c r="Q1301" s="77">
        <v>3141.4740000000002</v>
      </c>
      <c r="R1301" s="82">
        <v>0.31140010372489701</v>
      </c>
      <c r="S1301" s="77">
        <v>1873.8440000000001</v>
      </c>
      <c r="T1301" s="82">
        <v>0.18574567733626901</v>
      </c>
      <c r="U1301" s="83">
        <v>298</v>
      </c>
      <c r="V1301" s="84">
        <v>36</v>
      </c>
    </row>
    <row r="1302" spans="1:22" x14ac:dyDescent="0.25">
      <c r="A1302" s="18" t="str">
        <f t="shared" si="20"/>
        <v>202402-South West42</v>
      </c>
      <c r="B1302" s="76">
        <v>2024</v>
      </c>
      <c r="C1302" s="77">
        <v>273027</v>
      </c>
      <c r="D1302" s="77" t="s">
        <v>302</v>
      </c>
      <c r="E1302" s="77" t="s">
        <v>474</v>
      </c>
      <c r="F1302" s="77" t="s">
        <v>410</v>
      </c>
      <c r="G1302" s="78" t="s">
        <v>537</v>
      </c>
      <c r="H1302" s="77" t="s">
        <v>9</v>
      </c>
      <c r="I1302" s="77" t="s">
        <v>10</v>
      </c>
      <c r="J1302" s="79">
        <v>40</v>
      </c>
      <c r="K1302" s="79">
        <v>58</v>
      </c>
      <c r="L1302" s="79">
        <v>184</v>
      </c>
      <c r="M1302" s="80">
        <v>10068.128000000001</v>
      </c>
      <c r="N1302" s="80">
        <v>251.70320000000001</v>
      </c>
      <c r="O1302" s="81">
        <v>1.45</v>
      </c>
      <c r="P1302" s="81">
        <v>3.1724137931034502</v>
      </c>
      <c r="Q1302" s="77">
        <v>3380.6280000000002</v>
      </c>
      <c r="R1302" s="82">
        <v>0.33577523050958402</v>
      </c>
      <c r="S1302" s="77">
        <v>2076.828</v>
      </c>
      <c r="T1302" s="82">
        <v>0.20627747283308301</v>
      </c>
      <c r="U1302" s="83">
        <v>299</v>
      </c>
      <c r="V1302" s="84">
        <v>42</v>
      </c>
    </row>
    <row r="1303" spans="1:22" x14ac:dyDescent="0.25">
      <c r="A1303" s="18" t="str">
        <f t="shared" si="20"/>
        <v>202406-South East37</v>
      </c>
      <c r="B1303" s="76">
        <v>2024</v>
      </c>
      <c r="C1303" s="77">
        <v>354709</v>
      </c>
      <c r="D1303" s="77" t="s">
        <v>90</v>
      </c>
      <c r="E1303" s="77" t="s">
        <v>476</v>
      </c>
      <c r="F1303" s="77" t="s">
        <v>397</v>
      </c>
      <c r="G1303" s="78" t="s">
        <v>536</v>
      </c>
      <c r="H1303" s="77" t="s">
        <v>9</v>
      </c>
      <c r="I1303" s="77" t="s">
        <v>10</v>
      </c>
      <c r="J1303" s="79">
        <v>18</v>
      </c>
      <c r="K1303" s="79">
        <v>74</v>
      </c>
      <c r="L1303" s="79">
        <v>245</v>
      </c>
      <c r="M1303" s="80">
        <v>10039.214</v>
      </c>
      <c r="N1303" s="80">
        <v>557.73411111111102</v>
      </c>
      <c r="O1303" s="81">
        <v>4.1111111111111098</v>
      </c>
      <c r="P1303" s="81">
        <v>3.3108108108108101</v>
      </c>
      <c r="Q1303" s="77">
        <v>1697.2139999999999</v>
      </c>
      <c r="R1303" s="82">
        <v>0.169058454177787</v>
      </c>
      <c r="S1303" s="77">
        <v>1060.664</v>
      </c>
      <c r="T1303" s="82">
        <v>0.10565209587125</v>
      </c>
      <c r="U1303" s="83">
        <v>300</v>
      </c>
      <c r="V1303" s="84">
        <v>37</v>
      </c>
    </row>
    <row r="1304" spans="1:22" x14ac:dyDescent="0.25">
      <c r="A1304" s="18" t="str">
        <f t="shared" si="20"/>
        <v>202404-South Central59</v>
      </c>
      <c r="B1304" s="76">
        <v>2024</v>
      </c>
      <c r="C1304" s="77">
        <v>772168</v>
      </c>
      <c r="D1304" s="77" t="s">
        <v>213</v>
      </c>
      <c r="E1304" s="77" t="s">
        <v>472</v>
      </c>
      <c r="F1304" s="77" t="s">
        <v>400</v>
      </c>
      <c r="G1304" s="78" t="s">
        <v>534</v>
      </c>
      <c r="H1304" s="77" t="s">
        <v>2</v>
      </c>
      <c r="I1304" s="77" t="s">
        <v>10</v>
      </c>
      <c r="J1304" s="79">
        <v>25</v>
      </c>
      <c r="K1304" s="79">
        <v>65</v>
      </c>
      <c r="L1304" s="79">
        <v>296</v>
      </c>
      <c r="M1304" s="80">
        <v>10030.004999999999</v>
      </c>
      <c r="N1304" s="80">
        <v>401.2002</v>
      </c>
      <c r="O1304" s="81">
        <v>2.6</v>
      </c>
      <c r="P1304" s="81">
        <v>4.5538461538461501</v>
      </c>
      <c r="Q1304" s="77">
        <v>1231.7550000000001</v>
      </c>
      <c r="R1304" s="82">
        <v>0.12280701754386</v>
      </c>
      <c r="S1304" s="77">
        <v>443.19500000000198</v>
      </c>
      <c r="T1304" s="82">
        <v>4.4186917155076402E-2</v>
      </c>
      <c r="U1304" s="83">
        <v>301</v>
      </c>
      <c r="V1304" s="84">
        <v>59</v>
      </c>
    </row>
    <row r="1305" spans="1:22" x14ac:dyDescent="0.25">
      <c r="A1305" s="18" t="str">
        <f t="shared" si="20"/>
        <v>202402-South West43</v>
      </c>
      <c r="B1305" s="76">
        <v>2024</v>
      </c>
      <c r="C1305" s="77">
        <v>162866</v>
      </c>
      <c r="D1305" s="77" t="s">
        <v>341</v>
      </c>
      <c r="E1305" s="77" t="s">
        <v>474</v>
      </c>
      <c r="F1305" s="77" t="s">
        <v>410</v>
      </c>
      <c r="G1305" s="78" t="s">
        <v>537</v>
      </c>
      <c r="H1305" s="77" t="s">
        <v>9</v>
      </c>
      <c r="I1305" s="77" t="s">
        <v>10</v>
      </c>
      <c r="J1305" s="79">
        <v>47</v>
      </c>
      <c r="K1305" s="79">
        <v>74</v>
      </c>
      <c r="L1305" s="79">
        <v>191</v>
      </c>
      <c r="M1305" s="80">
        <v>10014.472</v>
      </c>
      <c r="N1305" s="80">
        <v>213.07387234042599</v>
      </c>
      <c r="O1305" s="81">
        <v>1.5744680851063799</v>
      </c>
      <c r="P1305" s="81">
        <v>2.5810810810810798</v>
      </c>
      <c r="Q1305" s="77">
        <v>2713.2220000000002</v>
      </c>
      <c r="R1305" s="82">
        <v>0.27093010994488798</v>
      </c>
      <c r="S1305" s="77">
        <v>1174.8219999999999</v>
      </c>
      <c r="T1305" s="82">
        <v>0.117312425457878</v>
      </c>
      <c r="U1305" s="83">
        <v>302</v>
      </c>
      <c r="V1305" s="84">
        <v>43</v>
      </c>
    </row>
    <row r="1306" spans="1:22" x14ac:dyDescent="0.25">
      <c r="A1306" s="18" t="str">
        <f t="shared" si="20"/>
        <v>202401-North West61</v>
      </c>
      <c r="B1306" s="76">
        <v>2024</v>
      </c>
      <c r="C1306" s="77">
        <v>350201</v>
      </c>
      <c r="D1306" s="77" t="s">
        <v>85</v>
      </c>
      <c r="E1306" s="77" t="s">
        <v>475</v>
      </c>
      <c r="F1306" s="77" t="s">
        <v>395</v>
      </c>
      <c r="G1306" s="78" t="s">
        <v>538</v>
      </c>
      <c r="H1306" s="77" t="s">
        <v>9</v>
      </c>
      <c r="I1306" s="77" t="s">
        <v>10</v>
      </c>
      <c r="J1306" s="79">
        <v>40</v>
      </c>
      <c r="K1306" s="79">
        <v>67</v>
      </c>
      <c r="L1306" s="79">
        <v>198</v>
      </c>
      <c r="M1306" s="80">
        <v>9936.7343999999994</v>
      </c>
      <c r="N1306" s="80">
        <v>248.41836000000001</v>
      </c>
      <c r="O1306" s="81">
        <v>1.675</v>
      </c>
      <c r="P1306" s="81">
        <v>2.9552238805970199</v>
      </c>
      <c r="Q1306" s="77">
        <v>2161.9843999999998</v>
      </c>
      <c r="R1306" s="82">
        <v>0.217574940918215</v>
      </c>
      <c r="S1306" s="77">
        <v>894.98439999999903</v>
      </c>
      <c r="T1306" s="82">
        <v>9.0068262265317195E-2</v>
      </c>
      <c r="U1306" s="83">
        <v>303</v>
      </c>
      <c r="V1306" s="84">
        <v>61</v>
      </c>
    </row>
    <row r="1307" spans="1:22" x14ac:dyDescent="0.25">
      <c r="A1307" s="18" t="str">
        <f t="shared" si="20"/>
        <v>202404-South Central60</v>
      </c>
      <c r="B1307" s="76">
        <v>2024</v>
      </c>
      <c r="C1307" s="77">
        <v>668464</v>
      </c>
      <c r="D1307" s="77" t="s">
        <v>370</v>
      </c>
      <c r="E1307" s="77" t="s">
        <v>472</v>
      </c>
      <c r="F1307" s="77" t="s">
        <v>421</v>
      </c>
      <c r="G1307" s="78" t="s">
        <v>534</v>
      </c>
      <c r="H1307" s="77" t="s">
        <v>9</v>
      </c>
      <c r="I1307" s="77" t="s">
        <v>10</v>
      </c>
      <c r="J1307" s="79">
        <v>30</v>
      </c>
      <c r="K1307" s="79">
        <v>48</v>
      </c>
      <c r="L1307" s="79">
        <v>165</v>
      </c>
      <c r="M1307" s="80">
        <v>9898.68</v>
      </c>
      <c r="N1307" s="80">
        <v>329.95600000000002</v>
      </c>
      <c r="O1307" s="81">
        <v>1.6</v>
      </c>
      <c r="P1307" s="81">
        <v>3.4375</v>
      </c>
      <c r="Q1307" s="77">
        <v>3290.43</v>
      </c>
      <c r="R1307" s="82">
        <v>0.33241098813175102</v>
      </c>
      <c r="S1307" s="77">
        <v>2372.4299999999998</v>
      </c>
      <c r="T1307" s="82">
        <v>0.23967135011940999</v>
      </c>
      <c r="U1307" s="83">
        <v>304</v>
      </c>
      <c r="V1307" s="84">
        <v>60</v>
      </c>
    </row>
    <row r="1308" spans="1:22" x14ac:dyDescent="0.25">
      <c r="A1308" s="18" t="str">
        <f t="shared" si="20"/>
        <v>202404-South Central61</v>
      </c>
      <c r="B1308" s="76">
        <v>2024</v>
      </c>
      <c r="C1308" s="77">
        <v>790239</v>
      </c>
      <c r="D1308" s="77" t="s">
        <v>219</v>
      </c>
      <c r="E1308" s="77" t="s">
        <v>472</v>
      </c>
      <c r="F1308" s="77" t="s">
        <v>400</v>
      </c>
      <c r="G1308" s="78" t="s">
        <v>534</v>
      </c>
      <c r="H1308" s="77" t="s">
        <v>9</v>
      </c>
      <c r="I1308" s="77" t="s">
        <v>10</v>
      </c>
      <c r="J1308" s="79">
        <v>38</v>
      </c>
      <c r="K1308" s="79">
        <v>56</v>
      </c>
      <c r="L1308" s="79">
        <v>249</v>
      </c>
      <c r="M1308" s="80">
        <v>9846.2250000000004</v>
      </c>
      <c r="N1308" s="80">
        <v>259.11118421052601</v>
      </c>
      <c r="O1308" s="81">
        <v>1.4736842105263199</v>
      </c>
      <c r="P1308" s="81">
        <v>4.4464285714285703</v>
      </c>
      <c r="Q1308" s="77">
        <v>2552.7249999999999</v>
      </c>
      <c r="R1308" s="82">
        <v>0.25925925925925902</v>
      </c>
      <c r="S1308" s="77">
        <v>1394.7249999999999</v>
      </c>
      <c r="T1308" s="82">
        <v>0.14165073416461599</v>
      </c>
      <c r="U1308" s="83">
        <v>305</v>
      </c>
      <c r="V1308" s="84">
        <v>61</v>
      </c>
    </row>
    <row r="1309" spans="1:22" x14ac:dyDescent="0.25">
      <c r="A1309" s="18" t="str">
        <f t="shared" si="20"/>
        <v>202401-North West62</v>
      </c>
      <c r="B1309" s="76">
        <v>2024</v>
      </c>
      <c r="C1309" s="77">
        <v>384965</v>
      </c>
      <c r="D1309" s="77" t="s">
        <v>98</v>
      </c>
      <c r="E1309" s="77" t="s">
        <v>475</v>
      </c>
      <c r="F1309" s="77" t="s">
        <v>416</v>
      </c>
      <c r="G1309" s="78" t="s">
        <v>538</v>
      </c>
      <c r="H1309" s="77" t="s">
        <v>9</v>
      </c>
      <c r="I1309" s="77" t="s">
        <v>10</v>
      </c>
      <c r="J1309" s="79">
        <v>26</v>
      </c>
      <c r="K1309" s="79">
        <v>61</v>
      </c>
      <c r="L1309" s="79">
        <v>194</v>
      </c>
      <c r="M1309" s="80">
        <v>9720.848</v>
      </c>
      <c r="N1309" s="80">
        <v>373.87876923076902</v>
      </c>
      <c r="O1309" s="81">
        <v>2.3461538461538498</v>
      </c>
      <c r="P1309" s="81">
        <v>3.1803278688524599</v>
      </c>
      <c r="Q1309" s="77">
        <v>2935.598</v>
      </c>
      <c r="R1309" s="82">
        <v>0.30198990869932302</v>
      </c>
      <c r="S1309" s="77">
        <v>2095.078</v>
      </c>
      <c r="T1309" s="82">
        <v>0.21552420118080201</v>
      </c>
      <c r="U1309" s="83">
        <v>306</v>
      </c>
      <c r="V1309" s="84">
        <v>62</v>
      </c>
    </row>
    <row r="1310" spans="1:22" x14ac:dyDescent="0.25">
      <c r="A1310" s="18" t="str">
        <f t="shared" si="20"/>
        <v>202404-South Central62</v>
      </c>
      <c r="B1310" s="76">
        <v>2024</v>
      </c>
      <c r="C1310" s="77">
        <v>104983</v>
      </c>
      <c r="D1310" s="77" t="s">
        <v>8</v>
      </c>
      <c r="E1310" s="77" t="s">
        <v>472</v>
      </c>
      <c r="F1310" s="77" t="s">
        <v>421</v>
      </c>
      <c r="G1310" s="78" t="s">
        <v>534</v>
      </c>
      <c r="H1310" s="77" t="s">
        <v>9</v>
      </c>
      <c r="I1310" s="77" t="s">
        <v>10</v>
      </c>
      <c r="J1310" s="79">
        <v>46</v>
      </c>
      <c r="K1310" s="79">
        <v>79</v>
      </c>
      <c r="L1310" s="79">
        <v>169</v>
      </c>
      <c r="M1310" s="80">
        <v>9605.0480000000007</v>
      </c>
      <c r="N1310" s="80">
        <v>208.80539130434801</v>
      </c>
      <c r="O1310" s="81">
        <v>1.7173913043478299</v>
      </c>
      <c r="P1310" s="81">
        <v>2.1392405063291098</v>
      </c>
      <c r="Q1310" s="77">
        <v>2945.5479999999998</v>
      </c>
      <c r="R1310" s="82">
        <v>0.30666666111403101</v>
      </c>
      <c r="S1310" s="77">
        <v>1532.548</v>
      </c>
      <c r="T1310" s="82">
        <v>0.15955651653172401</v>
      </c>
      <c r="U1310" s="83">
        <v>307</v>
      </c>
      <c r="V1310" s="84">
        <v>62</v>
      </c>
    </row>
    <row r="1311" spans="1:22" x14ac:dyDescent="0.25">
      <c r="A1311" s="18" t="str">
        <f t="shared" si="20"/>
        <v>202402-South West44</v>
      </c>
      <c r="B1311" s="76">
        <v>2024</v>
      </c>
      <c r="C1311" s="77">
        <v>563414</v>
      </c>
      <c r="D1311" s="77" t="s">
        <v>147</v>
      </c>
      <c r="E1311" s="77" t="s">
        <v>474</v>
      </c>
      <c r="F1311" s="77" t="s">
        <v>410</v>
      </c>
      <c r="G1311" s="78" t="s">
        <v>537</v>
      </c>
      <c r="H1311" s="77" t="s">
        <v>9</v>
      </c>
      <c r="I1311" s="77" t="s">
        <v>10</v>
      </c>
      <c r="J1311" s="79">
        <v>21</v>
      </c>
      <c r="K1311" s="79">
        <v>79</v>
      </c>
      <c r="L1311" s="79">
        <v>190</v>
      </c>
      <c r="M1311" s="80">
        <v>9526.48</v>
      </c>
      <c r="N1311" s="80">
        <v>453.64190476190498</v>
      </c>
      <c r="O1311" s="81">
        <v>3.7619047619047601</v>
      </c>
      <c r="P1311" s="81">
        <v>2.40506329113924</v>
      </c>
      <c r="Q1311" s="77">
        <v>3313.73</v>
      </c>
      <c r="R1311" s="82">
        <v>0.34784411451029101</v>
      </c>
      <c r="S1311" s="77">
        <v>2578.6799999999998</v>
      </c>
      <c r="T1311" s="82">
        <v>0.27068549978585998</v>
      </c>
      <c r="U1311" s="83">
        <v>308</v>
      </c>
      <c r="V1311" s="84">
        <v>44</v>
      </c>
    </row>
    <row r="1312" spans="1:22" x14ac:dyDescent="0.25">
      <c r="A1312" s="18" t="str">
        <f t="shared" si="20"/>
        <v>202405-North East49</v>
      </c>
      <c r="B1312" s="76">
        <v>2024</v>
      </c>
      <c r="C1312" s="77">
        <v>495920</v>
      </c>
      <c r="D1312" s="77" t="s">
        <v>507</v>
      </c>
      <c r="E1312" s="77" t="s">
        <v>473</v>
      </c>
      <c r="F1312" s="77" t="s">
        <v>407</v>
      </c>
      <c r="G1312" s="78" t="s">
        <v>535</v>
      </c>
      <c r="H1312" s="77" t="s">
        <v>9</v>
      </c>
      <c r="I1312" s="77" t="s">
        <v>10</v>
      </c>
      <c r="J1312" s="79">
        <v>43</v>
      </c>
      <c r="K1312" s="79">
        <v>61</v>
      </c>
      <c r="L1312" s="79">
        <v>156</v>
      </c>
      <c r="M1312" s="80">
        <v>9404.3520000000008</v>
      </c>
      <c r="N1312" s="80">
        <v>218.70586046511599</v>
      </c>
      <c r="O1312" s="81">
        <v>1.4186046511627901</v>
      </c>
      <c r="P1312" s="81">
        <v>2.5573770491803298</v>
      </c>
      <c r="Q1312" s="77">
        <v>3283.1019999999999</v>
      </c>
      <c r="R1312" s="82">
        <v>0.34910454223746601</v>
      </c>
      <c r="S1312" s="77">
        <v>1840.002</v>
      </c>
      <c r="T1312" s="82">
        <v>0.195654309834426</v>
      </c>
      <c r="U1312" s="83">
        <v>309</v>
      </c>
      <c r="V1312" s="84">
        <v>49</v>
      </c>
    </row>
    <row r="1313" spans="1:22" x14ac:dyDescent="0.25">
      <c r="A1313" s="18" t="str">
        <f t="shared" si="20"/>
        <v>202401-North West63</v>
      </c>
      <c r="B1313" s="76">
        <v>2024</v>
      </c>
      <c r="C1313" s="77">
        <v>203619</v>
      </c>
      <c r="D1313" s="77" t="s">
        <v>586</v>
      </c>
      <c r="E1313" s="77" t="s">
        <v>475</v>
      </c>
      <c r="F1313" s="77" t="s">
        <v>418</v>
      </c>
      <c r="G1313" s="78" t="s">
        <v>538</v>
      </c>
      <c r="H1313" s="77" t="s">
        <v>9</v>
      </c>
      <c r="I1313" s="77" t="s">
        <v>10</v>
      </c>
      <c r="J1313" s="79">
        <v>24</v>
      </c>
      <c r="K1313" s="79">
        <v>52</v>
      </c>
      <c r="L1313" s="79">
        <v>190</v>
      </c>
      <c r="M1313" s="80">
        <v>9388.08</v>
      </c>
      <c r="N1313" s="80">
        <v>391.17</v>
      </c>
      <c r="O1313" s="81">
        <v>2.1666666666666701</v>
      </c>
      <c r="P1313" s="81">
        <v>3.6538461538461502</v>
      </c>
      <c r="Q1313" s="77">
        <v>3307.58</v>
      </c>
      <c r="R1313" s="82">
        <v>0.35231698068188599</v>
      </c>
      <c r="S1313" s="77">
        <v>2535.58</v>
      </c>
      <c r="T1313" s="82">
        <v>0.270085044013259</v>
      </c>
      <c r="U1313" s="83">
        <v>310</v>
      </c>
      <c r="V1313" s="84">
        <v>63</v>
      </c>
    </row>
    <row r="1314" spans="1:22" x14ac:dyDescent="0.25">
      <c r="A1314" s="18" t="str">
        <f t="shared" si="20"/>
        <v>202403-North Central56</v>
      </c>
      <c r="B1314" s="76">
        <v>2024</v>
      </c>
      <c r="C1314" s="77">
        <v>586197</v>
      </c>
      <c r="D1314" s="77" t="s">
        <v>154</v>
      </c>
      <c r="E1314" s="77" t="s">
        <v>471</v>
      </c>
      <c r="F1314" s="77" t="s">
        <v>419</v>
      </c>
      <c r="G1314" s="78" t="s">
        <v>533</v>
      </c>
      <c r="H1314" s="77" t="s">
        <v>9</v>
      </c>
      <c r="I1314" s="77" t="s">
        <v>10</v>
      </c>
      <c r="J1314" s="79">
        <v>41</v>
      </c>
      <c r="K1314" s="79">
        <v>59</v>
      </c>
      <c r="L1314" s="79">
        <v>176</v>
      </c>
      <c r="M1314" s="80">
        <v>9356.1919999999991</v>
      </c>
      <c r="N1314" s="80">
        <v>228.19980487804901</v>
      </c>
      <c r="O1314" s="81">
        <v>1.4390243902438999</v>
      </c>
      <c r="P1314" s="81">
        <v>2.9830508474576298</v>
      </c>
      <c r="Q1314" s="77">
        <v>2237.442</v>
      </c>
      <c r="R1314" s="82">
        <v>0.239140239960873</v>
      </c>
      <c r="S1314" s="77">
        <v>901.54200000000196</v>
      </c>
      <c r="T1314" s="82">
        <v>9.6357791716972202E-2</v>
      </c>
      <c r="U1314" s="83">
        <v>311</v>
      </c>
      <c r="V1314" s="84">
        <v>56</v>
      </c>
    </row>
    <row r="1315" spans="1:22" x14ac:dyDescent="0.25">
      <c r="A1315" s="18" t="str">
        <f t="shared" si="20"/>
        <v>202404-South Central63</v>
      </c>
      <c r="B1315" s="76">
        <v>2024</v>
      </c>
      <c r="C1315" s="77">
        <v>781121</v>
      </c>
      <c r="D1315" s="77" t="s">
        <v>496</v>
      </c>
      <c r="E1315" s="77" t="s">
        <v>472</v>
      </c>
      <c r="F1315" s="77" t="s">
        <v>398</v>
      </c>
      <c r="G1315" s="78" t="s">
        <v>535</v>
      </c>
      <c r="H1315" s="77" t="s">
        <v>2</v>
      </c>
      <c r="I1315" s="77" t="s">
        <v>10</v>
      </c>
      <c r="J1315" s="79">
        <v>39</v>
      </c>
      <c r="K1315" s="79">
        <v>97</v>
      </c>
      <c r="L1315" s="79">
        <v>270</v>
      </c>
      <c r="M1315" s="80">
        <v>9271.9050000000007</v>
      </c>
      <c r="N1315" s="80">
        <v>237.74115384615399</v>
      </c>
      <c r="O1315" s="81">
        <v>2.4871794871794899</v>
      </c>
      <c r="P1315" s="81">
        <v>2.78350515463918</v>
      </c>
      <c r="Q1315" s="77">
        <v>1138.655</v>
      </c>
      <c r="R1315" s="82">
        <v>0.12280701754386</v>
      </c>
      <c r="S1315" s="77">
        <v>-89.344999999999104</v>
      </c>
      <c r="T1315" s="82">
        <v>-9.6360995933412897E-3</v>
      </c>
      <c r="U1315" s="83">
        <v>312</v>
      </c>
      <c r="V1315" s="84">
        <v>63</v>
      </c>
    </row>
    <row r="1316" spans="1:22" x14ac:dyDescent="0.25">
      <c r="A1316" s="18" t="str">
        <f t="shared" si="20"/>
        <v>202404-South Central64</v>
      </c>
      <c r="B1316" s="76">
        <v>2024</v>
      </c>
      <c r="C1316" s="77">
        <v>688075</v>
      </c>
      <c r="D1316" s="77" t="s">
        <v>184</v>
      </c>
      <c r="E1316" s="77" t="s">
        <v>472</v>
      </c>
      <c r="F1316" s="77" t="s">
        <v>398</v>
      </c>
      <c r="G1316" s="78" t="s">
        <v>534</v>
      </c>
      <c r="H1316" s="77" t="s">
        <v>9</v>
      </c>
      <c r="I1316" s="77" t="s">
        <v>10</v>
      </c>
      <c r="J1316" s="79">
        <v>33</v>
      </c>
      <c r="K1316" s="79">
        <v>42</v>
      </c>
      <c r="L1316" s="79">
        <v>181</v>
      </c>
      <c r="M1316" s="80">
        <v>9264.0833999999995</v>
      </c>
      <c r="N1316" s="80">
        <v>280.72980000000001</v>
      </c>
      <c r="O1316" s="81">
        <v>1.27272727272727</v>
      </c>
      <c r="P1316" s="81">
        <v>4.3095238095238102</v>
      </c>
      <c r="Q1316" s="77">
        <v>3130.3334</v>
      </c>
      <c r="R1316" s="82">
        <v>0.33789995888853902</v>
      </c>
      <c r="S1316" s="77">
        <v>2131.3334</v>
      </c>
      <c r="T1316" s="82">
        <v>0.23006414212549101</v>
      </c>
      <c r="U1316" s="83">
        <v>313</v>
      </c>
      <c r="V1316" s="84">
        <v>64</v>
      </c>
    </row>
    <row r="1317" spans="1:22" x14ac:dyDescent="0.25">
      <c r="A1317" s="18" t="str">
        <f t="shared" si="20"/>
        <v>202406-South East38</v>
      </c>
      <c r="B1317" s="76">
        <v>2024</v>
      </c>
      <c r="C1317" s="77">
        <v>230574</v>
      </c>
      <c r="D1317" s="77" t="s">
        <v>60</v>
      </c>
      <c r="E1317" s="77" t="s">
        <v>476</v>
      </c>
      <c r="F1317" s="77" t="s">
        <v>411</v>
      </c>
      <c r="G1317" s="78" t="s">
        <v>536</v>
      </c>
      <c r="H1317" s="77" t="s">
        <v>9</v>
      </c>
      <c r="I1317" s="77" t="s">
        <v>10</v>
      </c>
      <c r="J1317" s="79">
        <v>31</v>
      </c>
      <c r="K1317" s="79">
        <v>67</v>
      </c>
      <c r="L1317" s="79">
        <v>157</v>
      </c>
      <c r="M1317" s="80">
        <v>9247.5440000000108</v>
      </c>
      <c r="N1317" s="80">
        <v>298.30787096774202</v>
      </c>
      <c r="O1317" s="81">
        <v>2.1612903225806499</v>
      </c>
      <c r="P1317" s="81">
        <v>2.3432835820895499</v>
      </c>
      <c r="Q1317" s="77">
        <v>2177.2939999999999</v>
      </c>
      <c r="R1317" s="82">
        <v>0.23544564913667901</v>
      </c>
      <c r="S1317" s="77">
        <v>1142.5940000000001</v>
      </c>
      <c r="T1317" s="82">
        <v>0.12355648159122</v>
      </c>
      <c r="U1317" s="83">
        <v>314</v>
      </c>
      <c r="V1317" s="84">
        <v>38</v>
      </c>
    </row>
    <row r="1318" spans="1:22" x14ac:dyDescent="0.25">
      <c r="A1318" s="18" t="str">
        <f t="shared" si="20"/>
        <v>202406-South East39</v>
      </c>
      <c r="B1318" s="76">
        <v>2024</v>
      </c>
      <c r="C1318" s="77">
        <v>727745</v>
      </c>
      <c r="D1318" s="77" t="s">
        <v>192</v>
      </c>
      <c r="E1318" s="77" t="s">
        <v>476</v>
      </c>
      <c r="F1318" s="77" t="s">
        <v>397</v>
      </c>
      <c r="G1318" s="78" t="s">
        <v>536</v>
      </c>
      <c r="H1318" s="77" t="s">
        <v>9</v>
      </c>
      <c r="I1318" s="77" t="s">
        <v>10</v>
      </c>
      <c r="J1318" s="79">
        <v>19</v>
      </c>
      <c r="K1318" s="79">
        <v>60</v>
      </c>
      <c r="L1318" s="79">
        <v>225</v>
      </c>
      <c r="M1318" s="80">
        <v>9232.5</v>
      </c>
      <c r="N1318" s="80">
        <v>485.92105263157902</v>
      </c>
      <c r="O1318" s="81">
        <v>3.1578947368421102</v>
      </c>
      <c r="P1318" s="81">
        <v>3.75</v>
      </c>
      <c r="Q1318" s="77">
        <v>1538.75</v>
      </c>
      <c r="R1318" s="82">
        <v>0.16666666666666699</v>
      </c>
      <c r="S1318" s="77">
        <v>884.89</v>
      </c>
      <c r="T1318" s="82">
        <v>9.5845112374763106E-2</v>
      </c>
      <c r="U1318" s="83">
        <v>315</v>
      </c>
      <c r="V1318" s="84">
        <v>39</v>
      </c>
    </row>
    <row r="1319" spans="1:22" x14ac:dyDescent="0.25">
      <c r="A1319" s="18" t="str">
        <f t="shared" si="20"/>
        <v>202405-North East50</v>
      </c>
      <c r="B1319" s="76">
        <v>2024</v>
      </c>
      <c r="C1319" s="77">
        <v>599426</v>
      </c>
      <c r="D1319" s="77" t="s">
        <v>339</v>
      </c>
      <c r="E1319" s="77" t="s">
        <v>473</v>
      </c>
      <c r="F1319" s="77" t="s">
        <v>407</v>
      </c>
      <c r="G1319" s="78" t="s">
        <v>535</v>
      </c>
      <c r="H1319" s="77" t="s">
        <v>9</v>
      </c>
      <c r="I1319" s="77" t="s">
        <v>10</v>
      </c>
      <c r="J1319" s="79">
        <v>32</v>
      </c>
      <c r="K1319" s="79">
        <v>70</v>
      </c>
      <c r="L1319" s="79">
        <v>170</v>
      </c>
      <c r="M1319" s="80">
        <v>9185.84</v>
      </c>
      <c r="N1319" s="80">
        <v>287.0575</v>
      </c>
      <c r="O1319" s="81">
        <v>2.1875</v>
      </c>
      <c r="P1319" s="81">
        <v>2.4285714285714302</v>
      </c>
      <c r="Q1319" s="77">
        <v>2205.09</v>
      </c>
      <c r="R1319" s="82">
        <v>0.24005316879022501</v>
      </c>
      <c r="S1319" s="77">
        <v>1104.0899999999999</v>
      </c>
      <c r="T1319" s="82">
        <v>0.120194778049694</v>
      </c>
      <c r="U1319" s="83">
        <v>316</v>
      </c>
      <c r="V1319" s="84">
        <v>50</v>
      </c>
    </row>
    <row r="1320" spans="1:22" x14ac:dyDescent="0.25">
      <c r="A1320" s="18" t="str">
        <f t="shared" si="20"/>
        <v>202403-North Central57</v>
      </c>
      <c r="B1320" s="76">
        <v>2024</v>
      </c>
      <c r="C1320" s="77">
        <v>665540</v>
      </c>
      <c r="D1320" s="77" t="s">
        <v>183</v>
      </c>
      <c r="E1320" s="77" t="s">
        <v>471</v>
      </c>
      <c r="F1320" s="77" t="s">
        <v>419</v>
      </c>
      <c r="G1320" s="78" t="s">
        <v>533</v>
      </c>
      <c r="H1320" s="77" t="s">
        <v>9</v>
      </c>
      <c r="I1320" s="77" t="s">
        <v>10</v>
      </c>
      <c r="J1320" s="79">
        <v>62</v>
      </c>
      <c r="K1320" s="79">
        <v>71</v>
      </c>
      <c r="L1320" s="79">
        <v>161</v>
      </c>
      <c r="M1320" s="80">
        <v>9171.5120000000006</v>
      </c>
      <c r="N1320" s="80">
        <v>147.92761290322599</v>
      </c>
      <c r="O1320" s="81">
        <v>1.1451612903225801</v>
      </c>
      <c r="P1320" s="81">
        <v>2.2676056338028201</v>
      </c>
      <c r="Q1320" s="77">
        <v>3019.5120000000002</v>
      </c>
      <c r="R1320" s="82">
        <v>0.32922728553372699</v>
      </c>
      <c r="S1320" s="77">
        <v>1019.412</v>
      </c>
      <c r="T1320" s="82">
        <v>0.111149830038929</v>
      </c>
      <c r="U1320" s="83">
        <v>317</v>
      </c>
      <c r="V1320" s="84">
        <v>57</v>
      </c>
    </row>
    <row r="1321" spans="1:22" x14ac:dyDescent="0.25">
      <c r="A1321" s="18" t="str">
        <f t="shared" si="20"/>
        <v>202405-North East51</v>
      </c>
      <c r="B1321" s="76">
        <v>2024</v>
      </c>
      <c r="C1321" s="77">
        <v>587622</v>
      </c>
      <c r="D1321" s="77" t="s">
        <v>500</v>
      </c>
      <c r="E1321" s="77" t="s">
        <v>473</v>
      </c>
      <c r="F1321" s="77" t="s">
        <v>522</v>
      </c>
      <c r="G1321" s="78" t="s">
        <v>535</v>
      </c>
      <c r="H1321" s="77" t="s">
        <v>9</v>
      </c>
      <c r="I1321" s="77" t="s">
        <v>10</v>
      </c>
      <c r="J1321" s="79">
        <v>75</v>
      </c>
      <c r="K1321" s="79">
        <v>146</v>
      </c>
      <c r="L1321" s="79">
        <v>326</v>
      </c>
      <c r="M1321" s="80">
        <v>9083.7000000000007</v>
      </c>
      <c r="N1321" s="80">
        <v>121.116</v>
      </c>
      <c r="O1321" s="81">
        <v>1.9466666666666701</v>
      </c>
      <c r="P1321" s="81">
        <v>2.2328767123287698</v>
      </c>
      <c r="Q1321" s="77">
        <v>1513.95</v>
      </c>
      <c r="R1321" s="82">
        <v>0.16666666666666699</v>
      </c>
      <c r="S1321" s="77">
        <v>-1045.55</v>
      </c>
      <c r="T1321" s="82">
        <v>-0.115101775708137</v>
      </c>
      <c r="U1321" s="83">
        <v>318</v>
      </c>
      <c r="V1321" s="84">
        <v>51</v>
      </c>
    </row>
    <row r="1322" spans="1:22" x14ac:dyDescent="0.25">
      <c r="A1322" s="18" t="str">
        <f t="shared" si="20"/>
        <v>202403-North Central58</v>
      </c>
      <c r="B1322" s="76">
        <v>2024</v>
      </c>
      <c r="C1322" s="77">
        <v>652151</v>
      </c>
      <c r="D1322" s="77" t="s">
        <v>233</v>
      </c>
      <c r="E1322" s="77" t="s">
        <v>471</v>
      </c>
      <c r="F1322" s="77" t="s">
        <v>419</v>
      </c>
      <c r="G1322" s="78" t="s">
        <v>534</v>
      </c>
      <c r="H1322" s="77" t="s">
        <v>2</v>
      </c>
      <c r="I1322" s="77" t="s">
        <v>10</v>
      </c>
      <c r="J1322" s="79">
        <v>43</v>
      </c>
      <c r="K1322" s="79">
        <v>95</v>
      </c>
      <c r="L1322" s="79">
        <v>259</v>
      </c>
      <c r="M1322" s="80">
        <v>9056.5254999999997</v>
      </c>
      <c r="N1322" s="80">
        <v>210.61687209302301</v>
      </c>
      <c r="O1322" s="81">
        <v>2.2093023255814002</v>
      </c>
      <c r="P1322" s="81">
        <v>2.7263157894736798</v>
      </c>
      <c r="Q1322" s="77">
        <v>107.775500000001</v>
      </c>
      <c r="R1322" s="82">
        <v>1.1900314309279099E-2</v>
      </c>
      <c r="S1322" s="77">
        <v>-1329.1745000000001</v>
      </c>
      <c r="T1322" s="82">
        <v>-0.14676428614925199</v>
      </c>
      <c r="U1322" s="83">
        <v>319</v>
      </c>
      <c r="V1322" s="84">
        <v>58</v>
      </c>
    </row>
    <row r="1323" spans="1:22" x14ac:dyDescent="0.25">
      <c r="A1323" s="18" t="str">
        <f t="shared" si="20"/>
        <v>202401-North West64</v>
      </c>
      <c r="B1323" s="76">
        <v>2024</v>
      </c>
      <c r="C1323" s="77">
        <v>453231</v>
      </c>
      <c r="D1323" s="77" t="s">
        <v>587</v>
      </c>
      <c r="E1323" s="77" t="s">
        <v>475</v>
      </c>
      <c r="F1323" s="77" t="s">
        <v>409</v>
      </c>
      <c r="G1323" s="78" t="s">
        <v>538</v>
      </c>
      <c r="H1323" s="77" t="s">
        <v>9</v>
      </c>
      <c r="I1323" s="77" t="s">
        <v>10</v>
      </c>
      <c r="J1323" s="79">
        <v>37</v>
      </c>
      <c r="K1323" s="79">
        <v>77</v>
      </c>
      <c r="L1323" s="79">
        <v>176</v>
      </c>
      <c r="M1323" s="80">
        <v>9001.7919999999995</v>
      </c>
      <c r="N1323" s="80">
        <v>243.291675675676</v>
      </c>
      <c r="O1323" s="81">
        <v>2.0810810810810798</v>
      </c>
      <c r="P1323" s="81">
        <v>2.28571428571429</v>
      </c>
      <c r="Q1323" s="77">
        <v>3076.5419999999999</v>
      </c>
      <c r="R1323" s="82">
        <v>0.34176994980554998</v>
      </c>
      <c r="S1323" s="77">
        <v>1890.502</v>
      </c>
      <c r="T1323" s="82">
        <v>0.21001396166452199</v>
      </c>
      <c r="U1323" s="83">
        <v>320</v>
      </c>
      <c r="V1323" s="84">
        <v>64</v>
      </c>
    </row>
    <row r="1324" spans="1:22" x14ac:dyDescent="0.25">
      <c r="A1324" s="18" t="str">
        <f t="shared" si="20"/>
        <v>202403-North Central59</v>
      </c>
      <c r="B1324" s="76">
        <v>2024</v>
      </c>
      <c r="C1324" s="77">
        <v>826226</v>
      </c>
      <c r="D1324" s="77" t="s">
        <v>229</v>
      </c>
      <c r="E1324" s="77" t="s">
        <v>471</v>
      </c>
      <c r="F1324" s="77" t="s">
        <v>396</v>
      </c>
      <c r="G1324" s="78" t="s">
        <v>533</v>
      </c>
      <c r="H1324" s="77" t="s">
        <v>2</v>
      </c>
      <c r="I1324" s="77" t="s">
        <v>10</v>
      </c>
      <c r="J1324" s="79">
        <v>19</v>
      </c>
      <c r="K1324" s="79">
        <v>81</v>
      </c>
      <c r="L1324" s="79">
        <v>202</v>
      </c>
      <c r="M1324" s="80">
        <v>8989.5864000000001</v>
      </c>
      <c r="N1324" s="80">
        <v>473.136126315789</v>
      </c>
      <c r="O1324" s="81">
        <v>4.2631578947368398</v>
      </c>
      <c r="P1324" s="81">
        <v>2.4938271604938298</v>
      </c>
      <c r="Q1324" s="77">
        <v>1699.5863999999999</v>
      </c>
      <c r="R1324" s="82">
        <v>0.18906169031313799</v>
      </c>
      <c r="S1324" s="77">
        <v>1022.5864</v>
      </c>
      <c r="T1324" s="82">
        <v>0.113752330140572</v>
      </c>
      <c r="U1324" s="83">
        <v>321</v>
      </c>
      <c r="V1324" s="84">
        <v>59</v>
      </c>
    </row>
    <row r="1325" spans="1:22" x14ac:dyDescent="0.25">
      <c r="A1325" s="18" t="str">
        <f t="shared" si="20"/>
        <v>202406-South East40</v>
      </c>
      <c r="B1325" s="76">
        <v>2024</v>
      </c>
      <c r="C1325" s="77">
        <v>754348</v>
      </c>
      <c r="D1325" s="77" t="s">
        <v>486</v>
      </c>
      <c r="E1325" s="77" t="s">
        <v>476</v>
      </c>
      <c r="F1325" s="77" t="s">
        <v>523</v>
      </c>
      <c r="G1325" s="78" t="s">
        <v>536</v>
      </c>
      <c r="H1325" s="77" t="s">
        <v>9</v>
      </c>
      <c r="I1325" s="77" t="s">
        <v>10</v>
      </c>
      <c r="J1325" s="79">
        <v>37</v>
      </c>
      <c r="K1325" s="79">
        <v>55</v>
      </c>
      <c r="L1325" s="79">
        <v>154</v>
      </c>
      <c r="M1325" s="80">
        <v>8943.5679999999993</v>
      </c>
      <c r="N1325" s="80">
        <v>241.71805405405399</v>
      </c>
      <c r="O1325" s="81">
        <v>1.48648648648649</v>
      </c>
      <c r="P1325" s="81">
        <v>2.8</v>
      </c>
      <c r="Q1325" s="77">
        <v>2839.3180000000002</v>
      </c>
      <c r="R1325" s="82">
        <v>0.31747038765736502</v>
      </c>
      <c r="S1325" s="77">
        <v>1631.818</v>
      </c>
      <c r="T1325" s="82">
        <v>0.18245715803804499</v>
      </c>
      <c r="U1325" s="83">
        <v>322</v>
      </c>
      <c r="V1325" s="84">
        <v>40</v>
      </c>
    </row>
    <row r="1326" spans="1:22" x14ac:dyDescent="0.25">
      <c r="A1326" s="18" t="str">
        <f t="shared" si="20"/>
        <v>202401-North West65</v>
      </c>
      <c r="B1326" s="76">
        <v>2024</v>
      </c>
      <c r="C1326" s="77">
        <v>497086</v>
      </c>
      <c r="D1326" s="77" t="s">
        <v>128</v>
      </c>
      <c r="E1326" s="77" t="s">
        <v>475</v>
      </c>
      <c r="F1326" s="77" t="s">
        <v>416</v>
      </c>
      <c r="G1326" s="78" t="s">
        <v>538</v>
      </c>
      <c r="H1326" s="77" t="s">
        <v>9</v>
      </c>
      <c r="I1326" s="77" t="s">
        <v>10</v>
      </c>
      <c r="J1326" s="79">
        <v>39</v>
      </c>
      <c r="K1326" s="79">
        <v>65</v>
      </c>
      <c r="L1326" s="79">
        <v>146</v>
      </c>
      <c r="M1326" s="80">
        <v>8895.6320000000105</v>
      </c>
      <c r="N1326" s="80">
        <v>228.09312820512801</v>
      </c>
      <c r="O1326" s="81">
        <v>1.6666666666666701</v>
      </c>
      <c r="P1326" s="81">
        <v>2.2461538461538502</v>
      </c>
      <c r="Q1326" s="77">
        <v>2471.8820000000001</v>
      </c>
      <c r="R1326" s="82">
        <v>0.27787592832077601</v>
      </c>
      <c r="S1326" s="77">
        <v>1237.3620000000001</v>
      </c>
      <c r="T1326" s="82">
        <v>0.139097705480622</v>
      </c>
      <c r="U1326" s="83">
        <v>323</v>
      </c>
      <c r="V1326" s="84">
        <v>65</v>
      </c>
    </row>
    <row r="1327" spans="1:22" x14ac:dyDescent="0.25">
      <c r="A1327" s="18" t="str">
        <f t="shared" si="20"/>
        <v>202406-South East41</v>
      </c>
      <c r="B1327" s="76">
        <v>2024</v>
      </c>
      <c r="C1327" s="77">
        <v>772869</v>
      </c>
      <c r="D1327" s="77" t="s">
        <v>216</v>
      </c>
      <c r="E1327" s="77" t="s">
        <v>476</v>
      </c>
      <c r="F1327" s="77" t="s">
        <v>411</v>
      </c>
      <c r="G1327" s="78" t="s">
        <v>536</v>
      </c>
      <c r="H1327" s="77" t="s">
        <v>9</v>
      </c>
      <c r="I1327" s="77" t="s">
        <v>10</v>
      </c>
      <c r="J1327" s="79">
        <v>31</v>
      </c>
      <c r="K1327" s="79">
        <v>51</v>
      </c>
      <c r="L1327" s="79">
        <v>150</v>
      </c>
      <c r="M1327" s="80">
        <v>8834</v>
      </c>
      <c r="N1327" s="80">
        <v>284.96774193548401</v>
      </c>
      <c r="O1327" s="81">
        <v>1.6451612903225801</v>
      </c>
      <c r="P1327" s="81">
        <v>2.9411764705882399</v>
      </c>
      <c r="Q1327" s="77">
        <v>2222.25</v>
      </c>
      <c r="R1327" s="82">
        <v>0.25155648630291999</v>
      </c>
      <c r="S1327" s="77">
        <v>1205.1500000000001</v>
      </c>
      <c r="T1327" s="82">
        <v>0.13642177948834</v>
      </c>
      <c r="U1327" s="83">
        <v>324</v>
      </c>
      <c r="V1327" s="84">
        <v>41</v>
      </c>
    </row>
    <row r="1328" spans="1:22" x14ac:dyDescent="0.25">
      <c r="A1328" s="18" t="str">
        <f t="shared" si="20"/>
        <v>202402-South West45</v>
      </c>
      <c r="B1328" s="76">
        <v>2024</v>
      </c>
      <c r="C1328" s="77">
        <v>178150</v>
      </c>
      <c r="D1328" s="77" t="s">
        <v>37</v>
      </c>
      <c r="E1328" s="77" t="s">
        <v>474</v>
      </c>
      <c r="F1328" s="77" t="s">
        <v>410</v>
      </c>
      <c r="G1328" s="78" t="s">
        <v>537</v>
      </c>
      <c r="H1328" s="77" t="s">
        <v>9</v>
      </c>
      <c r="I1328" s="77" t="s">
        <v>10</v>
      </c>
      <c r="J1328" s="79">
        <v>28</v>
      </c>
      <c r="K1328" s="79">
        <v>49</v>
      </c>
      <c r="L1328" s="79">
        <v>130</v>
      </c>
      <c r="M1328" s="80">
        <v>8830.16</v>
      </c>
      <c r="N1328" s="80">
        <v>315.36285714285702</v>
      </c>
      <c r="O1328" s="81">
        <v>1.75</v>
      </c>
      <c r="P1328" s="81">
        <v>2.6530612244898002</v>
      </c>
      <c r="Q1328" s="77">
        <v>2804.41</v>
      </c>
      <c r="R1328" s="82">
        <v>0.31759447167435201</v>
      </c>
      <c r="S1328" s="77">
        <v>1883.08</v>
      </c>
      <c r="T1328" s="82">
        <v>0.21325547894941899</v>
      </c>
      <c r="U1328" s="83">
        <v>325</v>
      </c>
      <c r="V1328" s="84">
        <v>45</v>
      </c>
    </row>
    <row r="1329" spans="1:22" x14ac:dyDescent="0.25">
      <c r="A1329" s="18" t="str">
        <f t="shared" si="20"/>
        <v>202405-North East52</v>
      </c>
      <c r="B1329" s="76">
        <v>2024</v>
      </c>
      <c r="C1329" s="77">
        <v>728140</v>
      </c>
      <c r="D1329" s="77" t="s">
        <v>193</v>
      </c>
      <c r="E1329" s="77" t="s">
        <v>473</v>
      </c>
      <c r="F1329" s="77" t="s">
        <v>407</v>
      </c>
      <c r="G1329" s="78" t="s">
        <v>535</v>
      </c>
      <c r="H1329" s="77" t="s">
        <v>9</v>
      </c>
      <c r="I1329" s="77" t="s">
        <v>10</v>
      </c>
      <c r="J1329" s="79">
        <v>32</v>
      </c>
      <c r="K1329" s="79">
        <v>48</v>
      </c>
      <c r="L1329" s="79">
        <v>143</v>
      </c>
      <c r="M1329" s="80">
        <v>8814.8559999999998</v>
      </c>
      <c r="N1329" s="80">
        <v>275.46424999999999</v>
      </c>
      <c r="O1329" s="81">
        <v>1.5</v>
      </c>
      <c r="P1329" s="81">
        <v>2.9791666666666701</v>
      </c>
      <c r="Q1329" s="77">
        <v>3240.6060000000002</v>
      </c>
      <c r="R1329" s="82">
        <v>0.367630055442766</v>
      </c>
      <c r="S1329" s="77">
        <v>2163.806</v>
      </c>
      <c r="T1329" s="82">
        <v>0.24547264300176899</v>
      </c>
      <c r="U1329" s="83">
        <v>326</v>
      </c>
      <c r="V1329" s="84">
        <v>52</v>
      </c>
    </row>
    <row r="1330" spans="1:22" x14ac:dyDescent="0.25">
      <c r="A1330" s="18" t="str">
        <f t="shared" si="20"/>
        <v>202403-North Central60</v>
      </c>
      <c r="B1330" s="76">
        <v>2024</v>
      </c>
      <c r="C1330" s="77">
        <v>913384</v>
      </c>
      <c r="D1330" s="77" t="s">
        <v>254</v>
      </c>
      <c r="E1330" s="77" t="s">
        <v>471</v>
      </c>
      <c r="F1330" s="77" t="s">
        <v>419</v>
      </c>
      <c r="G1330" s="78" t="s">
        <v>533</v>
      </c>
      <c r="H1330" s="77" t="s">
        <v>2</v>
      </c>
      <c r="I1330" s="77" t="s">
        <v>10</v>
      </c>
      <c r="J1330" s="79">
        <v>30</v>
      </c>
      <c r="K1330" s="79">
        <v>76</v>
      </c>
      <c r="L1330" s="79">
        <v>188</v>
      </c>
      <c r="M1330" s="80">
        <v>8757.6959999999999</v>
      </c>
      <c r="N1330" s="80">
        <v>291.92320000000001</v>
      </c>
      <c r="O1330" s="81">
        <v>2.5333333333333301</v>
      </c>
      <c r="P1330" s="81">
        <v>2.4736842105263199</v>
      </c>
      <c r="Q1330" s="77">
        <v>2909.4459999999999</v>
      </c>
      <c r="R1330" s="82">
        <v>0.33221591614963603</v>
      </c>
      <c r="S1330" s="77">
        <v>1896.9459999999999</v>
      </c>
      <c r="T1330" s="82">
        <v>0.216603316671417</v>
      </c>
      <c r="U1330" s="83">
        <v>327</v>
      </c>
      <c r="V1330" s="84">
        <v>60</v>
      </c>
    </row>
    <row r="1331" spans="1:22" x14ac:dyDescent="0.25">
      <c r="A1331" s="18" t="str">
        <f t="shared" si="20"/>
        <v>202406-South East42</v>
      </c>
      <c r="B1331" s="76">
        <v>2024</v>
      </c>
      <c r="C1331" s="77">
        <v>901914</v>
      </c>
      <c r="D1331" s="77" t="s">
        <v>487</v>
      </c>
      <c r="E1331" s="77" t="s">
        <v>476</v>
      </c>
      <c r="F1331" s="77" t="s">
        <v>523</v>
      </c>
      <c r="G1331" s="78" t="s">
        <v>536</v>
      </c>
      <c r="H1331" s="77" t="s">
        <v>9</v>
      </c>
      <c r="I1331" s="77" t="s">
        <v>10</v>
      </c>
      <c r="J1331" s="79">
        <v>23</v>
      </c>
      <c r="K1331" s="79">
        <v>65</v>
      </c>
      <c r="L1331" s="79">
        <v>172</v>
      </c>
      <c r="M1331" s="80">
        <v>8732.1299999999992</v>
      </c>
      <c r="N1331" s="80">
        <v>379.65782608695702</v>
      </c>
      <c r="O1331" s="81">
        <v>2.8260869565217401</v>
      </c>
      <c r="P1331" s="81">
        <v>2.6461538461538501</v>
      </c>
      <c r="Q1331" s="77">
        <v>2116.88</v>
      </c>
      <c r="R1331" s="82">
        <v>0.24242424242424301</v>
      </c>
      <c r="S1331" s="77">
        <v>1332.95</v>
      </c>
      <c r="T1331" s="82">
        <v>0.152648895515756</v>
      </c>
      <c r="U1331" s="83">
        <v>328</v>
      </c>
      <c r="V1331" s="84">
        <v>42</v>
      </c>
    </row>
    <row r="1332" spans="1:22" x14ac:dyDescent="0.25">
      <c r="A1332" s="18" t="str">
        <f t="shared" si="20"/>
        <v>202403-North Central61</v>
      </c>
      <c r="B1332" s="76">
        <v>2024</v>
      </c>
      <c r="C1332" s="77">
        <v>251781</v>
      </c>
      <c r="D1332" s="77" t="s">
        <v>357</v>
      </c>
      <c r="E1332" s="77" t="s">
        <v>471</v>
      </c>
      <c r="F1332" s="77" t="s">
        <v>419</v>
      </c>
      <c r="G1332" s="78" t="s">
        <v>533</v>
      </c>
      <c r="H1332" s="77" t="s">
        <v>9</v>
      </c>
      <c r="I1332" s="77" t="s">
        <v>10</v>
      </c>
      <c r="J1332" s="79">
        <v>27</v>
      </c>
      <c r="K1332" s="79">
        <v>63</v>
      </c>
      <c r="L1332" s="79">
        <v>162</v>
      </c>
      <c r="M1332" s="80">
        <v>8669.9040000000005</v>
      </c>
      <c r="N1332" s="80">
        <v>321.10755555555602</v>
      </c>
      <c r="O1332" s="81">
        <v>2.3333333333333299</v>
      </c>
      <c r="P1332" s="81">
        <v>2.5714285714285698</v>
      </c>
      <c r="Q1332" s="77">
        <v>2567.904</v>
      </c>
      <c r="R1332" s="82">
        <v>0.296185978529866</v>
      </c>
      <c r="S1332" s="77">
        <v>1661.604</v>
      </c>
      <c r="T1332" s="82">
        <v>0.191651949087326</v>
      </c>
      <c r="U1332" s="83">
        <v>329</v>
      </c>
      <c r="V1332" s="84">
        <v>61</v>
      </c>
    </row>
    <row r="1333" spans="1:22" x14ac:dyDescent="0.25">
      <c r="A1333" s="18" t="str">
        <f t="shared" si="20"/>
        <v>202402-South West46</v>
      </c>
      <c r="B1333" s="76">
        <v>2024</v>
      </c>
      <c r="C1333" s="77">
        <v>969030</v>
      </c>
      <c r="D1333" s="77" t="s">
        <v>383</v>
      </c>
      <c r="E1333" s="77" t="s">
        <v>474</v>
      </c>
      <c r="F1333" s="77" t="s">
        <v>410</v>
      </c>
      <c r="G1333" s="78" t="s">
        <v>537</v>
      </c>
      <c r="H1333" s="77" t="s">
        <v>9</v>
      </c>
      <c r="I1333" s="77" t="s">
        <v>10</v>
      </c>
      <c r="J1333" s="79">
        <v>41</v>
      </c>
      <c r="K1333" s="79">
        <v>59</v>
      </c>
      <c r="L1333" s="79">
        <v>166</v>
      </c>
      <c r="M1333" s="80">
        <v>8654.6720000000005</v>
      </c>
      <c r="N1333" s="80">
        <v>211.08956097561</v>
      </c>
      <c r="O1333" s="81">
        <v>1.4390243902438999</v>
      </c>
      <c r="P1333" s="81">
        <v>2.8135593220339001</v>
      </c>
      <c r="Q1333" s="77">
        <v>2478.172</v>
      </c>
      <c r="R1333" s="82">
        <v>0.286339216552632</v>
      </c>
      <c r="S1333" s="77">
        <v>1142.2719999999999</v>
      </c>
      <c r="T1333" s="82">
        <v>0.131983280244474</v>
      </c>
      <c r="U1333" s="83">
        <v>330</v>
      </c>
      <c r="V1333" s="84">
        <v>46</v>
      </c>
    </row>
    <row r="1334" spans="1:22" x14ac:dyDescent="0.25">
      <c r="A1334" s="18" t="str">
        <f t="shared" si="20"/>
        <v>202406-South East43</v>
      </c>
      <c r="B1334" s="76">
        <v>2024</v>
      </c>
      <c r="C1334" s="77">
        <v>160544</v>
      </c>
      <c r="D1334" s="77" t="s">
        <v>30</v>
      </c>
      <c r="E1334" s="77" t="s">
        <v>476</v>
      </c>
      <c r="F1334" s="77" t="s">
        <v>411</v>
      </c>
      <c r="G1334" s="78" t="s">
        <v>536</v>
      </c>
      <c r="H1334" s="77" t="s">
        <v>9</v>
      </c>
      <c r="I1334" s="77" t="s">
        <v>10</v>
      </c>
      <c r="J1334" s="79">
        <v>27</v>
      </c>
      <c r="K1334" s="79">
        <v>62</v>
      </c>
      <c r="L1334" s="79">
        <v>154</v>
      </c>
      <c r="M1334" s="80">
        <v>8638.768</v>
      </c>
      <c r="N1334" s="80">
        <v>319.95437037036999</v>
      </c>
      <c r="O1334" s="81">
        <v>2.2962962962962998</v>
      </c>
      <c r="P1334" s="81">
        <v>2.4838709677419399</v>
      </c>
      <c r="Q1334" s="77">
        <v>2368.018</v>
      </c>
      <c r="R1334" s="82">
        <v>0.27411524421074901</v>
      </c>
      <c r="S1334" s="77">
        <v>1463.9580000000001</v>
      </c>
      <c r="T1334" s="82">
        <v>0.16946374760845501</v>
      </c>
      <c r="U1334" s="83">
        <v>331</v>
      </c>
      <c r="V1334" s="84">
        <v>43</v>
      </c>
    </row>
    <row r="1335" spans="1:22" x14ac:dyDescent="0.25">
      <c r="A1335" s="18" t="str">
        <f t="shared" si="20"/>
        <v>202404-South Central65</v>
      </c>
      <c r="B1335" s="76">
        <v>2024</v>
      </c>
      <c r="C1335" s="77">
        <v>143836</v>
      </c>
      <c r="D1335" s="77" t="s">
        <v>87</v>
      </c>
      <c r="E1335" s="77" t="s">
        <v>472</v>
      </c>
      <c r="F1335" s="77" t="s">
        <v>421</v>
      </c>
      <c r="G1335" s="78" t="s">
        <v>537</v>
      </c>
      <c r="H1335" s="77" t="s">
        <v>2</v>
      </c>
      <c r="I1335" s="77" t="s">
        <v>10</v>
      </c>
      <c r="J1335" s="79">
        <v>48</v>
      </c>
      <c r="K1335" s="79">
        <v>84</v>
      </c>
      <c r="L1335" s="79">
        <v>165</v>
      </c>
      <c r="M1335" s="80">
        <v>8622</v>
      </c>
      <c r="N1335" s="80">
        <v>179.625</v>
      </c>
      <c r="O1335" s="81">
        <v>1.75</v>
      </c>
      <c r="P1335" s="81">
        <v>1.96428571428571</v>
      </c>
      <c r="Q1335" s="77">
        <v>1437</v>
      </c>
      <c r="R1335" s="82">
        <v>0.16666666666666699</v>
      </c>
      <c r="S1335" s="77">
        <v>-39.000000000000199</v>
      </c>
      <c r="T1335" s="82">
        <v>-4.5233124565066396E-3</v>
      </c>
      <c r="U1335" s="83">
        <v>332</v>
      </c>
      <c r="V1335" s="84">
        <v>65</v>
      </c>
    </row>
    <row r="1336" spans="1:22" x14ac:dyDescent="0.25">
      <c r="A1336" s="18" t="str">
        <f t="shared" si="20"/>
        <v>202406-South East44</v>
      </c>
      <c r="B1336" s="76">
        <v>2024</v>
      </c>
      <c r="C1336" s="77">
        <v>827265</v>
      </c>
      <c r="D1336" s="77" t="s">
        <v>489</v>
      </c>
      <c r="E1336" s="77" t="s">
        <v>476</v>
      </c>
      <c r="F1336" s="77" t="s">
        <v>523</v>
      </c>
      <c r="G1336" s="78" t="s">
        <v>536</v>
      </c>
      <c r="H1336" s="77" t="s">
        <v>9</v>
      </c>
      <c r="I1336" s="77" t="s">
        <v>10</v>
      </c>
      <c r="J1336" s="79">
        <v>30</v>
      </c>
      <c r="K1336" s="79">
        <v>71</v>
      </c>
      <c r="L1336" s="79">
        <v>179</v>
      </c>
      <c r="M1336" s="80">
        <v>8620.1679999999997</v>
      </c>
      <c r="N1336" s="80">
        <v>287.33893333333299</v>
      </c>
      <c r="O1336" s="81">
        <v>2.3666666666666698</v>
      </c>
      <c r="P1336" s="81">
        <v>2.52112676056338</v>
      </c>
      <c r="Q1336" s="77">
        <v>2667.9180000000001</v>
      </c>
      <c r="R1336" s="82">
        <v>0.30949721629555199</v>
      </c>
      <c r="S1336" s="77">
        <v>1659.818</v>
      </c>
      <c r="T1336" s="82">
        <v>0.192550539618253</v>
      </c>
      <c r="U1336" s="83">
        <v>333</v>
      </c>
      <c r="V1336" s="84">
        <v>44</v>
      </c>
    </row>
    <row r="1337" spans="1:22" x14ac:dyDescent="0.25">
      <c r="A1337" s="18" t="str">
        <f t="shared" si="20"/>
        <v>202405-North East53</v>
      </c>
      <c r="B1337" s="76">
        <v>2024</v>
      </c>
      <c r="C1337" s="77">
        <v>629125</v>
      </c>
      <c r="D1337" s="77" t="s">
        <v>320</v>
      </c>
      <c r="E1337" s="77" t="s">
        <v>473</v>
      </c>
      <c r="F1337" s="77" t="s">
        <v>406</v>
      </c>
      <c r="G1337" s="78" t="s">
        <v>535</v>
      </c>
      <c r="H1337" s="77" t="s">
        <v>9</v>
      </c>
      <c r="I1337" s="77" t="s">
        <v>10</v>
      </c>
      <c r="J1337" s="79">
        <v>17</v>
      </c>
      <c r="K1337" s="79">
        <v>54</v>
      </c>
      <c r="L1337" s="79">
        <v>173</v>
      </c>
      <c r="M1337" s="80">
        <v>8581.5</v>
      </c>
      <c r="N1337" s="80">
        <v>504.79411764705901</v>
      </c>
      <c r="O1337" s="81">
        <v>3.1764705882352899</v>
      </c>
      <c r="P1337" s="81">
        <v>3.2037037037037002</v>
      </c>
      <c r="Q1337" s="77">
        <v>1430.25</v>
      </c>
      <c r="R1337" s="82">
        <v>0.16666666666666699</v>
      </c>
      <c r="S1337" s="77">
        <v>826.85</v>
      </c>
      <c r="T1337" s="82">
        <v>9.6352619006001297E-2</v>
      </c>
      <c r="U1337" s="83">
        <v>334</v>
      </c>
      <c r="V1337" s="84">
        <v>53</v>
      </c>
    </row>
    <row r="1338" spans="1:22" x14ac:dyDescent="0.25">
      <c r="A1338" s="18" t="str">
        <f t="shared" si="20"/>
        <v>202404-South Central66</v>
      </c>
      <c r="B1338" s="76">
        <v>2024</v>
      </c>
      <c r="C1338" s="77">
        <v>519375</v>
      </c>
      <c r="D1338" s="77" t="s">
        <v>314</v>
      </c>
      <c r="E1338" s="77" t="s">
        <v>472</v>
      </c>
      <c r="F1338" s="77" t="s">
        <v>421</v>
      </c>
      <c r="G1338" s="78" t="s">
        <v>534</v>
      </c>
      <c r="H1338" s="77" t="s">
        <v>9</v>
      </c>
      <c r="I1338" s="77" t="s">
        <v>10</v>
      </c>
      <c r="J1338" s="79">
        <v>40</v>
      </c>
      <c r="K1338" s="79">
        <v>74</v>
      </c>
      <c r="L1338" s="79">
        <v>182</v>
      </c>
      <c r="M1338" s="80">
        <v>8558.9732000000004</v>
      </c>
      <c r="N1338" s="80">
        <v>213.97433000000001</v>
      </c>
      <c r="O1338" s="81">
        <v>1.85</v>
      </c>
      <c r="P1338" s="81">
        <v>2.4594594594594601</v>
      </c>
      <c r="Q1338" s="77">
        <v>1653.4731999999999</v>
      </c>
      <c r="R1338" s="82">
        <v>0.19318593029360101</v>
      </c>
      <c r="S1338" s="77">
        <v>419.473199999999</v>
      </c>
      <c r="T1338" s="82">
        <v>4.9009757385383497E-2</v>
      </c>
      <c r="U1338" s="83">
        <v>335</v>
      </c>
      <c r="V1338" s="84">
        <v>66</v>
      </c>
    </row>
    <row r="1339" spans="1:22" x14ac:dyDescent="0.25">
      <c r="A1339" s="18" t="str">
        <f t="shared" si="20"/>
        <v>202403-North Central62</v>
      </c>
      <c r="B1339" s="76">
        <v>2024</v>
      </c>
      <c r="C1339" s="77">
        <v>484340</v>
      </c>
      <c r="D1339" s="77" t="s">
        <v>126</v>
      </c>
      <c r="E1339" s="77" t="s">
        <v>471</v>
      </c>
      <c r="F1339" s="77" t="s">
        <v>419</v>
      </c>
      <c r="G1339" s="78" t="s">
        <v>533</v>
      </c>
      <c r="H1339" s="77" t="s">
        <v>9</v>
      </c>
      <c r="I1339" s="77" t="s">
        <v>10</v>
      </c>
      <c r="J1339" s="79">
        <v>18</v>
      </c>
      <c r="K1339" s="79">
        <v>39</v>
      </c>
      <c r="L1339" s="79">
        <v>151</v>
      </c>
      <c r="M1339" s="80">
        <v>8524.3919999999998</v>
      </c>
      <c r="N1339" s="80">
        <v>473.577333333333</v>
      </c>
      <c r="O1339" s="81">
        <v>2.1666666666666701</v>
      </c>
      <c r="P1339" s="81">
        <v>3.87179487179487</v>
      </c>
      <c r="Q1339" s="77">
        <v>2389.1419999999998</v>
      </c>
      <c r="R1339" s="82">
        <v>0.280271249843977</v>
      </c>
      <c r="S1339" s="77">
        <v>1788.242</v>
      </c>
      <c r="T1339" s="82">
        <v>0.209779418872337</v>
      </c>
      <c r="U1339" s="83">
        <v>336</v>
      </c>
      <c r="V1339" s="84">
        <v>62</v>
      </c>
    </row>
    <row r="1340" spans="1:22" x14ac:dyDescent="0.25">
      <c r="A1340" s="18" t="str">
        <f t="shared" si="20"/>
        <v>202405-North East54</v>
      </c>
      <c r="B1340" s="76">
        <v>2024</v>
      </c>
      <c r="C1340" s="77">
        <v>281083</v>
      </c>
      <c r="D1340" s="77" t="s">
        <v>69</v>
      </c>
      <c r="E1340" s="77" t="s">
        <v>473</v>
      </c>
      <c r="F1340" s="77" t="s">
        <v>406</v>
      </c>
      <c r="G1340" s="78" t="s">
        <v>536</v>
      </c>
      <c r="H1340" s="77" t="s">
        <v>2</v>
      </c>
      <c r="I1340" s="77" t="s">
        <v>10</v>
      </c>
      <c r="J1340" s="79">
        <v>26</v>
      </c>
      <c r="K1340" s="79">
        <v>65</v>
      </c>
      <c r="L1340" s="79">
        <v>221</v>
      </c>
      <c r="M1340" s="80">
        <v>8354.1</v>
      </c>
      <c r="N1340" s="80">
        <v>321.31153846153802</v>
      </c>
      <c r="O1340" s="81">
        <v>2.5</v>
      </c>
      <c r="P1340" s="81">
        <v>3.4</v>
      </c>
      <c r="Q1340" s="77">
        <v>1392.35</v>
      </c>
      <c r="R1340" s="82">
        <v>0.16666666666666699</v>
      </c>
      <c r="S1340" s="77">
        <v>489.4</v>
      </c>
      <c r="T1340" s="82">
        <v>5.85820136220538E-2</v>
      </c>
      <c r="U1340" s="83">
        <v>337</v>
      </c>
      <c r="V1340" s="84">
        <v>54</v>
      </c>
    </row>
    <row r="1341" spans="1:22" x14ac:dyDescent="0.25">
      <c r="A1341" s="18" t="str">
        <f t="shared" si="20"/>
        <v>202402-South West47</v>
      </c>
      <c r="B1341" s="76">
        <v>2024</v>
      </c>
      <c r="C1341" s="77">
        <v>369346</v>
      </c>
      <c r="D1341" s="77" t="s">
        <v>93</v>
      </c>
      <c r="E1341" s="77" t="s">
        <v>474</v>
      </c>
      <c r="F1341" s="77" t="s">
        <v>410</v>
      </c>
      <c r="G1341" s="78" t="s">
        <v>537</v>
      </c>
      <c r="H1341" s="77" t="s">
        <v>9</v>
      </c>
      <c r="I1341" s="77" t="s">
        <v>10</v>
      </c>
      <c r="J1341" s="79">
        <v>54</v>
      </c>
      <c r="K1341" s="79">
        <v>72</v>
      </c>
      <c r="L1341" s="79">
        <v>126</v>
      </c>
      <c r="M1341" s="80">
        <v>8351.7920000000104</v>
      </c>
      <c r="N1341" s="80">
        <v>154.66281481481499</v>
      </c>
      <c r="O1341" s="81">
        <v>1.3333333333333299</v>
      </c>
      <c r="P1341" s="81">
        <v>1.75</v>
      </c>
      <c r="Q1341" s="77">
        <v>2127.2919999999999</v>
      </c>
      <c r="R1341" s="82">
        <v>0.25471084528924998</v>
      </c>
      <c r="S1341" s="77">
        <v>374.09199999999998</v>
      </c>
      <c r="T1341" s="82">
        <v>4.4791824317463903E-2</v>
      </c>
      <c r="U1341" s="83">
        <v>338</v>
      </c>
      <c r="V1341" s="84">
        <v>47</v>
      </c>
    </row>
    <row r="1342" spans="1:22" x14ac:dyDescent="0.25">
      <c r="A1342" s="18" t="str">
        <f t="shared" si="20"/>
        <v>202403-North Central63</v>
      </c>
      <c r="B1342" s="76">
        <v>2024</v>
      </c>
      <c r="C1342" s="77">
        <v>400575</v>
      </c>
      <c r="D1342" s="77" t="s">
        <v>102</v>
      </c>
      <c r="E1342" s="77" t="s">
        <v>471</v>
      </c>
      <c r="F1342" s="77" t="s">
        <v>419</v>
      </c>
      <c r="G1342" s="78" t="s">
        <v>533</v>
      </c>
      <c r="H1342" s="77" t="s">
        <v>2</v>
      </c>
      <c r="I1342" s="77" t="s">
        <v>10</v>
      </c>
      <c r="J1342" s="79">
        <v>21</v>
      </c>
      <c r="K1342" s="79">
        <v>51</v>
      </c>
      <c r="L1342" s="79">
        <v>157</v>
      </c>
      <c r="M1342" s="80">
        <v>8345.7000000000007</v>
      </c>
      <c r="N1342" s="80">
        <v>397.414285714286</v>
      </c>
      <c r="O1342" s="81">
        <v>2.4285714285714302</v>
      </c>
      <c r="P1342" s="81">
        <v>3.0784313725490202</v>
      </c>
      <c r="Q1342" s="77">
        <v>1390.95</v>
      </c>
      <c r="R1342" s="82">
        <v>0.16666666666666699</v>
      </c>
      <c r="S1342" s="77">
        <v>683.85</v>
      </c>
      <c r="T1342" s="82">
        <v>8.1940400445738498E-2</v>
      </c>
      <c r="U1342" s="83">
        <v>339</v>
      </c>
      <c r="V1342" s="84">
        <v>63</v>
      </c>
    </row>
    <row r="1343" spans="1:22" x14ac:dyDescent="0.25">
      <c r="A1343" s="18" t="str">
        <f t="shared" si="20"/>
        <v>202402-South West48</v>
      </c>
      <c r="B1343" s="76">
        <v>2024</v>
      </c>
      <c r="C1343" s="77">
        <v>192425</v>
      </c>
      <c r="D1343" s="77" t="s">
        <v>49</v>
      </c>
      <c r="E1343" s="77" t="s">
        <v>474</v>
      </c>
      <c r="F1343" s="77" t="s">
        <v>418</v>
      </c>
      <c r="G1343" s="78" t="s">
        <v>537</v>
      </c>
      <c r="H1343" s="77" t="s">
        <v>9</v>
      </c>
      <c r="I1343" s="77" t="s">
        <v>10</v>
      </c>
      <c r="J1343" s="79">
        <v>22</v>
      </c>
      <c r="K1343" s="79">
        <v>49</v>
      </c>
      <c r="L1343" s="79">
        <v>148</v>
      </c>
      <c r="M1343" s="80">
        <v>8074.8159999999998</v>
      </c>
      <c r="N1343" s="80">
        <v>367.03709090909098</v>
      </c>
      <c r="O1343" s="81">
        <v>2.2272727272727302</v>
      </c>
      <c r="P1343" s="81">
        <v>3.0204081632653099</v>
      </c>
      <c r="Q1343" s="77">
        <v>2598.3159999999998</v>
      </c>
      <c r="R1343" s="82">
        <v>0.32178021146240399</v>
      </c>
      <c r="S1343" s="77">
        <v>1863.556</v>
      </c>
      <c r="T1343" s="82">
        <v>0.23078618757381</v>
      </c>
      <c r="U1343" s="83">
        <v>340</v>
      </c>
      <c r="V1343" s="84">
        <v>48</v>
      </c>
    </row>
    <row r="1344" spans="1:22" x14ac:dyDescent="0.25">
      <c r="A1344" s="18" t="str">
        <f t="shared" si="20"/>
        <v>202406-South East45</v>
      </c>
      <c r="B1344" s="76">
        <v>2024</v>
      </c>
      <c r="C1344" s="77">
        <v>618134</v>
      </c>
      <c r="D1344" s="77" t="s">
        <v>164</v>
      </c>
      <c r="E1344" s="77" t="s">
        <v>476</v>
      </c>
      <c r="F1344" s="77" t="s">
        <v>397</v>
      </c>
      <c r="G1344" s="78" t="s">
        <v>536</v>
      </c>
      <c r="H1344" s="77" t="s">
        <v>9</v>
      </c>
      <c r="I1344" s="77" t="s">
        <v>10</v>
      </c>
      <c r="J1344" s="79">
        <v>25</v>
      </c>
      <c r="K1344" s="79">
        <v>48</v>
      </c>
      <c r="L1344" s="79">
        <v>162</v>
      </c>
      <c r="M1344" s="80">
        <v>8059.366</v>
      </c>
      <c r="N1344" s="80">
        <v>322.37464</v>
      </c>
      <c r="O1344" s="81">
        <v>1.92</v>
      </c>
      <c r="P1344" s="81">
        <v>3.375</v>
      </c>
      <c r="Q1344" s="77">
        <v>1869.366</v>
      </c>
      <c r="R1344" s="82">
        <v>0.23194951066870501</v>
      </c>
      <c r="S1344" s="77">
        <v>1041.566</v>
      </c>
      <c r="T1344" s="82">
        <v>0.129236716635031</v>
      </c>
      <c r="U1344" s="83">
        <v>341</v>
      </c>
      <c r="V1344" s="84">
        <v>45</v>
      </c>
    </row>
    <row r="1345" spans="1:22" x14ac:dyDescent="0.25">
      <c r="A1345" s="18" t="str">
        <f t="shared" si="20"/>
        <v>202402-South West49</v>
      </c>
      <c r="B1345" s="76">
        <v>2024</v>
      </c>
      <c r="C1345" s="77">
        <v>155535</v>
      </c>
      <c r="D1345" s="77" t="s">
        <v>29</v>
      </c>
      <c r="E1345" s="77" t="s">
        <v>474</v>
      </c>
      <c r="F1345" s="77" t="s">
        <v>418</v>
      </c>
      <c r="G1345" s="78" t="s">
        <v>537</v>
      </c>
      <c r="H1345" s="77" t="s">
        <v>9</v>
      </c>
      <c r="I1345" s="77" t="s">
        <v>10</v>
      </c>
      <c r="J1345" s="79">
        <v>45</v>
      </c>
      <c r="K1345" s="79">
        <v>63</v>
      </c>
      <c r="L1345" s="79">
        <v>144</v>
      </c>
      <c r="M1345" s="80">
        <v>8039.6480000000101</v>
      </c>
      <c r="N1345" s="80">
        <v>178.65884444444501</v>
      </c>
      <c r="O1345" s="81">
        <v>1.4</v>
      </c>
      <c r="P1345" s="81">
        <v>2.28571428571429</v>
      </c>
      <c r="Q1345" s="77">
        <v>2611.6480000000001</v>
      </c>
      <c r="R1345" s="82">
        <v>0.32484606291220702</v>
      </c>
      <c r="S1345" s="77">
        <v>1147.348</v>
      </c>
      <c r="T1345" s="82">
        <v>0.14271122317793</v>
      </c>
      <c r="U1345" s="83">
        <v>342</v>
      </c>
      <c r="V1345" s="84">
        <v>49</v>
      </c>
    </row>
    <row r="1346" spans="1:22" x14ac:dyDescent="0.25">
      <c r="A1346" s="18" t="str">
        <f t="shared" ref="A1346:A1409" si="21">B1346&amp;E1346&amp;V1346</f>
        <v>202402-South West50</v>
      </c>
      <c r="B1346" s="76">
        <v>2024</v>
      </c>
      <c r="C1346" s="77">
        <v>873602</v>
      </c>
      <c r="D1346" s="77" t="s">
        <v>241</v>
      </c>
      <c r="E1346" s="77" t="s">
        <v>474</v>
      </c>
      <c r="F1346" s="77" t="s">
        <v>410</v>
      </c>
      <c r="G1346" s="78" t="s">
        <v>537</v>
      </c>
      <c r="H1346" s="77" t="s">
        <v>9</v>
      </c>
      <c r="I1346" s="77" t="s">
        <v>10</v>
      </c>
      <c r="J1346" s="79">
        <v>39</v>
      </c>
      <c r="K1346" s="79">
        <v>57</v>
      </c>
      <c r="L1346" s="79">
        <v>129</v>
      </c>
      <c r="M1346" s="80">
        <v>7976.5680000000002</v>
      </c>
      <c r="N1346" s="80">
        <v>204.52738461538499</v>
      </c>
      <c r="O1346" s="81">
        <v>1.4615384615384599</v>
      </c>
      <c r="P1346" s="81">
        <v>2.2631578947368398</v>
      </c>
      <c r="Q1346" s="77">
        <v>2548.8180000000002</v>
      </c>
      <c r="R1346" s="82">
        <v>0.31953817732137402</v>
      </c>
      <c r="S1346" s="77">
        <v>1277.1179999999999</v>
      </c>
      <c r="T1346" s="82">
        <v>0.16010870840692401</v>
      </c>
      <c r="U1346" s="83">
        <v>343</v>
      </c>
      <c r="V1346" s="84">
        <v>50</v>
      </c>
    </row>
    <row r="1347" spans="1:22" x14ac:dyDescent="0.25">
      <c r="A1347" s="18" t="str">
        <f t="shared" si="21"/>
        <v>202402-South West51</v>
      </c>
      <c r="B1347" s="76">
        <v>2024</v>
      </c>
      <c r="C1347" s="77">
        <v>650722</v>
      </c>
      <c r="D1347" s="77" t="s">
        <v>179</v>
      </c>
      <c r="E1347" s="77" t="s">
        <v>474</v>
      </c>
      <c r="F1347" s="77" t="s">
        <v>424</v>
      </c>
      <c r="G1347" s="78" t="s">
        <v>537</v>
      </c>
      <c r="H1347" s="77" t="s">
        <v>9</v>
      </c>
      <c r="I1347" s="77" t="s">
        <v>10</v>
      </c>
      <c r="J1347" s="79">
        <v>28</v>
      </c>
      <c r="K1347" s="79">
        <v>92</v>
      </c>
      <c r="L1347" s="79">
        <v>182</v>
      </c>
      <c r="M1347" s="80">
        <v>7953.9696000000004</v>
      </c>
      <c r="N1347" s="80">
        <v>284.07034285714298</v>
      </c>
      <c r="O1347" s="81">
        <v>3.28571428571429</v>
      </c>
      <c r="P1347" s="81">
        <v>1.97826086956522</v>
      </c>
      <c r="Q1347" s="77">
        <v>1936.7195999999999</v>
      </c>
      <c r="R1347" s="82">
        <v>0.243490948217856</v>
      </c>
      <c r="S1347" s="77">
        <v>969.79960000000005</v>
      </c>
      <c r="T1347" s="82">
        <v>0.121926490641855</v>
      </c>
      <c r="U1347" s="83">
        <v>344</v>
      </c>
      <c r="V1347" s="84">
        <v>51</v>
      </c>
    </row>
    <row r="1348" spans="1:22" x14ac:dyDescent="0.25">
      <c r="A1348" s="18" t="str">
        <f t="shared" si="21"/>
        <v>202401-North West66</v>
      </c>
      <c r="B1348" s="76">
        <v>2024</v>
      </c>
      <c r="C1348" s="77">
        <v>626603</v>
      </c>
      <c r="D1348" s="77" t="s">
        <v>388</v>
      </c>
      <c r="E1348" s="77" t="s">
        <v>475</v>
      </c>
      <c r="F1348" s="77" t="s">
        <v>409</v>
      </c>
      <c r="G1348" s="78" t="s">
        <v>538</v>
      </c>
      <c r="H1348" s="77" t="s">
        <v>9</v>
      </c>
      <c r="I1348" s="77" t="s">
        <v>10</v>
      </c>
      <c r="J1348" s="79">
        <v>34</v>
      </c>
      <c r="K1348" s="79">
        <v>52</v>
      </c>
      <c r="L1348" s="79">
        <v>124</v>
      </c>
      <c r="M1348" s="80">
        <v>7923.808</v>
      </c>
      <c r="N1348" s="80">
        <v>233.053176470588</v>
      </c>
      <c r="O1348" s="81">
        <v>1.52941176470588</v>
      </c>
      <c r="P1348" s="81">
        <v>2.3846153846153801</v>
      </c>
      <c r="Q1348" s="77">
        <v>2430.808</v>
      </c>
      <c r="R1348" s="82">
        <v>0.30677270322552003</v>
      </c>
      <c r="S1348" s="77">
        <v>1358.808</v>
      </c>
      <c r="T1348" s="82">
        <v>0.17148421567004099</v>
      </c>
      <c r="U1348" s="83">
        <v>345</v>
      </c>
      <c r="V1348" s="84">
        <v>66</v>
      </c>
    </row>
    <row r="1349" spans="1:22" x14ac:dyDescent="0.25">
      <c r="A1349" s="18" t="str">
        <f t="shared" si="21"/>
        <v>202406-South East46</v>
      </c>
      <c r="B1349" s="76">
        <v>2024</v>
      </c>
      <c r="C1349" s="77">
        <v>833196</v>
      </c>
      <c r="D1349" s="77" t="s">
        <v>329</v>
      </c>
      <c r="E1349" s="77" t="s">
        <v>476</v>
      </c>
      <c r="F1349" s="77" t="s">
        <v>411</v>
      </c>
      <c r="G1349" s="78" t="s">
        <v>536</v>
      </c>
      <c r="H1349" s="77" t="s">
        <v>9</v>
      </c>
      <c r="I1349" s="77" t="s">
        <v>10</v>
      </c>
      <c r="J1349" s="79">
        <v>23</v>
      </c>
      <c r="K1349" s="79">
        <v>49</v>
      </c>
      <c r="L1349" s="79">
        <v>139</v>
      </c>
      <c r="M1349" s="80">
        <v>7859.6880000000001</v>
      </c>
      <c r="N1349" s="80">
        <v>341.72556521739102</v>
      </c>
      <c r="O1349" s="81">
        <v>2.1304347826086998</v>
      </c>
      <c r="P1349" s="81">
        <v>2.83673469387755</v>
      </c>
      <c r="Q1349" s="77">
        <v>1789.4380000000001</v>
      </c>
      <c r="R1349" s="82">
        <v>0.227672905082237</v>
      </c>
      <c r="S1349" s="77">
        <v>1023.1079999999999</v>
      </c>
      <c r="T1349" s="82">
        <v>0.130171579329867</v>
      </c>
      <c r="U1349" s="83">
        <v>346</v>
      </c>
      <c r="V1349" s="84">
        <v>46</v>
      </c>
    </row>
    <row r="1350" spans="1:22" x14ac:dyDescent="0.25">
      <c r="A1350" s="18" t="str">
        <f t="shared" si="21"/>
        <v>202406-South East47</v>
      </c>
      <c r="B1350" s="76">
        <v>2024</v>
      </c>
      <c r="C1350" s="77">
        <v>629568</v>
      </c>
      <c r="D1350" s="77" t="s">
        <v>588</v>
      </c>
      <c r="E1350" s="77" t="s">
        <v>476</v>
      </c>
      <c r="F1350" s="77" t="s">
        <v>576</v>
      </c>
      <c r="G1350" s="78" t="s">
        <v>536</v>
      </c>
      <c r="H1350" s="77" t="s">
        <v>9</v>
      </c>
      <c r="I1350" s="77" t="s">
        <v>10</v>
      </c>
      <c r="J1350" s="79">
        <v>13</v>
      </c>
      <c r="K1350" s="79">
        <v>47</v>
      </c>
      <c r="L1350" s="79">
        <v>146</v>
      </c>
      <c r="M1350" s="80">
        <v>7849.232</v>
      </c>
      <c r="N1350" s="80">
        <v>603.78707692307705</v>
      </c>
      <c r="O1350" s="81">
        <v>3.6153846153846199</v>
      </c>
      <c r="P1350" s="81">
        <v>3.1063829787234001</v>
      </c>
      <c r="Q1350" s="77">
        <v>2022.232</v>
      </c>
      <c r="R1350" s="82">
        <v>0.25763437747794898</v>
      </c>
      <c r="S1350" s="77">
        <v>1567.5319999999999</v>
      </c>
      <c r="T1350" s="82">
        <v>0.199705143127379</v>
      </c>
      <c r="U1350" s="83">
        <v>347</v>
      </c>
      <c r="V1350" s="84">
        <v>47</v>
      </c>
    </row>
    <row r="1351" spans="1:22" x14ac:dyDescent="0.25">
      <c r="A1351" s="18" t="str">
        <f t="shared" si="21"/>
        <v>202405-North East55</v>
      </c>
      <c r="B1351" s="76">
        <v>2024</v>
      </c>
      <c r="C1351" s="77">
        <v>673908</v>
      </c>
      <c r="D1351" s="77" t="s">
        <v>589</v>
      </c>
      <c r="E1351" s="77" t="s">
        <v>473</v>
      </c>
      <c r="F1351" s="77" t="s">
        <v>570</v>
      </c>
      <c r="G1351" s="78" t="s">
        <v>535</v>
      </c>
      <c r="H1351" s="77" t="s">
        <v>9</v>
      </c>
      <c r="I1351" s="77" t="s">
        <v>10</v>
      </c>
      <c r="J1351" s="79">
        <v>27</v>
      </c>
      <c r="K1351" s="79">
        <v>71</v>
      </c>
      <c r="L1351" s="79">
        <v>170</v>
      </c>
      <c r="M1351" s="80">
        <v>7846.64</v>
      </c>
      <c r="N1351" s="80">
        <v>290.61629629629601</v>
      </c>
      <c r="O1351" s="81">
        <v>2.6296296296296302</v>
      </c>
      <c r="P1351" s="81">
        <v>2.3943661971830998</v>
      </c>
      <c r="Q1351" s="77">
        <v>2825.14</v>
      </c>
      <c r="R1351" s="82">
        <v>0.36004455410213798</v>
      </c>
      <c r="S1351" s="77">
        <v>1883.59</v>
      </c>
      <c r="T1351" s="82">
        <v>0.240050518438465</v>
      </c>
      <c r="U1351" s="83">
        <v>348</v>
      </c>
      <c r="V1351" s="84">
        <v>55</v>
      </c>
    </row>
    <row r="1352" spans="1:22" x14ac:dyDescent="0.25">
      <c r="A1352" s="18" t="str">
        <f t="shared" si="21"/>
        <v>202403-North Central64</v>
      </c>
      <c r="B1352" s="76">
        <v>2024</v>
      </c>
      <c r="C1352" s="77">
        <v>781121</v>
      </c>
      <c r="D1352" s="77" t="s">
        <v>496</v>
      </c>
      <c r="E1352" s="77" t="s">
        <v>471</v>
      </c>
      <c r="F1352" s="77" t="s">
        <v>413</v>
      </c>
      <c r="G1352" s="78" t="s">
        <v>535</v>
      </c>
      <c r="H1352" s="77" t="s">
        <v>2</v>
      </c>
      <c r="I1352" s="77" t="s">
        <v>10</v>
      </c>
      <c r="J1352" s="79">
        <v>21</v>
      </c>
      <c r="K1352" s="79">
        <v>36</v>
      </c>
      <c r="L1352" s="79">
        <v>133</v>
      </c>
      <c r="M1352" s="80">
        <v>7622.04</v>
      </c>
      <c r="N1352" s="80">
        <v>362.95428571428602</v>
      </c>
      <c r="O1352" s="81">
        <v>1.71428571428571</v>
      </c>
      <c r="P1352" s="81">
        <v>3.6944444444444402</v>
      </c>
      <c r="Q1352" s="77">
        <v>936.04000000000099</v>
      </c>
      <c r="R1352" s="82">
        <v>0.12280701754386</v>
      </c>
      <c r="S1352" s="77">
        <v>245.44000000000099</v>
      </c>
      <c r="T1352" s="82">
        <v>3.2201352918641298E-2</v>
      </c>
      <c r="U1352" s="83">
        <v>349</v>
      </c>
      <c r="V1352" s="84">
        <v>64</v>
      </c>
    </row>
    <row r="1353" spans="1:22" x14ac:dyDescent="0.25">
      <c r="A1353" s="18" t="str">
        <f t="shared" si="21"/>
        <v>202403-North Central65</v>
      </c>
      <c r="B1353" s="76">
        <v>2024</v>
      </c>
      <c r="C1353" s="77">
        <v>661754</v>
      </c>
      <c r="D1353" s="77" t="s">
        <v>182</v>
      </c>
      <c r="E1353" s="77" t="s">
        <v>471</v>
      </c>
      <c r="F1353" s="77" t="s">
        <v>419</v>
      </c>
      <c r="G1353" s="78" t="s">
        <v>533</v>
      </c>
      <c r="H1353" s="77" t="s">
        <v>9</v>
      </c>
      <c r="I1353" s="77" t="s">
        <v>10</v>
      </c>
      <c r="J1353" s="79">
        <v>37</v>
      </c>
      <c r="K1353" s="79">
        <v>64</v>
      </c>
      <c r="L1353" s="79">
        <v>136</v>
      </c>
      <c r="M1353" s="80">
        <v>7617.3119999999999</v>
      </c>
      <c r="N1353" s="80">
        <v>205.873297297297</v>
      </c>
      <c r="O1353" s="81">
        <v>1.72972972972973</v>
      </c>
      <c r="P1353" s="81">
        <v>2.125</v>
      </c>
      <c r="Q1353" s="77">
        <v>2170.5619999999999</v>
      </c>
      <c r="R1353" s="82">
        <v>0.28495117437752299</v>
      </c>
      <c r="S1353" s="77">
        <v>953.71199999999999</v>
      </c>
      <c r="T1353" s="82">
        <v>0.12520322129381101</v>
      </c>
      <c r="U1353" s="83">
        <v>350</v>
      </c>
      <c r="V1353" s="84">
        <v>65</v>
      </c>
    </row>
    <row r="1354" spans="1:22" x14ac:dyDescent="0.25">
      <c r="A1354" s="18" t="str">
        <f t="shared" si="21"/>
        <v>202402-South West52</v>
      </c>
      <c r="B1354" s="76">
        <v>2024</v>
      </c>
      <c r="C1354" s="77">
        <v>852031</v>
      </c>
      <c r="D1354" s="77" t="s">
        <v>236</v>
      </c>
      <c r="E1354" s="77" t="s">
        <v>474</v>
      </c>
      <c r="F1354" s="77" t="s">
        <v>420</v>
      </c>
      <c r="G1354" s="78" t="s">
        <v>537</v>
      </c>
      <c r="H1354" s="77" t="s">
        <v>9</v>
      </c>
      <c r="I1354" s="77" t="s">
        <v>10</v>
      </c>
      <c r="J1354" s="79">
        <v>16</v>
      </c>
      <c r="K1354" s="79">
        <v>49</v>
      </c>
      <c r="L1354" s="79">
        <v>148</v>
      </c>
      <c r="M1354" s="80">
        <v>7602.8544000000002</v>
      </c>
      <c r="N1354" s="80">
        <v>475.17840000000001</v>
      </c>
      <c r="O1354" s="81">
        <v>3.0625</v>
      </c>
      <c r="P1354" s="81">
        <v>3.0204081632653099</v>
      </c>
      <c r="Q1354" s="77">
        <v>1454.3543999999999</v>
      </c>
      <c r="R1354" s="82">
        <v>0.191290576339328</v>
      </c>
      <c r="S1354" s="77">
        <v>906.73440000000005</v>
      </c>
      <c r="T1354" s="82">
        <v>0.11926236546105599</v>
      </c>
      <c r="U1354" s="83">
        <v>351</v>
      </c>
      <c r="V1354" s="84">
        <v>52</v>
      </c>
    </row>
    <row r="1355" spans="1:22" x14ac:dyDescent="0.25">
      <c r="A1355" s="18" t="str">
        <f t="shared" si="21"/>
        <v>202406-South East48</v>
      </c>
      <c r="B1355" s="76">
        <v>2024</v>
      </c>
      <c r="C1355" s="77">
        <v>766167</v>
      </c>
      <c r="D1355" s="77" t="s">
        <v>211</v>
      </c>
      <c r="E1355" s="77" t="s">
        <v>476</v>
      </c>
      <c r="F1355" s="77" t="s">
        <v>411</v>
      </c>
      <c r="G1355" s="78" t="s">
        <v>536</v>
      </c>
      <c r="H1355" s="77" t="s">
        <v>9</v>
      </c>
      <c r="I1355" s="77" t="s">
        <v>10</v>
      </c>
      <c r="J1355" s="79">
        <v>27</v>
      </c>
      <c r="K1355" s="79">
        <v>63</v>
      </c>
      <c r="L1355" s="79">
        <v>135</v>
      </c>
      <c r="M1355" s="80">
        <v>7594.92</v>
      </c>
      <c r="N1355" s="80">
        <v>281.29333333333301</v>
      </c>
      <c r="O1355" s="81">
        <v>2.3333333333333299</v>
      </c>
      <c r="P1355" s="81">
        <v>2.1428571428571401</v>
      </c>
      <c r="Q1355" s="77">
        <v>1910.17</v>
      </c>
      <c r="R1355" s="82">
        <v>0.25150626998046099</v>
      </c>
      <c r="S1355" s="77">
        <v>1003.87</v>
      </c>
      <c r="T1355" s="82">
        <v>0.13217650745498299</v>
      </c>
      <c r="U1355" s="83">
        <v>352</v>
      </c>
      <c r="V1355" s="84">
        <v>48</v>
      </c>
    </row>
    <row r="1356" spans="1:22" x14ac:dyDescent="0.25">
      <c r="A1356" s="18" t="str">
        <f t="shared" si="21"/>
        <v>202401-North West67</v>
      </c>
      <c r="B1356" s="76">
        <v>2024</v>
      </c>
      <c r="C1356" s="77">
        <v>778358</v>
      </c>
      <c r="D1356" s="77" t="s">
        <v>590</v>
      </c>
      <c r="E1356" s="77" t="s">
        <v>475</v>
      </c>
      <c r="F1356" s="77" t="s">
        <v>565</v>
      </c>
      <c r="G1356" s="78" t="s">
        <v>538</v>
      </c>
      <c r="H1356" s="77" t="s">
        <v>9</v>
      </c>
      <c r="I1356" s="77" t="s">
        <v>10</v>
      </c>
      <c r="J1356" s="79">
        <v>33</v>
      </c>
      <c r="K1356" s="79">
        <v>51</v>
      </c>
      <c r="L1356" s="79">
        <v>150</v>
      </c>
      <c r="M1356" s="80">
        <v>7521.2</v>
      </c>
      <c r="N1356" s="80">
        <v>227.91515151515199</v>
      </c>
      <c r="O1356" s="81">
        <v>1.5454545454545501</v>
      </c>
      <c r="P1356" s="81">
        <v>2.9411764705882399</v>
      </c>
      <c r="Q1356" s="77">
        <v>2392.1999999999998</v>
      </c>
      <c r="R1356" s="82">
        <v>0.31806094772110799</v>
      </c>
      <c r="S1356" s="77">
        <v>1351.2</v>
      </c>
      <c r="T1356" s="82">
        <v>0.179652183162261</v>
      </c>
      <c r="U1356" s="83">
        <v>353</v>
      </c>
      <c r="V1356" s="84">
        <v>67</v>
      </c>
    </row>
    <row r="1357" spans="1:22" x14ac:dyDescent="0.25">
      <c r="A1357" s="18" t="str">
        <f t="shared" si="21"/>
        <v>202401-North West68</v>
      </c>
      <c r="B1357" s="76">
        <v>2024</v>
      </c>
      <c r="C1357" s="77">
        <v>512144</v>
      </c>
      <c r="D1357" s="77" t="s">
        <v>591</v>
      </c>
      <c r="E1357" s="77" t="s">
        <v>475</v>
      </c>
      <c r="F1357" s="77" t="s">
        <v>416</v>
      </c>
      <c r="G1357" s="78" t="s">
        <v>538</v>
      </c>
      <c r="H1357" s="77" t="s">
        <v>9</v>
      </c>
      <c r="I1357" s="77" t="s">
        <v>10</v>
      </c>
      <c r="J1357" s="79">
        <v>30</v>
      </c>
      <c r="K1357" s="79">
        <v>59</v>
      </c>
      <c r="L1357" s="79">
        <v>148</v>
      </c>
      <c r="M1357" s="80">
        <v>7510.8159999999998</v>
      </c>
      <c r="N1357" s="80">
        <v>250.360533333333</v>
      </c>
      <c r="O1357" s="81">
        <v>1.9666666666666699</v>
      </c>
      <c r="P1357" s="81">
        <v>2.50847457627119</v>
      </c>
      <c r="Q1357" s="77">
        <v>2045.816</v>
      </c>
      <c r="R1357" s="82">
        <v>0.272382654561102</v>
      </c>
      <c r="S1357" s="77">
        <v>1086.816</v>
      </c>
      <c r="T1357" s="82">
        <v>0.144700123129098</v>
      </c>
      <c r="U1357" s="83">
        <v>354</v>
      </c>
      <c r="V1357" s="84">
        <v>68</v>
      </c>
    </row>
    <row r="1358" spans="1:22" x14ac:dyDescent="0.25">
      <c r="A1358" s="18" t="str">
        <f t="shared" si="21"/>
        <v>202401-North West69</v>
      </c>
      <c r="B1358" s="76">
        <v>2024</v>
      </c>
      <c r="C1358" s="77">
        <v>759445</v>
      </c>
      <c r="D1358" s="77" t="s">
        <v>209</v>
      </c>
      <c r="E1358" s="77" t="s">
        <v>475</v>
      </c>
      <c r="F1358" s="77" t="s">
        <v>409</v>
      </c>
      <c r="G1358" s="78" t="s">
        <v>538</v>
      </c>
      <c r="H1358" s="77" t="s">
        <v>9</v>
      </c>
      <c r="I1358" s="77" t="s">
        <v>10</v>
      </c>
      <c r="J1358" s="79">
        <v>32</v>
      </c>
      <c r="K1358" s="79">
        <v>59</v>
      </c>
      <c r="L1358" s="79">
        <v>149</v>
      </c>
      <c r="M1358" s="80">
        <v>7494.808</v>
      </c>
      <c r="N1358" s="80">
        <v>234.21275</v>
      </c>
      <c r="O1358" s="81">
        <v>1.84375</v>
      </c>
      <c r="P1358" s="81">
        <v>2.5254237288135601</v>
      </c>
      <c r="Q1358" s="77">
        <v>2143.558</v>
      </c>
      <c r="R1358" s="82">
        <v>0.28600572556361697</v>
      </c>
      <c r="S1358" s="77">
        <v>1124.558</v>
      </c>
      <c r="T1358" s="82">
        <v>0.150044937775591</v>
      </c>
      <c r="U1358" s="83">
        <v>355</v>
      </c>
      <c r="V1358" s="84">
        <v>69</v>
      </c>
    </row>
    <row r="1359" spans="1:22" x14ac:dyDescent="0.25">
      <c r="A1359" s="18" t="str">
        <f t="shared" si="21"/>
        <v>202404-South Central67</v>
      </c>
      <c r="B1359" s="76">
        <v>2024</v>
      </c>
      <c r="C1359" s="77">
        <v>427110</v>
      </c>
      <c r="D1359" s="77" t="s">
        <v>353</v>
      </c>
      <c r="E1359" s="77" t="s">
        <v>472</v>
      </c>
      <c r="F1359" s="77" t="s">
        <v>421</v>
      </c>
      <c r="G1359" s="78" t="s">
        <v>534</v>
      </c>
      <c r="H1359" s="77" t="s">
        <v>9</v>
      </c>
      <c r="I1359" s="77" t="s">
        <v>10</v>
      </c>
      <c r="J1359" s="79">
        <v>35</v>
      </c>
      <c r="K1359" s="79">
        <v>53</v>
      </c>
      <c r="L1359" s="79">
        <v>150</v>
      </c>
      <c r="M1359" s="80">
        <v>7488.36</v>
      </c>
      <c r="N1359" s="80">
        <v>213.95314285714301</v>
      </c>
      <c r="O1359" s="81">
        <v>1.51428571428571</v>
      </c>
      <c r="P1359" s="81">
        <v>2.8301886792452802</v>
      </c>
      <c r="Q1359" s="77">
        <v>1858.11</v>
      </c>
      <c r="R1359" s="82">
        <v>0.248133102575197</v>
      </c>
      <c r="S1359" s="77">
        <v>790.10999999999899</v>
      </c>
      <c r="T1359" s="82">
        <v>0.10551175424258399</v>
      </c>
      <c r="U1359" s="83">
        <v>356</v>
      </c>
      <c r="V1359" s="84">
        <v>67</v>
      </c>
    </row>
    <row r="1360" spans="1:22" x14ac:dyDescent="0.25">
      <c r="A1360" s="18" t="str">
        <f t="shared" si="21"/>
        <v>202403-North Central66</v>
      </c>
      <c r="B1360" s="76">
        <v>2024</v>
      </c>
      <c r="C1360" s="77">
        <v>560409</v>
      </c>
      <c r="D1360" s="77" t="s">
        <v>145</v>
      </c>
      <c r="E1360" s="77" t="s">
        <v>471</v>
      </c>
      <c r="F1360" s="77" t="s">
        <v>426</v>
      </c>
      <c r="G1360" s="78" t="s">
        <v>533</v>
      </c>
      <c r="H1360" s="77" t="s">
        <v>9</v>
      </c>
      <c r="I1360" s="77" t="s">
        <v>10</v>
      </c>
      <c r="J1360" s="79">
        <v>25</v>
      </c>
      <c r="K1360" s="79">
        <v>46</v>
      </c>
      <c r="L1360" s="79">
        <v>156</v>
      </c>
      <c r="M1360" s="80">
        <v>7475.7</v>
      </c>
      <c r="N1360" s="80">
        <v>299.02800000000002</v>
      </c>
      <c r="O1360" s="81">
        <v>1.84</v>
      </c>
      <c r="P1360" s="81">
        <v>3.39130434782609</v>
      </c>
      <c r="Q1360" s="77">
        <v>1245.95</v>
      </c>
      <c r="R1360" s="82">
        <v>0.16666666666666699</v>
      </c>
      <c r="S1360" s="77">
        <v>420.35</v>
      </c>
      <c r="T1360" s="82">
        <v>5.6228848134622797E-2</v>
      </c>
      <c r="U1360" s="83">
        <v>357</v>
      </c>
      <c r="V1360" s="84">
        <v>66</v>
      </c>
    </row>
    <row r="1361" spans="1:22" x14ac:dyDescent="0.25">
      <c r="A1361" s="18" t="str">
        <f t="shared" si="21"/>
        <v>202402-South West53</v>
      </c>
      <c r="B1361" s="76">
        <v>2024</v>
      </c>
      <c r="C1361" s="77">
        <v>772049</v>
      </c>
      <c r="D1361" s="77" t="s">
        <v>212</v>
      </c>
      <c r="E1361" s="77" t="s">
        <v>474</v>
      </c>
      <c r="F1361" s="77" t="s">
        <v>418</v>
      </c>
      <c r="G1361" s="78" t="s">
        <v>537</v>
      </c>
      <c r="H1361" s="77" t="s">
        <v>9</v>
      </c>
      <c r="I1361" s="77" t="s">
        <v>10</v>
      </c>
      <c r="J1361" s="79">
        <v>21</v>
      </c>
      <c r="K1361" s="79">
        <v>39</v>
      </c>
      <c r="L1361" s="79">
        <v>148</v>
      </c>
      <c r="M1361" s="80">
        <v>7460.4160000000002</v>
      </c>
      <c r="N1361" s="80">
        <v>355.25790476190502</v>
      </c>
      <c r="O1361" s="81">
        <v>1.8571428571428601</v>
      </c>
      <c r="P1361" s="81">
        <v>3.7948717948717898</v>
      </c>
      <c r="Q1361" s="77">
        <v>2293.9160000000002</v>
      </c>
      <c r="R1361" s="82">
        <v>0.30747829611646299</v>
      </c>
      <c r="S1361" s="77">
        <v>1600.0160000000001</v>
      </c>
      <c r="T1361" s="82">
        <v>0.21446739699233899</v>
      </c>
      <c r="U1361" s="83">
        <v>358</v>
      </c>
      <c r="V1361" s="84">
        <v>53</v>
      </c>
    </row>
    <row r="1362" spans="1:22" x14ac:dyDescent="0.25">
      <c r="A1362" s="18" t="str">
        <f t="shared" si="21"/>
        <v>202402-South West54</v>
      </c>
      <c r="B1362" s="76">
        <v>2024</v>
      </c>
      <c r="C1362" s="77">
        <v>784350</v>
      </c>
      <c r="D1362" s="77" t="s">
        <v>376</v>
      </c>
      <c r="E1362" s="77" t="s">
        <v>474</v>
      </c>
      <c r="F1362" s="77" t="s">
        <v>424</v>
      </c>
      <c r="G1362" s="78" t="s">
        <v>537</v>
      </c>
      <c r="H1362" s="77" t="s">
        <v>9</v>
      </c>
      <c r="I1362" s="77" t="s">
        <v>10</v>
      </c>
      <c r="J1362" s="79">
        <v>34</v>
      </c>
      <c r="K1362" s="79">
        <v>54</v>
      </c>
      <c r="L1362" s="79">
        <v>155</v>
      </c>
      <c r="M1362" s="80">
        <v>7439.1</v>
      </c>
      <c r="N1362" s="80">
        <v>218.797058823529</v>
      </c>
      <c r="O1362" s="81">
        <v>1.5882352941176501</v>
      </c>
      <c r="P1362" s="81">
        <v>2.8703703703703698</v>
      </c>
      <c r="Q1362" s="77">
        <v>1239.8499999999999</v>
      </c>
      <c r="R1362" s="82">
        <v>0.16666666666666699</v>
      </c>
      <c r="S1362" s="77">
        <v>126.45</v>
      </c>
      <c r="T1362" s="82">
        <v>1.69980239545106E-2</v>
      </c>
      <c r="U1362" s="83">
        <v>359</v>
      </c>
      <c r="V1362" s="84">
        <v>54</v>
      </c>
    </row>
    <row r="1363" spans="1:22" x14ac:dyDescent="0.25">
      <c r="A1363" s="18" t="str">
        <f t="shared" si="21"/>
        <v>202401-North West70</v>
      </c>
      <c r="B1363" s="76">
        <v>2024</v>
      </c>
      <c r="C1363" s="77">
        <v>185163</v>
      </c>
      <c r="D1363" s="77" t="s">
        <v>46</v>
      </c>
      <c r="E1363" s="77" t="s">
        <v>475</v>
      </c>
      <c r="F1363" s="77" t="s">
        <v>409</v>
      </c>
      <c r="G1363" s="78" t="s">
        <v>538</v>
      </c>
      <c r="H1363" s="77" t="s">
        <v>9</v>
      </c>
      <c r="I1363" s="77" t="s">
        <v>10</v>
      </c>
      <c r="J1363" s="79">
        <v>35</v>
      </c>
      <c r="K1363" s="79">
        <v>75</v>
      </c>
      <c r="L1363" s="79">
        <v>138</v>
      </c>
      <c r="M1363" s="80">
        <v>7353.2960000000003</v>
      </c>
      <c r="N1363" s="80">
        <v>210.094171428571</v>
      </c>
      <c r="O1363" s="81">
        <v>2.1428571428571401</v>
      </c>
      <c r="P1363" s="81">
        <v>1.84</v>
      </c>
      <c r="Q1363" s="77">
        <v>2222.5459999999998</v>
      </c>
      <c r="R1363" s="82">
        <v>0.30225167054338598</v>
      </c>
      <c r="S1363" s="77">
        <v>1098.5060000000001</v>
      </c>
      <c r="T1363" s="82">
        <v>0.149389607055122</v>
      </c>
      <c r="U1363" s="83">
        <v>360</v>
      </c>
      <c r="V1363" s="84">
        <v>70</v>
      </c>
    </row>
    <row r="1364" spans="1:22" x14ac:dyDescent="0.25">
      <c r="A1364" s="18" t="str">
        <f t="shared" si="21"/>
        <v>202405-North East56</v>
      </c>
      <c r="B1364" s="76">
        <v>2024</v>
      </c>
      <c r="C1364" s="77">
        <v>923218</v>
      </c>
      <c r="D1364" s="77" t="s">
        <v>256</v>
      </c>
      <c r="E1364" s="77" t="s">
        <v>473</v>
      </c>
      <c r="F1364" s="77" t="s">
        <v>407</v>
      </c>
      <c r="G1364" s="78" t="s">
        <v>535</v>
      </c>
      <c r="H1364" s="77" t="s">
        <v>9</v>
      </c>
      <c r="I1364" s="77" t="s">
        <v>10</v>
      </c>
      <c r="J1364" s="79">
        <v>21</v>
      </c>
      <c r="K1364" s="79">
        <v>43</v>
      </c>
      <c r="L1364" s="79">
        <v>142</v>
      </c>
      <c r="M1364" s="80">
        <v>7244.4639999999999</v>
      </c>
      <c r="N1364" s="80">
        <v>344.97447619047603</v>
      </c>
      <c r="O1364" s="81">
        <v>2.0476190476190501</v>
      </c>
      <c r="P1364" s="81">
        <v>3.3023255813953498</v>
      </c>
      <c r="Q1364" s="77">
        <v>2293.7139999999999</v>
      </c>
      <c r="R1364" s="82">
        <v>0.31661610852093403</v>
      </c>
      <c r="S1364" s="77">
        <v>1574.414</v>
      </c>
      <c r="T1364" s="82">
        <v>0.217326499241352</v>
      </c>
      <c r="U1364" s="83">
        <v>361</v>
      </c>
      <c r="V1364" s="84">
        <v>56</v>
      </c>
    </row>
    <row r="1365" spans="1:22" x14ac:dyDescent="0.25">
      <c r="A1365" s="18" t="str">
        <f t="shared" si="21"/>
        <v>202402-South West55</v>
      </c>
      <c r="B1365" s="76">
        <v>2024</v>
      </c>
      <c r="C1365" s="77">
        <v>253723</v>
      </c>
      <c r="D1365" s="77" t="s">
        <v>67</v>
      </c>
      <c r="E1365" s="77" t="s">
        <v>474</v>
      </c>
      <c r="F1365" s="77" t="s">
        <v>410</v>
      </c>
      <c r="G1365" s="78" t="s">
        <v>537</v>
      </c>
      <c r="H1365" s="77" t="s">
        <v>9</v>
      </c>
      <c r="I1365" s="77" t="s">
        <v>10</v>
      </c>
      <c r="J1365" s="79">
        <v>25</v>
      </c>
      <c r="K1365" s="79">
        <v>55</v>
      </c>
      <c r="L1365" s="79">
        <v>127</v>
      </c>
      <c r="M1365" s="80">
        <v>7148.5839999999998</v>
      </c>
      <c r="N1365" s="80">
        <v>285.94335999999998</v>
      </c>
      <c r="O1365" s="81">
        <v>2.2000000000000002</v>
      </c>
      <c r="P1365" s="81">
        <v>2.30909090909091</v>
      </c>
      <c r="Q1365" s="77">
        <v>2305.0839999999998</v>
      </c>
      <c r="R1365" s="82">
        <v>0.32245322989839698</v>
      </c>
      <c r="S1365" s="77">
        <v>1470.154</v>
      </c>
      <c r="T1365" s="82">
        <v>0.205656672706091</v>
      </c>
      <c r="U1365" s="83">
        <v>362</v>
      </c>
      <c r="V1365" s="84">
        <v>55</v>
      </c>
    </row>
    <row r="1366" spans="1:22" x14ac:dyDescent="0.25">
      <c r="A1366" s="18" t="str">
        <f t="shared" si="21"/>
        <v>202405-North East57</v>
      </c>
      <c r="B1366" s="76">
        <v>2024</v>
      </c>
      <c r="C1366" s="77">
        <v>322666</v>
      </c>
      <c r="D1366" s="77" t="s">
        <v>80</v>
      </c>
      <c r="E1366" s="77" t="s">
        <v>473</v>
      </c>
      <c r="F1366" s="77" t="s">
        <v>425</v>
      </c>
      <c r="G1366" s="78" t="s">
        <v>535</v>
      </c>
      <c r="H1366" s="77" t="s">
        <v>9</v>
      </c>
      <c r="I1366" s="77" t="s">
        <v>10</v>
      </c>
      <c r="J1366" s="79">
        <v>20</v>
      </c>
      <c r="K1366" s="79">
        <v>46</v>
      </c>
      <c r="L1366" s="79">
        <v>125</v>
      </c>
      <c r="M1366" s="80">
        <v>7030.8</v>
      </c>
      <c r="N1366" s="80">
        <v>351.54</v>
      </c>
      <c r="O1366" s="81">
        <v>2.2999999999999998</v>
      </c>
      <c r="P1366" s="81">
        <v>2.7173913043478302</v>
      </c>
      <c r="Q1366" s="77">
        <v>1171.8</v>
      </c>
      <c r="R1366" s="82">
        <v>0.16666666666666699</v>
      </c>
      <c r="S1366" s="77">
        <v>481.75</v>
      </c>
      <c r="T1366" s="82">
        <v>6.8519940831768794E-2</v>
      </c>
      <c r="U1366" s="83">
        <v>363</v>
      </c>
      <c r="V1366" s="84">
        <v>57</v>
      </c>
    </row>
    <row r="1367" spans="1:22" x14ac:dyDescent="0.25">
      <c r="A1367" s="18" t="str">
        <f t="shared" si="21"/>
        <v>202406-South East49</v>
      </c>
      <c r="B1367" s="76">
        <v>2024</v>
      </c>
      <c r="C1367" s="77">
        <v>119707</v>
      </c>
      <c r="D1367" s="77" t="s">
        <v>14</v>
      </c>
      <c r="E1367" s="77" t="s">
        <v>476</v>
      </c>
      <c r="F1367" s="77" t="s">
        <v>411</v>
      </c>
      <c r="G1367" s="78" t="s">
        <v>536</v>
      </c>
      <c r="H1367" s="77" t="s">
        <v>9</v>
      </c>
      <c r="I1367" s="77" t="s">
        <v>10</v>
      </c>
      <c r="J1367" s="79">
        <v>19</v>
      </c>
      <c r="K1367" s="79">
        <v>54</v>
      </c>
      <c r="L1367" s="79">
        <v>160</v>
      </c>
      <c r="M1367" s="80">
        <v>6980.32</v>
      </c>
      <c r="N1367" s="80">
        <v>367.385263157895</v>
      </c>
      <c r="O1367" s="81">
        <v>2.8421052631578898</v>
      </c>
      <c r="P1367" s="81">
        <v>2.9629629629629601</v>
      </c>
      <c r="Q1367" s="77">
        <v>1983.57</v>
      </c>
      <c r="R1367" s="82">
        <v>0.28416605542439299</v>
      </c>
      <c r="S1367" s="77">
        <v>1335.74</v>
      </c>
      <c r="T1367" s="82">
        <v>0.19135798931854101</v>
      </c>
      <c r="U1367" s="83">
        <v>364</v>
      </c>
      <c r="V1367" s="84">
        <v>49</v>
      </c>
    </row>
    <row r="1368" spans="1:22" x14ac:dyDescent="0.25">
      <c r="A1368" s="18" t="str">
        <f t="shared" si="21"/>
        <v>202404-South Central68</v>
      </c>
      <c r="B1368" s="76">
        <v>2024</v>
      </c>
      <c r="C1368" s="77">
        <v>129543</v>
      </c>
      <c r="D1368" s="77" t="s">
        <v>19</v>
      </c>
      <c r="E1368" s="77" t="s">
        <v>472</v>
      </c>
      <c r="F1368" s="77" t="s">
        <v>421</v>
      </c>
      <c r="G1368" s="78" t="s">
        <v>534</v>
      </c>
      <c r="H1368" s="77" t="s">
        <v>9</v>
      </c>
      <c r="I1368" s="77" t="s">
        <v>10</v>
      </c>
      <c r="J1368" s="79">
        <v>9</v>
      </c>
      <c r="K1368" s="79">
        <v>28</v>
      </c>
      <c r="L1368" s="79">
        <v>115</v>
      </c>
      <c r="M1368" s="80">
        <v>6977.48</v>
      </c>
      <c r="N1368" s="80">
        <v>775.275555555555</v>
      </c>
      <c r="O1368" s="81">
        <v>3.1111111111111098</v>
      </c>
      <c r="P1368" s="81">
        <v>4.1071428571428603</v>
      </c>
      <c r="Q1368" s="77">
        <v>1812.73</v>
      </c>
      <c r="R1368" s="82">
        <v>0.25979723338511901</v>
      </c>
      <c r="S1368" s="77">
        <v>1524.21</v>
      </c>
      <c r="T1368" s="82">
        <v>0.21844706111662099</v>
      </c>
      <c r="U1368" s="83">
        <v>365</v>
      </c>
      <c r="V1368" s="84">
        <v>68</v>
      </c>
    </row>
    <row r="1369" spans="1:22" x14ac:dyDescent="0.25">
      <c r="A1369" s="18" t="str">
        <f t="shared" si="21"/>
        <v>202405-North East58</v>
      </c>
      <c r="B1369" s="76">
        <v>2024</v>
      </c>
      <c r="C1369" s="77">
        <v>742625</v>
      </c>
      <c r="D1369" s="77" t="s">
        <v>202</v>
      </c>
      <c r="E1369" s="77" t="s">
        <v>473</v>
      </c>
      <c r="F1369" s="77" t="s">
        <v>406</v>
      </c>
      <c r="G1369" s="78" t="s">
        <v>535</v>
      </c>
      <c r="H1369" s="77" t="s">
        <v>9</v>
      </c>
      <c r="I1369" s="77" t="s">
        <v>10</v>
      </c>
      <c r="J1369" s="79">
        <v>55</v>
      </c>
      <c r="K1369" s="79">
        <v>73</v>
      </c>
      <c r="L1369" s="79">
        <v>183</v>
      </c>
      <c r="M1369" s="80">
        <v>6890.9189999999999</v>
      </c>
      <c r="N1369" s="80">
        <v>125.289436363636</v>
      </c>
      <c r="O1369" s="81">
        <v>1.32727272727273</v>
      </c>
      <c r="P1369" s="81">
        <v>2.5068493150684898</v>
      </c>
      <c r="Q1369" s="77">
        <v>1265.6690000000001</v>
      </c>
      <c r="R1369" s="82">
        <v>0.183672018202507</v>
      </c>
      <c r="S1369" s="77">
        <v>-574.63100000000099</v>
      </c>
      <c r="T1369" s="82">
        <v>-8.3389603041335997E-2</v>
      </c>
      <c r="U1369" s="83">
        <v>366</v>
      </c>
      <c r="V1369" s="84">
        <v>58</v>
      </c>
    </row>
    <row r="1370" spans="1:22" x14ac:dyDescent="0.25">
      <c r="A1370" s="18" t="str">
        <f t="shared" si="21"/>
        <v>202404-South Central69</v>
      </c>
      <c r="B1370" s="76">
        <v>2024</v>
      </c>
      <c r="C1370" s="77">
        <v>245593</v>
      </c>
      <c r="D1370" s="77" t="s">
        <v>518</v>
      </c>
      <c r="E1370" s="77" t="s">
        <v>472</v>
      </c>
      <c r="F1370" s="77" t="s">
        <v>421</v>
      </c>
      <c r="G1370" s="78" t="s">
        <v>534</v>
      </c>
      <c r="H1370" s="77" t="s">
        <v>9</v>
      </c>
      <c r="I1370" s="77" t="s">
        <v>10</v>
      </c>
      <c r="J1370" s="79">
        <v>31</v>
      </c>
      <c r="K1370" s="79">
        <v>58</v>
      </c>
      <c r="L1370" s="79">
        <v>121</v>
      </c>
      <c r="M1370" s="80">
        <v>6761.4319999999998</v>
      </c>
      <c r="N1370" s="80">
        <v>218.11070967741901</v>
      </c>
      <c r="O1370" s="81">
        <v>1.87096774193548</v>
      </c>
      <c r="P1370" s="81">
        <v>2.0862068965517202</v>
      </c>
      <c r="Q1370" s="77">
        <v>1690.182</v>
      </c>
      <c r="R1370" s="82">
        <v>0.24997397001108601</v>
      </c>
      <c r="S1370" s="77">
        <v>733.66200000000003</v>
      </c>
      <c r="T1370" s="82">
        <v>0.10850689617228999</v>
      </c>
      <c r="U1370" s="83">
        <v>367</v>
      </c>
      <c r="V1370" s="84">
        <v>69</v>
      </c>
    </row>
    <row r="1371" spans="1:22" x14ac:dyDescent="0.25">
      <c r="A1371" s="18" t="str">
        <f t="shared" si="21"/>
        <v>202403-North Central67</v>
      </c>
      <c r="B1371" s="76">
        <v>2024</v>
      </c>
      <c r="C1371" s="77">
        <v>235971</v>
      </c>
      <c r="D1371" s="77" t="s">
        <v>65</v>
      </c>
      <c r="E1371" s="77" t="s">
        <v>471</v>
      </c>
      <c r="F1371" s="77" t="s">
        <v>419</v>
      </c>
      <c r="G1371" s="78" t="s">
        <v>533</v>
      </c>
      <c r="H1371" s="77" t="s">
        <v>9</v>
      </c>
      <c r="I1371" s="77" t="s">
        <v>10</v>
      </c>
      <c r="J1371" s="79">
        <v>26</v>
      </c>
      <c r="K1371" s="79">
        <v>47</v>
      </c>
      <c r="L1371" s="79">
        <v>110</v>
      </c>
      <c r="M1371" s="80">
        <v>6635.92</v>
      </c>
      <c r="N1371" s="80">
        <v>255.227692307692</v>
      </c>
      <c r="O1371" s="81">
        <v>1.8076923076923099</v>
      </c>
      <c r="P1371" s="81">
        <v>2.3404255319148901</v>
      </c>
      <c r="Q1371" s="77">
        <v>1902.17</v>
      </c>
      <c r="R1371" s="82">
        <v>0.28664751835465202</v>
      </c>
      <c r="S1371" s="77">
        <v>1044.47</v>
      </c>
      <c r="T1371" s="82">
        <v>0.157396412253312</v>
      </c>
      <c r="U1371" s="83">
        <v>368</v>
      </c>
      <c r="V1371" s="84">
        <v>67</v>
      </c>
    </row>
    <row r="1372" spans="1:22" x14ac:dyDescent="0.25">
      <c r="A1372" s="18" t="str">
        <f t="shared" si="21"/>
        <v>202405-North East59</v>
      </c>
      <c r="B1372" s="76">
        <v>2024</v>
      </c>
      <c r="C1372" s="77">
        <v>826226</v>
      </c>
      <c r="D1372" s="77" t="s">
        <v>229</v>
      </c>
      <c r="E1372" s="77" t="s">
        <v>473</v>
      </c>
      <c r="F1372" s="77" t="s">
        <v>407</v>
      </c>
      <c r="G1372" s="78" t="s">
        <v>533</v>
      </c>
      <c r="H1372" s="77" t="s">
        <v>2</v>
      </c>
      <c r="I1372" s="77" t="s">
        <v>10</v>
      </c>
      <c r="J1372" s="79">
        <v>34</v>
      </c>
      <c r="K1372" s="79">
        <v>49</v>
      </c>
      <c r="L1372" s="79">
        <v>148</v>
      </c>
      <c r="M1372" s="80">
        <v>6585.4736000000003</v>
      </c>
      <c r="N1372" s="80">
        <v>193.69040000000001</v>
      </c>
      <c r="O1372" s="81">
        <v>1.4411764705882399</v>
      </c>
      <c r="P1372" s="81">
        <v>3.0204081632653099</v>
      </c>
      <c r="Q1372" s="77">
        <v>1340.2236</v>
      </c>
      <c r="R1372" s="82">
        <v>0.20351210579600501</v>
      </c>
      <c r="S1372" s="77">
        <v>198.323599999999</v>
      </c>
      <c r="T1372" s="82">
        <v>3.0115313194786698E-2</v>
      </c>
      <c r="U1372" s="83">
        <v>369</v>
      </c>
      <c r="V1372" s="84">
        <v>59</v>
      </c>
    </row>
    <row r="1373" spans="1:22" x14ac:dyDescent="0.25">
      <c r="A1373" s="18" t="str">
        <f t="shared" si="21"/>
        <v>202401-North West71</v>
      </c>
      <c r="B1373" s="76">
        <v>2024</v>
      </c>
      <c r="C1373" s="77">
        <v>888162</v>
      </c>
      <c r="D1373" s="77" t="s">
        <v>378</v>
      </c>
      <c r="E1373" s="77" t="s">
        <v>475</v>
      </c>
      <c r="F1373" s="77" t="s">
        <v>414</v>
      </c>
      <c r="G1373" s="78" t="s">
        <v>538</v>
      </c>
      <c r="H1373" s="77" t="s">
        <v>9</v>
      </c>
      <c r="I1373" s="77" t="s">
        <v>10</v>
      </c>
      <c r="J1373" s="79">
        <v>17</v>
      </c>
      <c r="K1373" s="79">
        <v>56</v>
      </c>
      <c r="L1373" s="79">
        <v>135</v>
      </c>
      <c r="M1373" s="80">
        <v>6558.3609999999999</v>
      </c>
      <c r="N1373" s="80">
        <v>385.785941176471</v>
      </c>
      <c r="O1373" s="81">
        <v>3.2941176470588198</v>
      </c>
      <c r="P1373" s="81">
        <v>2.41071428571429</v>
      </c>
      <c r="Q1373" s="77">
        <v>1787.1110000000001</v>
      </c>
      <c r="R1373" s="82">
        <v>0.272493539163215</v>
      </c>
      <c r="S1373" s="77">
        <v>1222.0709999999999</v>
      </c>
      <c r="T1373" s="82">
        <v>0.18633786703720601</v>
      </c>
      <c r="U1373" s="83">
        <v>370</v>
      </c>
      <c r="V1373" s="84">
        <v>71</v>
      </c>
    </row>
    <row r="1374" spans="1:22" x14ac:dyDescent="0.25">
      <c r="A1374" s="18" t="str">
        <f t="shared" si="21"/>
        <v>202402-South West56</v>
      </c>
      <c r="B1374" s="76">
        <v>2024</v>
      </c>
      <c r="C1374" s="77">
        <v>105397</v>
      </c>
      <c r="D1374" s="77" t="s">
        <v>293</v>
      </c>
      <c r="E1374" s="77" t="s">
        <v>474</v>
      </c>
      <c r="F1374" s="77" t="s">
        <v>418</v>
      </c>
      <c r="G1374" s="78" t="s">
        <v>537</v>
      </c>
      <c r="H1374" s="77" t="s">
        <v>9</v>
      </c>
      <c r="I1374" s="77" t="s">
        <v>10</v>
      </c>
      <c r="J1374" s="79">
        <v>39</v>
      </c>
      <c r="K1374" s="79">
        <v>48</v>
      </c>
      <c r="L1374" s="79">
        <v>127</v>
      </c>
      <c r="M1374" s="80">
        <v>6557.38400000001</v>
      </c>
      <c r="N1374" s="80">
        <v>168.13805128205101</v>
      </c>
      <c r="O1374" s="81">
        <v>1.2307692307692299</v>
      </c>
      <c r="P1374" s="81">
        <v>2.6458333333333299</v>
      </c>
      <c r="Q1374" s="77">
        <v>1960.884</v>
      </c>
      <c r="R1374" s="82">
        <v>0.29903449302343699</v>
      </c>
      <c r="S1374" s="77">
        <v>699.08400000000097</v>
      </c>
      <c r="T1374" s="82">
        <v>0.10661019699319101</v>
      </c>
      <c r="U1374" s="83">
        <v>371</v>
      </c>
      <c r="V1374" s="84">
        <v>56</v>
      </c>
    </row>
    <row r="1375" spans="1:22" x14ac:dyDescent="0.25">
      <c r="A1375" s="18" t="str">
        <f t="shared" si="21"/>
        <v>202405-North East60</v>
      </c>
      <c r="B1375" s="76">
        <v>2024</v>
      </c>
      <c r="C1375" s="77">
        <v>968160</v>
      </c>
      <c r="D1375" s="77" t="s">
        <v>266</v>
      </c>
      <c r="E1375" s="77" t="s">
        <v>473</v>
      </c>
      <c r="F1375" s="77" t="s">
        <v>425</v>
      </c>
      <c r="G1375" s="78" t="s">
        <v>535</v>
      </c>
      <c r="H1375" s="77" t="s">
        <v>9</v>
      </c>
      <c r="I1375" s="77" t="s">
        <v>10</v>
      </c>
      <c r="J1375" s="79">
        <v>45</v>
      </c>
      <c r="K1375" s="79">
        <v>68</v>
      </c>
      <c r="L1375" s="79">
        <v>158</v>
      </c>
      <c r="M1375" s="80">
        <v>6465.0456000000004</v>
      </c>
      <c r="N1375" s="80">
        <v>143.66767999999999</v>
      </c>
      <c r="O1375" s="81">
        <v>1.51111111111111</v>
      </c>
      <c r="P1375" s="81">
        <v>2.3235294117647101</v>
      </c>
      <c r="Q1375" s="77">
        <v>1407.5455999999999</v>
      </c>
      <c r="R1375" s="82">
        <v>0.21771626792547299</v>
      </c>
      <c r="S1375" s="77">
        <v>-107.254400000001</v>
      </c>
      <c r="T1375" s="82">
        <v>-1.6589890719409799E-2</v>
      </c>
      <c r="U1375" s="83">
        <v>372</v>
      </c>
      <c r="V1375" s="84">
        <v>60</v>
      </c>
    </row>
    <row r="1376" spans="1:22" x14ac:dyDescent="0.25">
      <c r="A1376" s="18" t="str">
        <f t="shared" si="21"/>
        <v>202405-North East61</v>
      </c>
      <c r="B1376" s="76">
        <v>2024</v>
      </c>
      <c r="C1376" s="77">
        <v>470647</v>
      </c>
      <c r="D1376" s="77" t="s">
        <v>124</v>
      </c>
      <c r="E1376" s="77" t="s">
        <v>473</v>
      </c>
      <c r="F1376" s="77" t="s">
        <v>423</v>
      </c>
      <c r="G1376" s="78" t="s">
        <v>535</v>
      </c>
      <c r="H1376" s="77" t="s">
        <v>9</v>
      </c>
      <c r="I1376" s="77" t="s">
        <v>10</v>
      </c>
      <c r="J1376" s="79">
        <v>44</v>
      </c>
      <c r="K1376" s="79">
        <v>89</v>
      </c>
      <c r="L1376" s="79">
        <v>170</v>
      </c>
      <c r="M1376" s="80">
        <v>6194.64</v>
      </c>
      <c r="N1376" s="80">
        <v>140.78727272727301</v>
      </c>
      <c r="O1376" s="81">
        <v>2.0227272727272698</v>
      </c>
      <c r="P1376" s="81">
        <v>1.91011235955056</v>
      </c>
      <c r="Q1376" s="77">
        <v>1984.14</v>
      </c>
      <c r="R1376" s="82">
        <v>0.32029948471581798</v>
      </c>
      <c r="S1376" s="77">
        <v>478.24</v>
      </c>
      <c r="T1376" s="82">
        <v>7.7202226440923102E-2</v>
      </c>
      <c r="U1376" s="83">
        <v>373</v>
      </c>
      <c r="V1376" s="84">
        <v>61</v>
      </c>
    </row>
    <row r="1377" spans="1:22" x14ac:dyDescent="0.25">
      <c r="A1377" s="18" t="str">
        <f t="shared" si="21"/>
        <v>202406-South East50</v>
      </c>
      <c r="B1377" s="76">
        <v>2024</v>
      </c>
      <c r="C1377" s="77">
        <v>128453</v>
      </c>
      <c r="D1377" s="77" t="s">
        <v>130</v>
      </c>
      <c r="E1377" s="77" t="s">
        <v>476</v>
      </c>
      <c r="F1377" s="77" t="s">
        <v>417</v>
      </c>
      <c r="G1377" s="78" t="s">
        <v>538</v>
      </c>
      <c r="H1377" s="77" t="s">
        <v>2</v>
      </c>
      <c r="I1377" s="77" t="s">
        <v>10</v>
      </c>
      <c r="J1377" s="79">
        <v>18</v>
      </c>
      <c r="K1377" s="79">
        <v>48</v>
      </c>
      <c r="L1377" s="79">
        <v>102</v>
      </c>
      <c r="M1377" s="80">
        <v>6170.62</v>
      </c>
      <c r="N1377" s="80">
        <v>342.81222222222198</v>
      </c>
      <c r="O1377" s="81">
        <v>2.6666666666666701</v>
      </c>
      <c r="P1377" s="81">
        <v>2.125</v>
      </c>
      <c r="Q1377" s="77">
        <v>851.12</v>
      </c>
      <c r="R1377" s="82">
        <v>0.13793103448275901</v>
      </c>
      <c r="S1377" s="77">
        <v>241.46</v>
      </c>
      <c r="T1377" s="82">
        <v>3.9130589794866603E-2</v>
      </c>
      <c r="U1377" s="83">
        <v>374</v>
      </c>
      <c r="V1377" s="84">
        <v>50</v>
      </c>
    </row>
    <row r="1378" spans="1:22" x14ac:dyDescent="0.25">
      <c r="A1378" s="18" t="str">
        <f t="shared" si="21"/>
        <v>202405-North East62</v>
      </c>
      <c r="B1378" s="76">
        <v>2024</v>
      </c>
      <c r="C1378" s="77">
        <v>127511</v>
      </c>
      <c r="D1378" s="77" t="s">
        <v>18</v>
      </c>
      <c r="E1378" s="77" t="s">
        <v>473</v>
      </c>
      <c r="F1378" s="77" t="s">
        <v>423</v>
      </c>
      <c r="G1378" s="78" t="s">
        <v>535</v>
      </c>
      <c r="H1378" s="77" t="s">
        <v>9</v>
      </c>
      <c r="I1378" s="77" t="s">
        <v>10</v>
      </c>
      <c r="J1378" s="79">
        <v>28</v>
      </c>
      <c r="K1378" s="79">
        <v>46</v>
      </c>
      <c r="L1378" s="79">
        <v>127</v>
      </c>
      <c r="M1378" s="80">
        <v>6122.9840000000004</v>
      </c>
      <c r="N1378" s="80">
        <v>218.678</v>
      </c>
      <c r="O1378" s="81">
        <v>1.6428571428571399</v>
      </c>
      <c r="P1378" s="81">
        <v>2.7608695652173898</v>
      </c>
      <c r="Q1378" s="77">
        <v>1777.9839999999999</v>
      </c>
      <c r="R1378" s="82">
        <v>0.29037867810858198</v>
      </c>
      <c r="S1378" s="77">
        <v>831.38400000000104</v>
      </c>
      <c r="T1378" s="82">
        <v>0.13578085456372299</v>
      </c>
      <c r="U1378" s="83">
        <v>375</v>
      </c>
      <c r="V1378" s="84">
        <v>62</v>
      </c>
    </row>
    <row r="1379" spans="1:22" x14ac:dyDescent="0.25">
      <c r="A1379" s="18" t="str">
        <f t="shared" si="21"/>
        <v>202403-North Central68</v>
      </c>
      <c r="B1379" s="76">
        <v>2024</v>
      </c>
      <c r="C1379" s="77">
        <v>636281</v>
      </c>
      <c r="D1379" s="77" t="s">
        <v>171</v>
      </c>
      <c r="E1379" s="77" t="s">
        <v>471</v>
      </c>
      <c r="F1379" s="77" t="s">
        <v>419</v>
      </c>
      <c r="G1379" s="78" t="s">
        <v>538</v>
      </c>
      <c r="H1379" s="77" t="s">
        <v>2</v>
      </c>
      <c r="I1379" s="77" t="s">
        <v>10</v>
      </c>
      <c r="J1379" s="79">
        <v>42</v>
      </c>
      <c r="K1379" s="79">
        <v>60</v>
      </c>
      <c r="L1379" s="79">
        <v>150</v>
      </c>
      <c r="M1379" s="80">
        <v>6122.55</v>
      </c>
      <c r="N1379" s="80">
        <v>145.77500000000001</v>
      </c>
      <c r="O1379" s="81">
        <v>1.4285714285714299</v>
      </c>
      <c r="P1379" s="81">
        <v>2.5</v>
      </c>
      <c r="Q1379" s="77">
        <v>978.79999999999905</v>
      </c>
      <c r="R1379" s="82">
        <v>0.15986802884419099</v>
      </c>
      <c r="S1379" s="77">
        <v>-389.20000000000101</v>
      </c>
      <c r="T1379" s="82">
        <v>-6.3568284456639895E-2</v>
      </c>
      <c r="U1379" s="83">
        <v>376</v>
      </c>
      <c r="V1379" s="84">
        <v>68</v>
      </c>
    </row>
    <row r="1380" spans="1:22" x14ac:dyDescent="0.25">
      <c r="A1380" s="18" t="str">
        <f t="shared" si="21"/>
        <v>202404-South Central70</v>
      </c>
      <c r="B1380" s="76">
        <v>2024</v>
      </c>
      <c r="C1380" s="77">
        <v>596579</v>
      </c>
      <c r="D1380" s="77" t="s">
        <v>158</v>
      </c>
      <c r="E1380" s="77" t="s">
        <v>472</v>
      </c>
      <c r="F1380" s="77" t="s">
        <v>400</v>
      </c>
      <c r="G1380" s="78" t="s">
        <v>534</v>
      </c>
      <c r="H1380" s="77" t="s">
        <v>9</v>
      </c>
      <c r="I1380" s="77" t="s">
        <v>10</v>
      </c>
      <c r="J1380" s="79">
        <v>7</v>
      </c>
      <c r="K1380" s="79">
        <v>36</v>
      </c>
      <c r="L1380" s="79">
        <v>149</v>
      </c>
      <c r="M1380" s="80">
        <v>6107.2650000000003</v>
      </c>
      <c r="N1380" s="80">
        <v>872.46642857142899</v>
      </c>
      <c r="O1380" s="81">
        <v>5.1428571428571397</v>
      </c>
      <c r="P1380" s="81">
        <v>4.1388888888888902</v>
      </c>
      <c r="Q1380" s="77">
        <v>750.01500000000101</v>
      </c>
      <c r="R1380" s="82">
        <v>0.12280701754386</v>
      </c>
      <c r="S1380" s="77">
        <v>512.45500000000095</v>
      </c>
      <c r="T1380" s="82">
        <v>8.3909082052277206E-2</v>
      </c>
      <c r="U1380" s="83">
        <v>377</v>
      </c>
      <c r="V1380" s="84">
        <v>70</v>
      </c>
    </row>
    <row r="1381" spans="1:22" x14ac:dyDescent="0.25">
      <c r="A1381" s="18" t="str">
        <f t="shared" si="21"/>
        <v>202404-South Central71</v>
      </c>
      <c r="B1381" s="76">
        <v>2024</v>
      </c>
      <c r="C1381" s="77">
        <v>916061</v>
      </c>
      <c r="D1381" s="77" t="s">
        <v>255</v>
      </c>
      <c r="E1381" s="77" t="s">
        <v>472</v>
      </c>
      <c r="F1381" s="77" t="s">
        <v>421</v>
      </c>
      <c r="G1381" s="78" t="s">
        <v>534</v>
      </c>
      <c r="H1381" s="77" t="s">
        <v>9</v>
      </c>
      <c r="I1381" s="77" t="s">
        <v>10</v>
      </c>
      <c r="J1381" s="79">
        <v>25</v>
      </c>
      <c r="K1381" s="79">
        <v>34</v>
      </c>
      <c r="L1381" s="79">
        <v>108</v>
      </c>
      <c r="M1381" s="80">
        <v>6016.2623999999996</v>
      </c>
      <c r="N1381" s="80">
        <v>240.650496</v>
      </c>
      <c r="O1381" s="81">
        <v>1.36</v>
      </c>
      <c r="P1381" s="81">
        <v>3.1764705882352899</v>
      </c>
      <c r="Q1381" s="77">
        <v>1100.0124000000001</v>
      </c>
      <c r="R1381" s="82">
        <v>0.18283983092226799</v>
      </c>
      <c r="S1381" s="77">
        <v>341.01240000000001</v>
      </c>
      <c r="T1381" s="82">
        <v>5.6681769731320199E-2</v>
      </c>
      <c r="U1381" s="83">
        <v>378</v>
      </c>
      <c r="V1381" s="84">
        <v>71</v>
      </c>
    </row>
    <row r="1382" spans="1:22" x14ac:dyDescent="0.25">
      <c r="A1382" s="18" t="str">
        <f t="shared" si="21"/>
        <v>202401-North West72</v>
      </c>
      <c r="B1382" s="76">
        <v>2024</v>
      </c>
      <c r="C1382" s="77">
        <v>879751</v>
      </c>
      <c r="D1382" s="77" t="s">
        <v>244</v>
      </c>
      <c r="E1382" s="77" t="s">
        <v>475</v>
      </c>
      <c r="F1382" s="77" t="s">
        <v>402</v>
      </c>
      <c r="G1382" s="78" t="s">
        <v>538</v>
      </c>
      <c r="H1382" s="77" t="s">
        <v>9</v>
      </c>
      <c r="I1382" s="77" t="s">
        <v>10</v>
      </c>
      <c r="J1382" s="79">
        <v>39</v>
      </c>
      <c r="K1382" s="79">
        <v>48</v>
      </c>
      <c r="L1382" s="79">
        <v>147</v>
      </c>
      <c r="M1382" s="80">
        <v>5926.8</v>
      </c>
      <c r="N1382" s="80">
        <v>151.96923076923099</v>
      </c>
      <c r="O1382" s="81">
        <v>1.2307692307692299</v>
      </c>
      <c r="P1382" s="81">
        <v>3.0625</v>
      </c>
      <c r="Q1382" s="77">
        <v>987.8</v>
      </c>
      <c r="R1382" s="82">
        <v>0.16666666666666699</v>
      </c>
      <c r="S1382" s="77">
        <v>-230.2</v>
      </c>
      <c r="T1382" s="82">
        <v>-3.8840521023149097E-2</v>
      </c>
      <c r="U1382" s="83">
        <v>379</v>
      </c>
      <c r="V1382" s="84">
        <v>72</v>
      </c>
    </row>
    <row r="1383" spans="1:22" x14ac:dyDescent="0.25">
      <c r="A1383" s="18" t="str">
        <f t="shared" si="21"/>
        <v>202401-North West73</v>
      </c>
      <c r="B1383" s="76">
        <v>2024</v>
      </c>
      <c r="C1383" s="77">
        <v>166523</v>
      </c>
      <c r="D1383" s="77" t="s">
        <v>31</v>
      </c>
      <c r="E1383" s="77" t="s">
        <v>475</v>
      </c>
      <c r="F1383" s="77" t="s">
        <v>416</v>
      </c>
      <c r="G1383" s="78" t="s">
        <v>538</v>
      </c>
      <c r="H1383" s="77" t="s">
        <v>9</v>
      </c>
      <c r="I1383" s="77" t="s">
        <v>10</v>
      </c>
      <c r="J1383" s="79">
        <v>20</v>
      </c>
      <c r="K1383" s="79">
        <v>29</v>
      </c>
      <c r="L1383" s="79">
        <v>87</v>
      </c>
      <c r="M1383" s="80">
        <v>5920.9040000000005</v>
      </c>
      <c r="N1383" s="80">
        <v>296.04520000000002</v>
      </c>
      <c r="O1383" s="81">
        <v>1.45</v>
      </c>
      <c r="P1383" s="81">
        <v>3</v>
      </c>
      <c r="Q1383" s="77">
        <v>1662.904</v>
      </c>
      <c r="R1383" s="82">
        <v>0.28085305892478502</v>
      </c>
      <c r="S1383" s="77">
        <v>1033.904</v>
      </c>
      <c r="T1383" s="82">
        <v>0.17461928110977601</v>
      </c>
      <c r="U1383" s="83">
        <v>380</v>
      </c>
      <c r="V1383" s="84">
        <v>73</v>
      </c>
    </row>
    <row r="1384" spans="1:22" x14ac:dyDescent="0.25">
      <c r="A1384" s="18" t="str">
        <f t="shared" si="21"/>
        <v>202401-North West74</v>
      </c>
      <c r="B1384" s="76">
        <v>2024</v>
      </c>
      <c r="C1384" s="77">
        <v>743099</v>
      </c>
      <c r="D1384" s="77" t="s">
        <v>203</v>
      </c>
      <c r="E1384" s="77" t="s">
        <v>475</v>
      </c>
      <c r="F1384" s="77" t="s">
        <v>402</v>
      </c>
      <c r="G1384" s="78" t="s">
        <v>534</v>
      </c>
      <c r="H1384" s="77" t="s">
        <v>2</v>
      </c>
      <c r="I1384" s="77" t="s">
        <v>10</v>
      </c>
      <c r="J1384" s="79">
        <v>22</v>
      </c>
      <c r="K1384" s="79">
        <v>40</v>
      </c>
      <c r="L1384" s="79">
        <v>126</v>
      </c>
      <c r="M1384" s="80">
        <v>5712.6</v>
      </c>
      <c r="N1384" s="80">
        <v>259.66363636363599</v>
      </c>
      <c r="O1384" s="81">
        <v>1.8181818181818199</v>
      </c>
      <c r="P1384" s="81">
        <v>3.15</v>
      </c>
      <c r="Q1384" s="77">
        <v>952.1</v>
      </c>
      <c r="R1384" s="82">
        <v>0.16666666666666699</v>
      </c>
      <c r="S1384" s="77">
        <v>252.1</v>
      </c>
      <c r="T1384" s="82">
        <v>4.4130518502958398E-2</v>
      </c>
      <c r="U1384" s="83">
        <v>381</v>
      </c>
      <c r="V1384" s="84">
        <v>74</v>
      </c>
    </row>
    <row r="1385" spans="1:22" x14ac:dyDescent="0.25">
      <c r="A1385" s="18" t="str">
        <f t="shared" si="21"/>
        <v>202401-North West75</v>
      </c>
      <c r="B1385" s="76">
        <v>2024</v>
      </c>
      <c r="C1385" s="77">
        <v>539714</v>
      </c>
      <c r="D1385" s="77" t="s">
        <v>136</v>
      </c>
      <c r="E1385" s="77" t="s">
        <v>475</v>
      </c>
      <c r="F1385" s="77" t="s">
        <v>416</v>
      </c>
      <c r="G1385" s="78" t="s">
        <v>538</v>
      </c>
      <c r="H1385" s="77" t="s">
        <v>9</v>
      </c>
      <c r="I1385" s="77" t="s">
        <v>10</v>
      </c>
      <c r="J1385" s="79">
        <v>28</v>
      </c>
      <c r="K1385" s="79">
        <v>37</v>
      </c>
      <c r="L1385" s="79">
        <v>111</v>
      </c>
      <c r="M1385" s="80">
        <v>5654.3119999999999</v>
      </c>
      <c r="N1385" s="80">
        <v>201.93971428571399</v>
      </c>
      <c r="O1385" s="81">
        <v>1.3214285714285701</v>
      </c>
      <c r="P1385" s="81">
        <v>3</v>
      </c>
      <c r="Q1385" s="77">
        <v>1850.3119999999999</v>
      </c>
      <c r="R1385" s="82">
        <v>0.327239105305827</v>
      </c>
      <c r="S1385" s="77">
        <v>973.31200000000001</v>
      </c>
      <c r="T1385" s="82">
        <v>0.172136238679436</v>
      </c>
      <c r="U1385" s="83">
        <v>382</v>
      </c>
      <c r="V1385" s="84">
        <v>75</v>
      </c>
    </row>
    <row r="1386" spans="1:22" x14ac:dyDescent="0.25">
      <c r="A1386" s="18" t="str">
        <f t="shared" si="21"/>
        <v>202406-South East51</v>
      </c>
      <c r="B1386" s="76">
        <v>2024</v>
      </c>
      <c r="C1386" s="77">
        <v>281083</v>
      </c>
      <c r="D1386" s="77" t="s">
        <v>69</v>
      </c>
      <c r="E1386" s="77" t="s">
        <v>476</v>
      </c>
      <c r="F1386" s="77" t="s">
        <v>411</v>
      </c>
      <c r="G1386" s="78" t="s">
        <v>536</v>
      </c>
      <c r="H1386" s="77" t="s">
        <v>2</v>
      </c>
      <c r="I1386" s="77" t="s">
        <v>10</v>
      </c>
      <c r="J1386" s="79">
        <v>16</v>
      </c>
      <c r="K1386" s="79">
        <v>25</v>
      </c>
      <c r="L1386" s="79">
        <v>80</v>
      </c>
      <c r="M1386" s="80">
        <v>5627.1</v>
      </c>
      <c r="N1386" s="80">
        <v>351.69375000000002</v>
      </c>
      <c r="O1386" s="81">
        <v>1.5625</v>
      </c>
      <c r="P1386" s="81">
        <v>3.2</v>
      </c>
      <c r="Q1386" s="77">
        <v>937.85</v>
      </c>
      <c r="R1386" s="82">
        <v>0.16666666666666699</v>
      </c>
      <c r="S1386" s="77">
        <v>414.349999999999</v>
      </c>
      <c r="T1386" s="82">
        <v>7.3634731922304505E-2</v>
      </c>
      <c r="U1386" s="83">
        <v>383</v>
      </c>
      <c r="V1386" s="84">
        <v>51</v>
      </c>
    </row>
    <row r="1387" spans="1:22" x14ac:dyDescent="0.25">
      <c r="A1387" s="18" t="str">
        <f t="shared" si="21"/>
        <v>202406-South East52</v>
      </c>
      <c r="B1387" s="76">
        <v>2024</v>
      </c>
      <c r="C1387" s="77">
        <v>263517</v>
      </c>
      <c r="D1387" s="77" t="s">
        <v>24</v>
      </c>
      <c r="E1387" s="77" t="s">
        <v>476</v>
      </c>
      <c r="F1387" s="77" t="s">
        <v>411</v>
      </c>
      <c r="G1387" s="78" t="s">
        <v>538</v>
      </c>
      <c r="H1387" s="77" t="s">
        <v>2</v>
      </c>
      <c r="I1387" s="77" t="s">
        <v>10</v>
      </c>
      <c r="J1387" s="79">
        <v>20</v>
      </c>
      <c r="K1387" s="79">
        <v>52</v>
      </c>
      <c r="L1387" s="79">
        <v>142</v>
      </c>
      <c r="M1387" s="80">
        <v>5582.1</v>
      </c>
      <c r="N1387" s="80">
        <v>279.10500000000002</v>
      </c>
      <c r="O1387" s="81">
        <v>2.6</v>
      </c>
      <c r="P1387" s="81">
        <v>2.7307692307692299</v>
      </c>
      <c r="Q1387" s="77">
        <v>930.35</v>
      </c>
      <c r="R1387" s="82">
        <v>0.16666666666666699</v>
      </c>
      <c r="S1387" s="77">
        <v>254.29</v>
      </c>
      <c r="T1387" s="82">
        <v>4.5554540405940397E-2</v>
      </c>
      <c r="U1387" s="83">
        <v>384</v>
      </c>
      <c r="V1387" s="84">
        <v>52</v>
      </c>
    </row>
    <row r="1388" spans="1:22" x14ac:dyDescent="0.25">
      <c r="A1388" s="18" t="str">
        <f t="shared" si="21"/>
        <v>202401-North West76</v>
      </c>
      <c r="B1388" s="76">
        <v>2024</v>
      </c>
      <c r="C1388" s="77">
        <v>848299</v>
      </c>
      <c r="D1388" s="77" t="s">
        <v>592</v>
      </c>
      <c r="E1388" s="77" t="s">
        <v>475</v>
      </c>
      <c r="F1388" s="77" t="s">
        <v>565</v>
      </c>
      <c r="G1388" s="78" t="s">
        <v>538</v>
      </c>
      <c r="H1388" s="77" t="s">
        <v>9</v>
      </c>
      <c r="I1388" s="77" t="s">
        <v>10</v>
      </c>
      <c r="J1388" s="79">
        <v>36</v>
      </c>
      <c r="K1388" s="79">
        <v>45</v>
      </c>
      <c r="L1388" s="79">
        <v>117</v>
      </c>
      <c r="M1388" s="80">
        <v>5581.2</v>
      </c>
      <c r="N1388" s="80">
        <v>155.03333333333299</v>
      </c>
      <c r="O1388" s="81">
        <v>1.25</v>
      </c>
      <c r="P1388" s="81">
        <v>2.6</v>
      </c>
      <c r="Q1388" s="77">
        <v>930.2</v>
      </c>
      <c r="R1388" s="82">
        <v>0.16666666666666699</v>
      </c>
      <c r="S1388" s="77">
        <v>-194.8</v>
      </c>
      <c r="T1388" s="82">
        <v>-3.4902888267756102E-2</v>
      </c>
      <c r="U1388" s="83">
        <v>385</v>
      </c>
      <c r="V1388" s="84">
        <v>76</v>
      </c>
    </row>
    <row r="1389" spans="1:22" x14ac:dyDescent="0.25">
      <c r="A1389" s="18" t="str">
        <f t="shared" si="21"/>
        <v>202404-South Central72</v>
      </c>
      <c r="B1389" s="76">
        <v>2024</v>
      </c>
      <c r="C1389" s="77">
        <v>235115</v>
      </c>
      <c r="D1389" s="77" t="s">
        <v>62</v>
      </c>
      <c r="E1389" s="77" t="s">
        <v>472</v>
      </c>
      <c r="F1389" s="77" t="s">
        <v>421</v>
      </c>
      <c r="G1389" s="78" t="s">
        <v>534</v>
      </c>
      <c r="H1389" s="77" t="s">
        <v>9</v>
      </c>
      <c r="I1389" s="77" t="s">
        <v>10</v>
      </c>
      <c r="J1389" s="79">
        <v>15</v>
      </c>
      <c r="K1389" s="79">
        <v>31</v>
      </c>
      <c r="L1389" s="79">
        <v>112</v>
      </c>
      <c r="M1389" s="80">
        <v>5513.5039999999999</v>
      </c>
      <c r="N1389" s="80">
        <v>367.566933333333</v>
      </c>
      <c r="O1389" s="81">
        <v>2.06666666666667</v>
      </c>
      <c r="P1389" s="81">
        <v>3.6129032258064502</v>
      </c>
      <c r="Q1389" s="77">
        <v>1973.0039999999999</v>
      </c>
      <c r="R1389" s="82">
        <v>0.35784938217148299</v>
      </c>
      <c r="S1389" s="77">
        <v>1507.0039999999999</v>
      </c>
      <c r="T1389" s="82">
        <v>0.27332962849033898</v>
      </c>
      <c r="U1389" s="83">
        <v>386</v>
      </c>
      <c r="V1389" s="84">
        <v>72</v>
      </c>
    </row>
    <row r="1390" spans="1:22" x14ac:dyDescent="0.25">
      <c r="A1390" s="18" t="str">
        <f t="shared" si="21"/>
        <v>202404-South Central73</v>
      </c>
      <c r="B1390" s="76">
        <v>2024</v>
      </c>
      <c r="C1390" s="77">
        <v>444980</v>
      </c>
      <c r="D1390" s="77" t="s">
        <v>313</v>
      </c>
      <c r="E1390" s="77" t="s">
        <v>472</v>
      </c>
      <c r="F1390" s="77" t="s">
        <v>421</v>
      </c>
      <c r="G1390" s="78" t="s">
        <v>534</v>
      </c>
      <c r="H1390" s="77" t="s">
        <v>9</v>
      </c>
      <c r="I1390" s="77" t="s">
        <v>10</v>
      </c>
      <c r="J1390" s="79">
        <v>30</v>
      </c>
      <c r="K1390" s="79">
        <v>48</v>
      </c>
      <c r="L1390" s="79">
        <v>111</v>
      </c>
      <c r="M1390" s="80">
        <v>5497.723</v>
      </c>
      <c r="N1390" s="80">
        <v>183.25743333333301</v>
      </c>
      <c r="O1390" s="81">
        <v>1.6</v>
      </c>
      <c r="P1390" s="81">
        <v>2.3125</v>
      </c>
      <c r="Q1390" s="77">
        <v>834.72299999999996</v>
      </c>
      <c r="R1390" s="82">
        <v>0.15183067608171599</v>
      </c>
      <c r="S1390" s="77">
        <v>-83.277000000000598</v>
      </c>
      <c r="T1390" s="82">
        <v>-1.5147543810410301E-2</v>
      </c>
      <c r="U1390" s="83">
        <v>387</v>
      </c>
      <c r="V1390" s="84">
        <v>73</v>
      </c>
    </row>
    <row r="1391" spans="1:22" x14ac:dyDescent="0.25">
      <c r="A1391" s="18" t="str">
        <f t="shared" si="21"/>
        <v>202403-North Central69</v>
      </c>
      <c r="B1391" s="76">
        <v>2024</v>
      </c>
      <c r="C1391" s="77">
        <v>892554</v>
      </c>
      <c r="D1391" s="77" t="s">
        <v>247</v>
      </c>
      <c r="E1391" s="77" t="s">
        <v>471</v>
      </c>
      <c r="F1391" s="77" t="s">
        <v>419</v>
      </c>
      <c r="G1391" s="78" t="s">
        <v>533</v>
      </c>
      <c r="H1391" s="77" t="s">
        <v>9</v>
      </c>
      <c r="I1391" s="77" t="s">
        <v>10</v>
      </c>
      <c r="J1391" s="79">
        <v>5</v>
      </c>
      <c r="K1391" s="79">
        <v>21</v>
      </c>
      <c r="L1391" s="79">
        <v>87</v>
      </c>
      <c r="M1391" s="80">
        <v>5478.5039999999999</v>
      </c>
      <c r="N1391" s="80">
        <v>1095.7008000000001</v>
      </c>
      <c r="O1391" s="81">
        <v>4.2</v>
      </c>
      <c r="P1391" s="81">
        <v>4.1428571428571397</v>
      </c>
      <c r="Q1391" s="77">
        <v>984.00400000000002</v>
      </c>
      <c r="R1391" s="82">
        <v>0.179611806434749</v>
      </c>
      <c r="S1391" s="77">
        <v>807.00400000000002</v>
      </c>
      <c r="T1391" s="82">
        <v>0.14730371648902699</v>
      </c>
      <c r="U1391" s="83">
        <v>388</v>
      </c>
      <c r="V1391" s="84">
        <v>69</v>
      </c>
    </row>
    <row r="1392" spans="1:22" x14ac:dyDescent="0.25">
      <c r="A1392" s="18" t="str">
        <f t="shared" si="21"/>
        <v>202401-North West77</v>
      </c>
      <c r="B1392" s="76">
        <v>2024</v>
      </c>
      <c r="C1392" s="77">
        <v>328781</v>
      </c>
      <c r="D1392" s="77" t="s">
        <v>514</v>
      </c>
      <c r="E1392" s="77" t="s">
        <v>475</v>
      </c>
      <c r="F1392" s="77" t="s">
        <v>524</v>
      </c>
      <c r="G1392" s="78" t="s">
        <v>538</v>
      </c>
      <c r="H1392" s="77" t="s">
        <v>9</v>
      </c>
      <c r="I1392" s="77" t="s">
        <v>10</v>
      </c>
      <c r="J1392" s="79">
        <v>16</v>
      </c>
      <c r="K1392" s="79">
        <v>29</v>
      </c>
      <c r="L1392" s="79">
        <v>80</v>
      </c>
      <c r="M1392" s="80">
        <v>5459.36</v>
      </c>
      <c r="N1392" s="80">
        <v>341.21</v>
      </c>
      <c r="O1392" s="81">
        <v>1.8125</v>
      </c>
      <c r="P1392" s="81">
        <v>2.7586206896551699</v>
      </c>
      <c r="Q1392" s="77">
        <v>1258.3599999999999</v>
      </c>
      <c r="R1392" s="82">
        <v>0.230495882301222</v>
      </c>
      <c r="S1392" s="77">
        <v>749.36</v>
      </c>
      <c r="T1392" s="82">
        <v>0.137261510506726</v>
      </c>
      <c r="U1392" s="83">
        <v>389</v>
      </c>
      <c r="V1392" s="84">
        <v>77</v>
      </c>
    </row>
    <row r="1393" spans="1:22" x14ac:dyDescent="0.25">
      <c r="A1393" s="18" t="str">
        <f t="shared" si="21"/>
        <v>202405-North East63</v>
      </c>
      <c r="B1393" s="76">
        <v>2024</v>
      </c>
      <c r="C1393" s="77">
        <v>578075</v>
      </c>
      <c r="D1393" s="77" t="s">
        <v>502</v>
      </c>
      <c r="E1393" s="77" t="s">
        <v>473</v>
      </c>
      <c r="F1393" s="77" t="s">
        <v>522</v>
      </c>
      <c r="G1393" s="78" t="s">
        <v>535</v>
      </c>
      <c r="H1393" s="77" t="s">
        <v>9</v>
      </c>
      <c r="I1393" s="77" t="s">
        <v>10</v>
      </c>
      <c r="J1393" s="79">
        <v>18</v>
      </c>
      <c r="K1393" s="79">
        <v>36</v>
      </c>
      <c r="L1393" s="79">
        <v>81</v>
      </c>
      <c r="M1393" s="80">
        <v>5381.7520000000004</v>
      </c>
      <c r="N1393" s="80">
        <v>298.98622222222201</v>
      </c>
      <c r="O1393" s="81">
        <v>2</v>
      </c>
      <c r="P1393" s="81">
        <v>2.25</v>
      </c>
      <c r="Q1393" s="77">
        <v>1499.752</v>
      </c>
      <c r="R1393" s="82">
        <v>0.27867356206677701</v>
      </c>
      <c r="S1393" s="77">
        <v>884.15200000000004</v>
      </c>
      <c r="T1393" s="82">
        <v>0.16428702028632999</v>
      </c>
      <c r="U1393" s="83">
        <v>390</v>
      </c>
      <c r="V1393" s="84">
        <v>63</v>
      </c>
    </row>
    <row r="1394" spans="1:22" x14ac:dyDescent="0.25">
      <c r="A1394" s="18" t="str">
        <f t="shared" si="21"/>
        <v>202401-North West78</v>
      </c>
      <c r="B1394" s="76">
        <v>2024</v>
      </c>
      <c r="C1394" s="77">
        <v>406292</v>
      </c>
      <c r="D1394" s="77" t="s">
        <v>593</v>
      </c>
      <c r="E1394" s="77" t="s">
        <v>475</v>
      </c>
      <c r="F1394" s="77" t="s">
        <v>418</v>
      </c>
      <c r="G1394" s="78" t="s">
        <v>538</v>
      </c>
      <c r="H1394" s="77" t="s">
        <v>9</v>
      </c>
      <c r="I1394" s="77" t="s">
        <v>10</v>
      </c>
      <c r="J1394" s="79">
        <v>19</v>
      </c>
      <c r="K1394" s="79">
        <v>55</v>
      </c>
      <c r="L1394" s="79">
        <v>118</v>
      </c>
      <c r="M1394" s="80">
        <v>5313.4560000000001</v>
      </c>
      <c r="N1394" s="80">
        <v>279.65557894736799</v>
      </c>
      <c r="O1394" s="81">
        <v>2.8947368421052602</v>
      </c>
      <c r="P1394" s="81">
        <v>2.1454545454545499</v>
      </c>
      <c r="Q1394" s="77">
        <v>1985.2059999999999</v>
      </c>
      <c r="R1394" s="82">
        <v>0.373618601527894</v>
      </c>
      <c r="S1394" s="77">
        <v>1361.1659999999999</v>
      </c>
      <c r="T1394" s="82">
        <v>0.25617338319918298</v>
      </c>
      <c r="U1394" s="83">
        <v>391</v>
      </c>
      <c r="V1394" s="84">
        <v>78</v>
      </c>
    </row>
    <row r="1395" spans="1:22" x14ac:dyDescent="0.25">
      <c r="A1395" s="18" t="str">
        <f t="shared" si="21"/>
        <v>202404-South Central74</v>
      </c>
      <c r="B1395" s="76">
        <v>2024</v>
      </c>
      <c r="C1395" s="77">
        <v>458704</v>
      </c>
      <c r="D1395" s="77" t="s">
        <v>312</v>
      </c>
      <c r="E1395" s="77" t="s">
        <v>472</v>
      </c>
      <c r="F1395" s="77" t="s">
        <v>421</v>
      </c>
      <c r="G1395" s="78" t="s">
        <v>534</v>
      </c>
      <c r="H1395" s="77" t="s">
        <v>9</v>
      </c>
      <c r="I1395" s="77" t="s">
        <v>10</v>
      </c>
      <c r="J1395" s="79">
        <v>9</v>
      </c>
      <c r="K1395" s="79">
        <v>27</v>
      </c>
      <c r="L1395" s="79">
        <v>78</v>
      </c>
      <c r="M1395" s="80">
        <v>5272.9759999999997</v>
      </c>
      <c r="N1395" s="80">
        <v>585.88622222222205</v>
      </c>
      <c r="O1395" s="81">
        <v>3</v>
      </c>
      <c r="P1395" s="81">
        <v>2.8888888888888902</v>
      </c>
      <c r="Q1395" s="77">
        <v>1732.7260000000001</v>
      </c>
      <c r="R1395" s="82">
        <v>0.32860494718731897</v>
      </c>
      <c r="S1395" s="77">
        <v>1445.2059999999999</v>
      </c>
      <c r="T1395" s="82">
        <v>0.27407786418902702</v>
      </c>
      <c r="U1395" s="83">
        <v>392</v>
      </c>
      <c r="V1395" s="84">
        <v>74</v>
      </c>
    </row>
    <row r="1396" spans="1:22" x14ac:dyDescent="0.25">
      <c r="A1396" s="18" t="str">
        <f t="shared" si="21"/>
        <v>202402-South West57</v>
      </c>
      <c r="B1396" s="76">
        <v>2024</v>
      </c>
      <c r="C1396" s="77">
        <v>173044</v>
      </c>
      <c r="D1396" s="77" t="s">
        <v>36</v>
      </c>
      <c r="E1396" s="77" t="s">
        <v>474</v>
      </c>
      <c r="F1396" s="77" t="s">
        <v>410</v>
      </c>
      <c r="G1396" s="78" t="s">
        <v>537</v>
      </c>
      <c r="H1396" s="77" t="s">
        <v>9</v>
      </c>
      <c r="I1396" s="77" t="s">
        <v>10</v>
      </c>
      <c r="J1396" s="79">
        <v>15</v>
      </c>
      <c r="K1396" s="79">
        <v>43</v>
      </c>
      <c r="L1396" s="79">
        <v>115</v>
      </c>
      <c r="M1396" s="80">
        <v>5232.68</v>
      </c>
      <c r="N1396" s="80">
        <v>348.84533333333297</v>
      </c>
      <c r="O1396" s="81">
        <v>2.8666666666666698</v>
      </c>
      <c r="P1396" s="81">
        <v>2.67441860465116</v>
      </c>
      <c r="Q1396" s="77">
        <v>1147.68</v>
      </c>
      <c r="R1396" s="82">
        <v>0.21932929206448701</v>
      </c>
      <c r="S1396" s="77">
        <v>636.52</v>
      </c>
      <c r="T1396" s="82">
        <v>0.121643211509208</v>
      </c>
      <c r="U1396" s="83">
        <v>393</v>
      </c>
      <c r="V1396" s="84">
        <v>57</v>
      </c>
    </row>
    <row r="1397" spans="1:22" x14ac:dyDescent="0.25">
      <c r="A1397" s="18" t="str">
        <f t="shared" si="21"/>
        <v>202403-North Central70</v>
      </c>
      <c r="B1397" s="76">
        <v>2024</v>
      </c>
      <c r="C1397" s="77">
        <v>329101</v>
      </c>
      <c r="D1397" s="77" t="s">
        <v>82</v>
      </c>
      <c r="E1397" s="77" t="s">
        <v>471</v>
      </c>
      <c r="F1397" s="77" t="s">
        <v>413</v>
      </c>
      <c r="G1397" s="78" t="s">
        <v>533</v>
      </c>
      <c r="H1397" s="77" t="s">
        <v>2</v>
      </c>
      <c r="I1397" s="77" t="s">
        <v>10</v>
      </c>
      <c r="J1397" s="79">
        <v>20</v>
      </c>
      <c r="K1397" s="79">
        <v>38</v>
      </c>
      <c r="L1397" s="79">
        <v>92</v>
      </c>
      <c r="M1397" s="80">
        <v>5204.8639999999996</v>
      </c>
      <c r="N1397" s="80">
        <v>260.2432</v>
      </c>
      <c r="O1397" s="81">
        <v>1.9</v>
      </c>
      <c r="P1397" s="81">
        <v>2.42105263157895</v>
      </c>
      <c r="Q1397" s="77">
        <v>1682.864</v>
      </c>
      <c r="R1397" s="82">
        <v>0.323325258834813</v>
      </c>
      <c r="S1397" s="77">
        <v>1021.064</v>
      </c>
      <c r="T1397" s="82">
        <v>0.196174962496619</v>
      </c>
      <c r="U1397" s="83">
        <v>394</v>
      </c>
      <c r="V1397" s="84">
        <v>70</v>
      </c>
    </row>
    <row r="1398" spans="1:22" x14ac:dyDescent="0.25">
      <c r="A1398" s="18" t="str">
        <f t="shared" si="21"/>
        <v>202401-North West79</v>
      </c>
      <c r="B1398" s="76">
        <v>2024</v>
      </c>
      <c r="C1398" s="77">
        <v>375968</v>
      </c>
      <c r="D1398" s="77" t="s">
        <v>97</v>
      </c>
      <c r="E1398" s="77" t="s">
        <v>475</v>
      </c>
      <c r="F1398" s="77" t="s">
        <v>409</v>
      </c>
      <c r="G1398" s="78" t="s">
        <v>538</v>
      </c>
      <c r="H1398" s="77" t="s">
        <v>9</v>
      </c>
      <c r="I1398" s="77" t="s">
        <v>10</v>
      </c>
      <c r="J1398" s="79">
        <v>10</v>
      </c>
      <c r="K1398" s="79">
        <v>24</v>
      </c>
      <c r="L1398" s="79">
        <v>80</v>
      </c>
      <c r="M1398" s="80">
        <v>5192.16</v>
      </c>
      <c r="N1398" s="80">
        <v>519.21600000000001</v>
      </c>
      <c r="O1398" s="81">
        <v>2.4</v>
      </c>
      <c r="P1398" s="81">
        <v>3.3333333333333299</v>
      </c>
      <c r="Q1398" s="77">
        <v>1806.66</v>
      </c>
      <c r="R1398" s="82">
        <v>0.34795923084034402</v>
      </c>
      <c r="S1398" s="77">
        <v>1483.14</v>
      </c>
      <c r="T1398" s="82">
        <v>0.28564990293057202</v>
      </c>
      <c r="U1398" s="83">
        <v>395</v>
      </c>
      <c r="V1398" s="84">
        <v>79</v>
      </c>
    </row>
    <row r="1399" spans="1:22" x14ac:dyDescent="0.25">
      <c r="A1399" s="18" t="str">
        <f t="shared" si="21"/>
        <v>202405-North East64</v>
      </c>
      <c r="B1399" s="76">
        <v>2024</v>
      </c>
      <c r="C1399" s="77">
        <v>972717</v>
      </c>
      <c r="D1399" s="77" t="s">
        <v>384</v>
      </c>
      <c r="E1399" s="77" t="s">
        <v>473</v>
      </c>
      <c r="F1399" s="77" t="s">
        <v>407</v>
      </c>
      <c r="G1399" s="78" t="s">
        <v>535</v>
      </c>
      <c r="H1399" s="77" t="s">
        <v>9</v>
      </c>
      <c r="I1399" s="77" t="s">
        <v>10</v>
      </c>
      <c r="J1399" s="79">
        <v>28</v>
      </c>
      <c r="K1399" s="79">
        <v>37</v>
      </c>
      <c r="L1399" s="79">
        <v>102</v>
      </c>
      <c r="M1399" s="80">
        <v>5112.7839999999997</v>
      </c>
      <c r="N1399" s="80">
        <v>182.599428571429</v>
      </c>
      <c r="O1399" s="81">
        <v>1.3214285714285701</v>
      </c>
      <c r="P1399" s="81">
        <v>2.7567567567567601</v>
      </c>
      <c r="Q1399" s="77">
        <v>1335.5340000000001</v>
      </c>
      <c r="R1399" s="82">
        <v>0.26121463374944098</v>
      </c>
      <c r="S1399" s="77">
        <v>398.834</v>
      </c>
      <c r="T1399" s="82">
        <v>7.8007207032411305E-2</v>
      </c>
      <c r="U1399" s="83">
        <v>396</v>
      </c>
      <c r="V1399" s="84">
        <v>64</v>
      </c>
    </row>
    <row r="1400" spans="1:22" x14ac:dyDescent="0.25">
      <c r="A1400" s="18" t="str">
        <f t="shared" si="21"/>
        <v>202402-South West58</v>
      </c>
      <c r="B1400" s="76">
        <v>2024</v>
      </c>
      <c r="C1400" s="77">
        <v>755085</v>
      </c>
      <c r="D1400" s="77" t="s">
        <v>205</v>
      </c>
      <c r="E1400" s="77" t="s">
        <v>474</v>
      </c>
      <c r="F1400" s="77" t="s">
        <v>418</v>
      </c>
      <c r="G1400" s="78" t="s">
        <v>537</v>
      </c>
      <c r="H1400" s="77" t="s">
        <v>9</v>
      </c>
      <c r="I1400" s="77" t="s">
        <v>10</v>
      </c>
      <c r="J1400" s="79">
        <v>36</v>
      </c>
      <c r="K1400" s="79">
        <v>36</v>
      </c>
      <c r="L1400" s="79">
        <v>81</v>
      </c>
      <c r="M1400" s="80">
        <v>5110.5519999999997</v>
      </c>
      <c r="N1400" s="80">
        <v>141.95977777777799</v>
      </c>
      <c r="O1400" s="81">
        <v>1</v>
      </c>
      <c r="P1400" s="81">
        <v>2.25</v>
      </c>
      <c r="Q1400" s="77">
        <v>1377.3019999999999</v>
      </c>
      <c r="R1400" s="82">
        <v>0.269501611567596</v>
      </c>
      <c r="S1400" s="77">
        <v>221.702</v>
      </c>
      <c r="T1400" s="82">
        <v>4.3381223789524102E-2</v>
      </c>
      <c r="U1400" s="83">
        <v>397</v>
      </c>
      <c r="V1400" s="84">
        <v>58</v>
      </c>
    </row>
    <row r="1401" spans="1:22" x14ac:dyDescent="0.25">
      <c r="A1401" s="18" t="str">
        <f t="shared" si="21"/>
        <v>202403-North Central71</v>
      </c>
      <c r="B1401" s="76">
        <v>2024</v>
      </c>
      <c r="C1401" s="77">
        <v>917647</v>
      </c>
      <c r="D1401" s="77" t="s">
        <v>337</v>
      </c>
      <c r="E1401" s="77" t="s">
        <v>471</v>
      </c>
      <c r="F1401" s="77" t="s">
        <v>419</v>
      </c>
      <c r="G1401" s="78" t="s">
        <v>533</v>
      </c>
      <c r="H1401" s="77" t="s">
        <v>9</v>
      </c>
      <c r="I1401" s="77" t="s">
        <v>10</v>
      </c>
      <c r="J1401" s="79">
        <v>23</v>
      </c>
      <c r="K1401" s="79">
        <v>46</v>
      </c>
      <c r="L1401" s="79">
        <v>91</v>
      </c>
      <c r="M1401" s="80">
        <v>5104.0720000000001</v>
      </c>
      <c r="N1401" s="80">
        <v>221.91617391304399</v>
      </c>
      <c r="O1401" s="81">
        <v>2</v>
      </c>
      <c r="P1401" s="81">
        <v>1.97826086956522</v>
      </c>
      <c r="Q1401" s="77">
        <v>1428.3219999999999</v>
      </c>
      <c r="R1401" s="82">
        <v>0.27983970445557999</v>
      </c>
      <c r="S1401" s="77">
        <v>665.27200000000005</v>
      </c>
      <c r="T1401" s="82">
        <v>0.13034142151599701</v>
      </c>
      <c r="U1401" s="83">
        <v>398</v>
      </c>
      <c r="V1401" s="84">
        <v>71</v>
      </c>
    </row>
    <row r="1402" spans="1:22" x14ac:dyDescent="0.25">
      <c r="A1402" s="18" t="str">
        <f t="shared" si="21"/>
        <v>202404-South Central75</v>
      </c>
      <c r="B1402" s="76">
        <v>2024</v>
      </c>
      <c r="C1402" s="77">
        <v>758545</v>
      </c>
      <c r="D1402" s="77" t="s">
        <v>207</v>
      </c>
      <c r="E1402" s="77" t="s">
        <v>472</v>
      </c>
      <c r="F1402" s="77" t="s">
        <v>421</v>
      </c>
      <c r="G1402" s="78" t="s">
        <v>534</v>
      </c>
      <c r="H1402" s="77" t="s">
        <v>9</v>
      </c>
      <c r="I1402" s="77" t="s">
        <v>10</v>
      </c>
      <c r="J1402" s="79">
        <v>25</v>
      </c>
      <c r="K1402" s="79">
        <v>48</v>
      </c>
      <c r="L1402" s="79">
        <v>93</v>
      </c>
      <c r="M1402" s="80">
        <v>5018.4503999999997</v>
      </c>
      <c r="N1402" s="80">
        <v>200.73801599999999</v>
      </c>
      <c r="O1402" s="81">
        <v>1.92</v>
      </c>
      <c r="P1402" s="81">
        <v>1.9375</v>
      </c>
      <c r="Q1402" s="77">
        <v>1010.9503999999999</v>
      </c>
      <c r="R1402" s="82">
        <v>0.20144672546728801</v>
      </c>
      <c r="S1402" s="77">
        <v>237.9504</v>
      </c>
      <c r="T1402" s="82">
        <v>4.7415114434527401E-2</v>
      </c>
      <c r="U1402" s="83">
        <v>399</v>
      </c>
      <c r="V1402" s="84">
        <v>75</v>
      </c>
    </row>
    <row r="1403" spans="1:22" x14ac:dyDescent="0.25">
      <c r="A1403" s="18" t="str">
        <f t="shared" si="21"/>
        <v>202404-South Central76</v>
      </c>
      <c r="B1403" s="76">
        <v>2024</v>
      </c>
      <c r="C1403" s="77">
        <v>331231</v>
      </c>
      <c r="D1403" s="77" t="s">
        <v>307</v>
      </c>
      <c r="E1403" s="77" t="s">
        <v>472</v>
      </c>
      <c r="F1403" s="77" t="s">
        <v>421</v>
      </c>
      <c r="G1403" s="78" t="s">
        <v>534</v>
      </c>
      <c r="H1403" s="77" t="s">
        <v>9</v>
      </c>
      <c r="I1403" s="77" t="s">
        <v>10</v>
      </c>
      <c r="J1403" s="79">
        <v>24</v>
      </c>
      <c r="K1403" s="79">
        <v>37</v>
      </c>
      <c r="L1403" s="79">
        <v>107</v>
      </c>
      <c r="M1403" s="80">
        <v>4960.0295999999998</v>
      </c>
      <c r="N1403" s="80">
        <v>206.6679</v>
      </c>
      <c r="O1403" s="81">
        <v>1.5416666666666701</v>
      </c>
      <c r="P1403" s="81">
        <v>2.8918918918918899</v>
      </c>
      <c r="Q1403" s="77">
        <v>1107.7796000000001</v>
      </c>
      <c r="R1403" s="82">
        <v>0.22334132844691101</v>
      </c>
      <c r="S1403" s="77">
        <v>374.77960000000002</v>
      </c>
      <c r="T1403" s="82">
        <v>7.5559952303510397E-2</v>
      </c>
      <c r="U1403" s="83">
        <v>400</v>
      </c>
      <c r="V1403" s="84">
        <v>76</v>
      </c>
    </row>
    <row r="1404" spans="1:22" x14ac:dyDescent="0.25">
      <c r="A1404" s="18" t="str">
        <f t="shared" si="21"/>
        <v>202401-North West80</v>
      </c>
      <c r="B1404" s="76">
        <v>2024</v>
      </c>
      <c r="C1404" s="77">
        <v>622601</v>
      </c>
      <c r="D1404" s="77" t="s">
        <v>594</v>
      </c>
      <c r="E1404" s="77" t="s">
        <v>475</v>
      </c>
      <c r="F1404" s="77" t="s">
        <v>414</v>
      </c>
      <c r="G1404" s="78" t="s">
        <v>538</v>
      </c>
      <c r="H1404" s="77" t="s">
        <v>9</v>
      </c>
      <c r="I1404" s="77" t="s">
        <v>10</v>
      </c>
      <c r="J1404" s="79">
        <v>15</v>
      </c>
      <c r="K1404" s="79">
        <v>32</v>
      </c>
      <c r="L1404" s="79">
        <v>112</v>
      </c>
      <c r="M1404" s="80">
        <v>4933.4912000000004</v>
      </c>
      <c r="N1404" s="80">
        <v>328.89941333333297</v>
      </c>
      <c r="O1404" s="81">
        <v>2.1333333333333302</v>
      </c>
      <c r="P1404" s="81">
        <v>3.5</v>
      </c>
      <c r="Q1404" s="77">
        <v>1148.7411999999999</v>
      </c>
      <c r="R1404" s="82">
        <v>0.232845494890109</v>
      </c>
      <c r="S1404" s="77">
        <v>666.74120000000005</v>
      </c>
      <c r="T1404" s="82">
        <v>0.135145918573849</v>
      </c>
      <c r="U1404" s="83">
        <v>401</v>
      </c>
      <c r="V1404" s="84">
        <v>80</v>
      </c>
    </row>
    <row r="1405" spans="1:22" x14ac:dyDescent="0.25">
      <c r="A1405" s="18" t="str">
        <f t="shared" si="21"/>
        <v>202406-South East53</v>
      </c>
      <c r="B1405" s="76">
        <v>2024</v>
      </c>
      <c r="C1405" s="77">
        <v>187782</v>
      </c>
      <c r="D1405" s="77" t="s">
        <v>361</v>
      </c>
      <c r="E1405" s="77" t="s">
        <v>476</v>
      </c>
      <c r="F1405" s="77" t="s">
        <v>397</v>
      </c>
      <c r="G1405" s="78" t="s">
        <v>536</v>
      </c>
      <c r="H1405" s="77" t="s">
        <v>9</v>
      </c>
      <c r="I1405" s="77" t="s">
        <v>10</v>
      </c>
      <c r="J1405" s="79">
        <v>15</v>
      </c>
      <c r="K1405" s="79">
        <v>41</v>
      </c>
      <c r="L1405" s="79">
        <v>117</v>
      </c>
      <c r="M1405" s="80">
        <v>4878.8810000000003</v>
      </c>
      <c r="N1405" s="80">
        <v>325.258733333333</v>
      </c>
      <c r="O1405" s="81">
        <v>2.7333333333333298</v>
      </c>
      <c r="P1405" s="81">
        <v>2.8536585365853702</v>
      </c>
      <c r="Q1405" s="77">
        <v>1237.6310000000001</v>
      </c>
      <c r="R1405" s="82">
        <v>0.25367107744583201</v>
      </c>
      <c r="S1405" s="77">
        <v>727.53099999999995</v>
      </c>
      <c r="T1405" s="82">
        <v>0.14911841465286799</v>
      </c>
      <c r="U1405" s="83">
        <v>402</v>
      </c>
      <c r="V1405" s="84">
        <v>53</v>
      </c>
    </row>
    <row r="1406" spans="1:22" x14ac:dyDescent="0.25">
      <c r="A1406" s="18" t="str">
        <f t="shared" si="21"/>
        <v>202404-South Central77</v>
      </c>
      <c r="B1406" s="76">
        <v>2024</v>
      </c>
      <c r="C1406" s="77">
        <v>315225</v>
      </c>
      <c r="D1406" s="77" t="s">
        <v>306</v>
      </c>
      <c r="E1406" s="77" t="s">
        <v>472</v>
      </c>
      <c r="F1406" s="77" t="s">
        <v>421</v>
      </c>
      <c r="G1406" s="78" t="s">
        <v>534</v>
      </c>
      <c r="H1406" s="77" t="s">
        <v>9</v>
      </c>
      <c r="I1406" s="77" t="s">
        <v>10</v>
      </c>
      <c r="J1406" s="79">
        <v>18</v>
      </c>
      <c r="K1406" s="79">
        <v>29</v>
      </c>
      <c r="L1406" s="79">
        <v>101</v>
      </c>
      <c r="M1406" s="80">
        <v>4864.2929999999997</v>
      </c>
      <c r="N1406" s="80">
        <v>270.23849999999999</v>
      </c>
      <c r="O1406" s="81">
        <v>1.6111111111111101</v>
      </c>
      <c r="P1406" s="81">
        <v>3.4827586206896601</v>
      </c>
      <c r="Q1406" s="77">
        <v>1156.2929999999999</v>
      </c>
      <c r="R1406" s="82">
        <v>0.23771039285668</v>
      </c>
      <c r="S1406" s="77">
        <v>605.29300000000001</v>
      </c>
      <c r="T1406" s="82">
        <v>0.124435966336732</v>
      </c>
      <c r="U1406" s="83">
        <v>403</v>
      </c>
      <c r="V1406" s="84">
        <v>77</v>
      </c>
    </row>
    <row r="1407" spans="1:22" x14ac:dyDescent="0.25">
      <c r="A1407" s="18" t="str">
        <f t="shared" si="21"/>
        <v>202401-North West81</v>
      </c>
      <c r="B1407" s="76">
        <v>2024</v>
      </c>
      <c r="C1407" s="77">
        <v>610296</v>
      </c>
      <c r="D1407" s="77" t="s">
        <v>511</v>
      </c>
      <c r="E1407" s="77" t="s">
        <v>475</v>
      </c>
      <c r="F1407" s="77" t="s">
        <v>524</v>
      </c>
      <c r="G1407" s="78" t="s">
        <v>538</v>
      </c>
      <c r="H1407" s="77" t="s">
        <v>9</v>
      </c>
      <c r="I1407" s="77" t="s">
        <v>10</v>
      </c>
      <c r="J1407" s="79">
        <v>18</v>
      </c>
      <c r="K1407" s="79">
        <v>42</v>
      </c>
      <c r="L1407" s="79">
        <v>122</v>
      </c>
      <c r="M1407" s="80">
        <v>4850.2240000000002</v>
      </c>
      <c r="N1407" s="80">
        <v>269.45688888888901</v>
      </c>
      <c r="O1407" s="81">
        <v>2.3333333333333299</v>
      </c>
      <c r="P1407" s="81">
        <v>2.9047619047619002</v>
      </c>
      <c r="Q1407" s="77">
        <v>1433.4739999999999</v>
      </c>
      <c r="R1407" s="82">
        <v>0.29554799943260401</v>
      </c>
      <c r="S1407" s="77">
        <v>851.95399999999995</v>
      </c>
      <c r="T1407" s="82">
        <v>0.175652505946117</v>
      </c>
      <c r="U1407" s="83">
        <v>404</v>
      </c>
      <c r="V1407" s="84">
        <v>81</v>
      </c>
    </row>
    <row r="1408" spans="1:22" x14ac:dyDescent="0.25">
      <c r="A1408" s="18" t="str">
        <f t="shared" si="21"/>
        <v>202404-South Central78</v>
      </c>
      <c r="B1408" s="76">
        <v>2024</v>
      </c>
      <c r="C1408" s="77">
        <v>398755</v>
      </c>
      <c r="D1408" s="77" t="s">
        <v>100</v>
      </c>
      <c r="E1408" s="77" t="s">
        <v>472</v>
      </c>
      <c r="F1408" s="77" t="s">
        <v>421</v>
      </c>
      <c r="G1408" s="78" t="s">
        <v>534</v>
      </c>
      <c r="H1408" s="77" t="s">
        <v>9</v>
      </c>
      <c r="I1408" s="77" t="s">
        <v>10</v>
      </c>
      <c r="J1408" s="79">
        <v>22</v>
      </c>
      <c r="K1408" s="79">
        <v>40</v>
      </c>
      <c r="L1408" s="79">
        <v>89</v>
      </c>
      <c r="M1408" s="80">
        <v>4829.1192000000001</v>
      </c>
      <c r="N1408" s="80">
        <v>219.50541818181799</v>
      </c>
      <c r="O1408" s="81">
        <v>1.8181818181818199</v>
      </c>
      <c r="P1408" s="81">
        <v>2.2250000000000001</v>
      </c>
      <c r="Q1408" s="77">
        <v>1132.1192000000001</v>
      </c>
      <c r="R1408" s="82">
        <v>0.23443596090980701</v>
      </c>
      <c r="S1408" s="77">
        <v>454.11919999999998</v>
      </c>
      <c r="T1408" s="82">
        <v>9.4037687038249093E-2</v>
      </c>
      <c r="U1408" s="83">
        <v>405</v>
      </c>
      <c r="V1408" s="84">
        <v>78</v>
      </c>
    </row>
    <row r="1409" spans="1:22" x14ac:dyDescent="0.25">
      <c r="A1409" s="18" t="str">
        <f t="shared" si="21"/>
        <v>202402-South West59</v>
      </c>
      <c r="B1409" s="76">
        <v>2024</v>
      </c>
      <c r="C1409" s="77">
        <v>690065</v>
      </c>
      <c r="D1409" s="77" t="s">
        <v>344</v>
      </c>
      <c r="E1409" s="77" t="s">
        <v>474</v>
      </c>
      <c r="F1409" s="77" t="s">
        <v>418</v>
      </c>
      <c r="G1409" s="78" t="s">
        <v>537</v>
      </c>
      <c r="H1409" s="77" t="s">
        <v>9</v>
      </c>
      <c r="I1409" s="77" t="s">
        <v>10</v>
      </c>
      <c r="J1409" s="79">
        <v>16</v>
      </c>
      <c r="K1409" s="79">
        <v>25</v>
      </c>
      <c r="L1409" s="79">
        <v>88</v>
      </c>
      <c r="M1409" s="80">
        <v>4795.2960000000003</v>
      </c>
      <c r="N1409" s="80">
        <v>299.70600000000002</v>
      </c>
      <c r="O1409" s="81">
        <v>1.5625</v>
      </c>
      <c r="P1409" s="81">
        <v>3.52</v>
      </c>
      <c r="Q1409" s="77">
        <v>1375.046</v>
      </c>
      <c r="R1409" s="82">
        <v>0.28674893061867301</v>
      </c>
      <c r="S1409" s="77">
        <v>851.54600000000005</v>
      </c>
      <c r="T1409" s="82">
        <v>0.17757944452229901</v>
      </c>
      <c r="U1409" s="83">
        <v>406</v>
      </c>
      <c r="V1409" s="84">
        <v>59</v>
      </c>
    </row>
    <row r="1410" spans="1:22" x14ac:dyDescent="0.25">
      <c r="A1410" s="18" t="str">
        <f t="shared" ref="A1410:A1473" si="22">B1410&amp;E1410&amp;V1410</f>
        <v>202401-North West82</v>
      </c>
      <c r="B1410" s="76">
        <v>2024</v>
      </c>
      <c r="C1410" s="77">
        <v>984729</v>
      </c>
      <c r="D1410" s="77" t="s">
        <v>368</v>
      </c>
      <c r="E1410" s="77" t="s">
        <v>475</v>
      </c>
      <c r="F1410" s="77" t="s">
        <v>409</v>
      </c>
      <c r="G1410" s="78" t="s">
        <v>538</v>
      </c>
      <c r="H1410" s="77" t="s">
        <v>9</v>
      </c>
      <c r="I1410" s="77" t="s">
        <v>10</v>
      </c>
      <c r="J1410" s="79">
        <v>25</v>
      </c>
      <c r="K1410" s="79">
        <v>32</v>
      </c>
      <c r="L1410" s="79">
        <v>86</v>
      </c>
      <c r="M1410" s="80">
        <v>4712.1120000000001</v>
      </c>
      <c r="N1410" s="80">
        <v>188.48447999999999</v>
      </c>
      <c r="O1410" s="81">
        <v>1.28</v>
      </c>
      <c r="P1410" s="81">
        <v>2.6875</v>
      </c>
      <c r="Q1410" s="77">
        <v>1798.8620000000001</v>
      </c>
      <c r="R1410" s="82">
        <v>0.38175281062928901</v>
      </c>
      <c r="S1410" s="77">
        <v>1016.862</v>
      </c>
      <c r="T1410" s="82">
        <v>0.21579750226649999</v>
      </c>
      <c r="U1410" s="83">
        <v>407</v>
      </c>
      <c r="V1410" s="84">
        <v>82</v>
      </c>
    </row>
    <row r="1411" spans="1:22" x14ac:dyDescent="0.25">
      <c r="A1411" s="18" t="str">
        <f t="shared" si="22"/>
        <v>202404-South Central79</v>
      </c>
      <c r="B1411" s="76">
        <v>2024</v>
      </c>
      <c r="C1411" s="77">
        <v>282916</v>
      </c>
      <c r="D1411" s="77" t="s">
        <v>391</v>
      </c>
      <c r="E1411" s="77" t="s">
        <v>472</v>
      </c>
      <c r="F1411" s="77" t="s">
        <v>400</v>
      </c>
      <c r="G1411" s="78" t="s">
        <v>534</v>
      </c>
      <c r="H1411" s="77" t="s">
        <v>9</v>
      </c>
      <c r="I1411" s="77" t="s">
        <v>10</v>
      </c>
      <c r="J1411" s="79">
        <v>15</v>
      </c>
      <c r="K1411" s="79">
        <v>42</v>
      </c>
      <c r="L1411" s="79">
        <v>165</v>
      </c>
      <c r="M1411" s="80">
        <v>4709.8999999999996</v>
      </c>
      <c r="N1411" s="80">
        <v>313.993333333333</v>
      </c>
      <c r="O1411" s="81">
        <v>2.8</v>
      </c>
      <c r="P1411" s="81">
        <v>3.9285714285714302</v>
      </c>
      <c r="Q1411" s="77">
        <v>1086.9000000000001</v>
      </c>
      <c r="R1411" s="82">
        <v>0.230769230769231</v>
      </c>
      <c r="S1411" s="77">
        <v>609.9</v>
      </c>
      <c r="T1411" s="82">
        <v>0.129493195184611</v>
      </c>
      <c r="U1411" s="83">
        <v>408</v>
      </c>
      <c r="V1411" s="84">
        <v>79</v>
      </c>
    </row>
    <row r="1412" spans="1:22" x14ac:dyDescent="0.25">
      <c r="A1412" s="18" t="str">
        <f t="shared" si="22"/>
        <v>202404-South Central80</v>
      </c>
      <c r="B1412" s="76">
        <v>2024</v>
      </c>
      <c r="C1412" s="77">
        <v>248351</v>
      </c>
      <c r="D1412" s="77" t="s">
        <v>347</v>
      </c>
      <c r="E1412" s="77" t="s">
        <v>472</v>
      </c>
      <c r="F1412" s="77" t="s">
        <v>400</v>
      </c>
      <c r="G1412" s="78" t="s">
        <v>534</v>
      </c>
      <c r="H1412" s="77" t="s">
        <v>9</v>
      </c>
      <c r="I1412" s="77" t="s">
        <v>10</v>
      </c>
      <c r="J1412" s="79">
        <v>8</v>
      </c>
      <c r="K1412" s="79">
        <v>28</v>
      </c>
      <c r="L1412" s="79">
        <v>94</v>
      </c>
      <c r="M1412" s="80">
        <v>4573.5316000000003</v>
      </c>
      <c r="N1412" s="80">
        <v>571.69145000000003</v>
      </c>
      <c r="O1412" s="81">
        <v>3.5</v>
      </c>
      <c r="P1412" s="81">
        <v>3.3571428571428599</v>
      </c>
      <c r="Q1412" s="77">
        <v>1752.5316</v>
      </c>
      <c r="R1412" s="82">
        <v>0.38319000572773998</v>
      </c>
      <c r="S1412" s="77">
        <v>1493.4916000000001</v>
      </c>
      <c r="T1412" s="82">
        <v>0.32655106176592302</v>
      </c>
      <c r="U1412" s="83">
        <v>409</v>
      </c>
      <c r="V1412" s="84">
        <v>80</v>
      </c>
    </row>
    <row r="1413" spans="1:22" x14ac:dyDescent="0.25">
      <c r="A1413" s="18" t="str">
        <f t="shared" si="22"/>
        <v>202401-North West83</v>
      </c>
      <c r="B1413" s="76">
        <v>2024</v>
      </c>
      <c r="C1413" s="77">
        <v>527295</v>
      </c>
      <c r="D1413" s="77" t="s">
        <v>595</v>
      </c>
      <c r="E1413" s="77" t="s">
        <v>475</v>
      </c>
      <c r="F1413" s="77" t="s">
        <v>565</v>
      </c>
      <c r="G1413" s="78" t="s">
        <v>538</v>
      </c>
      <c r="H1413" s="77" t="s">
        <v>9</v>
      </c>
      <c r="I1413" s="77" t="s">
        <v>10</v>
      </c>
      <c r="J1413" s="79">
        <v>15</v>
      </c>
      <c r="K1413" s="79">
        <v>38</v>
      </c>
      <c r="L1413" s="79">
        <v>84</v>
      </c>
      <c r="M1413" s="80">
        <v>4528.1279999999997</v>
      </c>
      <c r="N1413" s="80">
        <v>301.87520000000001</v>
      </c>
      <c r="O1413" s="81">
        <v>2.5333333333333301</v>
      </c>
      <c r="P1413" s="81">
        <v>2.2105263157894699</v>
      </c>
      <c r="Q1413" s="77">
        <v>1748.8779999999999</v>
      </c>
      <c r="R1413" s="82">
        <v>0.38622538938828599</v>
      </c>
      <c r="S1413" s="77">
        <v>1261.838</v>
      </c>
      <c r="T1413" s="82">
        <v>0.27866659246381698</v>
      </c>
      <c r="U1413" s="83">
        <v>410</v>
      </c>
      <c r="V1413" s="84">
        <v>83</v>
      </c>
    </row>
    <row r="1414" spans="1:22" x14ac:dyDescent="0.25">
      <c r="A1414" s="18" t="str">
        <f t="shared" si="22"/>
        <v>202405-North East65</v>
      </c>
      <c r="B1414" s="76">
        <v>2024</v>
      </c>
      <c r="C1414" s="77">
        <v>915339</v>
      </c>
      <c r="D1414" s="77" t="s">
        <v>519</v>
      </c>
      <c r="E1414" s="77" t="s">
        <v>473</v>
      </c>
      <c r="F1414" s="77" t="s">
        <v>423</v>
      </c>
      <c r="G1414" s="78" t="s">
        <v>535</v>
      </c>
      <c r="H1414" s="77" t="s">
        <v>9</v>
      </c>
      <c r="I1414" s="77" t="s">
        <v>10</v>
      </c>
      <c r="J1414" s="79">
        <v>16</v>
      </c>
      <c r="K1414" s="79">
        <v>34</v>
      </c>
      <c r="L1414" s="79">
        <v>106</v>
      </c>
      <c r="M1414" s="80">
        <v>4465.5519999999997</v>
      </c>
      <c r="N1414" s="80">
        <v>279.09699999999998</v>
      </c>
      <c r="O1414" s="81">
        <v>2.125</v>
      </c>
      <c r="P1414" s="81">
        <v>3.1176470588235299</v>
      </c>
      <c r="Q1414" s="77">
        <v>1578.0519999999999</v>
      </c>
      <c r="R1414" s="82">
        <v>0.35338341150209401</v>
      </c>
      <c r="S1414" s="77">
        <v>1028.652</v>
      </c>
      <c r="T1414" s="82">
        <v>0.23035270891482201</v>
      </c>
      <c r="U1414" s="83">
        <v>411</v>
      </c>
      <c r="V1414" s="84">
        <v>65</v>
      </c>
    </row>
    <row r="1415" spans="1:22" x14ac:dyDescent="0.25">
      <c r="A1415" s="18" t="str">
        <f t="shared" si="22"/>
        <v>202402-South West60</v>
      </c>
      <c r="B1415" s="76">
        <v>2024</v>
      </c>
      <c r="C1415" s="77">
        <v>160574</v>
      </c>
      <c r="D1415" s="77" t="s">
        <v>494</v>
      </c>
      <c r="E1415" s="77" t="s">
        <v>474</v>
      </c>
      <c r="F1415" s="77" t="s">
        <v>526</v>
      </c>
      <c r="G1415" s="78" t="s">
        <v>537</v>
      </c>
      <c r="H1415" s="77" t="s">
        <v>9</v>
      </c>
      <c r="I1415" s="77" t="s">
        <v>10</v>
      </c>
      <c r="J1415" s="79">
        <v>25</v>
      </c>
      <c r="K1415" s="79">
        <v>38</v>
      </c>
      <c r="L1415" s="79">
        <v>96</v>
      </c>
      <c r="M1415" s="80">
        <v>4455.6000000000004</v>
      </c>
      <c r="N1415" s="80">
        <v>178.22399999999999</v>
      </c>
      <c r="O1415" s="81">
        <v>1.52</v>
      </c>
      <c r="P1415" s="81">
        <v>2.5263157894736801</v>
      </c>
      <c r="Q1415" s="77">
        <v>742.6</v>
      </c>
      <c r="R1415" s="82">
        <v>0.16666666666666699</v>
      </c>
      <c r="S1415" s="77">
        <v>-74.200000000000102</v>
      </c>
      <c r="T1415" s="82">
        <v>-1.6653200466828302E-2</v>
      </c>
      <c r="U1415" s="83">
        <v>412</v>
      </c>
      <c r="V1415" s="84">
        <v>60</v>
      </c>
    </row>
    <row r="1416" spans="1:22" x14ac:dyDescent="0.25">
      <c r="A1416" s="18" t="str">
        <f t="shared" si="22"/>
        <v>202406-South East54</v>
      </c>
      <c r="B1416" s="76">
        <v>2024</v>
      </c>
      <c r="C1416" s="77">
        <v>584221</v>
      </c>
      <c r="D1416" s="77" t="s">
        <v>153</v>
      </c>
      <c r="E1416" s="77" t="s">
        <v>476</v>
      </c>
      <c r="F1416" s="77" t="s">
        <v>411</v>
      </c>
      <c r="G1416" s="78" t="s">
        <v>536</v>
      </c>
      <c r="H1416" s="77" t="s">
        <v>9</v>
      </c>
      <c r="I1416" s="77" t="s">
        <v>10</v>
      </c>
      <c r="J1416" s="79">
        <v>11</v>
      </c>
      <c r="K1416" s="79">
        <v>20</v>
      </c>
      <c r="L1416" s="79">
        <v>59</v>
      </c>
      <c r="M1416" s="80">
        <v>4420.3280000000004</v>
      </c>
      <c r="N1416" s="80">
        <v>401.84800000000001</v>
      </c>
      <c r="O1416" s="81">
        <v>1.8181818181818199</v>
      </c>
      <c r="P1416" s="81">
        <v>2.95</v>
      </c>
      <c r="Q1416" s="77">
        <v>1028.328</v>
      </c>
      <c r="R1416" s="82">
        <v>0.232636130169526</v>
      </c>
      <c r="S1416" s="77">
        <v>665.32799999999997</v>
      </c>
      <c r="T1416" s="82">
        <v>0.150515527354531</v>
      </c>
      <c r="U1416" s="83">
        <v>413</v>
      </c>
      <c r="V1416" s="84">
        <v>54</v>
      </c>
    </row>
    <row r="1417" spans="1:22" x14ac:dyDescent="0.25">
      <c r="A1417" s="18" t="str">
        <f t="shared" si="22"/>
        <v>202404-South Central81</v>
      </c>
      <c r="B1417" s="76">
        <v>2024</v>
      </c>
      <c r="C1417" s="77">
        <v>478552</v>
      </c>
      <c r="D1417" s="77" t="s">
        <v>379</v>
      </c>
      <c r="E1417" s="77" t="s">
        <v>472</v>
      </c>
      <c r="F1417" s="77" t="s">
        <v>421</v>
      </c>
      <c r="G1417" s="78" t="s">
        <v>534</v>
      </c>
      <c r="H1417" s="77" t="s">
        <v>9</v>
      </c>
      <c r="I1417" s="77" t="s">
        <v>10</v>
      </c>
      <c r="J1417" s="79">
        <v>11</v>
      </c>
      <c r="K1417" s="79">
        <v>20</v>
      </c>
      <c r="L1417" s="79">
        <v>83</v>
      </c>
      <c r="M1417" s="80">
        <v>4406.5223999999998</v>
      </c>
      <c r="N1417" s="80">
        <v>400.59294545454497</v>
      </c>
      <c r="O1417" s="81">
        <v>1.8181818181818199</v>
      </c>
      <c r="P1417" s="81">
        <v>4.1500000000000004</v>
      </c>
      <c r="Q1417" s="77">
        <v>952.52239999999995</v>
      </c>
      <c r="R1417" s="82">
        <v>0.21616193304724801</v>
      </c>
      <c r="S1417" s="77">
        <v>613.52239999999995</v>
      </c>
      <c r="T1417" s="82">
        <v>0.139230518832719</v>
      </c>
      <c r="U1417" s="83">
        <v>414</v>
      </c>
      <c r="V1417" s="84">
        <v>81</v>
      </c>
    </row>
    <row r="1418" spans="1:22" x14ac:dyDescent="0.25">
      <c r="A1418" s="18" t="str">
        <f t="shared" si="22"/>
        <v>202401-North West84</v>
      </c>
      <c r="B1418" s="76">
        <v>2024</v>
      </c>
      <c r="C1418" s="77">
        <v>572805</v>
      </c>
      <c r="D1418" s="77" t="s">
        <v>148</v>
      </c>
      <c r="E1418" s="77" t="s">
        <v>475</v>
      </c>
      <c r="F1418" s="77" t="s">
        <v>409</v>
      </c>
      <c r="G1418" s="78" t="s">
        <v>538</v>
      </c>
      <c r="H1418" s="77" t="s">
        <v>9</v>
      </c>
      <c r="I1418" s="77" t="s">
        <v>10</v>
      </c>
      <c r="J1418" s="79">
        <v>30</v>
      </c>
      <c r="K1418" s="79">
        <v>48</v>
      </c>
      <c r="L1418" s="79">
        <v>93</v>
      </c>
      <c r="M1418" s="80">
        <v>4364.8559999999998</v>
      </c>
      <c r="N1418" s="80">
        <v>145.49520000000001</v>
      </c>
      <c r="O1418" s="81">
        <v>1.6</v>
      </c>
      <c r="P1418" s="81">
        <v>1.9375</v>
      </c>
      <c r="Q1418" s="77">
        <v>1517.856</v>
      </c>
      <c r="R1418" s="82">
        <v>0.34774480532691099</v>
      </c>
      <c r="S1418" s="77">
        <v>569.85599999999999</v>
      </c>
      <c r="T1418" s="82">
        <v>0.130555509735029</v>
      </c>
      <c r="U1418" s="83">
        <v>415</v>
      </c>
      <c r="V1418" s="84">
        <v>84</v>
      </c>
    </row>
    <row r="1419" spans="1:22" x14ac:dyDescent="0.25">
      <c r="A1419" s="18" t="str">
        <f t="shared" si="22"/>
        <v>202406-South East55</v>
      </c>
      <c r="B1419" s="76">
        <v>2024</v>
      </c>
      <c r="C1419" s="77">
        <v>787678</v>
      </c>
      <c r="D1419" s="77" t="s">
        <v>490</v>
      </c>
      <c r="E1419" s="77" t="s">
        <v>476</v>
      </c>
      <c r="F1419" s="77" t="s">
        <v>523</v>
      </c>
      <c r="G1419" s="78" t="s">
        <v>536</v>
      </c>
      <c r="H1419" s="77" t="s">
        <v>9</v>
      </c>
      <c r="I1419" s="77" t="s">
        <v>10</v>
      </c>
      <c r="J1419" s="79">
        <v>12</v>
      </c>
      <c r="K1419" s="79">
        <v>30</v>
      </c>
      <c r="L1419" s="79">
        <v>108</v>
      </c>
      <c r="M1419" s="80">
        <v>4339.1360000000004</v>
      </c>
      <c r="N1419" s="80">
        <v>361.59466666666702</v>
      </c>
      <c r="O1419" s="81">
        <v>2.5</v>
      </c>
      <c r="P1419" s="81">
        <v>3.6</v>
      </c>
      <c r="Q1419" s="77">
        <v>1246.386</v>
      </c>
      <c r="R1419" s="82">
        <v>0.28724289812534098</v>
      </c>
      <c r="S1419" s="77">
        <v>841.38599999999997</v>
      </c>
      <c r="T1419" s="82">
        <v>0.19390634448885699</v>
      </c>
      <c r="U1419" s="83">
        <v>416</v>
      </c>
      <c r="V1419" s="84">
        <v>55</v>
      </c>
    </row>
    <row r="1420" spans="1:22" x14ac:dyDescent="0.25">
      <c r="A1420" s="18" t="str">
        <f t="shared" si="22"/>
        <v>202403-North Central72</v>
      </c>
      <c r="B1420" s="76">
        <v>2024</v>
      </c>
      <c r="C1420" s="77">
        <v>914425</v>
      </c>
      <c r="D1420" s="77" t="s">
        <v>564</v>
      </c>
      <c r="E1420" s="77" t="s">
        <v>471</v>
      </c>
      <c r="F1420" s="77" t="s">
        <v>426</v>
      </c>
      <c r="G1420" s="78" t="s">
        <v>538</v>
      </c>
      <c r="H1420" s="77" t="s">
        <v>2</v>
      </c>
      <c r="I1420" s="77" t="s">
        <v>10</v>
      </c>
      <c r="J1420" s="79">
        <v>8</v>
      </c>
      <c r="K1420" s="79">
        <v>22</v>
      </c>
      <c r="L1420" s="79">
        <v>91</v>
      </c>
      <c r="M1420" s="80">
        <v>4254</v>
      </c>
      <c r="N1420" s="80">
        <v>531.75</v>
      </c>
      <c r="O1420" s="81">
        <v>2.75</v>
      </c>
      <c r="P1420" s="81">
        <v>4.1363636363636402</v>
      </c>
      <c r="Q1420" s="77">
        <v>709</v>
      </c>
      <c r="R1420" s="82">
        <v>0.16666666666666699</v>
      </c>
      <c r="S1420" s="77">
        <v>436.8</v>
      </c>
      <c r="T1420" s="82">
        <v>0.10267983074753199</v>
      </c>
      <c r="U1420" s="83">
        <v>417</v>
      </c>
      <c r="V1420" s="84">
        <v>72</v>
      </c>
    </row>
    <row r="1421" spans="1:22" x14ac:dyDescent="0.25">
      <c r="A1421" s="18" t="str">
        <f t="shared" si="22"/>
        <v>202401-North West85</v>
      </c>
      <c r="B1421" s="76">
        <v>2024</v>
      </c>
      <c r="C1421" s="77">
        <v>137653</v>
      </c>
      <c r="D1421" s="77" t="s">
        <v>596</v>
      </c>
      <c r="E1421" s="77" t="s">
        <v>475</v>
      </c>
      <c r="F1421" s="77" t="s">
        <v>409</v>
      </c>
      <c r="G1421" s="78" t="s">
        <v>538</v>
      </c>
      <c r="H1421" s="77" t="s">
        <v>9</v>
      </c>
      <c r="I1421" s="77" t="s">
        <v>10</v>
      </c>
      <c r="J1421" s="79">
        <v>7</v>
      </c>
      <c r="K1421" s="79">
        <v>19</v>
      </c>
      <c r="L1421" s="79">
        <v>71</v>
      </c>
      <c r="M1421" s="80">
        <v>4237.0320000000002</v>
      </c>
      <c r="N1421" s="80">
        <v>605.29028571428603</v>
      </c>
      <c r="O1421" s="81">
        <v>2.71428571428571</v>
      </c>
      <c r="P1421" s="81">
        <v>3.7368421052631602</v>
      </c>
      <c r="Q1421" s="77">
        <v>1020.282</v>
      </c>
      <c r="R1421" s="82">
        <v>0.24080110794537299</v>
      </c>
      <c r="S1421" s="77">
        <v>791.28200000000004</v>
      </c>
      <c r="T1421" s="82">
        <v>0.186753840896174</v>
      </c>
      <c r="U1421" s="83">
        <v>418</v>
      </c>
      <c r="V1421" s="84">
        <v>85</v>
      </c>
    </row>
    <row r="1422" spans="1:22" x14ac:dyDescent="0.25">
      <c r="A1422" s="18" t="str">
        <f t="shared" si="22"/>
        <v>202402-South West61</v>
      </c>
      <c r="B1422" s="76">
        <v>2024</v>
      </c>
      <c r="C1422" s="77">
        <v>886262</v>
      </c>
      <c r="D1422" s="77" t="s">
        <v>245</v>
      </c>
      <c r="E1422" s="77" t="s">
        <v>474</v>
      </c>
      <c r="F1422" s="77" t="s">
        <v>410</v>
      </c>
      <c r="G1422" s="78" t="s">
        <v>537</v>
      </c>
      <c r="H1422" s="77" t="s">
        <v>9</v>
      </c>
      <c r="I1422" s="77" t="s">
        <v>10</v>
      </c>
      <c r="J1422" s="79">
        <v>16</v>
      </c>
      <c r="K1422" s="79">
        <v>29</v>
      </c>
      <c r="L1422" s="79">
        <v>65</v>
      </c>
      <c r="M1422" s="80">
        <v>4219.4799999999996</v>
      </c>
      <c r="N1422" s="80">
        <v>263.71749999999997</v>
      </c>
      <c r="O1422" s="81">
        <v>1.8125</v>
      </c>
      <c r="P1422" s="81">
        <v>2.2413793103448301</v>
      </c>
      <c r="Q1422" s="77">
        <v>1532.48</v>
      </c>
      <c r="R1422" s="82">
        <v>0.36319167290756199</v>
      </c>
      <c r="S1422" s="77">
        <v>1004.58</v>
      </c>
      <c r="T1422" s="82">
        <v>0.23808146975456701</v>
      </c>
      <c r="U1422" s="83">
        <v>419</v>
      </c>
      <c r="V1422" s="84">
        <v>61</v>
      </c>
    </row>
    <row r="1423" spans="1:22" x14ac:dyDescent="0.25">
      <c r="A1423" s="18" t="str">
        <f t="shared" si="22"/>
        <v>202404-South Central82</v>
      </c>
      <c r="B1423" s="76">
        <v>2024</v>
      </c>
      <c r="C1423" s="77">
        <v>733583</v>
      </c>
      <c r="D1423" s="77" t="s">
        <v>197</v>
      </c>
      <c r="E1423" s="77" t="s">
        <v>472</v>
      </c>
      <c r="F1423" s="77" t="s">
        <v>421</v>
      </c>
      <c r="G1423" s="78" t="s">
        <v>534</v>
      </c>
      <c r="H1423" s="77" t="s">
        <v>9</v>
      </c>
      <c r="I1423" s="77" t="s">
        <v>10</v>
      </c>
      <c r="J1423" s="79">
        <v>43</v>
      </c>
      <c r="K1423" s="79">
        <v>43</v>
      </c>
      <c r="L1423" s="79">
        <v>88</v>
      </c>
      <c r="M1423" s="80">
        <v>4212.8959999999997</v>
      </c>
      <c r="N1423" s="80">
        <v>97.974325581395405</v>
      </c>
      <c r="O1423" s="81">
        <v>1</v>
      </c>
      <c r="P1423" s="81">
        <v>2.0465116279069799</v>
      </c>
      <c r="Q1423" s="77">
        <v>1379.396</v>
      </c>
      <c r="R1423" s="82">
        <v>0.32742227674264901</v>
      </c>
      <c r="S1423" s="77">
        <v>89.396000000000001</v>
      </c>
      <c r="T1423" s="82">
        <v>2.1219607604839999E-2</v>
      </c>
      <c r="U1423" s="83">
        <v>420</v>
      </c>
      <c r="V1423" s="84">
        <v>82</v>
      </c>
    </row>
    <row r="1424" spans="1:22" x14ac:dyDescent="0.25">
      <c r="A1424" s="18" t="str">
        <f t="shared" si="22"/>
        <v>202405-North East66</v>
      </c>
      <c r="B1424" s="76">
        <v>2024</v>
      </c>
      <c r="C1424" s="77">
        <v>304909</v>
      </c>
      <c r="D1424" s="77" t="s">
        <v>298</v>
      </c>
      <c r="E1424" s="77" t="s">
        <v>473</v>
      </c>
      <c r="F1424" s="77" t="s">
        <v>407</v>
      </c>
      <c r="G1424" s="78" t="s">
        <v>535</v>
      </c>
      <c r="H1424" s="77" t="s">
        <v>9</v>
      </c>
      <c r="I1424" s="77" t="s">
        <v>10</v>
      </c>
      <c r="J1424" s="79">
        <v>5</v>
      </c>
      <c r="K1424" s="79">
        <v>30</v>
      </c>
      <c r="L1424" s="79">
        <v>66</v>
      </c>
      <c r="M1424" s="80">
        <v>4181.8720000000003</v>
      </c>
      <c r="N1424" s="80">
        <v>836.37440000000004</v>
      </c>
      <c r="O1424" s="81">
        <v>6</v>
      </c>
      <c r="P1424" s="81">
        <v>2.2000000000000002</v>
      </c>
      <c r="Q1424" s="77">
        <v>1096.8720000000001</v>
      </c>
      <c r="R1424" s="82">
        <v>0.26229210267554798</v>
      </c>
      <c r="S1424" s="77">
        <v>906.072</v>
      </c>
      <c r="T1424" s="82">
        <v>0.21666660289937101</v>
      </c>
      <c r="U1424" s="83">
        <v>421</v>
      </c>
      <c r="V1424" s="84">
        <v>66</v>
      </c>
    </row>
    <row r="1425" spans="1:22" x14ac:dyDescent="0.25">
      <c r="A1425" s="18" t="str">
        <f t="shared" si="22"/>
        <v>202401-North West86</v>
      </c>
      <c r="B1425" s="76">
        <v>2024</v>
      </c>
      <c r="C1425" s="77">
        <v>697252</v>
      </c>
      <c r="D1425" s="77" t="s">
        <v>187</v>
      </c>
      <c r="E1425" s="77" t="s">
        <v>475</v>
      </c>
      <c r="F1425" s="77" t="s">
        <v>409</v>
      </c>
      <c r="G1425" s="78" t="s">
        <v>538</v>
      </c>
      <c r="H1425" s="77" t="s">
        <v>9</v>
      </c>
      <c r="I1425" s="77" t="s">
        <v>10</v>
      </c>
      <c r="J1425" s="79">
        <v>24</v>
      </c>
      <c r="K1425" s="79">
        <v>33</v>
      </c>
      <c r="L1425" s="79">
        <v>105</v>
      </c>
      <c r="M1425" s="80">
        <v>4166.3599999999997</v>
      </c>
      <c r="N1425" s="80">
        <v>173.59833333333299</v>
      </c>
      <c r="O1425" s="81">
        <v>1.375</v>
      </c>
      <c r="P1425" s="81">
        <v>3.1818181818181799</v>
      </c>
      <c r="Q1425" s="77">
        <v>1363.86</v>
      </c>
      <c r="R1425" s="82">
        <v>0.32735049299628399</v>
      </c>
      <c r="S1425" s="77">
        <v>610.86</v>
      </c>
      <c r="T1425" s="82">
        <v>0.146617191025259</v>
      </c>
      <c r="U1425" s="83">
        <v>422</v>
      </c>
      <c r="V1425" s="84">
        <v>86</v>
      </c>
    </row>
    <row r="1426" spans="1:22" x14ac:dyDescent="0.25">
      <c r="A1426" s="18" t="str">
        <f t="shared" si="22"/>
        <v>202401-North West87</v>
      </c>
      <c r="B1426" s="76">
        <v>2024</v>
      </c>
      <c r="C1426" s="77">
        <v>888177</v>
      </c>
      <c r="D1426" s="77" t="s">
        <v>246</v>
      </c>
      <c r="E1426" s="77" t="s">
        <v>475</v>
      </c>
      <c r="F1426" s="77" t="s">
        <v>416</v>
      </c>
      <c r="G1426" s="78" t="s">
        <v>538</v>
      </c>
      <c r="H1426" s="77" t="s">
        <v>9</v>
      </c>
      <c r="I1426" s="77" t="s">
        <v>10</v>
      </c>
      <c r="J1426" s="79">
        <v>18</v>
      </c>
      <c r="K1426" s="79">
        <v>37</v>
      </c>
      <c r="L1426" s="79">
        <v>82</v>
      </c>
      <c r="M1426" s="80">
        <v>4092.1439999999998</v>
      </c>
      <c r="N1426" s="80">
        <v>227.34133333333301</v>
      </c>
      <c r="O1426" s="81">
        <v>2.0555555555555598</v>
      </c>
      <c r="P1426" s="81">
        <v>2.2162162162162198</v>
      </c>
      <c r="Q1426" s="77">
        <v>1263.894</v>
      </c>
      <c r="R1426" s="82">
        <v>0.30885863254078999</v>
      </c>
      <c r="S1426" s="77">
        <v>686.89400000000001</v>
      </c>
      <c r="T1426" s="82">
        <v>0.16785675186405999</v>
      </c>
      <c r="U1426" s="83">
        <v>423</v>
      </c>
      <c r="V1426" s="84">
        <v>87</v>
      </c>
    </row>
    <row r="1427" spans="1:22" x14ac:dyDescent="0.25">
      <c r="A1427" s="18" t="str">
        <f t="shared" si="22"/>
        <v>202404-South Central83</v>
      </c>
      <c r="B1427" s="76">
        <v>2024</v>
      </c>
      <c r="C1427" s="77">
        <v>260421</v>
      </c>
      <c r="D1427" s="77" t="s">
        <v>569</v>
      </c>
      <c r="E1427" s="77" t="s">
        <v>472</v>
      </c>
      <c r="F1427" s="77" t="s">
        <v>400</v>
      </c>
      <c r="G1427" s="78" t="s">
        <v>535</v>
      </c>
      <c r="H1427" s="77" t="s">
        <v>2</v>
      </c>
      <c r="I1427" s="77" t="s">
        <v>10</v>
      </c>
      <c r="J1427" s="79">
        <v>14</v>
      </c>
      <c r="K1427" s="79">
        <v>30</v>
      </c>
      <c r="L1427" s="79">
        <v>88</v>
      </c>
      <c r="M1427" s="80">
        <v>4046.1943999999999</v>
      </c>
      <c r="N1427" s="80">
        <v>289.013885714286</v>
      </c>
      <c r="O1427" s="81">
        <v>2.1428571428571401</v>
      </c>
      <c r="P1427" s="81">
        <v>2.93333333333333</v>
      </c>
      <c r="Q1427" s="77">
        <v>603.69439999999997</v>
      </c>
      <c r="R1427" s="82">
        <v>0.14920054261357299</v>
      </c>
      <c r="S1427" s="77">
        <v>167.6944</v>
      </c>
      <c r="T1427" s="82">
        <v>4.1444968635219202E-2</v>
      </c>
      <c r="U1427" s="83">
        <v>424</v>
      </c>
      <c r="V1427" s="84">
        <v>83</v>
      </c>
    </row>
    <row r="1428" spans="1:22" x14ac:dyDescent="0.25">
      <c r="A1428" s="18" t="str">
        <f t="shared" si="22"/>
        <v>202403-North Central73</v>
      </c>
      <c r="B1428" s="76">
        <v>2024</v>
      </c>
      <c r="C1428" s="77">
        <v>263517</v>
      </c>
      <c r="D1428" s="77" t="s">
        <v>24</v>
      </c>
      <c r="E1428" s="77" t="s">
        <v>471</v>
      </c>
      <c r="F1428" s="77" t="s">
        <v>413</v>
      </c>
      <c r="G1428" s="78" t="s">
        <v>538</v>
      </c>
      <c r="H1428" s="77" t="s">
        <v>2</v>
      </c>
      <c r="I1428" s="77" t="s">
        <v>10</v>
      </c>
      <c r="J1428" s="79">
        <v>14</v>
      </c>
      <c r="K1428" s="79">
        <v>24</v>
      </c>
      <c r="L1428" s="79">
        <v>135</v>
      </c>
      <c r="M1428" s="80">
        <v>3967.2</v>
      </c>
      <c r="N1428" s="80">
        <v>283.37142857142902</v>
      </c>
      <c r="O1428" s="81">
        <v>1.71428571428571</v>
      </c>
      <c r="P1428" s="81">
        <v>5.625</v>
      </c>
      <c r="Q1428" s="77">
        <v>661.2</v>
      </c>
      <c r="R1428" s="82">
        <v>0.16666666666666699</v>
      </c>
      <c r="S1428" s="77">
        <v>200.8</v>
      </c>
      <c r="T1428" s="82">
        <v>5.0615043355515199E-2</v>
      </c>
      <c r="U1428" s="83">
        <v>425</v>
      </c>
      <c r="V1428" s="84">
        <v>73</v>
      </c>
    </row>
    <row r="1429" spans="1:22" x14ac:dyDescent="0.25">
      <c r="A1429" s="18" t="str">
        <f t="shared" si="22"/>
        <v>202406-South East56</v>
      </c>
      <c r="B1429" s="76">
        <v>2024</v>
      </c>
      <c r="C1429" s="77">
        <v>437005</v>
      </c>
      <c r="D1429" s="77" t="s">
        <v>116</v>
      </c>
      <c r="E1429" s="77" t="s">
        <v>476</v>
      </c>
      <c r="F1429" s="77" t="s">
        <v>397</v>
      </c>
      <c r="G1429" s="78" t="s">
        <v>536</v>
      </c>
      <c r="H1429" s="77" t="s">
        <v>9</v>
      </c>
      <c r="I1429" s="77" t="s">
        <v>10</v>
      </c>
      <c r="J1429" s="79">
        <v>20</v>
      </c>
      <c r="K1429" s="79">
        <v>42</v>
      </c>
      <c r="L1429" s="79">
        <v>90</v>
      </c>
      <c r="M1429" s="80">
        <v>3803.8319999999999</v>
      </c>
      <c r="N1429" s="80">
        <v>190.19159999999999</v>
      </c>
      <c r="O1429" s="81">
        <v>2.1</v>
      </c>
      <c r="P1429" s="81">
        <v>2.1428571428571401</v>
      </c>
      <c r="Q1429" s="77">
        <v>858.33199999999999</v>
      </c>
      <c r="R1429" s="82">
        <v>0.225649292608086</v>
      </c>
      <c r="S1429" s="77">
        <v>192.13200000000001</v>
      </c>
      <c r="T1429" s="82">
        <v>5.05101171660578E-2</v>
      </c>
      <c r="U1429" s="83">
        <v>426</v>
      </c>
      <c r="V1429" s="84">
        <v>56</v>
      </c>
    </row>
    <row r="1430" spans="1:22" x14ac:dyDescent="0.25">
      <c r="A1430" s="18" t="str">
        <f t="shared" si="22"/>
        <v>202405-North East67</v>
      </c>
      <c r="B1430" s="76">
        <v>2024</v>
      </c>
      <c r="C1430" s="77">
        <v>522997</v>
      </c>
      <c r="D1430" s="77" t="s">
        <v>133</v>
      </c>
      <c r="E1430" s="77" t="s">
        <v>473</v>
      </c>
      <c r="F1430" s="77" t="s">
        <v>406</v>
      </c>
      <c r="G1430" s="78" t="s">
        <v>535</v>
      </c>
      <c r="H1430" s="77" t="s">
        <v>9</v>
      </c>
      <c r="I1430" s="77" t="s">
        <v>10</v>
      </c>
      <c r="J1430" s="79">
        <v>19</v>
      </c>
      <c r="K1430" s="79">
        <v>39</v>
      </c>
      <c r="L1430" s="79">
        <v>75</v>
      </c>
      <c r="M1430" s="80">
        <v>3785.4</v>
      </c>
      <c r="N1430" s="80">
        <v>199.23157894736801</v>
      </c>
      <c r="O1430" s="81">
        <v>2.0526315789473699</v>
      </c>
      <c r="P1430" s="81">
        <v>1.92307692307692</v>
      </c>
      <c r="Q1430" s="77">
        <v>630.9</v>
      </c>
      <c r="R1430" s="82">
        <v>0.16666666666666699</v>
      </c>
      <c r="S1430" s="77">
        <v>-20</v>
      </c>
      <c r="T1430" s="82">
        <v>-5.2834574945844603E-3</v>
      </c>
      <c r="U1430" s="83">
        <v>427</v>
      </c>
      <c r="V1430" s="84">
        <v>67</v>
      </c>
    </row>
    <row r="1431" spans="1:22" x14ac:dyDescent="0.25">
      <c r="A1431" s="18" t="str">
        <f t="shared" si="22"/>
        <v>202401-North West88</v>
      </c>
      <c r="B1431" s="76">
        <v>2024</v>
      </c>
      <c r="C1431" s="77">
        <v>188132</v>
      </c>
      <c r="D1431" s="77" t="s">
        <v>48</v>
      </c>
      <c r="E1431" s="77" t="s">
        <v>475</v>
      </c>
      <c r="F1431" s="77" t="s">
        <v>412</v>
      </c>
      <c r="G1431" s="78" t="s">
        <v>538</v>
      </c>
      <c r="H1431" s="77" t="s">
        <v>2</v>
      </c>
      <c r="I1431" s="77" t="s">
        <v>10</v>
      </c>
      <c r="J1431" s="79">
        <v>8</v>
      </c>
      <c r="K1431" s="79">
        <v>37</v>
      </c>
      <c r="L1431" s="79">
        <v>106</v>
      </c>
      <c r="M1431" s="80">
        <v>3770.7</v>
      </c>
      <c r="N1431" s="80">
        <v>471.33749999999998</v>
      </c>
      <c r="O1431" s="81">
        <v>4.625</v>
      </c>
      <c r="P1431" s="81">
        <v>2.86486486486486</v>
      </c>
      <c r="Q1431" s="77">
        <v>628.45000000000005</v>
      </c>
      <c r="R1431" s="82">
        <v>0.16666666666666699</v>
      </c>
      <c r="S1431" s="77">
        <v>351.45</v>
      </c>
      <c r="T1431" s="82">
        <v>9.3205505609038106E-2</v>
      </c>
      <c r="U1431" s="83">
        <v>428</v>
      </c>
      <c r="V1431" s="84">
        <v>88</v>
      </c>
    </row>
    <row r="1432" spans="1:22" x14ac:dyDescent="0.25">
      <c r="A1432" s="18" t="str">
        <f t="shared" si="22"/>
        <v>202406-South East57</v>
      </c>
      <c r="B1432" s="76">
        <v>2024</v>
      </c>
      <c r="C1432" s="77">
        <v>852968</v>
      </c>
      <c r="D1432" s="77" t="s">
        <v>237</v>
      </c>
      <c r="E1432" s="77" t="s">
        <v>476</v>
      </c>
      <c r="F1432" s="77" t="s">
        <v>411</v>
      </c>
      <c r="G1432" s="78" t="s">
        <v>536</v>
      </c>
      <c r="H1432" s="77" t="s">
        <v>9</v>
      </c>
      <c r="I1432" s="77" t="s">
        <v>10</v>
      </c>
      <c r="J1432" s="79">
        <v>17</v>
      </c>
      <c r="K1432" s="79">
        <v>44</v>
      </c>
      <c r="L1432" s="79">
        <v>107</v>
      </c>
      <c r="M1432" s="80">
        <v>3742.3440000000001</v>
      </c>
      <c r="N1432" s="80">
        <v>220.13788235294101</v>
      </c>
      <c r="O1432" s="81">
        <v>2.5882352941176499</v>
      </c>
      <c r="P1432" s="81">
        <v>2.4318181818181799</v>
      </c>
      <c r="Q1432" s="77">
        <v>1270.8440000000001</v>
      </c>
      <c r="R1432" s="82">
        <v>0.33958503013084801</v>
      </c>
      <c r="S1432" s="77">
        <v>696.01400000000103</v>
      </c>
      <c r="T1432" s="82">
        <v>0.185983437118555</v>
      </c>
      <c r="U1432" s="83">
        <v>429</v>
      </c>
      <c r="V1432" s="84">
        <v>57</v>
      </c>
    </row>
    <row r="1433" spans="1:22" x14ac:dyDescent="0.25">
      <c r="A1433" s="18" t="str">
        <f t="shared" si="22"/>
        <v>202401-North West89</v>
      </c>
      <c r="B1433" s="76">
        <v>2024</v>
      </c>
      <c r="C1433" s="77">
        <v>178828</v>
      </c>
      <c r="D1433" s="77" t="s">
        <v>42</v>
      </c>
      <c r="E1433" s="77" t="s">
        <v>475</v>
      </c>
      <c r="F1433" s="77" t="s">
        <v>416</v>
      </c>
      <c r="G1433" s="78" t="s">
        <v>538</v>
      </c>
      <c r="H1433" s="77" t="s">
        <v>9</v>
      </c>
      <c r="I1433" s="77" t="s">
        <v>10</v>
      </c>
      <c r="J1433" s="79">
        <v>16</v>
      </c>
      <c r="K1433" s="79">
        <v>34</v>
      </c>
      <c r="L1433" s="79">
        <v>58</v>
      </c>
      <c r="M1433" s="80">
        <v>3709.9360000000001</v>
      </c>
      <c r="N1433" s="80">
        <v>231.87100000000001</v>
      </c>
      <c r="O1433" s="81">
        <v>2.125</v>
      </c>
      <c r="P1433" s="81">
        <v>1.70588235294118</v>
      </c>
      <c r="Q1433" s="77">
        <v>1157.9359999999999</v>
      </c>
      <c r="R1433" s="82">
        <v>0.31211751361748602</v>
      </c>
      <c r="S1433" s="77">
        <v>643.93600000000004</v>
      </c>
      <c r="T1433" s="82">
        <v>0.17357064919718301</v>
      </c>
      <c r="U1433" s="83">
        <v>430</v>
      </c>
      <c r="V1433" s="84">
        <v>89</v>
      </c>
    </row>
    <row r="1434" spans="1:22" x14ac:dyDescent="0.25">
      <c r="A1434" s="18" t="str">
        <f t="shared" si="22"/>
        <v>202405-North East68</v>
      </c>
      <c r="B1434" s="76">
        <v>2024</v>
      </c>
      <c r="C1434" s="77">
        <v>126102</v>
      </c>
      <c r="D1434" s="77" t="s">
        <v>17</v>
      </c>
      <c r="E1434" s="77" t="s">
        <v>473</v>
      </c>
      <c r="F1434" s="77" t="s">
        <v>423</v>
      </c>
      <c r="G1434" s="78" t="s">
        <v>535</v>
      </c>
      <c r="H1434" s="77" t="s">
        <v>9</v>
      </c>
      <c r="I1434" s="77" t="s">
        <v>10</v>
      </c>
      <c r="J1434" s="79">
        <v>15</v>
      </c>
      <c r="K1434" s="79">
        <v>24</v>
      </c>
      <c r="L1434" s="79">
        <v>60</v>
      </c>
      <c r="M1434" s="80">
        <v>3673.92</v>
      </c>
      <c r="N1434" s="80">
        <v>244.928</v>
      </c>
      <c r="O1434" s="81">
        <v>1.6</v>
      </c>
      <c r="P1434" s="81">
        <v>2.5</v>
      </c>
      <c r="Q1434" s="77">
        <v>1155.92</v>
      </c>
      <c r="R1434" s="82">
        <v>0.31462851667973202</v>
      </c>
      <c r="S1434" s="77">
        <v>649.52</v>
      </c>
      <c r="T1434" s="82">
        <v>0.17679209128124701</v>
      </c>
      <c r="U1434" s="83">
        <v>431</v>
      </c>
      <c r="V1434" s="84">
        <v>68</v>
      </c>
    </row>
    <row r="1435" spans="1:22" x14ac:dyDescent="0.25">
      <c r="A1435" s="18" t="str">
        <f t="shared" si="22"/>
        <v>202404-South Central84</v>
      </c>
      <c r="B1435" s="76">
        <v>2024</v>
      </c>
      <c r="C1435" s="77">
        <v>270575</v>
      </c>
      <c r="D1435" s="77" t="s">
        <v>68</v>
      </c>
      <c r="E1435" s="77" t="s">
        <v>472</v>
      </c>
      <c r="F1435" s="77" t="s">
        <v>421</v>
      </c>
      <c r="G1435" s="78" t="s">
        <v>534</v>
      </c>
      <c r="H1435" s="77" t="s">
        <v>9</v>
      </c>
      <c r="I1435" s="77" t="s">
        <v>10</v>
      </c>
      <c r="J1435" s="79">
        <v>37</v>
      </c>
      <c r="K1435" s="79">
        <v>37</v>
      </c>
      <c r="L1435" s="79">
        <v>91</v>
      </c>
      <c r="M1435" s="80">
        <v>3666.663</v>
      </c>
      <c r="N1435" s="80">
        <v>99.099000000000004</v>
      </c>
      <c r="O1435" s="81">
        <v>1</v>
      </c>
      <c r="P1435" s="81">
        <v>2.4594594594594601</v>
      </c>
      <c r="Q1435" s="77">
        <v>592.41300000000001</v>
      </c>
      <c r="R1435" s="82">
        <v>0.161567343385525</v>
      </c>
      <c r="S1435" s="77">
        <v>-517.58699999999999</v>
      </c>
      <c r="T1435" s="82">
        <v>-0.14116023206932299</v>
      </c>
      <c r="U1435" s="83">
        <v>432</v>
      </c>
      <c r="V1435" s="84">
        <v>84</v>
      </c>
    </row>
    <row r="1436" spans="1:22" x14ac:dyDescent="0.25">
      <c r="A1436" s="18" t="str">
        <f t="shared" si="22"/>
        <v>202406-South East58</v>
      </c>
      <c r="B1436" s="76">
        <v>2024</v>
      </c>
      <c r="C1436" s="77">
        <v>800587</v>
      </c>
      <c r="D1436" s="77" t="s">
        <v>375</v>
      </c>
      <c r="E1436" s="77" t="s">
        <v>476</v>
      </c>
      <c r="F1436" s="77" t="s">
        <v>411</v>
      </c>
      <c r="G1436" s="78" t="s">
        <v>536</v>
      </c>
      <c r="H1436" s="77" t="s">
        <v>9</v>
      </c>
      <c r="I1436" s="77" t="s">
        <v>10</v>
      </c>
      <c r="J1436" s="79">
        <v>15</v>
      </c>
      <c r="K1436" s="79">
        <v>15</v>
      </c>
      <c r="L1436" s="79">
        <v>60</v>
      </c>
      <c r="M1436" s="80">
        <v>3665.92</v>
      </c>
      <c r="N1436" s="80">
        <v>244.39466666666701</v>
      </c>
      <c r="O1436" s="81">
        <v>1</v>
      </c>
      <c r="P1436" s="81">
        <v>4</v>
      </c>
      <c r="Q1436" s="77">
        <v>912.67</v>
      </c>
      <c r="R1436" s="82">
        <v>0.24896069745111701</v>
      </c>
      <c r="S1436" s="77">
        <v>431.17</v>
      </c>
      <c r="T1436" s="82">
        <v>0.11761576902933001</v>
      </c>
      <c r="U1436" s="83">
        <v>433</v>
      </c>
      <c r="V1436" s="84">
        <v>58</v>
      </c>
    </row>
    <row r="1437" spans="1:22" x14ac:dyDescent="0.25">
      <c r="A1437" s="18" t="str">
        <f t="shared" si="22"/>
        <v>202404-South Central85</v>
      </c>
      <c r="B1437" s="76">
        <v>2024</v>
      </c>
      <c r="C1437" s="77">
        <v>775247</v>
      </c>
      <c r="D1437" s="77" t="s">
        <v>86</v>
      </c>
      <c r="E1437" s="77" t="s">
        <v>472</v>
      </c>
      <c r="F1437" s="77" t="s">
        <v>400</v>
      </c>
      <c r="G1437" s="78" t="s">
        <v>535</v>
      </c>
      <c r="H1437" s="77" t="s">
        <v>2</v>
      </c>
      <c r="I1437" s="77" t="s">
        <v>10</v>
      </c>
      <c r="J1437" s="79">
        <v>12</v>
      </c>
      <c r="K1437" s="79">
        <v>33</v>
      </c>
      <c r="L1437" s="79">
        <v>81</v>
      </c>
      <c r="M1437" s="80">
        <v>3606.0378000000001</v>
      </c>
      <c r="N1437" s="80">
        <v>300.50315000000001</v>
      </c>
      <c r="O1437" s="81">
        <v>2.75</v>
      </c>
      <c r="P1437" s="81">
        <v>2.4545454545454501</v>
      </c>
      <c r="Q1437" s="77">
        <v>451.28779999999898</v>
      </c>
      <c r="R1437" s="82">
        <v>0.12514782845593</v>
      </c>
      <c r="S1437" s="77">
        <v>71.247799999999202</v>
      </c>
      <c r="T1437" s="82">
        <v>1.9757918233691101E-2</v>
      </c>
      <c r="U1437" s="83">
        <v>434</v>
      </c>
      <c r="V1437" s="84">
        <v>85</v>
      </c>
    </row>
    <row r="1438" spans="1:22" x14ac:dyDescent="0.25">
      <c r="A1438" s="18" t="str">
        <f t="shared" si="22"/>
        <v>202401-North West90</v>
      </c>
      <c r="B1438" s="76">
        <v>2024</v>
      </c>
      <c r="C1438" s="77">
        <v>133279</v>
      </c>
      <c r="D1438" s="77" t="s">
        <v>20</v>
      </c>
      <c r="E1438" s="77" t="s">
        <v>475</v>
      </c>
      <c r="F1438" s="77" t="s">
        <v>409</v>
      </c>
      <c r="G1438" s="78" t="s">
        <v>538</v>
      </c>
      <c r="H1438" s="77" t="s">
        <v>9</v>
      </c>
      <c r="I1438" s="77" t="s">
        <v>10</v>
      </c>
      <c r="J1438" s="79">
        <v>23</v>
      </c>
      <c r="K1438" s="79">
        <v>23</v>
      </c>
      <c r="L1438" s="79">
        <v>68</v>
      </c>
      <c r="M1438" s="80">
        <v>3599.4560000000001</v>
      </c>
      <c r="N1438" s="80">
        <v>156.498086956522</v>
      </c>
      <c r="O1438" s="81">
        <v>1</v>
      </c>
      <c r="P1438" s="81">
        <v>2.9565217391304301</v>
      </c>
      <c r="Q1438" s="77">
        <v>860.20600000000002</v>
      </c>
      <c r="R1438" s="82">
        <v>0.238982223980512</v>
      </c>
      <c r="S1438" s="77">
        <v>147.20599999999999</v>
      </c>
      <c r="T1438" s="82">
        <v>4.0896735506698798E-2</v>
      </c>
      <c r="U1438" s="83">
        <v>435</v>
      </c>
      <c r="V1438" s="84">
        <v>90</v>
      </c>
    </row>
    <row r="1439" spans="1:22" x14ac:dyDescent="0.25">
      <c r="A1439" s="18" t="str">
        <f t="shared" si="22"/>
        <v>202405-North East69</v>
      </c>
      <c r="B1439" s="76">
        <v>2024</v>
      </c>
      <c r="C1439" s="77">
        <v>946372</v>
      </c>
      <c r="D1439" s="77" t="s">
        <v>261</v>
      </c>
      <c r="E1439" s="77" t="s">
        <v>473</v>
      </c>
      <c r="F1439" s="77" t="s">
        <v>425</v>
      </c>
      <c r="G1439" s="78" t="s">
        <v>535</v>
      </c>
      <c r="H1439" s="77" t="s">
        <v>9</v>
      </c>
      <c r="I1439" s="77" t="s">
        <v>10</v>
      </c>
      <c r="J1439" s="79">
        <v>22</v>
      </c>
      <c r="K1439" s="79">
        <v>34</v>
      </c>
      <c r="L1439" s="79">
        <v>97</v>
      </c>
      <c r="M1439" s="80">
        <v>3564.6</v>
      </c>
      <c r="N1439" s="80">
        <v>162.02727272727299</v>
      </c>
      <c r="O1439" s="81">
        <v>1.5454545454545501</v>
      </c>
      <c r="P1439" s="81">
        <v>2.8529411764705901</v>
      </c>
      <c r="Q1439" s="77">
        <v>594.1</v>
      </c>
      <c r="R1439" s="82">
        <v>0.16666666666666699</v>
      </c>
      <c r="S1439" s="77">
        <v>-147.30000000000001</v>
      </c>
      <c r="T1439" s="82">
        <v>-4.1323009594344401E-2</v>
      </c>
      <c r="U1439" s="83">
        <v>436</v>
      </c>
      <c r="V1439" s="84">
        <v>69</v>
      </c>
    </row>
    <row r="1440" spans="1:22" x14ac:dyDescent="0.25">
      <c r="A1440" s="18" t="str">
        <f t="shared" si="22"/>
        <v>202406-South East59</v>
      </c>
      <c r="B1440" s="76">
        <v>2024</v>
      </c>
      <c r="C1440" s="77">
        <v>809850</v>
      </c>
      <c r="D1440" s="77" t="s">
        <v>225</v>
      </c>
      <c r="E1440" s="77" t="s">
        <v>476</v>
      </c>
      <c r="F1440" s="77" t="s">
        <v>411</v>
      </c>
      <c r="G1440" s="78" t="s">
        <v>536</v>
      </c>
      <c r="H1440" s="77" t="s">
        <v>9</v>
      </c>
      <c r="I1440" s="77" t="s">
        <v>10</v>
      </c>
      <c r="J1440" s="79">
        <v>7</v>
      </c>
      <c r="K1440" s="79">
        <v>14</v>
      </c>
      <c r="L1440" s="79">
        <v>64</v>
      </c>
      <c r="M1440" s="80">
        <v>3534.6880000000001</v>
      </c>
      <c r="N1440" s="80">
        <v>504.95542857142902</v>
      </c>
      <c r="O1440" s="81">
        <v>2</v>
      </c>
      <c r="P1440" s="81">
        <v>4.5714285714285703</v>
      </c>
      <c r="Q1440" s="77">
        <v>1010.188</v>
      </c>
      <c r="R1440" s="82">
        <v>0.28579269231117399</v>
      </c>
      <c r="S1440" s="77">
        <v>777.78800000000001</v>
      </c>
      <c r="T1440" s="82">
        <v>0.220044315085235</v>
      </c>
      <c r="U1440" s="83">
        <v>437</v>
      </c>
      <c r="V1440" s="84">
        <v>59</v>
      </c>
    </row>
    <row r="1441" spans="1:22" x14ac:dyDescent="0.25">
      <c r="A1441" s="18" t="str">
        <f t="shared" si="22"/>
        <v>202405-North East70</v>
      </c>
      <c r="B1441" s="76">
        <v>2024</v>
      </c>
      <c r="C1441" s="77">
        <v>321904</v>
      </c>
      <c r="D1441" s="77" t="s">
        <v>366</v>
      </c>
      <c r="E1441" s="77" t="s">
        <v>473</v>
      </c>
      <c r="F1441" s="77" t="s">
        <v>406</v>
      </c>
      <c r="G1441" s="78" t="s">
        <v>535</v>
      </c>
      <c r="H1441" s="77" t="s">
        <v>9</v>
      </c>
      <c r="I1441" s="77" t="s">
        <v>10</v>
      </c>
      <c r="J1441" s="79">
        <v>24</v>
      </c>
      <c r="K1441" s="79">
        <v>24</v>
      </c>
      <c r="L1441" s="79">
        <v>63</v>
      </c>
      <c r="M1441" s="80">
        <v>3504.4589999999998</v>
      </c>
      <c r="N1441" s="80">
        <v>146.019125</v>
      </c>
      <c r="O1441" s="81">
        <v>1</v>
      </c>
      <c r="P1441" s="81">
        <v>2.625</v>
      </c>
      <c r="Q1441" s="77">
        <v>737.45899999999995</v>
      </c>
      <c r="R1441" s="82">
        <v>0.21043447790372199</v>
      </c>
      <c r="S1441" s="77">
        <v>-56.941000000000201</v>
      </c>
      <c r="T1441" s="82">
        <v>-1.6248156990850901E-2</v>
      </c>
      <c r="U1441" s="83">
        <v>438</v>
      </c>
      <c r="V1441" s="84">
        <v>70</v>
      </c>
    </row>
    <row r="1442" spans="1:22" x14ac:dyDescent="0.25">
      <c r="A1442" s="18" t="str">
        <f t="shared" si="22"/>
        <v>202404-South Central86</v>
      </c>
      <c r="B1442" s="76">
        <v>2024</v>
      </c>
      <c r="C1442" s="77">
        <v>316478</v>
      </c>
      <c r="D1442" s="77" t="s">
        <v>305</v>
      </c>
      <c r="E1442" s="77" t="s">
        <v>472</v>
      </c>
      <c r="F1442" s="77" t="s">
        <v>400</v>
      </c>
      <c r="G1442" s="78" t="s">
        <v>534</v>
      </c>
      <c r="H1442" s="77" t="s">
        <v>9</v>
      </c>
      <c r="I1442" s="77" t="s">
        <v>10</v>
      </c>
      <c r="J1442" s="79">
        <v>5</v>
      </c>
      <c r="K1442" s="79">
        <v>15</v>
      </c>
      <c r="L1442" s="79">
        <v>67</v>
      </c>
      <c r="M1442" s="80">
        <v>3366.16</v>
      </c>
      <c r="N1442" s="80">
        <v>673.23199999999997</v>
      </c>
      <c r="O1442" s="81">
        <v>3</v>
      </c>
      <c r="P1442" s="81">
        <v>4.4666666666666703</v>
      </c>
      <c r="Q1442" s="77">
        <v>360.66</v>
      </c>
      <c r="R1442" s="82">
        <v>0.107142857142857</v>
      </c>
      <c r="S1442" s="77">
        <v>200.66</v>
      </c>
      <c r="T1442" s="82">
        <v>5.9610951351094503E-2</v>
      </c>
      <c r="U1442" s="83">
        <v>439</v>
      </c>
      <c r="V1442" s="84">
        <v>86</v>
      </c>
    </row>
    <row r="1443" spans="1:22" x14ac:dyDescent="0.25">
      <c r="A1443" s="18" t="str">
        <f t="shared" si="22"/>
        <v>202406-South East60</v>
      </c>
      <c r="B1443" s="76">
        <v>2024</v>
      </c>
      <c r="C1443" s="77">
        <v>375945</v>
      </c>
      <c r="D1443" s="77" t="s">
        <v>96</v>
      </c>
      <c r="E1443" s="77" t="s">
        <v>476</v>
      </c>
      <c r="F1443" s="77" t="s">
        <v>397</v>
      </c>
      <c r="G1443" s="78" t="s">
        <v>536</v>
      </c>
      <c r="H1443" s="77" t="s">
        <v>9</v>
      </c>
      <c r="I1443" s="77" t="s">
        <v>10</v>
      </c>
      <c r="J1443" s="79">
        <v>9</v>
      </c>
      <c r="K1443" s="79">
        <v>19</v>
      </c>
      <c r="L1443" s="79">
        <v>62</v>
      </c>
      <c r="M1443" s="80">
        <v>3314.5783999999999</v>
      </c>
      <c r="N1443" s="80">
        <v>368.28648888888898</v>
      </c>
      <c r="O1443" s="81">
        <v>2.1111111111111098</v>
      </c>
      <c r="P1443" s="81">
        <v>3.2631578947368398</v>
      </c>
      <c r="Q1443" s="77">
        <v>738.57839999999999</v>
      </c>
      <c r="R1443" s="82">
        <v>0.222827253082926</v>
      </c>
      <c r="S1443" s="77">
        <v>438.67840000000001</v>
      </c>
      <c r="T1443" s="82">
        <v>0.13234817435605101</v>
      </c>
      <c r="U1443" s="83">
        <v>440</v>
      </c>
      <c r="V1443" s="84">
        <v>60</v>
      </c>
    </row>
    <row r="1444" spans="1:22" x14ac:dyDescent="0.25">
      <c r="A1444" s="18" t="str">
        <f t="shared" si="22"/>
        <v>202404-South Central87</v>
      </c>
      <c r="B1444" s="76">
        <v>2024</v>
      </c>
      <c r="C1444" s="77">
        <v>289007</v>
      </c>
      <c r="D1444" s="77" t="s">
        <v>72</v>
      </c>
      <c r="E1444" s="77" t="s">
        <v>472</v>
      </c>
      <c r="F1444" s="77" t="s">
        <v>400</v>
      </c>
      <c r="G1444" s="78" t="s">
        <v>534</v>
      </c>
      <c r="H1444" s="77" t="s">
        <v>9</v>
      </c>
      <c r="I1444" s="77" t="s">
        <v>10</v>
      </c>
      <c r="J1444" s="79">
        <v>20</v>
      </c>
      <c r="K1444" s="79">
        <v>20</v>
      </c>
      <c r="L1444" s="79">
        <v>77</v>
      </c>
      <c r="M1444" s="80">
        <v>3242.8395999999998</v>
      </c>
      <c r="N1444" s="80">
        <v>162.14197999999999</v>
      </c>
      <c r="O1444" s="81">
        <v>1</v>
      </c>
      <c r="P1444" s="81">
        <v>3.85</v>
      </c>
      <c r="Q1444" s="77">
        <v>-198.66040000000001</v>
      </c>
      <c r="R1444" s="82">
        <v>-6.1261247704018397E-2</v>
      </c>
      <c r="S1444" s="77">
        <v>-798.66039999999998</v>
      </c>
      <c r="T1444" s="82">
        <v>-0.24628427505325901</v>
      </c>
      <c r="U1444" s="83">
        <v>441</v>
      </c>
      <c r="V1444" s="84">
        <v>87</v>
      </c>
    </row>
    <row r="1445" spans="1:22" x14ac:dyDescent="0.25">
      <c r="A1445" s="18" t="str">
        <f t="shared" si="22"/>
        <v>202401-North West91</v>
      </c>
      <c r="B1445" s="76">
        <v>2024</v>
      </c>
      <c r="C1445" s="77">
        <v>495920</v>
      </c>
      <c r="D1445" s="77" t="s">
        <v>597</v>
      </c>
      <c r="E1445" s="77" t="s">
        <v>475</v>
      </c>
      <c r="F1445" s="77" t="s">
        <v>418</v>
      </c>
      <c r="G1445" s="78" t="s">
        <v>538</v>
      </c>
      <c r="H1445" s="77" t="s">
        <v>9</v>
      </c>
      <c r="I1445" s="77" t="s">
        <v>10</v>
      </c>
      <c r="J1445" s="79">
        <v>16</v>
      </c>
      <c r="K1445" s="79">
        <v>16</v>
      </c>
      <c r="L1445" s="79">
        <v>45</v>
      </c>
      <c r="M1445" s="80">
        <v>3237.24</v>
      </c>
      <c r="N1445" s="80">
        <v>202.32749999999999</v>
      </c>
      <c r="O1445" s="81">
        <v>1</v>
      </c>
      <c r="P1445" s="81">
        <v>2.8125</v>
      </c>
      <c r="Q1445" s="77">
        <v>743.24</v>
      </c>
      <c r="R1445" s="82">
        <v>0.22959063893934301</v>
      </c>
      <c r="S1445" s="77">
        <v>247.24</v>
      </c>
      <c r="T1445" s="82">
        <v>7.6373701053984305E-2</v>
      </c>
      <c r="U1445" s="83">
        <v>442</v>
      </c>
      <c r="V1445" s="84">
        <v>91</v>
      </c>
    </row>
    <row r="1446" spans="1:22" x14ac:dyDescent="0.25">
      <c r="A1446" s="18" t="str">
        <f t="shared" si="22"/>
        <v>202404-South Central88</v>
      </c>
      <c r="B1446" s="76">
        <v>2024</v>
      </c>
      <c r="C1446" s="77">
        <v>310640</v>
      </c>
      <c r="D1446" s="77" t="s">
        <v>77</v>
      </c>
      <c r="E1446" s="77" t="s">
        <v>472</v>
      </c>
      <c r="F1446" s="77" t="s">
        <v>421</v>
      </c>
      <c r="G1446" s="78" t="s">
        <v>534</v>
      </c>
      <c r="H1446" s="77" t="s">
        <v>9</v>
      </c>
      <c r="I1446" s="77" t="s">
        <v>10</v>
      </c>
      <c r="J1446" s="79">
        <v>19</v>
      </c>
      <c r="K1446" s="79">
        <v>19</v>
      </c>
      <c r="L1446" s="79">
        <v>66</v>
      </c>
      <c r="M1446" s="80">
        <v>3217.0720000000001</v>
      </c>
      <c r="N1446" s="80">
        <v>169.319578947368</v>
      </c>
      <c r="O1446" s="81">
        <v>1</v>
      </c>
      <c r="P1446" s="81">
        <v>3.4736842105263199</v>
      </c>
      <c r="Q1446" s="77">
        <v>848.822</v>
      </c>
      <c r="R1446" s="82">
        <v>0.26384923930829002</v>
      </c>
      <c r="S1446" s="77">
        <v>278.822</v>
      </c>
      <c r="T1446" s="82">
        <v>8.6669493253492699E-2</v>
      </c>
      <c r="U1446" s="83">
        <v>443</v>
      </c>
      <c r="V1446" s="84">
        <v>88</v>
      </c>
    </row>
    <row r="1447" spans="1:22" x14ac:dyDescent="0.25">
      <c r="A1447" s="18" t="str">
        <f t="shared" si="22"/>
        <v>202406-South East61</v>
      </c>
      <c r="B1447" s="76">
        <v>2024</v>
      </c>
      <c r="C1447" s="77">
        <v>765294</v>
      </c>
      <c r="D1447" s="77" t="s">
        <v>386</v>
      </c>
      <c r="E1447" s="77" t="s">
        <v>476</v>
      </c>
      <c r="F1447" s="77" t="s">
        <v>411</v>
      </c>
      <c r="G1447" s="78" t="s">
        <v>536</v>
      </c>
      <c r="H1447" s="77" t="s">
        <v>9</v>
      </c>
      <c r="I1447" s="77" t="s">
        <v>10</v>
      </c>
      <c r="J1447" s="79">
        <v>21</v>
      </c>
      <c r="K1447" s="79">
        <v>41</v>
      </c>
      <c r="L1447" s="79">
        <v>59</v>
      </c>
      <c r="M1447" s="80">
        <v>3187.5279999999998</v>
      </c>
      <c r="N1447" s="80">
        <v>151.787047619048</v>
      </c>
      <c r="O1447" s="81">
        <v>1.9523809523809501</v>
      </c>
      <c r="P1447" s="81">
        <v>1.4390243902438999</v>
      </c>
      <c r="Q1447" s="77">
        <v>853.52800000000002</v>
      </c>
      <c r="R1447" s="82">
        <v>0.26777113801039498</v>
      </c>
      <c r="S1447" s="77">
        <v>157.428</v>
      </c>
      <c r="T1447" s="82">
        <v>4.93887426243785E-2</v>
      </c>
      <c r="U1447" s="83">
        <v>444</v>
      </c>
      <c r="V1447" s="84">
        <v>61</v>
      </c>
    </row>
    <row r="1448" spans="1:22" x14ac:dyDescent="0.25">
      <c r="A1448" s="18" t="str">
        <f t="shared" si="22"/>
        <v>202406-South East62</v>
      </c>
      <c r="B1448" s="76">
        <v>2024</v>
      </c>
      <c r="C1448" s="77">
        <v>364956</v>
      </c>
      <c r="D1448" s="77" t="s">
        <v>92</v>
      </c>
      <c r="E1448" s="77" t="s">
        <v>476</v>
      </c>
      <c r="F1448" s="77" t="s">
        <v>411</v>
      </c>
      <c r="G1448" s="78" t="s">
        <v>536</v>
      </c>
      <c r="H1448" s="77" t="s">
        <v>9</v>
      </c>
      <c r="I1448" s="77" t="s">
        <v>10</v>
      </c>
      <c r="J1448" s="79">
        <v>27</v>
      </c>
      <c r="K1448" s="79">
        <v>45</v>
      </c>
      <c r="L1448" s="79">
        <v>81</v>
      </c>
      <c r="M1448" s="80">
        <v>3136.152</v>
      </c>
      <c r="N1448" s="80">
        <v>116.153777777778</v>
      </c>
      <c r="O1448" s="81">
        <v>1.6666666666666701</v>
      </c>
      <c r="P1448" s="81">
        <v>1.8</v>
      </c>
      <c r="Q1448" s="77">
        <v>945.15200000000004</v>
      </c>
      <c r="R1448" s="82">
        <v>0.301373147730084</v>
      </c>
      <c r="S1448" s="77">
        <v>58.652000000000001</v>
      </c>
      <c r="T1448" s="82">
        <v>1.8701899652823002E-2</v>
      </c>
      <c r="U1448" s="83">
        <v>445</v>
      </c>
      <c r="V1448" s="84">
        <v>62</v>
      </c>
    </row>
    <row r="1449" spans="1:22" x14ac:dyDescent="0.25">
      <c r="A1449" s="18" t="str">
        <f t="shared" si="22"/>
        <v>202405-North East71</v>
      </c>
      <c r="B1449" s="76">
        <v>2024</v>
      </c>
      <c r="C1449" s="77">
        <v>116138</v>
      </c>
      <c r="D1449" s="77" t="s">
        <v>39</v>
      </c>
      <c r="E1449" s="77" t="s">
        <v>473</v>
      </c>
      <c r="F1449" s="77" t="s">
        <v>407</v>
      </c>
      <c r="G1449" s="78" t="s">
        <v>535</v>
      </c>
      <c r="H1449" s="77" t="s">
        <v>2</v>
      </c>
      <c r="I1449" s="77" t="s">
        <v>10</v>
      </c>
      <c r="J1449" s="79">
        <v>23</v>
      </c>
      <c r="K1449" s="79">
        <v>32</v>
      </c>
      <c r="L1449" s="79">
        <v>75</v>
      </c>
      <c r="M1449" s="80">
        <v>3074.58</v>
      </c>
      <c r="N1449" s="80">
        <v>133.67739130434799</v>
      </c>
      <c r="O1449" s="81">
        <v>1.39130434782609</v>
      </c>
      <c r="P1449" s="81">
        <v>2.34375</v>
      </c>
      <c r="Q1449" s="77">
        <v>377.58</v>
      </c>
      <c r="R1449" s="82">
        <v>0.12280701754386</v>
      </c>
      <c r="S1449" s="77">
        <v>-393.62</v>
      </c>
      <c r="T1449" s="82">
        <v>-0.12802399026858899</v>
      </c>
      <c r="U1449" s="83">
        <v>446</v>
      </c>
      <c r="V1449" s="84">
        <v>71</v>
      </c>
    </row>
    <row r="1450" spans="1:22" x14ac:dyDescent="0.25">
      <c r="A1450" s="18" t="str">
        <f t="shared" si="22"/>
        <v>202405-North East72</v>
      </c>
      <c r="B1450" s="76">
        <v>2024</v>
      </c>
      <c r="C1450" s="77">
        <v>998890</v>
      </c>
      <c r="D1450" s="77" t="s">
        <v>273</v>
      </c>
      <c r="E1450" s="77" t="s">
        <v>473</v>
      </c>
      <c r="F1450" s="77" t="s">
        <v>423</v>
      </c>
      <c r="G1450" s="78" t="s">
        <v>535</v>
      </c>
      <c r="H1450" s="77" t="s">
        <v>9</v>
      </c>
      <c r="I1450" s="77" t="s">
        <v>10</v>
      </c>
      <c r="J1450" s="79">
        <v>11</v>
      </c>
      <c r="K1450" s="79">
        <v>32</v>
      </c>
      <c r="L1450" s="79">
        <v>66</v>
      </c>
      <c r="M1450" s="80">
        <v>3071.4720000000002</v>
      </c>
      <c r="N1450" s="80">
        <v>279.22472727272702</v>
      </c>
      <c r="O1450" s="81">
        <v>2.9090909090909101</v>
      </c>
      <c r="P1450" s="81">
        <v>2.0625</v>
      </c>
      <c r="Q1450" s="77">
        <v>804.97199999999998</v>
      </c>
      <c r="R1450" s="82">
        <v>0.26208020128459603</v>
      </c>
      <c r="S1450" s="77">
        <v>418.87200000000001</v>
      </c>
      <c r="T1450" s="82">
        <v>0.136375001953461</v>
      </c>
      <c r="U1450" s="83">
        <v>447</v>
      </c>
      <c r="V1450" s="84">
        <v>72</v>
      </c>
    </row>
    <row r="1451" spans="1:22" x14ac:dyDescent="0.25">
      <c r="A1451" s="18" t="str">
        <f t="shared" si="22"/>
        <v>202401-North West92</v>
      </c>
      <c r="B1451" s="76">
        <v>2024</v>
      </c>
      <c r="C1451" s="77">
        <v>809877</v>
      </c>
      <c r="D1451" s="77" t="s">
        <v>226</v>
      </c>
      <c r="E1451" s="77" t="s">
        <v>475</v>
      </c>
      <c r="F1451" s="77" t="s">
        <v>409</v>
      </c>
      <c r="G1451" s="78" t="s">
        <v>538</v>
      </c>
      <c r="H1451" s="77" t="s">
        <v>9</v>
      </c>
      <c r="I1451" s="77" t="s">
        <v>10</v>
      </c>
      <c r="J1451" s="79">
        <v>9</v>
      </c>
      <c r="K1451" s="79">
        <v>23</v>
      </c>
      <c r="L1451" s="79">
        <v>90</v>
      </c>
      <c r="M1451" s="80">
        <v>2955.28</v>
      </c>
      <c r="N1451" s="80">
        <v>328.36444444444402</v>
      </c>
      <c r="O1451" s="81">
        <v>2.5555555555555598</v>
      </c>
      <c r="P1451" s="81">
        <v>3.9130434782608701</v>
      </c>
      <c r="Q1451" s="77">
        <v>538.28</v>
      </c>
      <c r="R1451" s="82">
        <v>0.18214179367098901</v>
      </c>
      <c r="S1451" s="77">
        <v>245.28</v>
      </c>
      <c r="T1451" s="82">
        <v>8.2997211770119997E-2</v>
      </c>
      <c r="U1451" s="83">
        <v>448</v>
      </c>
      <c r="V1451" s="84">
        <v>92</v>
      </c>
    </row>
    <row r="1452" spans="1:22" x14ac:dyDescent="0.25">
      <c r="A1452" s="18" t="str">
        <f t="shared" si="22"/>
        <v>202406-South East63</v>
      </c>
      <c r="B1452" s="76">
        <v>2024</v>
      </c>
      <c r="C1452" s="77">
        <v>524048</v>
      </c>
      <c r="D1452" s="77" t="s">
        <v>481</v>
      </c>
      <c r="E1452" s="77" t="s">
        <v>476</v>
      </c>
      <c r="F1452" s="77" t="s">
        <v>523</v>
      </c>
      <c r="G1452" s="78" t="s">
        <v>538</v>
      </c>
      <c r="H1452" s="77" t="s">
        <v>2</v>
      </c>
      <c r="I1452" s="77" t="s">
        <v>10</v>
      </c>
      <c r="J1452" s="79">
        <v>15</v>
      </c>
      <c r="K1452" s="79">
        <v>37</v>
      </c>
      <c r="L1452" s="79">
        <v>65</v>
      </c>
      <c r="M1452" s="80">
        <v>2946.6</v>
      </c>
      <c r="N1452" s="80">
        <v>196.44</v>
      </c>
      <c r="O1452" s="81">
        <v>2.4666666666666699</v>
      </c>
      <c r="P1452" s="81">
        <v>1.7567567567567599</v>
      </c>
      <c r="Q1452" s="77">
        <v>491.1</v>
      </c>
      <c r="R1452" s="82">
        <v>0.16666666666666699</v>
      </c>
      <c r="S1452" s="77">
        <v>-14.5999999999999</v>
      </c>
      <c r="T1452" s="82">
        <v>-4.95486323219981E-3</v>
      </c>
      <c r="U1452" s="83">
        <v>449</v>
      </c>
      <c r="V1452" s="84">
        <v>63</v>
      </c>
    </row>
    <row r="1453" spans="1:22" x14ac:dyDescent="0.25">
      <c r="A1453" s="18" t="str">
        <f t="shared" si="22"/>
        <v>202406-South East63</v>
      </c>
      <c r="B1453" s="76">
        <v>2024</v>
      </c>
      <c r="C1453" s="77">
        <v>524048</v>
      </c>
      <c r="D1453" s="77" t="s">
        <v>574</v>
      </c>
      <c r="E1453" s="77" t="s">
        <v>476</v>
      </c>
      <c r="F1453" s="77" t="s">
        <v>411</v>
      </c>
      <c r="G1453" s="78" t="s">
        <v>538</v>
      </c>
      <c r="H1453" s="77" t="s">
        <v>2</v>
      </c>
      <c r="I1453" s="77" t="s">
        <v>10</v>
      </c>
      <c r="J1453" s="79">
        <v>15</v>
      </c>
      <c r="K1453" s="79">
        <v>37</v>
      </c>
      <c r="L1453" s="79">
        <v>65</v>
      </c>
      <c r="M1453" s="80">
        <v>2946.6</v>
      </c>
      <c r="N1453" s="80">
        <v>196.44</v>
      </c>
      <c r="O1453" s="81">
        <v>2.4666666666666699</v>
      </c>
      <c r="P1453" s="81">
        <v>1.7567567567567599</v>
      </c>
      <c r="Q1453" s="77">
        <v>491.1</v>
      </c>
      <c r="R1453" s="82">
        <v>0.16666666666666699</v>
      </c>
      <c r="S1453" s="77">
        <v>-14.5999999999999</v>
      </c>
      <c r="T1453" s="82">
        <v>-4.95486323219981E-3</v>
      </c>
      <c r="U1453" s="83">
        <v>449</v>
      </c>
      <c r="V1453" s="84">
        <v>63</v>
      </c>
    </row>
    <row r="1454" spans="1:22" x14ac:dyDescent="0.25">
      <c r="A1454" s="18" t="str">
        <f t="shared" si="22"/>
        <v>202401-North West93</v>
      </c>
      <c r="B1454" s="76">
        <v>2024</v>
      </c>
      <c r="C1454" s="77">
        <v>392244</v>
      </c>
      <c r="D1454" s="77" t="s">
        <v>99</v>
      </c>
      <c r="E1454" s="77" t="s">
        <v>475</v>
      </c>
      <c r="F1454" s="77" t="s">
        <v>416</v>
      </c>
      <c r="G1454" s="78" t="s">
        <v>538</v>
      </c>
      <c r="H1454" s="77" t="s">
        <v>9</v>
      </c>
      <c r="I1454" s="77" t="s">
        <v>10</v>
      </c>
      <c r="J1454" s="79">
        <v>28</v>
      </c>
      <c r="K1454" s="79">
        <v>28</v>
      </c>
      <c r="L1454" s="79">
        <v>67</v>
      </c>
      <c r="M1454" s="80">
        <v>2934.6640000000002</v>
      </c>
      <c r="N1454" s="80">
        <v>104.809428571429</v>
      </c>
      <c r="O1454" s="81">
        <v>1</v>
      </c>
      <c r="P1454" s="81">
        <v>2.3928571428571401</v>
      </c>
      <c r="Q1454" s="77">
        <v>860.66399999999999</v>
      </c>
      <c r="R1454" s="82">
        <v>0.29327514154942402</v>
      </c>
      <c r="S1454" s="77">
        <v>-7.33599999999986</v>
      </c>
      <c r="T1454" s="82">
        <v>-2.4997751020218498E-3</v>
      </c>
      <c r="U1454" s="83">
        <v>450</v>
      </c>
      <c r="V1454" s="84">
        <v>93</v>
      </c>
    </row>
    <row r="1455" spans="1:22" x14ac:dyDescent="0.25">
      <c r="A1455" s="18" t="str">
        <f t="shared" si="22"/>
        <v>202402-South West62</v>
      </c>
      <c r="B1455" s="76">
        <v>2024</v>
      </c>
      <c r="C1455" s="77">
        <v>141852</v>
      </c>
      <c r="D1455" s="77" t="s">
        <v>23</v>
      </c>
      <c r="E1455" s="77" t="s">
        <v>474</v>
      </c>
      <c r="F1455" s="77" t="s">
        <v>410</v>
      </c>
      <c r="G1455" s="78" t="s">
        <v>537</v>
      </c>
      <c r="H1455" s="77" t="s">
        <v>9</v>
      </c>
      <c r="I1455" s="77" t="s">
        <v>10</v>
      </c>
      <c r="J1455" s="79">
        <v>6</v>
      </c>
      <c r="K1455" s="79">
        <v>15</v>
      </c>
      <c r="L1455" s="79">
        <v>62</v>
      </c>
      <c r="M1455" s="80">
        <v>2908.3040000000001</v>
      </c>
      <c r="N1455" s="80">
        <v>484.71733333333299</v>
      </c>
      <c r="O1455" s="81">
        <v>2.5</v>
      </c>
      <c r="P1455" s="81">
        <v>4.1333333333333302</v>
      </c>
      <c r="Q1455" s="77">
        <v>665.80399999999997</v>
      </c>
      <c r="R1455" s="82">
        <v>0.22893205111982801</v>
      </c>
      <c r="S1455" s="77">
        <v>463.30399999999997</v>
      </c>
      <c r="T1455" s="82">
        <v>0.15930384168917699</v>
      </c>
      <c r="U1455" s="83">
        <v>451</v>
      </c>
      <c r="V1455" s="84">
        <v>62</v>
      </c>
    </row>
    <row r="1456" spans="1:22" x14ac:dyDescent="0.25">
      <c r="A1456" s="18" t="str">
        <f t="shared" si="22"/>
        <v>202401-North West94</v>
      </c>
      <c r="B1456" s="76">
        <v>2024</v>
      </c>
      <c r="C1456" s="77">
        <v>739560</v>
      </c>
      <c r="D1456" s="77" t="s">
        <v>200</v>
      </c>
      <c r="E1456" s="77" t="s">
        <v>475</v>
      </c>
      <c r="F1456" s="77" t="s">
        <v>414</v>
      </c>
      <c r="G1456" s="78" t="s">
        <v>538</v>
      </c>
      <c r="H1456" s="77" t="s">
        <v>9</v>
      </c>
      <c r="I1456" s="77" t="s">
        <v>10</v>
      </c>
      <c r="J1456" s="79">
        <v>9</v>
      </c>
      <c r="K1456" s="79">
        <v>18</v>
      </c>
      <c r="L1456" s="79">
        <v>72</v>
      </c>
      <c r="M1456" s="80">
        <v>2896.8</v>
      </c>
      <c r="N1456" s="80">
        <v>321.86666666666702</v>
      </c>
      <c r="O1456" s="81">
        <v>2</v>
      </c>
      <c r="P1456" s="81">
        <v>4</v>
      </c>
      <c r="Q1456" s="77">
        <v>482.8</v>
      </c>
      <c r="R1456" s="82">
        <v>0.16666666666666699</v>
      </c>
      <c r="S1456" s="77">
        <v>194.8</v>
      </c>
      <c r="T1456" s="82">
        <v>6.7246616956641803E-2</v>
      </c>
      <c r="U1456" s="83">
        <v>452</v>
      </c>
      <c r="V1456" s="84">
        <v>94</v>
      </c>
    </row>
    <row r="1457" spans="1:22" x14ac:dyDescent="0.25">
      <c r="A1457" s="18" t="str">
        <f t="shared" si="22"/>
        <v>202402-South West63</v>
      </c>
      <c r="B1457" s="76">
        <v>2024</v>
      </c>
      <c r="C1457" s="77">
        <v>615144</v>
      </c>
      <c r="D1457" s="77" t="s">
        <v>163</v>
      </c>
      <c r="E1457" s="77" t="s">
        <v>474</v>
      </c>
      <c r="F1457" s="77" t="s">
        <v>410</v>
      </c>
      <c r="G1457" s="78" t="s">
        <v>537</v>
      </c>
      <c r="H1457" s="77" t="s">
        <v>9</v>
      </c>
      <c r="I1457" s="77" t="s">
        <v>10</v>
      </c>
      <c r="J1457" s="79">
        <v>26</v>
      </c>
      <c r="K1457" s="79">
        <v>49</v>
      </c>
      <c r="L1457" s="79">
        <v>67</v>
      </c>
      <c r="M1457" s="80">
        <v>2894.6640000000002</v>
      </c>
      <c r="N1457" s="80">
        <v>111.33323076923099</v>
      </c>
      <c r="O1457" s="81">
        <v>1.8846153846153799</v>
      </c>
      <c r="P1457" s="81">
        <v>1.3673469387755099</v>
      </c>
      <c r="Q1457" s="77">
        <v>931.16399999999999</v>
      </c>
      <c r="R1457" s="82">
        <v>0.32168293107593798</v>
      </c>
      <c r="S1457" s="77">
        <v>71.264000000000095</v>
      </c>
      <c r="T1457" s="82">
        <v>2.4619092233157301E-2</v>
      </c>
      <c r="U1457" s="83">
        <v>453</v>
      </c>
      <c r="V1457" s="84">
        <v>63</v>
      </c>
    </row>
    <row r="1458" spans="1:22" x14ac:dyDescent="0.25">
      <c r="A1458" s="18" t="str">
        <f t="shared" si="22"/>
        <v>202402-South West64</v>
      </c>
      <c r="B1458" s="76">
        <v>2024</v>
      </c>
      <c r="C1458" s="77">
        <v>810749</v>
      </c>
      <c r="D1458" s="77" t="s">
        <v>227</v>
      </c>
      <c r="E1458" s="77" t="s">
        <v>474</v>
      </c>
      <c r="F1458" s="77" t="s">
        <v>420</v>
      </c>
      <c r="G1458" s="78" t="s">
        <v>537</v>
      </c>
      <c r="H1458" s="77" t="s">
        <v>9</v>
      </c>
      <c r="I1458" s="77" t="s">
        <v>10</v>
      </c>
      <c r="J1458" s="79">
        <v>12</v>
      </c>
      <c r="K1458" s="79">
        <v>24</v>
      </c>
      <c r="L1458" s="79">
        <v>60</v>
      </c>
      <c r="M1458" s="80">
        <v>2817.3</v>
      </c>
      <c r="N1458" s="80">
        <v>234.77500000000001</v>
      </c>
      <c r="O1458" s="81">
        <v>2</v>
      </c>
      <c r="P1458" s="81">
        <v>2.5</v>
      </c>
      <c r="Q1458" s="77">
        <v>469.55</v>
      </c>
      <c r="R1458" s="82">
        <v>0.16666666666666699</v>
      </c>
      <c r="S1458" s="77">
        <v>71.149999999999906</v>
      </c>
      <c r="T1458" s="82">
        <v>2.52546764632804E-2</v>
      </c>
      <c r="U1458" s="83">
        <v>454</v>
      </c>
      <c r="V1458" s="84">
        <v>64</v>
      </c>
    </row>
    <row r="1459" spans="1:22" x14ac:dyDescent="0.25">
      <c r="A1459" s="18" t="str">
        <f t="shared" si="22"/>
        <v>202405-North East73</v>
      </c>
      <c r="B1459" s="76">
        <v>2024</v>
      </c>
      <c r="C1459" s="77">
        <v>223205</v>
      </c>
      <c r="D1459" s="77" t="s">
        <v>58</v>
      </c>
      <c r="E1459" s="77" t="s">
        <v>473</v>
      </c>
      <c r="F1459" s="77" t="s">
        <v>407</v>
      </c>
      <c r="G1459" s="78" t="s">
        <v>535</v>
      </c>
      <c r="H1459" s="77" t="s">
        <v>9</v>
      </c>
      <c r="I1459" s="77" t="s">
        <v>10</v>
      </c>
      <c r="J1459" s="79">
        <v>7</v>
      </c>
      <c r="K1459" s="79">
        <v>28</v>
      </c>
      <c r="L1459" s="79">
        <v>73</v>
      </c>
      <c r="M1459" s="80">
        <v>2793.8159999999998</v>
      </c>
      <c r="N1459" s="80">
        <v>399.11657142857098</v>
      </c>
      <c r="O1459" s="81">
        <v>4</v>
      </c>
      <c r="P1459" s="81">
        <v>2.6071428571428599</v>
      </c>
      <c r="Q1459" s="77">
        <v>651.81600000000003</v>
      </c>
      <c r="R1459" s="82">
        <v>0.23330670308996701</v>
      </c>
      <c r="S1459" s="77">
        <v>397.56599999999997</v>
      </c>
      <c r="T1459" s="82">
        <v>0.142302141586991</v>
      </c>
      <c r="U1459" s="83">
        <v>455</v>
      </c>
      <c r="V1459" s="84">
        <v>73</v>
      </c>
    </row>
    <row r="1460" spans="1:22" x14ac:dyDescent="0.25">
      <c r="A1460" s="18" t="str">
        <f t="shared" si="22"/>
        <v>202405-North East74</v>
      </c>
      <c r="B1460" s="76">
        <v>2024</v>
      </c>
      <c r="C1460" s="77">
        <v>206748</v>
      </c>
      <c r="D1460" s="77" t="s">
        <v>52</v>
      </c>
      <c r="E1460" s="77" t="s">
        <v>473</v>
      </c>
      <c r="F1460" s="77" t="s">
        <v>407</v>
      </c>
      <c r="G1460" s="78" t="s">
        <v>535</v>
      </c>
      <c r="H1460" s="77" t="s">
        <v>9</v>
      </c>
      <c r="I1460" s="77" t="s">
        <v>10</v>
      </c>
      <c r="J1460" s="79">
        <v>14</v>
      </c>
      <c r="K1460" s="79">
        <v>14</v>
      </c>
      <c r="L1460" s="79">
        <v>47</v>
      </c>
      <c r="M1460" s="80">
        <v>2774.0239999999999</v>
      </c>
      <c r="N1460" s="80">
        <v>198.144571428571</v>
      </c>
      <c r="O1460" s="81">
        <v>1</v>
      </c>
      <c r="P1460" s="81">
        <v>3.3571428571428599</v>
      </c>
      <c r="Q1460" s="77">
        <v>1095.2739999999999</v>
      </c>
      <c r="R1460" s="82">
        <v>0.39483220044238998</v>
      </c>
      <c r="S1460" s="77">
        <v>631.87400000000002</v>
      </c>
      <c r="T1460" s="82">
        <v>0.22778245609987499</v>
      </c>
      <c r="U1460" s="83">
        <v>456</v>
      </c>
      <c r="V1460" s="84">
        <v>74</v>
      </c>
    </row>
    <row r="1461" spans="1:22" x14ac:dyDescent="0.25">
      <c r="A1461" s="18" t="str">
        <f t="shared" si="22"/>
        <v>202403-North Central74</v>
      </c>
      <c r="B1461" s="76">
        <v>2024</v>
      </c>
      <c r="C1461" s="77">
        <v>343812</v>
      </c>
      <c r="D1461" s="77" t="s">
        <v>84</v>
      </c>
      <c r="E1461" s="77" t="s">
        <v>471</v>
      </c>
      <c r="F1461" s="77" t="s">
        <v>419</v>
      </c>
      <c r="G1461" s="78" t="s">
        <v>533</v>
      </c>
      <c r="H1461" s="77" t="s">
        <v>9</v>
      </c>
      <c r="I1461" s="77" t="s">
        <v>10</v>
      </c>
      <c r="J1461" s="79">
        <v>12</v>
      </c>
      <c r="K1461" s="79">
        <v>28</v>
      </c>
      <c r="L1461" s="79">
        <v>46</v>
      </c>
      <c r="M1461" s="80">
        <v>2766.8319999999999</v>
      </c>
      <c r="N1461" s="80">
        <v>230.56933333333299</v>
      </c>
      <c r="O1461" s="81">
        <v>2.3333333333333299</v>
      </c>
      <c r="P1461" s="81">
        <v>1.6428571428571399</v>
      </c>
      <c r="Q1461" s="77">
        <v>665.58199999999999</v>
      </c>
      <c r="R1461" s="82">
        <v>0.24055743174865701</v>
      </c>
      <c r="S1461" s="77">
        <v>263.33199999999999</v>
      </c>
      <c r="T1461" s="82">
        <v>9.51745534242774E-2</v>
      </c>
      <c r="U1461" s="83">
        <v>457</v>
      </c>
      <c r="V1461" s="84">
        <v>74</v>
      </c>
    </row>
    <row r="1462" spans="1:22" x14ac:dyDescent="0.25">
      <c r="A1462" s="18" t="str">
        <f t="shared" si="22"/>
        <v>202405-North East75</v>
      </c>
      <c r="B1462" s="76">
        <v>2024</v>
      </c>
      <c r="C1462" s="77">
        <v>811025</v>
      </c>
      <c r="D1462" s="77" t="s">
        <v>280</v>
      </c>
      <c r="E1462" s="77" t="s">
        <v>473</v>
      </c>
      <c r="F1462" s="77" t="s">
        <v>423</v>
      </c>
      <c r="G1462" s="78" t="s">
        <v>534</v>
      </c>
      <c r="H1462" s="77" t="s">
        <v>2</v>
      </c>
      <c r="I1462" s="77" t="s">
        <v>10</v>
      </c>
      <c r="J1462" s="79">
        <v>20</v>
      </c>
      <c r="K1462" s="79">
        <v>32</v>
      </c>
      <c r="L1462" s="79">
        <v>67</v>
      </c>
      <c r="M1462" s="80">
        <v>2753.4</v>
      </c>
      <c r="N1462" s="80">
        <v>137.66999999999999</v>
      </c>
      <c r="O1462" s="81">
        <v>1.6</v>
      </c>
      <c r="P1462" s="81">
        <v>2.09375</v>
      </c>
      <c r="Q1462" s="77">
        <v>458.9</v>
      </c>
      <c r="R1462" s="82">
        <v>0.16666666666666699</v>
      </c>
      <c r="S1462" s="77">
        <v>-216.3</v>
      </c>
      <c r="T1462" s="82">
        <v>-7.8557419917193297E-2</v>
      </c>
      <c r="U1462" s="83">
        <v>458</v>
      </c>
      <c r="V1462" s="84">
        <v>75</v>
      </c>
    </row>
    <row r="1463" spans="1:22" x14ac:dyDescent="0.25">
      <c r="A1463" s="18" t="str">
        <f t="shared" si="22"/>
        <v>202401-North West95</v>
      </c>
      <c r="B1463" s="76">
        <v>2024</v>
      </c>
      <c r="C1463" s="77">
        <v>400447</v>
      </c>
      <c r="D1463" s="77" t="s">
        <v>513</v>
      </c>
      <c r="E1463" s="77" t="s">
        <v>475</v>
      </c>
      <c r="F1463" s="77" t="s">
        <v>524</v>
      </c>
      <c r="G1463" s="78" t="s">
        <v>538</v>
      </c>
      <c r="H1463" s="77" t="s">
        <v>9</v>
      </c>
      <c r="I1463" s="77" t="s">
        <v>10</v>
      </c>
      <c r="J1463" s="79">
        <v>6</v>
      </c>
      <c r="K1463" s="79">
        <v>13</v>
      </c>
      <c r="L1463" s="79">
        <v>46</v>
      </c>
      <c r="M1463" s="80">
        <v>2725.232</v>
      </c>
      <c r="N1463" s="80">
        <v>454.20533333333299</v>
      </c>
      <c r="O1463" s="81">
        <v>2.1666666666666701</v>
      </c>
      <c r="P1463" s="81">
        <v>3.5384615384615401</v>
      </c>
      <c r="Q1463" s="77">
        <v>785.48199999999997</v>
      </c>
      <c r="R1463" s="82">
        <v>0.28822573637767401</v>
      </c>
      <c r="S1463" s="77">
        <v>592.48199999999997</v>
      </c>
      <c r="T1463" s="82">
        <v>0.217406077721089</v>
      </c>
      <c r="U1463" s="83">
        <v>459</v>
      </c>
      <c r="V1463" s="84">
        <v>95</v>
      </c>
    </row>
    <row r="1464" spans="1:22" x14ac:dyDescent="0.25">
      <c r="A1464" s="18" t="str">
        <f t="shared" si="22"/>
        <v>202401-North West96</v>
      </c>
      <c r="B1464" s="76">
        <v>2024</v>
      </c>
      <c r="C1464" s="77">
        <v>309592</v>
      </c>
      <c r="D1464" s="77" t="s">
        <v>455</v>
      </c>
      <c r="E1464" s="77" t="s">
        <v>475</v>
      </c>
      <c r="F1464" s="77" t="s">
        <v>409</v>
      </c>
      <c r="G1464" s="78" t="s">
        <v>538</v>
      </c>
      <c r="H1464" s="77" t="s">
        <v>9</v>
      </c>
      <c r="I1464" s="77" t="s">
        <v>10</v>
      </c>
      <c r="J1464" s="79">
        <v>30</v>
      </c>
      <c r="K1464" s="79">
        <v>30</v>
      </c>
      <c r="L1464" s="79">
        <v>63</v>
      </c>
      <c r="M1464" s="80">
        <v>2705.096</v>
      </c>
      <c r="N1464" s="80">
        <v>90.169866666666707</v>
      </c>
      <c r="O1464" s="81">
        <v>1</v>
      </c>
      <c r="P1464" s="81">
        <v>2.1</v>
      </c>
      <c r="Q1464" s="77">
        <v>607.846</v>
      </c>
      <c r="R1464" s="82">
        <v>0.22470404007843001</v>
      </c>
      <c r="S1464" s="77">
        <v>-322.154</v>
      </c>
      <c r="T1464" s="82">
        <v>-0.11909152207537201</v>
      </c>
      <c r="U1464" s="83">
        <v>460</v>
      </c>
      <c r="V1464" s="84">
        <v>96</v>
      </c>
    </row>
    <row r="1465" spans="1:22" x14ac:dyDescent="0.25">
      <c r="A1465" s="18" t="str">
        <f t="shared" si="22"/>
        <v>202405-North East76</v>
      </c>
      <c r="B1465" s="76">
        <v>2024</v>
      </c>
      <c r="C1465" s="77">
        <v>921608</v>
      </c>
      <c r="D1465" s="77" t="s">
        <v>598</v>
      </c>
      <c r="E1465" s="77" t="s">
        <v>473</v>
      </c>
      <c r="F1465" s="77" t="s">
        <v>570</v>
      </c>
      <c r="G1465" s="78" t="s">
        <v>535</v>
      </c>
      <c r="H1465" s="77" t="s">
        <v>9</v>
      </c>
      <c r="I1465" s="77" t="s">
        <v>10</v>
      </c>
      <c r="J1465" s="79">
        <v>15</v>
      </c>
      <c r="K1465" s="79">
        <v>31</v>
      </c>
      <c r="L1465" s="79">
        <v>58</v>
      </c>
      <c r="M1465" s="80">
        <v>2703.5360000000001</v>
      </c>
      <c r="N1465" s="80">
        <v>180.235733333333</v>
      </c>
      <c r="O1465" s="81">
        <v>2.06666666666667</v>
      </c>
      <c r="P1465" s="81">
        <v>1.87096774193548</v>
      </c>
      <c r="Q1465" s="77">
        <v>630.03599999999994</v>
      </c>
      <c r="R1465" s="82">
        <v>0.23304146865438399</v>
      </c>
      <c r="S1465" s="77">
        <v>115.93600000000001</v>
      </c>
      <c r="T1465" s="82">
        <v>4.28830982831373E-2</v>
      </c>
      <c r="U1465" s="83">
        <v>461</v>
      </c>
      <c r="V1465" s="84">
        <v>76</v>
      </c>
    </row>
    <row r="1466" spans="1:22" x14ac:dyDescent="0.25">
      <c r="A1466" s="18" t="str">
        <f t="shared" si="22"/>
        <v>202405-North East77</v>
      </c>
      <c r="B1466" s="76">
        <v>2024</v>
      </c>
      <c r="C1466" s="77">
        <v>169318</v>
      </c>
      <c r="D1466" s="77" t="s">
        <v>35</v>
      </c>
      <c r="E1466" s="77" t="s">
        <v>473</v>
      </c>
      <c r="F1466" s="77" t="s">
        <v>407</v>
      </c>
      <c r="G1466" s="78" t="s">
        <v>535</v>
      </c>
      <c r="H1466" s="77" t="s">
        <v>9</v>
      </c>
      <c r="I1466" s="77" t="s">
        <v>10</v>
      </c>
      <c r="J1466" s="79">
        <v>21</v>
      </c>
      <c r="K1466" s="79">
        <v>21</v>
      </c>
      <c r="L1466" s="79">
        <v>48</v>
      </c>
      <c r="M1466" s="80">
        <v>2697.2159999999999</v>
      </c>
      <c r="N1466" s="80">
        <v>128.43885714285699</v>
      </c>
      <c r="O1466" s="81">
        <v>1</v>
      </c>
      <c r="P1466" s="81">
        <v>2.28571428571429</v>
      </c>
      <c r="Q1466" s="77">
        <v>884.71600000000001</v>
      </c>
      <c r="R1466" s="82">
        <v>0.32801080818147299</v>
      </c>
      <c r="S1466" s="77">
        <v>189.61600000000001</v>
      </c>
      <c r="T1466" s="82">
        <v>7.0300635914958207E-2</v>
      </c>
      <c r="U1466" s="83">
        <v>462</v>
      </c>
      <c r="V1466" s="84">
        <v>77</v>
      </c>
    </row>
    <row r="1467" spans="1:22" x14ac:dyDescent="0.25">
      <c r="A1467" s="18" t="str">
        <f t="shared" si="22"/>
        <v>202402-South West65</v>
      </c>
      <c r="B1467" s="76">
        <v>2024</v>
      </c>
      <c r="C1467" s="77">
        <v>280877</v>
      </c>
      <c r="D1467" s="77" t="s">
        <v>300</v>
      </c>
      <c r="E1467" s="77" t="s">
        <v>474</v>
      </c>
      <c r="F1467" s="77" t="s">
        <v>418</v>
      </c>
      <c r="G1467" s="78" t="s">
        <v>537</v>
      </c>
      <c r="H1467" s="77" t="s">
        <v>9</v>
      </c>
      <c r="I1467" s="77" t="s">
        <v>10</v>
      </c>
      <c r="J1467" s="79">
        <v>7</v>
      </c>
      <c r="K1467" s="79">
        <v>25</v>
      </c>
      <c r="L1467" s="79">
        <v>61</v>
      </c>
      <c r="M1467" s="80">
        <v>2695.5120000000002</v>
      </c>
      <c r="N1467" s="80">
        <v>385.07314285714301</v>
      </c>
      <c r="O1467" s="81">
        <v>3.5714285714285698</v>
      </c>
      <c r="P1467" s="81">
        <v>2.44</v>
      </c>
      <c r="Q1467" s="77">
        <v>875.01199999999994</v>
      </c>
      <c r="R1467" s="82">
        <v>0.32461810594796098</v>
      </c>
      <c r="S1467" s="77">
        <v>630.51199999999994</v>
      </c>
      <c r="T1467" s="82">
        <v>0.23391177631559401</v>
      </c>
      <c r="U1467" s="83">
        <v>463</v>
      </c>
      <c r="V1467" s="84">
        <v>65</v>
      </c>
    </row>
    <row r="1468" spans="1:22" x14ac:dyDescent="0.25">
      <c r="A1468" s="18" t="str">
        <f t="shared" si="22"/>
        <v>202401-North West97</v>
      </c>
      <c r="B1468" s="76">
        <v>2024</v>
      </c>
      <c r="C1468" s="77">
        <v>552357</v>
      </c>
      <c r="D1468" s="77" t="s">
        <v>318</v>
      </c>
      <c r="E1468" s="77" t="s">
        <v>475</v>
      </c>
      <c r="F1468" s="77" t="s">
        <v>416</v>
      </c>
      <c r="G1468" s="78" t="s">
        <v>538</v>
      </c>
      <c r="H1468" s="77" t="s">
        <v>9</v>
      </c>
      <c r="I1468" s="77" t="s">
        <v>10</v>
      </c>
      <c r="J1468" s="79">
        <v>14</v>
      </c>
      <c r="K1468" s="79">
        <v>23</v>
      </c>
      <c r="L1468" s="79">
        <v>59</v>
      </c>
      <c r="M1468" s="80">
        <v>2692.328</v>
      </c>
      <c r="N1468" s="80">
        <v>192.309142857143</v>
      </c>
      <c r="O1468" s="81">
        <v>1.6428571428571399</v>
      </c>
      <c r="P1468" s="81">
        <v>2.5652173913043499</v>
      </c>
      <c r="Q1468" s="77">
        <v>927.57799999999997</v>
      </c>
      <c r="R1468" s="82">
        <v>0.34452637271536002</v>
      </c>
      <c r="S1468" s="77">
        <v>484.57799999999997</v>
      </c>
      <c r="T1468" s="82">
        <v>0.17998475668640701</v>
      </c>
      <c r="U1468" s="83">
        <v>464</v>
      </c>
      <c r="V1468" s="84">
        <v>97</v>
      </c>
    </row>
    <row r="1469" spans="1:22" x14ac:dyDescent="0.25">
      <c r="A1469" s="18" t="str">
        <f t="shared" si="22"/>
        <v>202405-North East78</v>
      </c>
      <c r="B1469" s="76">
        <v>2024</v>
      </c>
      <c r="C1469" s="77">
        <v>714082</v>
      </c>
      <c r="D1469" s="77" t="s">
        <v>189</v>
      </c>
      <c r="E1469" s="77" t="s">
        <v>473</v>
      </c>
      <c r="F1469" s="77" t="s">
        <v>423</v>
      </c>
      <c r="G1469" s="78" t="s">
        <v>535</v>
      </c>
      <c r="H1469" s="77" t="s">
        <v>9</v>
      </c>
      <c r="I1469" s="77" t="s">
        <v>10</v>
      </c>
      <c r="J1469" s="79">
        <v>9</v>
      </c>
      <c r="K1469" s="79">
        <v>32</v>
      </c>
      <c r="L1469" s="79">
        <v>64</v>
      </c>
      <c r="M1469" s="80">
        <v>2688.288</v>
      </c>
      <c r="N1469" s="80">
        <v>298.69866666666701</v>
      </c>
      <c r="O1469" s="81">
        <v>3.5555555555555598</v>
      </c>
      <c r="P1469" s="81">
        <v>2</v>
      </c>
      <c r="Q1469" s="77">
        <v>943.03800000000001</v>
      </c>
      <c r="R1469" s="82">
        <v>0.350795004106703</v>
      </c>
      <c r="S1469" s="77">
        <v>620.38800000000003</v>
      </c>
      <c r="T1469" s="82">
        <v>0.230774381316288</v>
      </c>
      <c r="U1469" s="83">
        <v>465</v>
      </c>
      <c r="V1469" s="84">
        <v>78</v>
      </c>
    </row>
    <row r="1470" spans="1:22" x14ac:dyDescent="0.25">
      <c r="A1470" s="18" t="str">
        <f t="shared" si="22"/>
        <v>202404-South Central89</v>
      </c>
      <c r="B1470" s="76">
        <v>2024</v>
      </c>
      <c r="C1470" s="77">
        <v>927217</v>
      </c>
      <c r="D1470" s="77" t="s">
        <v>257</v>
      </c>
      <c r="E1470" s="77" t="s">
        <v>472</v>
      </c>
      <c r="F1470" s="77" t="s">
        <v>398</v>
      </c>
      <c r="G1470" s="78" t="s">
        <v>534</v>
      </c>
      <c r="H1470" s="77" t="s">
        <v>9</v>
      </c>
      <c r="I1470" s="77" t="s">
        <v>10</v>
      </c>
      <c r="J1470" s="79">
        <v>7</v>
      </c>
      <c r="K1470" s="79">
        <v>14</v>
      </c>
      <c r="L1470" s="79">
        <v>35</v>
      </c>
      <c r="M1470" s="80">
        <v>2598.8850000000002</v>
      </c>
      <c r="N1470" s="80">
        <v>371.26928571428601</v>
      </c>
      <c r="O1470" s="81">
        <v>2</v>
      </c>
      <c r="P1470" s="81">
        <v>2.5</v>
      </c>
      <c r="Q1470" s="77">
        <v>976.38499999999999</v>
      </c>
      <c r="R1470" s="82">
        <v>0.37569380715191297</v>
      </c>
      <c r="S1470" s="77">
        <v>759.38499999999999</v>
      </c>
      <c r="T1470" s="82">
        <v>0.292196461174696</v>
      </c>
      <c r="U1470" s="83">
        <v>466</v>
      </c>
      <c r="V1470" s="84">
        <v>89</v>
      </c>
    </row>
    <row r="1471" spans="1:22" x14ac:dyDescent="0.25">
      <c r="A1471" s="18" t="str">
        <f t="shared" si="22"/>
        <v>202403-North Central75</v>
      </c>
      <c r="B1471" s="76">
        <v>2024</v>
      </c>
      <c r="C1471" s="77">
        <v>811025</v>
      </c>
      <c r="D1471" s="77" t="s">
        <v>280</v>
      </c>
      <c r="E1471" s="77" t="s">
        <v>471</v>
      </c>
      <c r="F1471" s="77" t="s">
        <v>426</v>
      </c>
      <c r="G1471" s="78" t="s">
        <v>534</v>
      </c>
      <c r="H1471" s="77" t="s">
        <v>2</v>
      </c>
      <c r="I1471" s="77" t="s">
        <v>10</v>
      </c>
      <c r="J1471" s="79">
        <v>6</v>
      </c>
      <c r="K1471" s="79">
        <v>16</v>
      </c>
      <c r="L1471" s="79">
        <v>57</v>
      </c>
      <c r="M1471" s="80">
        <v>2573.4</v>
      </c>
      <c r="N1471" s="80">
        <v>428.9</v>
      </c>
      <c r="O1471" s="81">
        <v>2.6666666666666701</v>
      </c>
      <c r="P1471" s="81">
        <v>3.5625</v>
      </c>
      <c r="Q1471" s="77">
        <v>428.9</v>
      </c>
      <c r="R1471" s="82">
        <v>0.16666666666666699</v>
      </c>
      <c r="S1471" s="77">
        <v>225.3</v>
      </c>
      <c r="T1471" s="82">
        <v>8.7549545348566099E-2</v>
      </c>
      <c r="U1471" s="83">
        <v>467</v>
      </c>
      <c r="V1471" s="84">
        <v>75</v>
      </c>
    </row>
    <row r="1472" spans="1:22" x14ac:dyDescent="0.25">
      <c r="A1472" s="18" t="str">
        <f t="shared" si="22"/>
        <v>202406-South East64</v>
      </c>
      <c r="B1472" s="76">
        <v>2024</v>
      </c>
      <c r="C1472" s="77">
        <v>776236</v>
      </c>
      <c r="D1472" s="77" t="s">
        <v>217</v>
      </c>
      <c r="E1472" s="77" t="s">
        <v>476</v>
      </c>
      <c r="F1472" s="77" t="s">
        <v>411</v>
      </c>
      <c r="G1472" s="78" t="s">
        <v>536</v>
      </c>
      <c r="H1472" s="77" t="s">
        <v>9</v>
      </c>
      <c r="I1472" s="77" t="s">
        <v>10</v>
      </c>
      <c r="J1472" s="79">
        <v>15</v>
      </c>
      <c r="K1472" s="79">
        <v>24</v>
      </c>
      <c r="L1472" s="79">
        <v>51</v>
      </c>
      <c r="M1472" s="80">
        <v>2541.192</v>
      </c>
      <c r="N1472" s="80">
        <v>169.4128</v>
      </c>
      <c r="O1472" s="81">
        <v>1.6</v>
      </c>
      <c r="P1472" s="81">
        <v>2.125</v>
      </c>
      <c r="Q1472" s="77">
        <v>714.19200000000001</v>
      </c>
      <c r="R1472" s="82">
        <v>0.28104606027407603</v>
      </c>
      <c r="S1472" s="77">
        <v>222.792</v>
      </c>
      <c r="T1472" s="82">
        <v>8.7672242002965597E-2</v>
      </c>
      <c r="U1472" s="83">
        <v>468</v>
      </c>
      <c r="V1472" s="84">
        <v>64</v>
      </c>
    </row>
    <row r="1473" spans="1:22" x14ac:dyDescent="0.25">
      <c r="A1473" s="18" t="str">
        <f t="shared" si="22"/>
        <v>202405-North East79</v>
      </c>
      <c r="B1473" s="76">
        <v>2024</v>
      </c>
      <c r="C1473" s="77">
        <v>158844</v>
      </c>
      <c r="D1473" s="77" t="s">
        <v>599</v>
      </c>
      <c r="E1473" s="77" t="s">
        <v>473</v>
      </c>
      <c r="F1473" s="77" t="s">
        <v>570</v>
      </c>
      <c r="G1473" s="78" t="s">
        <v>535</v>
      </c>
      <c r="H1473" s="77" t="s">
        <v>9</v>
      </c>
      <c r="I1473" s="77" t="s">
        <v>10</v>
      </c>
      <c r="J1473" s="79">
        <v>9</v>
      </c>
      <c r="K1473" s="79">
        <v>18</v>
      </c>
      <c r="L1473" s="79">
        <v>73</v>
      </c>
      <c r="M1473" s="80">
        <v>2506.616</v>
      </c>
      <c r="N1473" s="80">
        <v>278.51288888888899</v>
      </c>
      <c r="O1473" s="81">
        <v>2</v>
      </c>
      <c r="P1473" s="81">
        <v>4.0555555555555598</v>
      </c>
      <c r="Q1473" s="77">
        <v>462.61599999999999</v>
      </c>
      <c r="R1473" s="82">
        <v>0.18455798574651999</v>
      </c>
      <c r="S1473" s="77">
        <v>154.816</v>
      </c>
      <c r="T1473" s="82">
        <v>6.1762950527723501E-2</v>
      </c>
      <c r="U1473" s="83">
        <v>469</v>
      </c>
      <c r="V1473" s="84">
        <v>79</v>
      </c>
    </row>
    <row r="1474" spans="1:22" x14ac:dyDescent="0.25">
      <c r="A1474" s="18" t="str">
        <f t="shared" ref="A1474:A1527" si="23">B1474&amp;E1474&amp;V1474</f>
        <v>202405-North East80</v>
      </c>
      <c r="B1474" s="76">
        <v>2024</v>
      </c>
      <c r="C1474" s="77">
        <v>914425</v>
      </c>
      <c r="D1474" s="77" t="s">
        <v>564</v>
      </c>
      <c r="E1474" s="77" t="s">
        <v>473</v>
      </c>
      <c r="F1474" s="77" t="s">
        <v>423</v>
      </c>
      <c r="G1474" s="78" t="s">
        <v>538</v>
      </c>
      <c r="H1474" s="77" t="s">
        <v>2</v>
      </c>
      <c r="I1474" s="77" t="s">
        <v>10</v>
      </c>
      <c r="J1474" s="79">
        <v>19</v>
      </c>
      <c r="K1474" s="79">
        <v>31</v>
      </c>
      <c r="L1474" s="79">
        <v>51</v>
      </c>
      <c r="M1474" s="80">
        <v>2407.1999999999998</v>
      </c>
      <c r="N1474" s="80">
        <v>126.694736842105</v>
      </c>
      <c r="O1474" s="81">
        <v>1.6315789473684199</v>
      </c>
      <c r="P1474" s="81">
        <v>1.6451612903225801</v>
      </c>
      <c r="Q1474" s="77">
        <v>401.2</v>
      </c>
      <c r="R1474" s="82">
        <v>0.16666666666666699</v>
      </c>
      <c r="S1474" s="77">
        <v>-240.9</v>
      </c>
      <c r="T1474" s="82">
        <v>-0.100074775672981</v>
      </c>
      <c r="U1474" s="83">
        <v>470</v>
      </c>
      <c r="V1474" s="84">
        <v>80</v>
      </c>
    </row>
    <row r="1475" spans="1:22" x14ac:dyDescent="0.25">
      <c r="A1475" s="18" t="str">
        <f t="shared" si="23"/>
        <v>202403-North Central76</v>
      </c>
      <c r="B1475" s="76">
        <v>2024</v>
      </c>
      <c r="C1475" s="77">
        <v>609954</v>
      </c>
      <c r="D1475" s="77" t="s">
        <v>161</v>
      </c>
      <c r="E1475" s="77" t="s">
        <v>471</v>
      </c>
      <c r="F1475" s="77" t="s">
        <v>426</v>
      </c>
      <c r="G1475" s="78" t="s">
        <v>537</v>
      </c>
      <c r="H1475" s="77" t="s">
        <v>2</v>
      </c>
      <c r="I1475" s="77" t="s">
        <v>10</v>
      </c>
      <c r="J1475" s="79">
        <v>8</v>
      </c>
      <c r="K1475" s="79">
        <v>26</v>
      </c>
      <c r="L1475" s="79">
        <v>44</v>
      </c>
      <c r="M1475" s="80">
        <v>2296.3919999999998</v>
      </c>
      <c r="N1475" s="80">
        <v>287.04899999999998</v>
      </c>
      <c r="O1475" s="81">
        <v>3.25</v>
      </c>
      <c r="P1475" s="81">
        <v>1.6923076923076901</v>
      </c>
      <c r="Q1475" s="77">
        <v>544.14200000000005</v>
      </c>
      <c r="R1475" s="82">
        <v>0.23695518883535499</v>
      </c>
      <c r="S1475" s="77">
        <v>268.64199999999897</v>
      </c>
      <c r="T1475" s="82">
        <v>0.11698438245735</v>
      </c>
      <c r="U1475" s="83">
        <v>471</v>
      </c>
      <c r="V1475" s="84">
        <v>76</v>
      </c>
    </row>
    <row r="1476" spans="1:22" x14ac:dyDescent="0.25">
      <c r="A1476" s="18" t="str">
        <f t="shared" si="23"/>
        <v>202401-North West98</v>
      </c>
      <c r="B1476" s="76">
        <v>2024</v>
      </c>
      <c r="C1476" s="77">
        <v>784373</v>
      </c>
      <c r="D1476" s="77" t="s">
        <v>218</v>
      </c>
      <c r="E1476" s="77" t="s">
        <v>475</v>
      </c>
      <c r="F1476" s="77" t="s">
        <v>409</v>
      </c>
      <c r="G1476" s="78" t="s">
        <v>538</v>
      </c>
      <c r="H1476" s="77" t="s">
        <v>9</v>
      </c>
      <c r="I1476" s="77" t="s">
        <v>10</v>
      </c>
      <c r="J1476" s="79">
        <v>10</v>
      </c>
      <c r="K1476" s="79">
        <v>19</v>
      </c>
      <c r="L1476" s="79">
        <v>54</v>
      </c>
      <c r="M1476" s="80">
        <v>2194.768</v>
      </c>
      <c r="N1476" s="80">
        <v>219.4768</v>
      </c>
      <c r="O1476" s="81">
        <v>1.9</v>
      </c>
      <c r="P1476" s="81">
        <v>2.8421052631578898</v>
      </c>
      <c r="Q1476" s="77">
        <v>467.76799999999997</v>
      </c>
      <c r="R1476" s="82">
        <v>0.21312867692621701</v>
      </c>
      <c r="S1476" s="77">
        <v>148.768</v>
      </c>
      <c r="T1476" s="82">
        <v>6.7783018524053607E-2</v>
      </c>
      <c r="U1476" s="83">
        <v>472</v>
      </c>
      <c r="V1476" s="84">
        <v>98</v>
      </c>
    </row>
    <row r="1477" spans="1:22" x14ac:dyDescent="0.25">
      <c r="A1477" s="18" t="str">
        <f t="shared" si="23"/>
        <v>202406-South East65</v>
      </c>
      <c r="B1477" s="76">
        <v>2024</v>
      </c>
      <c r="C1477" s="77">
        <v>688564</v>
      </c>
      <c r="D1477" s="77" t="s">
        <v>176</v>
      </c>
      <c r="E1477" s="77" t="s">
        <v>476</v>
      </c>
      <c r="F1477" s="77" t="s">
        <v>417</v>
      </c>
      <c r="G1477" s="78" t="s">
        <v>534</v>
      </c>
      <c r="H1477" s="77" t="s">
        <v>2</v>
      </c>
      <c r="I1477" s="77" t="s">
        <v>10</v>
      </c>
      <c r="J1477" s="79">
        <v>5</v>
      </c>
      <c r="K1477" s="79">
        <v>9</v>
      </c>
      <c r="L1477" s="79">
        <v>40</v>
      </c>
      <c r="M1477" s="80">
        <v>2188.23</v>
      </c>
      <c r="N1477" s="80">
        <v>437.64600000000002</v>
      </c>
      <c r="O1477" s="81">
        <v>1.8</v>
      </c>
      <c r="P1477" s="81">
        <v>4.4444444444444402</v>
      </c>
      <c r="Q1477" s="77">
        <v>268.73</v>
      </c>
      <c r="R1477" s="82">
        <v>0.12280701754386</v>
      </c>
      <c r="S1477" s="77">
        <v>103.83</v>
      </c>
      <c r="T1477" s="82">
        <v>4.7449308345100999E-2</v>
      </c>
      <c r="U1477" s="83">
        <v>473</v>
      </c>
      <c r="V1477" s="84">
        <v>65</v>
      </c>
    </row>
    <row r="1478" spans="1:22" x14ac:dyDescent="0.25">
      <c r="A1478" s="18" t="str">
        <f t="shared" si="23"/>
        <v>202405-North East81</v>
      </c>
      <c r="B1478" s="76">
        <v>2024</v>
      </c>
      <c r="C1478" s="77">
        <v>354104</v>
      </c>
      <c r="D1478" s="77" t="s">
        <v>89</v>
      </c>
      <c r="E1478" s="77" t="s">
        <v>473</v>
      </c>
      <c r="F1478" s="77" t="s">
        <v>406</v>
      </c>
      <c r="G1478" s="78" t="s">
        <v>535</v>
      </c>
      <c r="H1478" s="77" t="s">
        <v>9</v>
      </c>
      <c r="I1478" s="77" t="s">
        <v>10</v>
      </c>
      <c r="J1478" s="79">
        <v>9</v>
      </c>
      <c r="K1478" s="79">
        <v>19</v>
      </c>
      <c r="L1478" s="79">
        <v>48</v>
      </c>
      <c r="M1478" s="80">
        <v>2176.6640000000002</v>
      </c>
      <c r="N1478" s="80">
        <v>241.85155555555599</v>
      </c>
      <c r="O1478" s="81">
        <v>2.1111111111111098</v>
      </c>
      <c r="P1478" s="81">
        <v>2.5263157894736801</v>
      </c>
      <c r="Q1478" s="77">
        <v>559.16399999999999</v>
      </c>
      <c r="R1478" s="82">
        <v>0.25689036066200399</v>
      </c>
      <c r="S1478" s="77">
        <v>250.26400000000001</v>
      </c>
      <c r="T1478" s="82">
        <v>0.114975944840361</v>
      </c>
      <c r="U1478" s="83">
        <v>474</v>
      </c>
      <c r="V1478" s="84">
        <v>81</v>
      </c>
    </row>
    <row r="1479" spans="1:22" x14ac:dyDescent="0.25">
      <c r="A1479" s="18" t="str">
        <f t="shared" si="23"/>
        <v>202406-South East66</v>
      </c>
      <c r="B1479" s="76">
        <v>2024</v>
      </c>
      <c r="C1479" s="77">
        <v>789083</v>
      </c>
      <c r="D1479" s="77" t="s">
        <v>349</v>
      </c>
      <c r="E1479" s="77" t="s">
        <v>476</v>
      </c>
      <c r="F1479" s="77" t="s">
        <v>417</v>
      </c>
      <c r="G1479" s="78" t="s">
        <v>536</v>
      </c>
      <c r="H1479" s="77" t="s">
        <v>9</v>
      </c>
      <c r="I1479" s="77" t="s">
        <v>10</v>
      </c>
      <c r="J1479" s="79">
        <v>36</v>
      </c>
      <c r="K1479" s="79">
        <v>36</v>
      </c>
      <c r="L1479" s="79">
        <v>78</v>
      </c>
      <c r="M1479" s="80">
        <v>2167.9895999999999</v>
      </c>
      <c r="N1479" s="80">
        <v>60.221933333333297</v>
      </c>
      <c r="O1479" s="81">
        <v>1</v>
      </c>
      <c r="P1479" s="81">
        <v>2.1666666666666701</v>
      </c>
      <c r="Q1479" s="77">
        <v>393.9896</v>
      </c>
      <c r="R1479" s="82">
        <v>0.181730392064611</v>
      </c>
      <c r="S1479" s="77">
        <v>-761.61040000000003</v>
      </c>
      <c r="T1479" s="82">
        <v>-0.35129799515643501</v>
      </c>
      <c r="U1479" s="83">
        <v>475</v>
      </c>
      <c r="V1479" s="84">
        <v>66</v>
      </c>
    </row>
    <row r="1480" spans="1:22" x14ac:dyDescent="0.25">
      <c r="A1480" s="18" t="str">
        <f t="shared" si="23"/>
        <v>202401-North West99</v>
      </c>
      <c r="B1480" s="76">
        <v>2024</v>
      </c>
      <c r="C1480" s="77">
        <v>214228</v>
      </c>
      <c r="D1480" s="77" t="s">
        <v>505</v>
      </c>
      <c r="E1480" s="77" t="s">
        <v>475</v>
      </c>
      <c r="F1480" s="77" t="s">
        <v>525</v>
      </c>
      <c r="G1480" s="78" t="s">
        <v>538</v>
      </c>
      <c r="H1480" s="77" t="s">
        <v>9</v>
      </c>
      <c r="I1480" s="77" t="s">
        <v>10</v>
      </c>
      <c r="J1480" s="79">
        <v>11</v>
      </c>
      <c r="K1480" s="79">
        <v>24</v>
      </c>
      <c r="L1480" s="79">
        <v>51</v>
      </c>
      <c r="M1480" s="80">
        <v>2112.3919999999998</v>
      </c>
      <c r="N1480" s="80">
        <v>192.035636363636</v>
      </c>
      <c r="O1480" s="81">
        <v>2.1818181818181799</v>
      </c>
      <c r="P1480" s="81">
        <v>2.125</v>
      </c>
      <c r="Q1480" s="77">
        <v>576.64200000000005</v>
      </c>
      <c r="R1480" s="82">
        <v>0.27298058314933998</v>
      </c>
      <c r="S1480" s="77">
        <v>222.642</v>
      </c>
      <c r="T1480" s="82">
        <v>0.10539805111930001</v>
      </c>
      <c r="U1480" s="83">
        <v>476</v>
      </c>
      <c r="V1480" s="84">
        <v>99</v>
      </c>
    </row>
    <row r="1481" spans="1:22" x14ac:dyDescent="0.25">
      <c r="A1481" s="18" t="str">
        <f t="shared" si="23"/>
        <v>202402-South West66</v>
      </c>
      <c r="B1481" s="76">
        <v>2024</v>
      </c>
      <c r="C1481" s="77">
        <v>980507</v>
      </c>
      <c r="D1481" s="77" t="s">
        <v>271</v>
      </c>
      <c r="E1481" s="77" t="s">
        <v>474</v>
      </c>
      <c r="F1481" s="77" t="s">
        <v>418</v>
      </c>
      <c r="G1481" s="78" t="s">
        <v>537</v>
      </c>
      <c r="H1481" s="77" t="s">
        <v>9</v>
      </c>
      <c r="I1481" s="77" t="s">
        <v>10</v>
      </c>
      <c r="J1481" s="79">
        <v>10</v>
      </c>
      <c r="K1481" s="79">
        <v>26</v>
      </c>
      <c r="L1481" s="79">
        <v>44</v>
      </c>
      <c r="M1481" s="80">
        <v>2047.6479999999999</v>
      </c>
      <c r="N1481" s="80">
        <v>204.76480000000001</v>
      </c>
      <c r="O1481" s="81">
        <v>2.6</v>
      </c>
      <c r="P1481" s="81">
        <v>1.6923076923076901</v>
      </c>
      <c r="Q1481" s="77">
        <v>400.89800000000002</v>
      </c>
      <c r="R1481" s="82">
        <v>0.195784627045273</v>
      </c>
      <c r="S1481" s="77">
        <v>62.868000000000002</v>
      </c>
      <c r="T1481" s="82">
        <v>3.07025426245136E-2</v>
      </c>
      <c r="U1481" s="83">
        <v>477</v>
      </c>
      <c r="V1481" s="84">
        <v>66</v>
      </c>
    </row>
    <row r="1482" spans="1:22" x14ac:dyDescent="0.25">
      <c r="A1482" s="18" t="str">
        <f t="shared" si="23"/>
        <v>202401-North West100</v>
      </c>
      <c r="B1482" s="76">
        <v>2024</v>
      </c>
      <c r="C1482" s="77">
        <v>713162</v>
      </c>
      <c r="D1482" s="77" t="s">
        <v>188</v>
      </c>
      <c r="E1482" s="77" t="s">
        <v>475</v>
      </c>
      <c r="F1482" s="77" t="s">
        <v>409</v>
      </c>
      <c r="G1482" s="78" t="s">
        <v>536</v>
      </c>
      <c r="H1482" s="77" t="s">
        <v>2</v>
      </c>
      <c r="I1482" s="77" t="s">
        <v>10</v>
      </c>
      <c r="J1482" s="79">
        <v>11</v>
      </c>
      <c r="K1482" s="79">
        <v>20</v>
      </c>
      <c r="L1482" s="79">
        <v>29</v>
      </c>
      <c r="M1482" s="80">
        <v>2013.3679999999999</v>
      </c>
      <c r="N1482" s="80">
        <v>183.03345454545499</v>
      </c>
      <c r="O1482" s="81">
        <v>1.8181818181818199</v>
      </c>
      <c r="P1482" s="81">
        <v>1.45</v>
      </c>
      <c r="Q1482" s="77">
        <v>624.61800000000005</v>
      </c>
      <c r="R1482" s="82">
        <v>0.31023538667546102</v>
      </c>
      <c r="S1482" s="77">
        <v>274.61799999999999</v>
      </c>
      <c r="T1482" s="82">
        <v>0.13639732031104099</v>
      </c>
      <c r="U1482" s="83">
        <v>478</v>
      </c>
      <c r="V1482" s="84">
        <v>100</v>
      </c>
    </row>
    <row r="1483" spans="1:22" x14ac:dyDescent="0.25">
      <c r="A1483" s="18" t="str">
        <f t="shared" si="23"/>
        <v>202403-North Central77</v>
      </c>
      <c r="B1483" s="76">
        <v>2024</v>
      </c>
      <c r="C1483" s="77">
        <v>623122</v>
      </c>
      <c r="D1483" s="77" t="s">
        <v>167</v>
      </c>
      <c r="E1483" s="77" t="s">
        <v>471</v>
      </c>
      <c r="F1483" s="77" t="s">
        <v>419</v>
      </c>
      <c r="G1483" s="78" t="s">
        <v>533</v>
      </c>
      <c r="H1483" s="77" t="s">
        <v>9</v>
      </c>
      <c r="I1483" s="77" t="s">
        <v>10</v>
      </c>
      <c r="J1483" s="79">
        <v>5</v>
      </c>
      <c r="K1483" s="79">
        <v>13</v>
      </c>
      <c r="L1483" s="79">
        <v>36</v>
      </c>
      <c r="M1483" s="80">
        <v>2012.5119999999999</v>
      </c>
      <c r="N1483" s="80">
        <v>402.50240000000002</v>
      </c>
      <c r="O1483" s="81">
        <v>2.6</v>
      </c>
      <c r="P1483" s="81">
        <v>2.7692307692307701</v>
      </c>
      <c r="Q1483" s="77">
        <v>545.26199999999994</v>
      </c>
      <c r="R1483" s="82">
        <v>0.27093602423240198</v>
      </c>
      <c r="S1483" s="77">
        <v>375.96199999999999</v>
      </c>
      <c r="T1483" s="82">
        <v>0.18681230223720399</v>
      </c>
      <c r="U1483" s="83">
        <v>479</v>
      </c>
      <c r="V1483" s="84">
        <v>77</v>
      </c>
    </row>
    <row r="1484" spans="1:22" x14ac:dyDescent="0.25">
      <c r="A1484" s="18" t="str">
        <f t="shared" si="23"/>
        <v>202404-South Central90</v>
      </c>
      <c r="B1484" s="76">
        <v>2024</v>
      </c>
      <c r="C1484" s="77">
        <v>736536</v>
      </c>
      <c r="D1484" s="77" t="s">
        <v>198</v>
      </c>
      <c r="E1484" s="77" t="s">
        <v>472</v>
      </c>
      <c r="F1484" s="77" t="s">
        <v>421</v>
      </c>
      <c r="G1484" s="78" t="s">
        <v>534</v>
      </c>
      <c r="H1484" s="77" t="s">
        <v>9</v>
      </c>
      <c r="I1484" s="77" t="s">
        <v>10</v>
      </c>
      <c r="J1484" s="79">
        <v>3</v>
      </c>
      <c r="K1484" s="79">
        <v>19</v>
      </c>
      <c r="L1484" s="79">
        <v>44</v>
      </c>
      <c r="M1484" s="80">
        <v>1831.5</v>
      </c>
      <c r="N1484" s="80">
        <v>610.5</v>
      </c>
      <c r="O1484" s="81">
        <v>6.3333333333333304</v>
      </c>
      <c r="P1484" s="81">
        <v>2.3157894736842102</v>
      </c>
      <c r="Q1484" s="77">
        <v>0</v>
      </c>
      <c r="R1484" s="82">
        <v>0</v>
      </c>
      <c r="S1484" s="77">
        <v>-104.56</v>
      </c>
      <c r="T1484" s="82">
        <v>-5.7089817089817099E-2</v>
      </c>
      <c r="U1484" s="83">
        <v>480</v>
      </c>
      <c r="V1484" s="84">
        <v>90</v>
      </c>
    </row>
    <row r="1485" spans="1:22" x14ac:dyDescent="0.25">
      <c r="A1485" s="18" t="str">
        <f t="shared" si="23"/>
        <v>202405-North East82</v>
      </c>
      <c r="B1485" s="76">
        <v>2024</v>
      </c>
      <c r="C1485" s="77">
        <v>122003</v>
      </c>
      <c r="D1485" s="77" t="s">
        <v>15</v>
      </c>
      <c r="E1485" s="77" t="s">
        <v>473</v>
      </c>
      <c r="F1485" s="77" t="s">
        <v>423</v>
      </c>
      <c r="G1485" s="78" t="s">
        <v>535</v>
      </c>
      <c r="H1485" s="77" t="s">
        <v>9</v>
      </c>
      <c r="I1485" s="77" t="s">
        <v>10</v>
      </c>
      <c r="J1485" s="79">
        <v>3</v>
      </c>
      <c r="K1485" s="79">
        <v>17</v>
      </c>
      <c r="L1485" s="79">
        <v>32</v>
      </c>
      <c r="M1485" s="80">
        <v>1742.944</v>
      </c>
      <c r="N1485" s="80">
        <v>580.98133333333305</v>
      </c>
      <c r="O1485" s="81">
        <v>5.6666666666666696</v>
      </c>
      <c r="P1485" s="81">
        <v>1.8823529411764699</v>
      </c>
      <c r="Q1485" s="77">
        <v>518.69399999999996</v>
      </c>
      <c r="R1485" s="82">
        <v>0.29759648043769599</v>
      </c>
      <c r="S1485" s="77">
        <v>405.09399999999999</v>
      </c>
      <c r="T1485" s="82">
        <v>0.232419400738062</v>
      </c>
      <c r="U1485" s="83">
        <v>481</v>
      </c>
      <c r="V1485" s="84">
        <v>82</v>
      </c>
    </row>
    <row r="1486" spans="1:22" x14ac:dyDescent="0.25">
      <c r="A1486" s="18" t="str">
        <f t="shared" si="23"/>
        <v>202404-South Central91</v>
      </c>
      <c r="B1486" s="76">
        <v>2024</v>
      </c>
      <c r="C1486" s="77">
        <v>249077</v>
      </c>
      <c r="D1486" s="77" t="s">
        <v>277</v>
      </c>
      <c r="E1486" s="77" t="s">
        <v>472</v>
      </c>
      <c r="F1486" s="77" t="s">
        <v>421</v>
      </c>
      <c r="G1486" s="78" t="s">
        <v>534</v>
      </c>
      <c r="H1486" s="77" t="s">
        <v>2</v>
      </c>
      <c r="I1486" s="77" t="s">
        <v>10</v>
      </c>
      <c r="J1486" s="79">
        <v>10</v>
      </c>
      <c r="K1486" s="79">
        <v>24</v>
      </c>
      <c r="L1486" s="79">
        <v>42</v>
      </c>
      <c r="M1486" s="80">
        <v>1728.24</v>
      </c>
      <c r="N1486" s="80">
        <v>172.82400000000001</v>
      </c>
      <c r="O1486" s="81">
        <v>2.4</v>
      </c>
      <c r="P1486" s="81">
        <v>1.75</v>
      </c>
      <c r="Q1486" s="77">
        <v>212.24</v>
      </c>
      <c r="R1486" s="82">
        <v>0.12280701754386</v>
      </c>
      <c r="S1486" s="77">
        <v>-101.76</v>
      </c>
      <c r="T1486" s="82">
        <v>-5.88807110123594E-2</v>
      </c>
      <c r="U1486" s="83">
        <v>482</v>
      </c>
      <c r="V1486" s="84">
        <v>91</v>
      </c>
    </row>
    <row r="1487" spans="1:22" x14ac:dyDescent="0.25">
      <c r="A1487" s="18" t="str">
        <f t="shared" si="23"/>
        <v>202404-South Central92</v>
      </c>
      <c r="B1487" s="76">
        <v>2024</v>
      </c>
      <c r="C1487" s="77">
        <v>873279</v>
      </c>
      <c r="D1487" s="77" t="s">
        <v>330</v>
      </c>
      <c r="E1487" s="77" t="s">
        <v>472</v>
      </c>
      <c r="F1487" s="77" t="s">
        <v>398</v>
      </c>
      <c r="G1487" s="78" t="s">
        <v>534</v>
      </c>
      <c r="H1487" s="77" t="s">
        <v>9</v>
      </c>
      <c r="I1487" s="77" t="s">
        <v>10</v>
      </c>
      <c r="J1487" s="79">
        <v>6</v>
      </c>
      <c r="K1487" s="79">
        <v>27</v>
      </c>
      <c r="L1487" s="79">
        <v>88</v>
      </c>
      <c r="M1487" s="80">
        <v>1708.7944</v>
      </c>
      <c r="N1487" s="80">
        <v>284.79906666666699</v>
      </c>
      <c r="O1487" s="81">
        <v>4.5</v>
      </c>
      <c r="P1487" s="81">
        <v>3.25925925925926</v>
      </c>
      <c r="Q1487" s="77">
        <v>55.794399999999897</v>
      </c>
      <c r="R1487" s="82">
        <v>3.2651324231867701E-2</v>
      </c>
      <c r="S1487" s="77">
        <v>-143.76560000000001</v>
      </c>
      <c r="T1487" s="82">
        <v>-8.4132766352698798E-2</v>
      </c>
      <c r="U1487" s="83">
        <v>483</v>
      </c>
      <c r="V1487" s="84">
        <v>92</v>
      </c>
    </row>
    <row r="1488" spans="1:22" x14ac:dyDescent="0.25">
      <c r="A1488" s="18" t="str">
        <f t="shared" si="23"/>
        <v>202403-North Central78</v>
      </c>
      <c r="B1488" s="76">
        <v>2024</v>
      </c>
      <c r="C1488" s="77">
        <v>595666</v>
      </c>
      <c r="D1488" s="77" t="s">
        <v>157</v>
      </c>
      <c r="E1488" s="77" t="s">
        <v>471</v>
      </c>
      <c r="F1488" s="77" t="s">
        <v>426</v>
      </c>
      <c r="G1488" s="78" t="s">
        <v>533</v>
      </c>
      <c r="H1488" s="77" t="s">
        <v>9</v>
      </c>
      <c r="I1488" s="77" t="s">
        <v>10</v>
      </c>
      <c r="J1488" s="79">
        <v>8</v>
      </c>
      <c r="K1488" s="79">
        <v>8</v>
      </c>
      <c r="L1488" s="79">
        <v>26</v>
      </c>
      <c r="M1488" s="80">
        <v>1705.7180000000001</v>
      </c>
      <c r="N1488" s="80">
        <v>213.21475000000001</v>
      </c>
      <c r="O1488" s="81">
        <v>1</v>
      </c>
      <c r="P1488" s="81">
        <v>3.25</v>
      </c>
      <c r="Q1488" s="77">
        <v>125.718</v>
      </c>
      <c r="R1488" s="82">
        <v>7.3703859606335798E-2</v>
      </c>
      <c r="S1488" s="77">
        <v>-131.08199999999999</v>
      </c>
      <c r="T1488" s="82">
        <v>-7.6848576376634406E-2</v>
      </c>
      <c r="U1488" s="83">
        <v>484</v>
      </c>
      <c r="V1488" s="84">
        <v>78</v>
      </c>
    </row>
    <row r="1489" spans="1:22" x14ac:dyDescent="0.25">
      <c r="A1489" s="18" t="str">
        <f t="shared" si="23"/>
        <v>202404-South Central93</v>
      </c>
      <c r="B1489" s="76">
        <v>2024</v>
      </c>
      <c r="C1489" s="77">
        <v>466846</v>
      </c>
      <c r="D1489" s="77" t="s">
        <v>122</v>
      </c>
      <c r="E1489" s="77" t="s">
        <v>472</v>
      </c>
      <c r="F1489" s="77" t="s">
        <v>421</v>
      </c>
      <c r="G1489" s="78" t="s">
        <v>534</v>
      </c>
      <c r="H1489" s="77" t="s">
        <v>9</v>
      </c>
      <c r="I1489" s="77" t="s">
        <v>10</v>
      </c>
      <c r="J1489" s="79">
        <v>7</v>
      </c>
      <c r="K1489" s="79">
        <v>10</v>
      </c>
      <c r="L1489" s="79">
        <v>37</v>
      </c>
      <c r="M1489" s="80">
        <v>1629.9462000000001</v>
      </c>
      <c r="N1489" s="80">
        <v>232.84945714285701</v>
      </c>
      <c r="O1489" s="81">
        <v>1.4285714285714299</v>
      </c>
      <c r="P1489" s="81">
        <v>3.7</v>
      </c>
      <c r="Q1489" s="77">
        <v>558.19619999999998</v>
      </c>
      <c r="R1489" s="82">
        <v>0.34246295982039199</v>
      </c>
      <c r="S1489" s="77">
        <v>345.19619999999998</v>
      </c>
      <c r="T1489" s="82">
        <v>0.21178379998063701</v>
      </c>
      <c r="U1489" s="83">
        <v>485</v>
      </c>
      <c r="V1489" s="84">
        <v>93</v>
      </c>
    </row>
    <row r="1490" spans="1:22" x14ac:dyDescent="0.25">
      <c r="A1490" s="18" t="str">
        <f t="shared" si="23"/>
        <v>202406-South East67</v>
      </c>
      <c r="B1490" s="76">
        <v>2024</v>
      </c>
      <c r="C1490" s="77">
        <v>692982</v>
      </c>
      <c r="D1490" s="77" t="s">
        <v>323</v>
      </c>
      <c r="E1490" s="77" t="s">
        <v>476</v>
      </c>
      <c r="F1490" s="77" t="s">
        <v>411</v>
      </c>
      <c r="G1490" s="78" t="s">
        <v>536</v>
      </c>
      <c r="H1490" s="77" t="s">
        <v>9</v>
      </c>
      <c r="I1490" s="77" t="s">
        <v>10</v>
      </c>
      <c r="J1490" s="79">
        <v>9</v>
      </c>
      <c r="K1490" s="79">
        <v>20</v>
      </c>
      <c r="L1490" s="79">
        <v>29</v>
      </c>
      <c r="M1490" s="80">
        <v>1622.9680000000001</v>
      </c>
      <c r="N1490" s="80">
        <v>180.32977777777799</v>
      </c>
      <c r="O1490" s="81">
        <v>2.2222222222222201</v>
      </c>
      <c r="P1490" s="81">
        <v>1.45</v>
      </c>
      <c r="Q1490" s="77">
        <v>570.96799999999996</v>
      </c>
      <c r="R1490" s="82">
        <v>0.35180484150026398</v>
      </c>
      <c r="S1490" s="77">
        <v>269.96800000000002</v>
      </c>
      <c r="T1490" s="82">
        <v>0.16634215831735399</v>
      </c>
      <c r="U1490" s="83">
        <v>486</v>
      </c>
      <c r="V1490" s="84">
        <v>67</v>
      </c>
    </row>
    <row r="1491" spans="1:22" x14ac:dyDescent="0.25">
      <c r="A1491" s="18" t="str">
        <f t="shared" si="23"/>
        <v>202403-North Central79</v>
      </c>
      <c r="B1491" s="76">
        <v>2024</v>
      </c>
      <c r="C1491" s="77">
        <v>828176</v>
      </c>
      <c r="D1491" s="77" t="s">
        <v>231</v>
      </c>
      <c r="E1491" s="77" t="s">
        <v>471</v>
      </c>
      <c r="F1491" s="77" t="s">
        <v>419</v>
      </c>
      <c r="G1491" s="78" t="s">
        <v>533</v>
      </c>
      <c r="H1491" s="77" t="s">
        <v>9</v>
      </c>
      <c r="I1491" s="77" t="s">
        <v>10</v>
      </c>
      <c r="J1491" s="79">
        <v>11</v>
      </c>
      <c r="K1491" s="79">
        <v>11</v>
      </c>
      <c r="L1491" s="79">
        <v>25</v>
      </c>
      <c r="M1491" s="80">
        <v>1614.2</v>
      </c>
      <c r="N1491" s="80">
        <v>146.745454545455</v>
      </c>
      <c r="O1491" s="81">
        <v>1</v>
      </c>
      <c r="P1491" s="81">
        <v>2.2727272727272698</v>
      </c>
      <c r="Q1491" s="77">
        <v>530.20000000000005</v>
      </c>
      <c r="R1491" s="82">
        <v>0.32845991822574699</v>
      </c>
      <c r="S1491" s="77">
        <v>177.1</v>
      </c>
      <c r="T1491" s="82">
        <v>0.109713790112749</v>
      </c>
      <c r="U1491" s="83">
        <v>487</v>
      </c>
      <c r="V1491" s="84">
        <v>79</v>
      </c>
    </row>
    <row r="1492" spans="1:22" x14ac:dyDescent="0.25">
      <c r="A1492" s="18" t="str">
        <f t="shared" si="23"/>
        <v>202405-North East83</v>
      </c>
      <c r="B1492" s="76">
        <v>2024</v>
      </c>
      <c r="C1492" s="77">
        <v>701147</v>
      </c>
      <c r="D1492" s="77" t="s">
        <v>325</v>
      </c>
      <c r="E1492" s="77" t="s">
        <v>473</v>
      </c>
      <c r="F1492" s="77" t="s">
        <v>407</v>
      </c>
      <c r="G1492" s="78" t="s">
        <v>535</v>
      </c>
      <c r="H1492" s="77" t="s">
        <v>9</v>
      </c>
      <c r="I1492" s="77" t="s">
        <v>10</v>
      </c>
      <c r="J1492" s="79">
        <v>21</v>
      </c>
      <c r="K1492" s="79">
        <v>21</v>
      </c>
      <c r="L1492" s="79">
        <v>30</v>
      </c>
      <c r="M1492" s="80">
        <v>1608.56</v>
      </c>
      <c r="N1492" s="80">
        <v>76.598095238095198</v>
      </c>
      <c r="O1492" s="81">
        <v>1</v>
      </c>
      <c r="P1492" s="81">
        <v>1.4285714285714299</v>
      </c>
      <c r="Q1492" s="77">
        <v>525.55999999999995</v>
      </c>
      <c r="R1492" s="82">
        <v>0.32672701049385799</v>
      </c>
      <c r="S1492" s="77">
        <v>-169.54</v>
      </c>
      <c r="T1492" s="82">
        <v>-0.10539861739692601</v>
      </c>
      <c r="U1492" s="83">
        <v>488</v>
      </c>
      <c r="V1492" s="84">
        <v>83</v>
      </c>
    </row>
    <row r="1493" spans="1:22" x14ac:dyDescent="0.25">
      <c r="A1493" s="18" t="str">
        <f t="shared" si="23"/>
        <v>202406-South East68</v>
      </c>
      <c r="B1493" s="76">
        <v>2024</v>
      </c>
      <c r="C1493" s="77">
        <v>635306</v>
      </c>
      <c r="D1493" s="77" t="s">
        <v>170</v>
      </c>
      <c r="E1493" s="77" t="s">
        <v>476</v>
      </c>
      <c r="F1493" s="77" t="s">
        <v>411</v>
      </c>
      <c r="G1493" s="78" t="s">
        <v>536</v>
      </c>
      <c r="H1493" s="77" t="s">
        <v>9</v>
      </c>
      <c r="I1493" s="77" t="s">
        <v>10</v>
      </c>
      <c r="J1493" s="79">
        <v>12</v>
      </c>
      <c r="K1493" s="79">
        <v>16</v>
      </c>
      <c r="L1493" s="79">
        <v>25</v>
      </c>
      <c r="M1493" s="80">
        <v>1419.8</v>
      </c>
      <c r="N1493" s="80">
        <v>118.316666666667</v>
      </c>
      <c r="O1493" s="81">
        <v>1.3333333333333299</v>
      </c>
      <c r="P1493" s="81">
        <v>1.5625</v>
      </c>
      <c r="Q1493" s="77">
        <v>500.8</v>
      </c>
      <c r="R1493" s="82">
        <v>0.35272573601915802</v>
      </c>
      <c r="S1493" s="77">
        <v>111.2</v>
      </c>
      <c r="T1493" s="82">
        <v>7.8320890266234705E-2</v>
      </c>
      <c r="U1493" s="83">
        <v>489</v>
      </c>
      <c r="V1493" s="84">
        <v>68</v>
      </c>
    </row>
    <row r="1494" spans="1:22" x14ac:dyDescent="0.25">
      <c r="A1494" s="18" t="str">
        <f t="shared" si="23"/>
        <v>202404-South Central94</v>
      </c>
      <c r="B1494" s="76">
        <v>2024</v>
      </c>
      <c r="C1494" s="77">
        <v>188132</v>
      </c>
      <c r="D1494" s="77" t="s">
        <v>48</v>
      </c>
      <c r="E1494" s="77" t="s">
        <v>472</v>
      </c>
      <c r="F1494" s="77" t="s">
        <v>400</v>
      </c>
      <c r="G1494" s="78" t="s">
        <v>538</v>
      </c>
      <c r="H1494" s="77" t="s">
        <v>2</v>
      </c>
      <c r="I1494" s="77" t="s">
        <v>10</v>
      </c>
      <c r="J1494" s="79">
        <v>14</v>
      </c>
      <c r="K1494" s="79">
        <v>14</v>
      </c>
      <c r="L1494" s="79">
        <v>31</v>
      </c>
      <c r="M1494" s="80">
        <v>1315.2</v>
      </c>
      <c r="N1494" s="80">
        <v>93.942857142857093</v>
      </c>
      <c r="O1494" s="81">
        <v>1</v>
      </c>
      <c r="P1494" s="81">
        <v>2.21428571428571</v>
      </c>
      <c r="Q1494" s="77">
        <v>219.2</v>
      </c>
      <c r="R1494" s="82">
        <v>0.16666666666666699</v>
      </c>
      <c r="S1494" s="77">
        <v>-200.8</v>
      </c>
      <c r="T1494" s="82">
        <v>-0.152676399026764</v>
      </c>
      <c r="U1494" s="83">
        <v>490</v>
      </c>
      <c r="V1494" s="84">
        <v>94</v>
      </c>
    </row>
    <row r="1495" spans="1:22" x14ac:dyDescent="0.25">
      <c r="A1495" s="18" t="str">
        <f t="shared" si="23"/>
        <v>202401-North West101</v>
      </c>
      <c r="B1495" s="76">
        <v>2024</v>
      </c>
      <c r="C1495" s="77">
        <v>498034</v>
      </c>
      <c r="D1495" s="77" t="s">
        <v>515</v>
      </c>
      <c r="E1495" s="77" t="s">
        <v>475</v>
      </c>
      <c r="F1495" s="77" t="s">
        <v>524</v>
      </c>
      <c r="G1495" s="78" t="s">
        <v>538</v>
      </c>
      <c r="H1495" s="77" t="s">
        <v>9</v>
      </c>
      <c r="I1495" s="77" t="s">
        <v>10</v>
      </c>
      <c r="J1495" s="79">
        <v>7</v>
      </c>
      <c r="K1495" s="79">
        <v>13</v>
      </c>
      <c r="L1495" s="79">
        <v>22</v>
      </c>
      <c r="M1495" s="80">
        <v>1289.424</v>
      </c>
      <c r="N1495" s="80">
        <v>184.20342857142899</v>
      </c>
      <c r="O1495" s="81">
        <v>1.8571428571428601</v>
      </c>
      <c r="P1495" s="81">
        <v>1.6923076923076901</v>
      </c>
      <c r="Q1495" s="77">
        <v>432.42399999999998</v>
      </c>
      <c r="R1495" s="82">
        <v>0.33536214619861299</v>
      </c>
      <c r="S1495" s="77">
        <v>209.42400000000001</v>
      </c>
      <c r="T1495" s="82">
        <v>0.162416706994751</v>
      </c>
      <c r="U1495" s="83">
        <v>491</v>
      </c>
      <c r="V1495" s="84">
        <v>101</v>
      </c>
    </row>
    <row r="1496" spans="1:22" x14ac:dyDescent="0.25">
      <c r="A1496" s="18" t="str">
        <f t="shared" si="23"/>
        <v>202403-North Central80</v>
      </c>
      <c r="B1496" s="76">
        <v>2024</v>
      </c>
      <c r="C1496" s="77">
        <v>864241</v>
      </c>
      <c r="D1496" s="77" t="s">
        <v>129</v>
      </c>
      <c r="E1496" s="77" t="s">
        <v>471</v>
      </c>
      <c r="F1496" s="77" t="s">
        <v>415</v>
      </c>
      <c r="G1496" s="78" t="s">
        <v>537</v>
      </c>
      <c r="H1496" s="77" t="s">
        <v>2</v>
      </c>
      <c r="I1496" s="77" t="s">
        <v>10</v>
      </c>
      <c r="J1496" s="79">
        <v>6</v>
      </c>
      <c r="K1496" s="79">
        <v>6</v>
      </c>
      <c r="L1496" s="79">
        <v>32</v>
      </c>
      <c r="M1496" s="80">
        <v>1253.175</v>
      </c>
      <c r="N1496" s="80">
        <v>208.86250000000001</v>
      </c>
      <c r="O1496" s="81">
        <v>1</v>
      </c>
      <c r="P1496" s="81">
        <v>5.3333333333333304</v>
      </c>
      <c r="Q1496" s="77">
        <v>113.925</v>
      </c>
      <c r="R1496" s="82">
        <v>9.0909090909090898E-2</v>
      </c>
      <c r="S1496" s="77">
        <v>-78.674999999999997</v>
      </c>
      <c r="T1496" s="82">
        <v>-6.2780537434915296E-2</v>
      </c>
      <c r="U1496" s="83">
        <v>492</v>
      </c>
      <c r="V1496" s="84">
        <v>80</v>
      </c>
    </row>
    <row r="1497" spans="1:22" x14ac:dyDescent="0.25">
      <c r="A1497" s="18" t="str">
        <f t="shared" si="23"/>
        <v>202401-North West102</v>
      </c>
      <c r="B1497" s="76">
        <v>2024</v>
      </c>
      <c r="C1497" s="77">
        <v>755634</v>
      </c>
      <c r="D1497" s="77" t="s">
        <v>206</v>
      </c>
      <c r="E1497" s="77" t="s">
        <v>475</v>
      </c>
      <c r="F1497" s="77" t="s">
        <v>416</v>
      </c>
      <c r="G1497" s="78" t="s">
        <v>538</v>
      </c>
      <c r="H1497" s="77" t="s">
        <v>9</v>
      </c>
      <c r="I1497" s="77" t="s">
        <v>10</v>
      </c>
      <c r="J1497" s="79">
        <v>5</v>
      </c>
      <c r="K1497" s="79">
        <v>9</v>
      </c>
      <c r="L1497" s="79">
        <v>38</v>
      </c>
      <c r="M1497" s="80">
        <v>1225.296</v>
      </c>
      <c r="N1497" s="80">
        <v>245.0592</v>
      </c>
      <c r="O1497" s="81">
        <v>1.8</v>
      </c>
      <c r="P1497" s="81">
        <v>4.2222222222222197</v>
      </c>
      <c r="Q1497" s="77">
        <v>402.54599999999999</v>
      </c>
      <c r="R1497" s="82">
        <v>0.32852959611391902</v>
      </c>
      <c r="S1497" s="77">
        <v>243.54599999999999</v>
      </c>
      <c r="T1497" s="82">
        <v>0.198765033102206</v>
      </c>
      <c r="U1497" s="83">
        <v>493</v>
      </c>
      <c r="V1497" s="84">
        <v>102</v>
      </c>
    </row>
    <row r="1498" spans="1:22" x14ac:dyDescent="0.25">
      <c r="A1498" s="18" t="str">
        <f t="shared" si="23"/>
        <v>202405-North East84</v>
      </c>
      <c r="B1498" s="76">
        <v>2024</v>
      </c>
      <c r="C1498" s="77">
        <v>259545</v>
      </c>
      <c r="D1498" s="77" t="s">
        <v>491</v>
      </c>
      <c r="E1498" s="77" t="s">
        <v>473</v>
      </c>
      <c r="F1498" s="77" t="s">
        <v>423</v>
      </c>
      <c r="G1498" s="78" t="s">
        <v>537</v>
      </c>
      <c r="H1498" s="77" t="s">
        <v>2</v>
      </c>
      <c r="I1498" s="77" t="s">
        <v>10</v>
      </c>
      <c r="J1498" s="79">
        <v>12</v>
      </c>
      <c r="K1498" s="79">
        <v>17</v>
      </c>
      <c r="L1498" s="79">
        <v>23</v>
      </c>
      <c r="M1498" s="80">
        <v>1202.7</v>
      </c>
      <c r="N1498" s="80">
        <v>100.22499999999999</v>
      </c>
      <c r="O1498" s="81">
        <v>1.4166666666666701</v>
      </c>
      <c r="P1498" s="81">
        <v>1.3529411764705901</v>
      </c>
      <c r="Q1498" s="77">
        <v>200.45</v>
      </c>
      <c r="R1498" s="82">
        <v>0.16666666666666699</v>
      </c>
      <c r="S1498" s="77">
        <v>-202.25</v>
      </c>
      <c r="T1498" s="82">
        <v>-0.16816329924336901</v>
      </c>
      <c r="U1498" s="83">
        <v>494</v>
      </c>
      <c r="V1498" s="84">
        <v>84</v>
      </c>
    </row>
    <row r="1499" spans="1:22" x14ac:dyDescent="0.25">
      <c r="A1499" s="18" t="str">
        <f t="shared" si="23"/>
        <v>202406-South East69</v>
      </c>
      <c r="B1499" s="76">
        <v>2024</v>
      </c>
      <c r="C1499" s="77">
        <v>989399</v>
      </c>
      <c r="D1499" s="77" t="s">
        <v>600</v>
      </c>
      <c r="E1499" s="77" t="s">
        <v>476</v>
      </c>
      <c r="F1499" s="77" t="s">
        <v>573</v>
      </c>
      <c r="G1499" s="78" t="s">
        <v>536</v>
      </c>
      <c r="H1499" s="77" t="s">
        <v>9</v>
      </c>
      <c r="I1499" s="77" t="s">
        <v>10</v>
      </c>
      <c r="J1499" s="79">
        <v>3</v>
      </c>
      <c r="K1499" s="79">
        <v>8</v>
      </c>
      <c r="L1499" s="79">
        <v>21</v>
      </c>
      <c r="M1499" s="80">
        <v>1199.8320000000001</v>
      </c>
      <c r="N1499" s="80">
        <v>399.94400000000002</v>
      </c>
      <c r="O1499" s="81">
        <v>2.6666666666666701</v>
      </c>
      <c r="P1499" s="81">
        <v>2.625</v>
      </c>
      <c r="Q1499" s="77">
        <v>485.83199999999999</v>
      </c>
      <c r="R1499" s="82">
        <v>0.40491668833636701</v>
      </c>
      <c r="S1499" s="77">
        <v>384.03199999999998</v>
      </c>
      <c r="T1499" s="82">
        <v>0.32007147667340102</v>
      </c>
      <c r="U1499" s="83">
        <v>495</v>
      </c>
      <c r="V1499" s="84">
        <v>69</v>
      </c>
    </row>
    <row r="1500" spans="1:22" x14ac:dyDescent="0.25">
      <c r="A1500" s="18" t="str">
        <f t="shared" si="23"/>
        <v>202406-South East70</v>
      </c>
      <c r="B1500" s="76">
        <v>2024</v>
      </c>
      <c r="C1500" s="77">
        <v>356684</v>
      </c>
      <c r="D1500" s="77" t="s">
        <v>389</v>
      </c>
      <c r="E1500" s="77" t="s">
        <v>476</v>
      </c>
      <c r="F1500" s="77" t="s">
        <v>411</v>
      </c>
      <c r="G1500" s="78" t="s">
        <v>536</v>
      </c>
      <c r="H1500" s="77" t="s">
        <v>9</v>
      </c>
      <c r="I1500" s="77" t="s">
        <v>10</v>
      </c>
      <c r="J1500" s="79">
        <v>8</v>
      </c>
      <c r="K1500" s="79">
        <v>8</v>
      </c>
      <c r="L1500" s="79">
        <v>29</v>
      </c>
      <c r="M1500" s="80">
        <v>1197.3679999999999</v>
      </c>
      <c r="N1500" s="80">
        <v>149.67099999999999</v>
      </c>
      <c r="O1500" s="81">
        <v>1</v>
      </c>
      <c r="P1500" s="81">
        <v>3.625</v>
      </c>
      <c r="Q1500" s="77">
        <v>480.61799999999999</v>
      </c>
      <c r="R1500" s="82">
        <v>0.40139539389728102</v>
      </c>
      <c r="S1500" s="77">
        <v>223.81800000000001</v>
      </c>
      <c r="T1500" s="82">
        <v>0.186924988808787</v>
      </c>
      <c r="U1500" s="83">
        <v>496</v>
      </c>
      <c r="V1500" s="84">
        <v>70</v>
      </c>
    </row>
    <row r="1501" spans="1:22" x14ac:dyDescent="0.25">
      <c r="A1501" s="18" t="str">
        <f t="shared" si="23"/>
        <v>202401-North West103</v>
      </c>
      <c r="B1501" s="76">
        <v>2024</v>
      </c>
      <c r="C1501" s="77">
        <v>609362</v>
      </c>
      <c r="D1501" s="77" t="s">
        <v>321</v>
      </c>
      <c r="E1501" s="77" t="s">
        <v>475</v>
      </c>
      <c r="F1501" s="77" t="s">
        <v>409</v>
      </c>
      <c r="G1501" s="78" t="s">
        <v>538</v>
      </c>
      <c r="H1501" s="77" t="s">
        <v>9</v>
      </c>
      <c r="I1501" s="77" t="s">
        <v>10</v>
      </c>
      <c r="J1501" s="79">
        <v>7</v>
      </c>
      <c r="K1501" s="79">
        <v>9</v>
      </c>
      <c r="L1501" s="79">
        <v>18</v>
      </c>
      <c r="M1501" s="80">
        <v>1196.6559999999999</v>
      </c>
      <c r="N1501" s="80">
        <v>170.95085714285699</v>
      </c>
      <c r="O1501" s="81">
        <v>1.28571428571429</v>
      </c>
      <c r="P1501" s="81">
        <v>2</v>
      </c>
      <c r="Q1501" s="77">
        <v>364.40600000000001</v>
      </c>
      <c r="R1501" s="82">
        <v>0.30452026313326502</v>
      </c>
      <c r="S1501" s="77">
        <v>145.40600000000001</v>
      </c>
      <c r="T1501" s="82">
        <v>0.121510275300504</v>
      </c>
      <c r="U1501" s="83">
        <v>497</v>
      </c>
      <c r="V1501" s="84">
        <v>103</v>
      </c>
    </row>
    <row r="1502" spans="1:22" x14ac:dyDescent="0.25">
      <c r="A1502" s="18" t="str">
        <f t="shared" si="23"/>
        <v>202403-North Central81</v>
      </c>
      <c r="B1502" s="76">
        <v>2024</v>
      </c>
      <c r="C1502" s="77">
        <v>960888</v>
      </c>
      <c r="D1502" s="77" t="s">
        <v>331</v>
      </c>
      <c r="E1502" s="77" t="s">
        <v>471</v>
      </c>
      <c r="F1502" s="77" t="s">
        <v>419</v>
      </c>
      <c r="G1502" s="78" t="s">
        <v>533</v>
      </c>
      <c r="H1502" s="77" t="s">
        <v>9</v>
      </c>
      <c r="I1502" s="77" t="s">
        <v>10</v>
      </c>
      <c r="J1502" s="79">
        <v>7</v>
      </c>
      <c r="K1502" s="79">
        <v>10</v>
      </c>
      <c r="L1502" s="79">
        <v>22</v>
      </c>
      <c r="M1502" s="80">
        <v>1195.0239999999999</v>
      </c>
      <c r="N1502" s="80">
        <v>170.71771428571401</v>
      </c>
      <c r="O1502" s="81">
        <v>1.4285714285714299</v>
      </c>
      <c r="P1502" s="81">
        <v>2.2000000000000002</v>
      </c>
      <c r="Q1502" s="77">
        <v>486.774</v>
      </c>
      <c r="R1502" s="82">
        <v>0.40733407864611898</v>
      </c>
      <c r="S1502" s="77">
        <v>258.774</v>
      </c>
      <c r="T1502" s="82">
        <v>0.21654293135535299</v>
      </c>
      <c r="U1502" s="83">
        <v>498</v>
      </c>
      <c r="V1502" s="84">
        <v>81</v>
      </c>
    </row>
    <row r="1503" spans="1:22" x14ac:dyDescent="0.25">
      <c r="A1503" s="18" t="str">
        <f t="shared" si="23"/>
        <v>202401-North West104</v>
      </c>
      <c r="B1503" s="76">
        <v>2024</v>
      </c>
      <c r="C1503" s="77">
        <v>648045</v>
      </c>
      <c r="D1503" s="77" t="s">
        <v>177</v>
      </c>
      <c r="E1503" s="77" t="s">
        <v>475</v>
      </c>
      <c r="F1503" s="77" t="s">
        <v>409</v>
      </c>
      <c r="G1503" s="78" t="s">
        <v>535</v>
      </c>
      <c r="H1503" s="77" t="s">
        <v>2</v>
      </c>
      <c r="I1503" s="77" t="s">
        <v>10</v>
      </c>
      <c r="J1503" s="79">
        <v>5</v>
      </c>
      <c r="K1503" s="79">
        <v>11</v>
      </c>
      <c r="L1503" s="79">
        <v>29</v>
      </c>
      <c r="M1503" s="80">
        <v>1177.3679999999999</v>
      </c>
      <c r="N1503" s="80">
        <v>235.4736</v>
      </c>
      <c r="O1503" s="81">
        <v>2.2000000000000002</v>
      </c>
      <c r="P1503" s="81">
        <v>2.6363636363636398</v>
      </c>
      <c r="Q1503" s="77">
        <v>461.11799999999999</v>
      </c>
      <c r="R1503" s="82">
        <v>0.39165154819903403</v>
      </c>
      <c r="S1503" s="77">
        <v>300.11799999999999</v>
      </c>
      <c r="T1503" s="82">
        <v>0.25490585781166097</v>
      </c>
      <c r="U1503" s="83">
        <v>499</v>
      </c>
      <c r="V1503" s="84">
        <v>104</v>
      </c>
    </row>
    <row r="1504" spans="1:22" x14ac:dyDescent="0.25">
      <c r="A1504" s="18" t="str">
        <f t="shared" si="23"/>
        <v>202406-South East71</v>
      </c>
      <c r="B1504" s="76">
        <v>2024</v>
      </c>
      <c r="C1504" s="77">
        <v>811829</v>
      </c>
      <c r="D1504" s="77" t="s">
        <v>601</v>
      </c>
      <c r="E1504" s="77" t="s">
        <v>476</v>
      </c>
      <c r="F1504" s="77" t="s">
        <v>576</v>
      </c>
      <c r="G1504" s="78" t="s">
        <v>536</v>
      </c>
      <c r="H1504" s="77" t="s">
        <v>9</v>
      </c>
      <c r="I1504" s="77" t="s">
        <v>10</v>
      </c>
      <c r="J1504" s="79">
        <v>15</v>
      </c>
      <c r="K1504" s="79">
        <v>30</v>
      </c>
      <c r="L1504" s="79">
        <v>39</v>
      </c>
      <c r="M1504" s="80">
        <v>1142.5999999999999</v>
      </c>
      <c r="N1504" s="80">
        <v>76.173333333333304</v>
      </c>
      <c r="O1504" s="81">
        <v>2</v>
      </c>
      <c r="P1504" s="81">
        <v>1.3</v>
      </c>
      <c r="Q1504" s="77">
        <v>157.6</v>
      </c>
      <c r="R1504" s="82">
        <v>0.13793103448275901</v>
      </c>
      <c r="S1504" s="77">
        <v>-339.83</v>
      </c>
      <c r="T1504" s="82">
        <v>-0.29741816908804503</v>
      </c>
      <c r="U1504" s="83">
        <v>500</v>
      </c>
      <c r="V1504" s="84">
        <v>71</v>
      </c>
    </row>
    <row r="1505" spans="1:22" x14ac:dyDescent="0.25">
      <c r="A1505" s="18" t="str">
        <f t="shared" si="23"/>
        <v>202406-South East72</v>
      </c>
      <c r="B1505" s="76">
        <v>2024</v>
      </c>
      <c r="C1505" s="77">
        <v>491604</v>
      </c>
      <c r="D1505" s="77" t="s">
        <v>602</v>
      </c>
      <c r="E1505" s="77" t="s">
        <v>476</v>
      </c>
      <c r="F1505" s="77" t="s">
        <v>573</v>
      </c>
      <c r="G1505" s="78" t="s">
        <v>536</v>
      </c>
      <c r="H1505" s="77" t="s">
        <v>9</v>
      </c>
      <c r="I1505" s="77" t="s">
        <v>10</v>
      </c>
      <c r="J1505" s="79">
        <v>10</v>
      </c>
      <c r="K1505" s="79">
        <v>10</v>
      </c>
      <c r="L1505" s="79">
        <v>19</v>
      </c>
      <c r="M1505" s="80">
        <v>1117.4480000000001</v>
      </c>
      <c r="N1505" s="80">
        <v>111.7448</v>
      </c>
      <c r="O1505" s="81">
        <v>1</v>
      </c>
      <c r="P1505" s="81">
        <v>1.9</v>
      </c>
      <c r="Q1505" s="77">
        <v>248.94800000000001</v>
      </c>
      <c r="R1505" s="82">
        <v>0.22278262612667399</v>
      </c>
      <c r="S1505" s="77">
        <v>-72.052000000000007</v>
      </c>
      <c r="T1505" s="82">
        <v>-6.4479063007853707E-2</v>
      </c>
      <c r="U1505" s="83">
        <v>501</v>
      </c>
      <c r="V1505" s="84">
        <v>72</v>
      </c>
    </row>
    <row r="1506" spans="1:22" x14ac:dyDescent="0.25">
      <c r="A1506" s="18" t="str">
        <f t="shared" si="23"/>
        <v>202403-North Central82</v>
      </c>
      <c r="B1506" s="76">
        <v>2024</v>
      </c>
      <c r="C1506" s="77">
        <v>692546</v>
      </c>
      <c r="D1506" s="77" t="s">
        <v>186</v>
      </c>
      <c r="E1506" s="77" t="s">
        <v>471</v>
      </c>
      <c r="F1506" s="77" t="s">
        <v>419</v>
      </c>
      <c r="G1506" s="78" t="s">
        <v>533</v>
      </c>
      <c r="H1506" s="77" t="s">
        <v>9</v>
      </c>
      <c r="I1506" s="77" t="s">
        <v>10</v>
      </c>
      <c r="J1506" s="79">
        <v>7</v>
      </c>
      <c r="K1506" s="79">
        <v>16</v>
      </c>
      <c r="L1506" s="79">
        <v>25</v>
      </c>
      <c r="M1506" s="80">
        <v>1100.5999999999999</v>
      </c>
      <c r="N1506" s="80">
        <v>157.228571428571</v>
      </c>
      <c r="O1506" s="81">
        <v>2.28571428571429</v>
      </c>
      <c r="P1506" s="81">
        <v>1.5625</v>
      </c>
      <c r="Q1506" s="77">
        <v>306.35000000000002</v>
      </c>
      <c r="R1506" s="82">
        <v>0.27834817372342402</v>
      </c>
      <c r="S1506" s="77">
        <v>71.75</v>
      </c>
      <c r="T1506" s="82">
        <v>6.5191713610757804E-2</v>
      </c>
      <c r="U1506" s="83">
        <v>502</v>
      </c>
      <c r="V1506" s="84">
        <v>82</v>
      </c>
    </row>
    <row r="1507" spans="1:22" x14ac:dyDescent="0.25">
      <c r="A1507" s="18" t="str">
        <f t="shared" si="23"/>
        <v>202405-North East85</v>
      </c>
      <c r="B1507" s="76">
        <v>2024</v>
      </c>
      <c r="C1507" s="77">
        <v>703561</v>
      </c>
      <c r="D1507" s="77" t="s">
        <v>520</v>
      </c>
      <c r="E1507" s="77" t="s">
        <v>473</v>
      </c>
      <c r="F1507" s="77" t="s">
        <v>423</v>
      </c>
      <c r="G1507" s="78" t="s">
        <v>535</v>
      </c>
      <c r="H1507" s="77" t="s">
        <v>9</v>
      </c>
      <c r="I1507" s="77" t="s">
        <v>10</v>
      </c>
      <c r="J1507" s="79">
        <v>2</v>
      </c>
      <c r="K1507" s="79">
        <v>6</v>
      </c>
      <c r="L1507" s="79">
        <v>36</v>
      </c>
      <c r="M1507" s="80">
        <v>1070.1120000000001</v>
      </c>
      <c r="N1507" s="80">
        <v>535.05600000000004</v>
      </c>
      <c r="O1507" s="81">
        <v>3</v>
      </c>
      <c r="P1507" s="81">
        <v>6</v>
      </c>
      <c r="Q1507" s="77">
        <v>333.61200000000002</v>
      </c>
      <c r="R1507" s="82">
        <v>0.31175428366376601</v>
      </c>
      <c r="S1507" s="77">
        <v>263.012</v>
      </c>
      <c r="T1507" s="82">
        <v>0.24577988098442</v>
      </c>
      <c r="U1507" s="83">
        <v>503</v>
      </c>
      <c r="V1507" s="84">
        <v>85</v>
      </c>
    </row>
    <row r="1508" spans="1:22" x14ac:dyDescent="0.25">
      <c r="A1508" s="18" t="str">
        <f t="shared" si="23"/>
        <v>202405-North East86</v>
      </c>
      <c r="B1508" s="76">
        <v>2024</v>
      </c>
      <c r="C1508" s="77">
        <v>234303</v>
      </c>
      <c r="D1508" s="77" t="s">
        <v>61</v>
      </c>
      <c r="E1508" s="77" t="s">
        <v>473</v>
      </c>
      <c r="F1508" s="77" t="s">
        <v>423</v>
      </c>
      <c r="G1508" s="78" t="s">
        <v>535</v>
      </c>
      <c r="H1508" s="77" t="s">
        <v>9</v>
      </c>
      <c r="I1508" s="77" t="s">
        <v>10</v>
      </c>
      <c r="J1508" s="79">
        <v>4</v>
      </c>
      <c r="K1508" s="79">
        <v>13</v>
      </c>
      <c r="L1508" s="79">
        <v>27</v>
      </c>
      <c r="M1508" s="80">
        <v>1054.184</v>
      </c>
      <c r="N1508" s="80">
        <v>263.54599999999999</v>
      </c>
      <c r="O1508" s="81">
        <v>3.25</v>
      </c>
      <c r="P1508" s="81">
        <v>2.0769230769230802</v>
      </c>
      <c r="Q1508" s="77">
        <v>373.18400000000003</v>
      </c>
      <c r="R1508" s="82">
        <v>0.354002716793273</v>
      </c>
      <c r="S1508" s="77">
        <v>230.88399999999999</v>
      </c>
      <c r="T1508" s="82">
        <v>0.21901679403216101</v>
      </c>
      <c r="U1508" s="83">
        <v>504</v>
      </c>
      <c r="V1508" s="84">
        <v>86</v>
      </c>
    </row>
    <row r="1509" spans="1:22" x14ac:dyDescent="0.25">
      <c r="A1509" s="18" t="str">
        <f t="shared" si="23"/>
        <v>202401-North West105</v>
      </c>
      <c r="B1509" s="76">
        <v>2024</v>
      </c>
      <c r="C1509" s="77">
        <v>358146</v>
      </c>
      <c r="D1509" s="77" t="s">
        <v>456</v>
      </c>
      <c r="E1509" s="77" t="s">
        <v>475</v>
      </c>
      <c r="F1509" s="77" t="s">
        <v>409</v>
      </c>
      <c r="G1509" s="78" t="s">
        <v>538</v>
      </c>
      <c r="H1509" s="77" t="s">
        <v>9</v>
      </c>
      <c r="I1509" s="77" t="s">
        <v>10</v>
      </c>
      <c r="J1509" s="79">
        <v>8</v>
      </c>
      <c r="K1509" s="79">
        <v>8</v>
      </c>
      <c r="L1509" s="79">
        <v>17</v>
      </c>
      <c r="M1509" s="80">
        <v>1032.664</v>
      </c>
      <c r="N1509" s="80">
        <v>129.083</v>
      </c>
      <c r="O1509" s="81">
        <v>1</v>
      </c>
      <c r="P1509" s="81">
        <v>2.125</v>
      </c>
      <c r="Q1509" s="77">
        <v>387.16399999999999</v>
      </c>
      <c r="R1509" s="82">
        <v>0.37491768861895097</v>
      </c>
      <c r="S1509" s="77">
        <v>139.16399999999999</v>
      </c>
      <c r="T1509" s="82">
        <v>0.134762129792459</v>
      </c>
      <c r="U1509" s="83">
        <v>505</v>
      </c>
      <c r="V1509" s="84">
        <v>105</v>
      </c>
    </row>
    <row r="1510" spans="1:22" x14ac:dyDescent="0.25">
      <c r="A1510" s="18" t="str">
        <f t="shared" si="23"/>
        <v>202404-South Central95</v>
      </c>
      <c r="B1510" s="76">
        <v>2024</v>
      </c>
      <c r="C1510" s="77">
        <v>762662</v>
      </c>
      <c r="D1510" s="77" t="s">
        <v>326</v>
      </c>
      <c r="E1510" s="77" t="s">
        <v>472</v>
      </c>
      <c r="F1510" s="77" t="s">
        <v>421</v>
      </c>
      <c r="G1510" s="78" t="s">
        <v>534</v>
      </c>
      <c r="H1510" s="77" t="s">
        <v>9</v>
      </c>
      <c r="I1510" s="77" t="s">
        <v>10</v>
      </c>
      <c r="J1510" s="79">
        <v>8</v>
      </c>
      <c r="K1510" s="79">
        <v>15</v>
      </c>
      <c r="L1510" s="79">
        <v>24</v>
      </c>
      <c r="M1510" s="80">
        <v>1024.6079999999999</v>
      </c>
      <c r="N1510" s="80">
        <v>128.07599999999999</v>
      </c>
      <c r="O1510" s="81">
        <v>1.875</v>
      </c>
      <c r="P1510" s="81">
        <v>1.6</v>
      </c>
      <c r="Q1510" s="77">
        <v>318.608</v>
      </c>
      <c r="R1510" s="82">
        <v>0.31095599487804099</v>
      </c>
      <c r="S1510" s="77">
        <v>71.608000000000004</v>
      </c>
      <c r="T1510" s="82">
        <v>6.9888191386364401E-2</v>
      </c>
      <c r="U1510" s="83">
        <v>506</v>
      </c>
      <c r="V1510" s="84">
        <v>95</v>
      </c>
    </row>
    <row r="1511" spans="1:22" x14ac:dyDescent="0.25">
      <c r="A1511" s="18" t="str">
        <f t="shared" si="23"/>
        <v>202403-North Central83</v>
      </c>
      <c r="B1511" s="76">
        <v>2024</v>
      </c>
      <c r="C1511" s="77">
        <v>130897</v>
      </c>
      <c r="D1511" s="77" t="s">
        <v>294</v>
      </c>
      <c r="E1511" s="77" t="s">
        <v>471</v>
      </c>
      <c r="F1511" s="77" t="s">
        <v>419</v>
      </c>
      <c r="G1511" s="78" t="s">
        <v>533</v>
      </c>
      <c r="H1511" s="77" t="s">
        <v>9</v>
      </c>
      <c r="I1511" s="77" t="s">
        <v>10</v>
      </c>
      <c r="J1511" s="79">
        <v>4</v>
      </c>
      <c r="K1511" s="79">
        <v>6</v>
      </c>
      <c r="L1511" s="79">
        <v>15</v>
      </c>
      <c r="M1511" s="80">
        <v>991.88</v>
      </c>
      <c r="N1511" s="80">
        <v>247.97</v>
      </c>
      <c r="O1511" s="81">
        <v>1.5</v>
      </c>
      <c r="P1511" s="81">
        <v>2.5</v>
      </c>
      <c r="Q1511" s="77">
        <v>421.88</v>
      </c>
      <c r="R1511" s="82">
        <v>0.42533370972294998</v>
      </c>
      <c r="S1511" s="77">
        <v>291.27999999999997</v>
      </c>
      <c r="T1511" s="82">
        <v>0.29366455619631399</v>
      </c>
      <c r="U1511" s="83">
        <v>507</v>
      </c>
      <c r="V1511" s="84">
        <v>83</v>
      </c>
    </row>
    <row r="1512" spans="1:22" x14ac:dyDescent="0.25">
      <c r="A1512" s="18" t="str">
        <f t="shared" si="23"/>
        <v>202403-North Central84</v>
      </c>
      <c r="B1512" s="76">
        <v>2024</v>
      </c>
      <c r="C1512" s="77">
        <v>583353</v>
      </c>
      <c r="D1512" s="77" t="s">
        <v>151</v>
      </c>
      <c r="E1512" s="77" t="s">
        <v>471</v>
      </c>
      <c r="F1512" s="77" t="s">
        <v>426</v>
      </c>
      <c r="G1512" s="78" t="s">
        <v>538</v>
      </c>
      <c r="H1512" s="77" t="s">
        <v>2</v>
      </c>
      <c r="I1512" s="77" t="s">
        <v>10</v>
      </c>
      <c r="J1512" s="79">
        <v>7</v>
      </c>
      <c r="K1512" s="79">
        <v>7</v>
      </c>
      <c r="L1512" s="79">
        <v>17</v>
      </c>
      <c r="M1512" s="80">
        <v>973.2</v>
      </c>
      <c r="N1512" s="80">
        <v>139.02857142857101</v>
      </c>
      <c r="O1512" s="81">
        <v>1</v>
      </c>
      <c r="P1512" s="81">
        <v>2.4285714285714302</v>
      </c>
      <c r="Q1512" s="77">
        <v>162.19999999999999</v>
      </c>
      <c r="R1512" s="82">
        <v>0.16666666666666699</v>
      </c>
      <c r="S1512" s="77">
        <v>-62.5</v>
      </c>
      <c r="T1512" s="82">
        <v>-6.4221126181668697E-2</v>
      </c>
      <c r="U1512" s="83">
        <v>508</v>
      </c>
      <c r="V1512" s="84">
        <v>84</v>
      </c>
    </row>
    <row r="1513" spans="1:22" x14ac:dyDescent="0.25">
      <c r="A1513" s="18" t="str">
        <f t="shared" si="23"/>
        <v>202406-South East73</v>
      </c>
      <c r="B1513" s="76">
        <v>2024</v>
      </c>
      <c r="C1513" s="77">
        <v>553426</v>
      </c>
      <c r="D1513" s="77" t="s">
        <v>142</v>
      </c>
      <c r="E1513" s="77" t="s">
        <v>476</v>
      </c>
      <c r="F1513" s="77" t="s">
        <v>411</v>
      </c>
      <c r="G1513" s="78" t="s">
        <v>536</v>
      </c>
      <c r="H1513" s="77" t="s">
        <v>9</v>
      </c>
      <c r="I1513" s="77" t="s">
        <v>10</v>
      </c>
      <c r="J1513" s="79">
        <v>5</v>
      </c>
      <c r="K1513" s="79">
        <v>9</v>
      </c>
      <c r="L1513" s="79">
        <v>14</v>
      </c>
      <c r="M1513" s="80">
        <v>874.28800000000001</v>
      </c>
      <c r="N1513" s="80">
        <v>174.85759999999999</v>
      </c>
      <c r="O1513" s="81">
        <v>1.8</v>
      </c>
      <c r="P1513" s="81">
        <v>1.55555555555556</v>
      </c>
      <c r="Q1513" s="77">
        <v>278.28800000000001</v>
      </c>
      <c r="R1513" s="82">
        <v>0.31830243581062501</v>
      </c>
      <c r="S1513" s="77">
        <v>113.38800000000001</v>
      </c>
      <c r="T1513" s="82">
        <v>0.129691817799169</v>
      </c>
      <c r="U1513" s="83">
        <v>509</v>
      </c>
      <c r="V1513" s="84">
        <v>73</v>
      </c>
    </row>
    <row r="1514" spans="1:22" x14ac:dyDescent="0.25">
      <c r="A1514" s="18" t="str">
        <f t="shared" si="23"/>
        <v>202402-South West67</v>
      </c>
      <c r="B1514" s="76">
        <v>2024</v>
      </c>
      <c r="C1514" s="77">
        <v>609954</v>
      </c>
      <c r="D1514" s="77" t="s">
        <v>161</v>
      </c>
      <c r="E1514" s="77" t="s">
        <v>474</v>
      </c>
      <c r="F1514" s="77" t="s">
        <v>418</v>
      </c>
      <c r="G1514" s="78" t="s">
        <v>537</v>
      </c>
      <c r="H1514" s="77" t="s">
        <v>2</v>
      </c>
      <c r="I1514" s="77" t="s">
        <v>10</v>
      </c>
      <c r="J1514" s="79">
        <v>2</v>
      </c>
      <c r="K1514" s="79">
        <v>5</v>
      </c>
      <c r="L1514" s="79">
        <v>14</v>
      </c>
      <c r="M1514" s="80">
        <v>818.90200000000004</v>
      </c>
      <c r="N1514" s="80">
        <v>409.45100000000002</v>
      </c>
      <c r="O1514" s="81">
        <v>2.5</v>
      </c>
      <c r="P1514" s="81">
        <v>2.8</v>
      </c>
      <c r="Q1514" s="77">
        <v>239.40199999999999</v>
      </c>
      <c r="R1514" s="82">
        <v>0.29234511577697903</v>
      </c>
      <c r="S1514" s="77">
        <v>171.90199999999999</v>
      </c>
      <c r="T1514" s="82">
        <v>0.20991767024625699</v>
      </c>
      <c r="U1514" s="83">
        <v>510</v>
      </c>
      <c r="V1514" s="84">
        <v>67</v>
      </c>
    </row>
    <row r="1515" spans="1:22" x14ac:dyDescent="0.25">
      <c r="A1515" s="18" t="str">
        <f t="shared" si="23"/>
        <v>202404-South Central96</v>
      </c>
      <c r="B1515" s="76">
        <v>2024</v>
      </c>
      <c r="C1515" s="77">
        <v>196519</v>
      </c>
      <c r="D1515" s="77" t="s">
        <v>278</v>
      </c>
      <c r="E1515" s="77" t="s">
        <v>472</v>
      </c>
      <c r="F1515" s="77" t="s">
        <v>421</v>
      </c>
      <c r="G1515" s="78" t="s">
        <v>538</v>
      </c>
      <c r="H1515" s="77" t="s">
        <v>2</v>
      </c>
      <c r="I1515" s="77" t="s">
        <v>10</v>
      </c>
      <c r="J1515" s="79">
        <v>8</v>
      </c>
      <c r="K1515" s="79">
        <v>8</v>
      </c>
      <c r="L1515" s="79">
        <v>41</v>
      </c>
      <c r="M1515" s="80">
        <v>713.11</v>
      </c>
      <c r="N1515" s="80">
        <v>89.138750000000002</v>
      </c>
      <c r="O1515" s="81">
        <v>1</v>
      </c>
      <c r="P1515" s="81">
        <v>5.125</v>
      </c>
      <c r="Q1515" s="77">
        <v>98.3599999999999</v>
      </c>
      <c r="R1515" s="82">
        <v>0.13793103448275901</v>
      </c>
      <c r="S1515" s="77">
        <v>-141.63999999999999</v>
      </c>
      <c r="T1515" s="82">
        <v>-0.19862293334829201</v>
      </c>
      <c r="U1515" s="83">
        <v>511</v>
      </c>
      <c r="V1515" s="84">
        <v>96</v>
      </c>
    </row>
    <row r="1516" spans="1:22" x14ac:dyDescent="0.25">
      <c r="A1516" s="18" t="str">
        <f t="shared" si="23"/>
        <v>202405-North East87</v>
      </c>
      <c r="B1516" s="76">
        <v>2024</v>
      </c>
      <c r="C1516" s="77">
        <v>327287</v>
      </c>
      <c r="D1516" s="77" t="s">
        <v>81</v>
      </c>
      <c r="E1516" s="77" t="s">
        <v>473</v>
      </c>
      <c r="F1516" s="77" t="s">
        <v>407</v>
      </c>
      <c r="G1516" s="78" t="s">
        <v>535</v>
      </c>
      <c r="H1516" s="77" t="s">
        <v>9</v>
      </c>
      <c r="I1516" s="77" t="s">
        <v>10</v>
      </c>
      <c r="J1516" s="79">
        <v>11</v>
      </c>
      <c r="K1516" s="79">
        <v>11</v>
      </c>
      <c r="L1516" s="79">
        <v>11</v>
      </c>
      <c r="M1516" s="80">
        <v>658.31200000000001</v>
      </c>
      <c r="N1516" s="80">
        <v>59.846545454545499</v>
      </c>
      <c r="O1516" s="81">
        <v>1</v>
      </c>
      <c r="P1516" s="81">
        <v>1</v>
      </c>
      <c r="Q1516" s="77">
        <v>215.81200000000001</v>
      </c>
      <c r="R1516" s="82">
        <v>0.327826319435161</v>
      </c>
      <c r="S1516" s="77">
        <v>-148.28800000000001</v>
      </c>
      <c r="T1516" s="82">
        <v>-0.225254894335816</v>
      </c>
      <c r="U1516" s="83">
        <v>512</v>
      </c>
      <c r="V1516" s="84">
        <v>87</v>
      </c>
    </row>
    <row r="1517" spans="1:22" x14ac:dyDescent="0.25">
      <c r="A1517" s="18" t="str">
        <f t="shared" si="23"/>
        <v>202405-North East88</v>
      </c>
      <c r="B1517" s="76">
        <v>2024</v>
      </c>
      <c r="C1517" s="77">
        <v>648045</v>
      </c>
      <c r="D1517" s="77" t="s">
        <v>177</v>
      </c>
      <c r="E1517" s="77" t="s">
        <v>473</v>
      </c>
      <c r="F1517" s="77" t="s">
        <v>423</v>
      </c>
      <c r="G1517" s="78" t="s">
        <v>535</v>
      </c>
      <c r="H1517" s="77" t="s">
        <v>2</v>
      </c>
      <c r="I1517" s="77" t="s">
        <v>10</v>
      </c>
      <c r="J1517" s="79">
        <v>6</v>
      </c>
      <c r="K1517" s="79">
        <v>8</v>
      </c>
      <c r="L1517" s="79">
        <v>26</v>
      </c>
      <c r="M1517" s="80">
        <v>616.59199999999998</v>
      </c>
      <c r="N1517" s="80">
        <v>102.765333333333</v>
      </c>
      <c r="O1517" s="81">
        <v>1.3333333333333299</v>
      </c>
      <c r="P1517" s="81">
        <v>3.25</v>
      </c>
      <c r="Q1517" s="77">
        <v>209.09200000000001</v>
      </c>
      <c r="R1517" s="82">
        <v>0.33910916781275102</v>
      </c>
      <c r="S1517" s="77">
        <v>8.2920000000000105</v>
      </c>
      <c r="T1517" s="82">
        <v>1.34481147987648E-2</v>
      </c>
      <c r="U1517" s="83">
        <v>513</v>
      </c>
      <c r="V1517" s="84">
        <v>88</v>
      </c>
    </row>
    <row r="1518" spans="1:22" x14ac:dyDescent="0.25">
      <c r="A1518" s="18" t="str">
        <f t="shared" si="23"/>
        <v>202405-North East89</v>
      </c>
      <c r="B1518" s="76">
        <v>2024</v>
      </c>
      <c r="C1518" s="77">
        <v>476374</v>
      </c>
      <c r="D1518" s="77" t="s">
        <v>125</v>
      </c>
      <c r="E1518" s="77" t="s">
        <v>473</v>
      </c>
      <c r="F1518" s="77" t="s">
        <v>423</v>
      </c>
      <c r="G1518" s="78" t="s">
        <v>535</v>
      </c>
      <c r="H1518" s="77" t="s">
        <v>9</v>
      </c>
      <c r="I1518" s="77" t="s">
        <v>10</v>
      </c>
      <c r="J1518" s="79">
        <v>6</v>
      </c>
      <c r="K1518" s="79">
        <v>9</v>
      </c>
      <c r="L1518" s="79">
        <v>9</v>
      </c>
      <c r="M1518" s="80">
        <v>569.52800000000002</v>
      </c>
      <c r="N1518" s="80">
        <v>94.921333333333294</v>
      </c>
      <c r="O1518" s="81">
        <v>1.5</v>
      </c>
      <c r="P1518" s="81">
        <v>1</v>
      </c>
      <c r="Q1518" s="77">
        <v>222.27799999999999</v>
      </c>
      <c r="R1518" s="82">
        <v>0.39028458653481501</v>
      </c>
      <c r="S1518" s="77">
        <v>20.378</v>
      </c>
      <c r="T1518" s="82">
        <v>3.5780505962832401E-2</v>
      </c>
      <c r="U1518" s="83">
        <v>514</v>
      </c>
      <c r="V1518" s="84">
        <v>89</v>
      </c>
    </row>
    <row r="1519" spans="1:22" x14ac:dyDescent="0.25">
      <c r="A1519" s="18" t="str">
        <f t="shared" si="23"/>
        <v>202405-North East90</v>
      </c>
      <c r="B1519" s="76">
        <v>2024</v>
      </c>
      <c r="C1519" s="77">
        <v>962009</v>
      </c>
      <c r="D1519" s="77" t="s">
        <v>382</v>
      </c>
      <c r="E1519" s="77" t="s">
        <v>473</v>
      </c>
      <c r="F1519" s="77" t="s">
        <v>406</v>
      </c>
      <c r="G1519" s="78" t="s">
        <v>535</v>
      </c>
      <c r="H1519" s="77" t="s">
        <v>9</v>
      </c>
      <c r="I1519" s="77" t="s">
        <v>10</v>
      </c>
      <c r="J1519" s="79">
        <v>8</v>
      </c>
      <c r="K1519" s="79">
        <v>8</v>
      </c>
      <c r="L1519" s="79">
        <v>10</v>
      </c>
      <c r="M1519" s="80">
        <v>459.6</v>
      </c>
      <c r="N1519" s="80">
        <v>57.45</v>
      </c>
      <c r="O1519" s="81">
        <v>1</v>
      </c>
      <c r="P1519" s="81">
        <v>1.25</v>
      </c>
      <c r="Q1519" s="77">
        <v>76.599999999999994</v>
      </c>
      <c r="R1519" s="82">
        <v>0.16666666666666699</v>
      </c>
      <c r="S1519" s="77">
        <v>-188.2</v>
      </c>
      <c r="T1519" s="82">
        <v>-0.40948651000870301</v>
      </c>
      <c r="U1519" s="83">
        <v>515</v>
      </c>
      <c r="V1519" s="84">
        <v>90</v>
      </c>
    </row>
    <row r="1520" spans="1:22" x14ac:dyDescent="0.25">
      <c r="A1520" s="18" t="str">
        <f t="shared" si="23"/>
        <v>202405-North East91</v>
      </c>
      <c r="B1520" s="76">
        <v>2024</v>
      </c>
      <c r="C1520" s="77">
        <v>707741</v>
      </c>
      <c r="D1520" s="77" t="s">
        <v>364</v>
      </c>
      <c r="E1520" s="77" t="s">
        <v>473</v>
      </c>
      <c r="F1520" s="77" t="s">
        <v>423</v>
      </c>
      <c r="G1520" s="78" t="s">
        <v>535</v>
      </c>
      <c r="H1520" s="77" t="s">
        <v>9</v>
      </c>
      <c r="I1520" s="77" t="s">
        <v>10</v>
      </c>
      <c r="J1520" s="79">
        <v>5</v>
      </c>
      <c r="K1520" s="79">
        <v>5</v>
      </c>
      <c r="L1520" s="79">
        <v>8</v>
      </c>
      <c r="M1520" s="80">
        <v>335.13600000000002</v>
      </c>
      <c r="N1520" s="80">
        <v>67.027199999999993</v>
      </c>
      <c r="O1520" s="81">
        <v>1</v>
      </c>
      <c r="P1520" s="81">
        <v>1.6</v>
      </c>
      <c r="Q1520" s="77">
        <v>102.636</v>
      </c>
      <c r="R1520" s="82">
        <v>0.30625179031796101</v>
      </c>
      <c r="S1520" s="77">
        <v>-62.863999999999997</v>
      </c>
      <c r="T1520" s="82">
        <v>-0.18757758044495401</v>
      </c>
      <c r="U1520" s="83">
        <v>516</v>
      </c>
      <c r="V1520" s="84">
        <v>91</v>
      </c>
    </row>
    <row r="1521" spans="1:22" x14ac:dyDescent="0.25">
      <c r="A1521" s="18" t="str">
        <f t="shared" si="23"/>
        <v>202403-North Central85</v>
      </c>
      <c r="B1521" s="76">
        <v>2024</v>
      </c>
      <c r="C1521" s="77">
        <v>114251</v>
      </c>
      <c r="D1521" s="77" t="s">
        <v>13</v>
      </c>
      <c r="E1521" s="77" t="s">
        <v>471</v>
      </c>
      <c r="F1521" s="77" t="s">
        <v>419</v>
      </c>
      <c r="G1521" s="78" t="s">
        <v>533</v>
      </c>
      <c r="H1521" s="77" t="s">
        <v>9</v>
      </c>
      <c r="I1521" s="77" t="s">
        <v>10</v>
      </c>
      <c r="J1521" s="79">
        <v>4</v>
      </c>
      <c r="K1521" s="79">
        <v>5</v>
      </c>
      <c r="L1521" s="79">
        <v>5</v>
      </c>
      <c r="M1521" s="80">
        <v>247.96</v>
      </c>
      <c r="N1521" s="80">
        <v>61.99</v>
      </c>
      <c r="O1521" s="81">
        <v>1.25</v>
      </c>
      <c r="P1521" s="81">
        <v>1</v>
      </c>
      <c r="Q1521" s="77">
        <v>74.959999999999994</v>
      </c>
      <c r="R1521" s="82">
        <v>0.30230682368123901</v>
      </c>
      <c r="S1521" s="77">
        <v>-54.54</v>
      </c>
      <c r="T1521" s="82">
        <v>-0.21995483142442299</v>
      </c>
      <c r="U1521" s="83">
        <v>517</v>
      </c>
      <c r="V1521" s="84">
        <v>85</v>
      </c>
    </row>
    <row r="1522" spans="1:22" x14ac:dyDescent="0.25">
      <c r="A1522" s="18" t="str">
        <f t="shared" si="23"/>
        <v>202405-North East92</v>
      </c>
      <c r="B1522" s="76">
        <v>2024</v>
      </c>
      <c r="C1522" s="77">
        <v>667972</v>
      </c>
      <c r="D1522" s="77" t="s">
        <v>345</v>
      </c>
      <c r="E1522" s="77" t="s">
        <v>473</v>
      </c>
      <c r="F1522" s="77" t="s">
        <v>407</v>
      </c>
      <c r="G1522" s="78" t="s">
        <v>535</v>
      </c>
      <c r="H1522" s="77" t="s">
        <v>9</v>
      </c>
      <c r="I1522" s="77" t="s">
        <v>10</v>
      </c>
      <c r="J1522" s="79">
        <v>2</v>
      </c>
      <c r="K1522" s="79">
        <v>3</v>
      </c>
      <c r="L1522" s="79">
        <v>3</v>
      </c>
      <c r="M1522" s="80">
        <v>224.77600000000001</v>
      </c>
      <c r="N1522" s="80">
        <v>112.38800000000001</v>
      </c>
      <c r="O1522" s="81">
        <v>1.5</v>
      </c>
      <c r="P1522" s="81">
        <v>1</v>
      </c>
      <c r="Q1522" s="77">
        <v>54.776000000000003</v>
      </c>
      <c r="R1522" s="82">
        <v>0.24369149731288001</v>
      </c>
      <c r="S1522" s="77">
        <v>-12.523999999999999</v>
      </c>
      <c r="T1522" s="82">
        <v>-5.5717692280314597E-2</v>
      </c>
      <c r="U1522" s="83">
        <v>518</v>
      </c>
      <c r="V1522" s="84">
        <v>92</v>
      </c>
    </row>
    <row r="1523" spans="1:22" x14ac:dyDescent="0.25">
      <c r="A1523" s="18" t="str">
        <f t="shared" si="23"/>
        <v>202406-South East74</v>
      </c>
      <c r="B1523" s="76">
        <v>2024</v>
      </c>
      <c r="C1523" s="77">
        <v>135228</v>
      </c>
      <c r="D1523" s="77" t="s">
        <v>296</v>
      </c>
      <c r="E1523" s="77" t="s">
        <v>476</v>
      </c>
      <c r="F1523" s="77" t="s">
        <v>411</v>
      </c>
      <c r="G1523" s="78" t="s">
        <v>536</v>
      </c>
      <c r="H1523" s="77" t="s">
        <v>9</v>
      </c>
      <c r="I1523" s="77" t="s">
        <v>10</v>
      </c>
      <c r="J1523" s="79">
        <v>3</v>
      </c>
      <c r="K1523" s="79">
        <v>3</v>
      </c>
      <c r="L1523" s="79">
        <v>6</v>
      </c>
      <c r="M1523" s="80">
        <v>161.55199999999999</v>
      </c>
      <c r="N1523" s="80">
        <v>53.850666666666697</v>
      </c>
      <c r="O1523" s="81">
        <v>1</v>
      </c>
      <c r="P1523" s="81">
        <v>2</v>
      </c>
      <c r="Q1523" s="77">
        <v>70.052000000000007</v>
      </c>
      <c r="R1523" s="82">
        <v>0.433618896701991</v>
      </c>
      <c r="S1523" s="77">
        <v>-26.248000000000001</v>
      </c>
      <c r="T1523" s="82">
        <v>-0.16247400217886501</v>
      </c>
      <c r="U1523" s="83">
        <v>519</v>
      </c>
      <c r="V1523" s="84">
        <v>74</v>
      </c>
    </row>
    <row r="1524" spans="1:22" x14ac:dyDescent="0.25">
      <c r="A1524" s="18" t="str">
        <f t="shared" si="23"/>
        <v>202405-North East93</v>
      </c>
      <c r="B1524" s="76">
        <v>2024</v>
      </c>
      <c r="C1524" s="77">
        <v>577120</v>
      </c>
      <c r="D1524" s="77" t="s">
        <v>603</v>
      </c>
      <c r="E1524" s="77" t="s">
        <v>473</v>
      </c>
      <c r="F1524" s="77" t="s">
        <v>570</v>
      </c>
      <c r="G1524" s="78" t="s">
        <v>535</v>
      </c>
      <c r="H1524" s="77" t="s">
        <v>9</v>
      </c>
      <c r="I1524" s="77" t="s">
        <v>10</v>
      </c>
      <c r="J1524" s="79">
        <v>2</v>
      </c>
      <c r="K1524" s="79">
        <v>3</v>
      </c>
      <c r="L1524" s="79">
        <v>3</v>
      </c>
      <c r="M1524" s="80">
        <v>144.77600000000001</v>
      </c>
      <c r="N1524" s="80">
        <v>72.388000000000005</v>
      </c>
      <c r="O1524" s="81">
        <v>1.5</v>
      </c>
      <c r="P1524" s="81">
        <v>1</v>
      </c>
      <c r="Q1524" s="77">
        <v>58.776000000000003</v>
      </c>
      <c r="R1524" s="82">
        <v>0.40597889152898298</v>
      </c>
      <c r="S1524" s="77">
        <v>-8.5239999999999903</v>
      </c>
      <c r="T1524" s="82">
        <v>-5.8877161960545897E-2</v>
      </c>
      <c r="U1524" s="83">
        <v>520</v>
      </c>
      <c r="V1524" s="84">
        <v>93</v>
      </c>
    </row>
    <row r="1525" spans="1:22" x14ac:dyDescent="0.25">
      <c r="A1525" s="18" t="str">
        <f t="shared" si="23"/>
        <v>202405-North East94</v>
      </c>
      <c r="B1525" s="76">
        <v>2024</v>
      </c>
      <c r="C1525" s="77">
        <v>263517</v>
      </c>
      <c r="D1525" s="77" t="s">
        <v>24</v>
      </c>
      <c r="E1525" s="77" t="s">
        <v>473</v>
      </c>
      <c r="F1525" s="77" t="s">
        <v>407</v>
      </c>
      <c r="G1525" s="78" t="s">
        <v>538</v>
      </c>
      <c r="H1525" s="77" t="s">
        <v>2</v>
      </c>
      <c r="I1525" s="77" t="s">
        <v>10</v>
      </c>
      <c r="J1525" s="79">
        <v>2</v>
      </c>
      <c r="K1525" s="79">
        <v>2</v>
      </c>
      <c r="L1525" s="79">
        <v>2</v>
      </c>
      <c r="M1525" s="80">
        <v>92.4</v>
      </c>
      <c r="N1525" s="80">
        <v>46.2</v>
      </c>
      <c r="O1525" s="81">
        <v>1</v>
      </c>
      <c r="P1525" s="81">
        <v>1</v>
      </c>
      <c r="Q1525" s="77">
        <v>15.4</v>
      </c>
      <c r="R1525" s="82">
        <v>0.16666666666666699</v>
      </c>
      <c r="S1525" s="77">
        <v>-50.8</v>
      </c>
      <c r="T1525" s="82">
        <v>-0.54978354978355004</v>
      </c>
      <c r="U1525" s="83">
        <v>521</v>
      </c>
      <c r="V1525" s="84">
        <v>94</v>
      </c>
    </row>
    <row r="1526" spans="1:22" x14ac:dyDescent="0.25">
      <c r="A1526" s="18" t="str">
        <f t="shared" si="23"/>
        <v>202406-South East75</v>
      </c>
      <c r="B1526" s="76">
        <v>2024</v>
      </c>
      <c r="C1526" s="77">
        <v>261329</v>
      </c>
      <c r="D1526" s="77" t="s">
        <v>508</v>
      </c>
      <c r="E1526" s="77" t="s">
        <v>476</v>
      </c>
      <c r="F1526" s="77" t="s">
        <v>411</v>
      </c>
      <c r="G1526" s="78" t="s">
        <v>536</v>
      </c>
      <c r="H1526" s="77" t="s">
        <v>9</v>
      </c>
      <c r="I1526" s="77" t="s">
        <v>10</v>
      </c>
      <c r="J1526" s="79">
        <v>3</v>
      </c>
      <c r="K1526" s="79">
        <v>4</v>
      </c>
      <c r="L1526" s="79">
        <v>4</v>
      </c>
      <c r="M1526" s="80">
        <v>89.567999999999998</v>
      </c>
      <c r="N1526" s="80">
        <v>29.856000000000002</v>
      </c>
      <c r="O1526" s="81">
        <v>1.3333333333333299</v>
      </c>
      <c r="P1526" s="81">
        <v>1</v>
      </c>
      <c r="Q1526" s="77">
        <v>37.817999999999998</v>
      </c>
      <c r="R1526" s="82">
        <v>0.42222668810289399</v>
      </c>
      <c r="S1526" s="77">
        <v>-59.582000000000001</v>
      </c>
      <c r="T1526" s="82">
        <v>-0.66521525544837401</v>
      </c>
      <c r="U1526" s="83">
        <v>522</v>
      </c>
      <c r="V1526" s="84">
        <v>75</v>
      </c>
    </row>
    <row r="1527" spans="1:22" x14ac:dyDescent="0.25">
      <c r="A1527" s="18" t="str">
        <f t="shared" si="23"/>
        <v>202406-South East76</v>
      </c>
      <c r="B1527" s="76">
        <v>2024</v>
      </c>
      <c r="C1527" s="77">
        <v>322483</v>
      </c>
      <c r="D1527" s="77" t="s">
        <v>78</v>
      </c>
      <c r="E1527" s="77" t="s">
        <v>476</v>
      </c>
      <c r="F1527" s="77" t="s">
        <v>411</v>
      </c>
      <c r="G1527" s="78" t="s">
        <v>536</v>
      </c>
      <c r="H1527" s="77" t="s">
        <v>9</v>
      </c>
      <c r="I1527" s="77" t="s">
        <v>10</v>
      </c>
      <c r="J1527" s="79">
        <v>3</v>
      </c>
      <c r="K1527" s="79">
        <v>3</v>
      </c>
      <c r="L1527" s="79">
        <v>3</v>
      </c>
      <c r="M1527" s="80">
        <v>88.775999999999996</v>
      </c>
      <c r="N1527" s="80">
        <v>29.591999999999999</v>
      </c>
      <c r="O1527" s="81">
        <v>1</v>
      </c>
      <c r="P1527" s="81">
        <v>1</v>
      </c>
      <c r="Q1527" s="77">
        <v>33.276000000000003</v>
      </c>
      <c r="R1527" s="82">
        <v>0.37483103541497698</v>
      </c>
      <c r="S1527" s="77">
        <v>-63.024000000000001</v>
      </c>
      <c r="T1527" s="82">
        <v>-0.70992160043254904</v>
      </c>
      <c r="U1527" s="83">
        <v>523</v>
      </c>
      <c r="V1527" s="84">
        <v>76</v>
      </c>
    </row>
  </sheetData>
  <autoFilter ref="B1:T1" xr:uid="{152B2453-CD88-418A-BC9B-6DE25DED0E54}"/>
  <sortState xmlns:xlrd2="http://schemas.microsoft.com/office/spreadsheetml/2017/richdata2" ref="B2:W1001">
    <sortCondition ref="B2:B1001"/>
    <sortCondition ref="E2:E1001"/>
    <sortCondition descending="1" ref="M2:M1001"/>
  </sortState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8FFEA-72AF-42F0-9857-5D739B90B038}">
  <dimension ref="A1:AA1001"/>
  <sheetViews>
    <sheetView zoomScale="110" zoomScaleNormal="110" workbookViewId="0">
      <selection activeCell="D1" sqref="D1:Q1001"/>
    </sheetView>
  </sheetViews>
  <sheetFormatPr defaultRowHeight="15" x14ac:dyDescent="0.25"/>
  <cols>
    <col min="1" max="1" width="23" bestFit="1" customWidth="1"/>
    <col min="3" max="3" width="24" bestFit="1" customWidth="1"/>
    <col min="4" max="4" width="8.5703125" style="12" bestFit="1" customWidth="1"/>
    <col min="5" max="5" width="19.140625" bestFit="1" customWidth="1"/>
    <col min="6" max="6" width="10" bestFit="1" customWidth="1"/>
    <col min="7" max="7" width="28.42578125" bestFit="1" customWidth="1"/>
    <col min="8" max="8" width="7" style="15" bestFit="1" customWidth="1"/>
    <col min="9" max="9" width="13.85546875" style="15" bestFit="1" customWidth="1"/>
    <col min="10" max="10" width="9.5703125" bestFit="1" customWidth="1"/>
    <col min="11" max="11" width="13.42578125" bestFit="1" customWidth="1"/>
    <col min="12" max="12" width="8.28515625" style="6" bestFit="1" customWidth="1"/>
    <col min="13" max="14" width="7" style="6" bestFit="1" customWidth="1"/>
    <col min="15" max="15" width="8.7109375" style="1" bestFit="1" customWidth="1"/>
    <col min="16" max="16" width="12.28515625" style="1" bestFit="1" customWidth="1"/>
    <col min="17" max="17" width="10.42578125" style="1" bestFit="1" customWidth="1"/>
    <col min="18" max="18" width="9.7109375" style="1" customWidth="1"/>
    <col min="19" max="20" width="9" style="14" customWidth="1"/>
    <col min="21" max="21" width="13" customWidth="1"/>
    <col min="22" max="22" width="9.140625" style="2"/>
    <col min="23" max="23" width="10.140625" bestFit="1" customWidth="1"/>
    <col min="24" max="24" width="9.140625" style="2"/>
    <col min="25" max="25" width="8.42578125" customWidth="1"/>
    <col min="26" max="26" width="11.28515625" customWidth="1"/>
    <col min="27" max="27" width="9.7109375" customWidth="1"/>
  </cols>
  <sheetData>
    <row r="1" spans="1:27" s="16" customFormat="1" x14ac:dyDescent="0.25">
      <c r="A1" s="19" t="s">
        <v>432</v>
      </c>
      <c r="B1" s="19" t="s">
        <v>433</v>
      </c>
      <c r="C1" s="19" t="s">
        <v>439</v>
      </c>
      <c r="D1" s="11" t="s">
        <v>469</v>
      </c>
      <c r="E1" s="5" t="s">
        <v>470</v>
      </c>
      <c r="F1" s="9" t="s">
        <v>444</v>
      </c>
      <c r="G1" s="9" t="s">
        <v>445</v>
      </c>
      <c r="H1" s="9" t="s">
        <v>446</v>
      </c>
      <c r="I1" s="9" t="s">
        <v>447</v>
      </c>
      <c r="J1" s="9" t="s">
        <v>448</v>
      </c>
      <c r="K1" s="9" t="s">
        <v>449</v>
      </c>
      <c r="L1" s="8" t="s">
        <v>450</v>
      </c>
      <c r="M1" s="8" t="s">
        <v>451</v>
      </c>
      <c r="N1" s="8" t="s">
        <v>452</v>
      </c>
      <c r="O1" s="7" t="s">
        <v>0</v>
      </c>
      <c r="P1" s="7" t="s">
        <v>453</v>
      </c>
      <c r="Q1" s="7" t="s">
        <v>454</v>
      </c>
      <c r="R1" s="34" t="s">
        <v>458</v>
      </c>
      <c r="S1" s="35" t="s">
        <v>459</v>
      </c>
      <c r="T1" s="35" t="s">
        <v>460</v>
      </c>
      <c r="U1" s="36" t="s">
        <v>461</v>
      </c>
      <c r="V1" s="37" t="s">
        <v>462</v>
      </c>
      <c r="W1" s="36" t="s">
        <v>463</v>
      </c>
      <c r="X1" s="37" t="s">
        <v>464</v>
      </c>
      <c r="Y1" s="36" t="s">
        <v>465</v>
      </c>
      <c r="Z1" s="36" t="s">
        <v>466</v>
      </c>
      <c r="AA1" s="36" t="s">
        <v>467</v>
      </c>
    </row>
    <row r="2" spans="1:27" x14ac:dyDescent="0.25">
      <c r="A2" s="18" t="str">
        <f>E2</f>
        <v>Alberto Hunt</v>
      </c>
      <c r="B2" s="18">
        <f t="shared" ref="B2" si="0">IF(A1&lt;&gt;A2,1,B1+1)</f>
        <v>1</v>
      </c>
      <c r="C2" s="18" t="str">
        <f>D2&amp;A2&amp;B2</f>
        <v>2022Alberto Hunt1</v>
      </c>
      <c r="D2" s="12">
        <v>2022</v>
      </c>
      <c r="E2" t="s">
        <v>399</v>
      </c>
      <c r="F2">
        <v>205478</v>
      </c>
      <c r="G2" t="s">
        <v>7</v>
      </c>
      <c r="H2" s="15">
        <v>1</v>
      </c>
      <c r="I2" s="15">
        <v>4</v>
      </c>
      <c r="J2" t="s">
        <v>2</v>
      </c>
      <c r="K2" t="s">
        <v>6</v>
      </c>
      <c r="L2" s="6">
        <v>240</v>
      </c>
      <c r="M2" s="6">
        <v>761</v>
      </c>
      <c r="N2" s="6">
        <v>4525</v>
      </c>
      <c r="O2" s="1">
        <v>156739.51999999999</v>
      </c>
      <c r="P2" s="1">
        <v>139946</v>
      </c>
      <c r="Q2" s="1">
        <v>8267.75</v>
      </c>
      <c r="R2" s="38">
        <f t="shared" ref="R2:R65" si="1">O2/L2</f>
        <v>653.0813333333333</v>
      </c>
      <c r="S2" s="39">
        <f t="shared" ref="S2:S65" si="2">M2/L2</f>
        <v>3.1708333333333334</v>
      </c>
      <c r="T2" s="39">
        <f t="shared" ref="T2:T65" si="3">N2/M2</f>
        <v>5.9461235216819972</v>
      </c>
      <c r="U2" s="38">
        <f t="shared" ref="U2:U65" si="4">O2-P2</f>
        <v>16793.51999999999</v>
      </c>
      <c r="V2" s="40">
        <f t="shared" ref="V2:V65" si="5">U2/O2</f>
        <v>0.10714285714285708</v>
      </c>
      <c r="W2" s="38">
        <f t="shared" ref="W2:W65" si="6">O2-P2-Q2</f>
        <v>8525.7699999999895</v>
      </c>
      <c r="X2" s="40">
        <f t="shared" ref="X2:X65" si="7">W2/O2</f>
        <v>5.4394513904342634E-2</v>
      </c>
      <c r="Y2" s="18">
        <f t="shared" ref="Y2:Y65" si="8">RANK(O2,O:O)</f>
        <v>49</v>
      </c>
      <c r="Z2" s="18">
        <f t="shared" ref="Z2:Z65" si="9">RANK(U2,U:U)</f>
        <v>62</v>
      </c>
      <c r="AA2" s="18">
        <f t="shared" ref="AA2:AA65" si="10">RANK(W2,W:W)</f>
        <v>97</v>
      </c>
    </row>
    <row r="3" spans="1:27" x14ac:dyDescent="0.25">
      <c r="A3" s="18" t="str">
        <f t="shared" ref="A3:A66" si="11">E3</f>
        <v>Alberto Hunt</v>
      </c>
      <c r="B3" s="18">
        <f t="shared" ref="B3:B66" si="12">IF(A2&lt;&gt;A3,1,B2+1)</f>
        <v>2</v>
      </c>
      <c r="C3" s="18" t="str">
        <f t="shared" ref="C3:C66" si="13">D3&amp;A3&amp;B3</f>
        <v>2022Alberto Hunt2</v>
      </c>
      <c r="D3" s="12">
        <v>2022</v>
      </c>
      <c r="E3" t="s">
        <v>399</v>
      </c>
      <c r="F3">
        <v>249077</v>
      </c>
      <c r="G3" t="s">
        <v>277</v>
      </c>
      <c r="H3" s="15">
        <v>1</v>
      </c>
      <c r="I3" s="15">
        <v>4</v>
      </c>
      <c r="J3" t="s">
        <v>2</v>
      </c>
      <c r="K3" t="s">
        <v>4</v>
      </c>
      <c r="L3" s="6">
        <v>237</v>
      </c>
      <c r="M3" s="6">
        <v>691</v>
      </c>
      <c r="N3" s="6">
        <v>2768</v>
      </c>
      <c r="O3" s="1">
        <v>97870.995000000097</v>
      </c>
      <c r="P3" s="1">
        <v>85851.75</v>
      </c>
      <c r="Q3" s="1">
        <v>8095.55</v>
      </c>
      <c r="R3" s="38">
        <f t="shared" si="1"/>
        <v>412.95778481012701</v>
      </c>
      <c r="S3" s="39">
        <f t="shared" si="2"/>
        <v>2.9156118143459917</v>
      </c>
      <c r="T3" s="39">
        <f t="shared" si="3"/>
        <v>4.0057887120115776</v>
      </c>
      <c r="U3" s="38">
        <f t="shared" si="4"/>
        <v>12019.245000000097</v>
      </c>
      <c r="V3" s="40">
        <f t="shared" si="5"/>
        <v>0.12280701754386052</v>
      </c>
      <c r="W3" s="38">
        <f t="shared" si="6"/>
        <v>3923.695000000097</v>
      </c>
      <c r="X3" s="40">
        <f t="shared" si="7"/>
        <v>4.0090478287260624E-2</v>
      </c>
      <c r="Y3" s="18">
        <f t="shared" si="8"/>
        <v>98</v>
      </c>
      <c r="Z3" s="18">
        <f t="shared" si="9"/>
        <v>113</v>
      </c>
      <c r="AA3" s="18">
        <f t="shared" si="10"/>
        <v>221</v>
      </c>
    </row>
    <row r="4" spans="1:27" x14ac:dyDescent="0.25">
      <c r="A4" s="18" t="str">
        <f t="shared" si="11"/>
        <v>Alberto Hunt</v>
      </c>
      <c r="B4" s="18">
        <f t="shared" si="12"/>
        <v>3</v>
      </c>
      <c r="C4" s="18" t="str">
        <f t="shared" si="13"/>
        <v>2022Alberto Hunt3</v>
      </c>
      <c r="D4" s="12">
        <v>2022</v>
      </c>
      <c r="E4" t="s">
        <v>399</v>
      </c>
      <c r="F4">
        <v>196519</v>
      </c>
      <c r="G4" t="s">
        <v>278</v>
      </c>
      <c r="H4" s="15">
        <v>1</v>
      </c>
      <c r="I4" s="15">
        <v>1</v>
      </c>
      <c r="J4" t="s">
        <v>2</v>
      </c>
      <c r="K4" t="s">
        <v>4</v>
      </c>
      <c r="L4" s="6">
        <v>229</v>
      </c>
      <c r="M4" s="6">
        <v>637</v>
      </c>
      <c r="N4" s="6">
        <v>2551</v>
      </c>
      <c r="O4" s="1">
        <v>96275.127999999997</v>
      </c>
      <c r="P4" s="1">
        <v>82995.8</v>
      </c>
      <c r="Q4" s="1">
        <v>7792</v>
      </c>
      <c r="R4" s="38">
        <f t="shared" si="1"/>
        <v>420.41540611353713</v>
      </c>
      <c r="S4" s="39">
        <f t="shared" si="2"/>
        <v>2.7816593886462884</v>
      </c>
      <c r="T4" s="39">
        <f t="shared" si="3"/>
        <v>4.0047095761381479</v>
      </c>
      <c r="U4" s="38">
        <f t="shared" si="4"/>
        <v>13279.327999999994</v>
      </c>
      <c r="V4" s="40">
        <f t="shared" si="5"/>
        <v>0.13793103448275856</v>
      </c>
      <c r="W4" s="38">
        <f t="shared" si="6"/>
        <v>5487.3279999999941</v>
      </c>
      <c r="X4" s="40">
        <f t="shared" si="7"/>
        <v>5.6996319963344991E-2</v>
      </c>
      <c r="Y4" s="18">
        <f t="shared" si="8"/>
        <v>103</v>
      </c>
      <c r="Z4" s="18">
        <f t="shared" si="9"/>
        <v>94</v>
      </c>
      <c r="AA4" s="18">
        <f t="shared" si="10"/>
        <v>166</v>
      </c>
    </row>
    <row r="5" spans="1:27" x14ac:dyDescent="0.25">
      <c r="A5" s="18" t="str">
        <f t="shared" si="11"/>
        <v>Alberto Hunt</v>
      </c>
      <c r="B5" s="18">
        <f t="shared" si="12"/>
        <v>4</v>
      </c>
      <c r="C5" s="18" t="str">
        <f t="shared" si="13"/>
        <v>2022Alberto Hunt4</v>
      </c>
      <c r="D5" s="12">
        <v>2022</v>
      </c>
      <c r="E5" t="s">
        <v>399</v>
      </c>
      <c r="F5">
        <v>263517</v>
      </c>
      <c r="G5" t="s">
        <v>24</v>
      </c>
      <c r="H5" s="15">
        <v>1</v>
      </c>
      <c r="I5" s="15">
        <v>1</v>
      </c>
      <c r="J5" t="s">
        <v>2</v>
      </c>
      <c r="K5" t="s">
        <v>4</v>
      </c>
      <c r="L5" s="6">
        <v>250</v>
      </c>
      <c r="M5" s="6">
        <v>479</v>
      </c>
      <c r="N5" s="6">
        <v>1918</v>
      </c>
      <c r="O5" s="1">
        <v>77546.040000000095</v>
      </c>
      <c r="P5" s="1">
        <v>64621.7</v>
      </c>
      <c r="Q5" s="1">
        <v>8273.6</v>
      </c>
      <c r="R5" s="38">
        <f t="shared" si="1"/>
        <v>310.18416000000036</v>
      </c>
      <c r="S5" s="39">
        <f t="shared" si="2"/>
        <v>1.9159999999999999</v>
      </c>
      <c r="T5" s="39">
        <f t="shared" si="3"/>
        <v>4.0041753653444676</v>
      </c>
      <c r="U5" s="38">
        <f t="shared" si="4"/>
        <v>12924.340000000098</v>
      </c>
      <c r="V5" s="40">
        <f t="shared" si="5"/>
        <v>0.16666666666666774</v>
      </c>
      <c r="W5" s="38">
        <f t="shared" si="6"/>
        <v>4650.740000000098</v>
      </c>
      <c r="X5" s="40">
        <f t="shared" si="7"/>
        <v>5.9973920009327261E-2</v>
      </c>
      <c r="Y5" s="18">
        <f t="shared" si="8"/>
        <v>136</v>
      </c>
      <c r="Z5" s="18">
        <f t="shared" si="9"/>
        <v>98</v>
      </c>
      <c r="AA5" s="18">
        <f t="shared" si="10"/>
        <v>196</v>
      </c>
    </row>
    <row r="6" spans="1:27" x14ac:dyDescent="0.25">
      <c r="A6" s="18" t="str">
        <f t="shared" si="11"/>
        <v>Alberto Hunt</v>
      </c>
      <c r="B6" s="18">
        <f t="shared" si="12"/>
        <v>5</v>
      </c>
      <c r="C6" s="18" t="str">
        <f t="shared" si="13"/>
        <v>2022Alberto Hunt5</v>
      </c>
      <c r="D6" s="12">
        <v>2022</v>
      </c>
      <c r="E6" t="s">
        <v>399</v>
      </c>
      <c r="F6">
        <v>537905</v>
      </c>
      <c r="G6" t="s">
        <v>109</v>
      </c>
      <c r="H6" s="15">
        <v>1</v>
      </c>
      <c r="I6" s="15">
        <v>4</v>
      </c>
      <c r="J6" t="s">
        <v>2</v>
      </c>
      <c r="K6" t="s">
        <v>3</v>
      </c>
      <c r="L6" s="6">
        <v>152</v>
      </c>
      <c r="M6" s="6">
        <v>473</v>
      </c>
      <c r="N6" s="6">
        <v>1761</v>
      </c>
      <c r="O6" s="1">
        <v>57229.686000000002</v>
      </c>
      <c r="P6" s="1">
        <v>52990.45</v>
      </c>
      <c r="Q6" s="1">
        <v>5224.6000000000004</v>
      </c>
      <c r="R6" s="38">
        <f t="shared" si="1"/>
        <v>376.51109210526317</v>
      </c>
      <c r="S6" s="39">
        <f t="shared" si="2"/>
        <v>3.111842105263158</v>
      </c>
      <c r="T6" s="39">
        <f t="shared" si="3"/>
        <v>3.7230443974630023</v>
      </c>
      <c r="U6" s="38">
        <f t="shared" si="4"/>
        <v>4239.2360000000044</v>
      </c>
      <c r="V6" s="40">
        <f t="shared" si="5"/>
        <v>7.4074074074074153E-2</v>
      </c>
      <c r="W6" s="38">
        <f t="shared" si="6"/>
        <v>-985.36399999999594</v>
      </c>
      <c r="X6" s="40">
        <f t="shared" si="7"/>
        <v>-1.7217707607202246E-2</v>
      </c>
      <c r="Y6" s="18">
        <f t="shared" si="8"/>
        <v>206</v>
      </c>
      <c r="Z6" s="18">
        <f t="shared" si="9"/>
        <v>353</v>
      </c>
      <c r="AA6" s="18">
        <f t="shared" si="10"/>
        <v>959</v>
      </c>
    </row>
    <row r="7" spans="1:27" x14ac:dyDescent="0.25">
      <c r="A7" s="18" t="str">
        <f t="shared" si="11"/>
        <v>Alberto Hunt</v>
      </c>
      <c r="B7" s="18">
        <f t="shared" si="12"/>
        <v>6</v>
      </c>
      <c r="C7" s="18" t="str">
        <f t="shared" si="13"/>
        <v>2022Alberto Hunt6</v>
      </c>
      <c r="D7" s="12">
        <v>2022</v>
      </c>
      <c r="E7" t="s">
        <v>399</v>
      </c>
      <c r="F7">
        <v>629321</v>
      </c>
      <c r="G7" t="s">
        <v>168</v>
      </c>
      <c r="H7" s="15">
        <v>1</v>
      </c>
      <c r="I7" s="15">
        <v>1</v>
      </c>
      <c r="J7" t="s">
        <v>9</v>
      </c>
      <c r="K7" t="s">
        <v>3</v>
      </c>
      <c r="L7" s="6">
        <v>111</v>
      </c>
      <c r="M7" s="6">
        <v>417</v>
      </c>
      <c r="N7" s="6">
        <v>1174</v>
      </c>
      <c r="O7" s="1">
        <v>48521.381999999998</v>
      </c>
      <c r="P7" s="1">
        <v>35887.65</v>
      </c>
      <c r="Q7" s="1">
        <v>3895.3</v>
      </c>
      <c r="R7" s="38">
        <f t="shared" si="1"/>
        <v>437.12956756756756</v>
      </c>
      <c r="S7" s="39">
        <f t="shared" si="2"/>
        <v>3.7567567567567566</v>
      </c>
      <c r="T7" s="39">
        <f t="shared" si="3"/>
        <v>2.8153477218225418</v>
      </c>
      <c r="U7" s="38">
        <f t="shared" si="4"/>
        <v>12633.731999999996</v>
      </c>
      <c r="V7" s="40">
        <f t="shared" si="5"/>
        <v>0.26037452931575605</v>
      </c>
      <c r="W7" s="38">
        <f t="shared" si="6"/>
        <v>8738.4319999999971</v>
      </c>
      <c r="X7" s="40">
        <f t="shared" si="7"/>
        <v>0.18009445815042938</v>
      </c>
      <c r="Y7" s="18">
        <f t="shared" si="8"/>
        <v>245</v>
      </c>
      <c r="Z7" s="18">
        <f t="shared" si="9"/>
        <v>105</v>
      </c>
      <c r="AA7" s="18">
        <f t="shared" si="10"/>
        <v>93</v>
      </c>
    </row>
    <row r="8" spans="1:27" x14ac:dyDescent="0.25">
      <c r="A8" s="18" t="str">
        <f t="shared" si="11"/>
        <v>Alberto Hunt</v>
      </c>
      <c r="B8" s="18">
        <f t="shared" si="12"/>
        <v>7</v>
      </c>
      <c r="C8" s="18" t="str">
        <f t="shared" si="13"/>
        <v>2022Alberto Hunt7</v>
      </c>
      <c r="D8" s="12">
        <v>2022</v>
      </c>
      <c r="E8" t="s">
        <v>399</v>
      </c>
      <c r="F8">
        <v>405328</v>
      </c>
      <c r="G8" t="s">
        <v>105</v>
      </c>
      <c r="H8" s="15">
        <v>1</v>
      </c>
      <c r="I8" s="15">
        <v>5</v>
      </c>
      <c r="J8" t="s">
        <v>2</v>
      </c>
      <c r="K8" t="s">
        <v>3</v>
      </c>
      <c r="L8" s="6">
        <v>59</v>
      </c>
      <c r="M8" s="6">
        <v>243</v>
      </c>
      <c r="N8" s="6">
        <v>806</v>
      </c>
      <c r="O8" s="1">
        <v>31784.795999999998</v>
      </c>
      <c r="P8" s="1">
        <v>27881.4</v>
      </c>
      <c r="Q8" s="1">
        <v>2089.15</v>
      </c>
      <c r="R8" s="38">
        <f t="shared" si="1"/>
        <v>538.72535593220334</v>
      </c>
      <c r="S8" s="39">
        <f t="shared" si="2"/>
        <v>4.1186440677966099</v>
      </c>
      <c r="T8" s="39">
        <f t="shared" si="3"/>
        <v>3.3168724279835389</v>
      </c>
      <c r="U8" s="38">
        <f t="shared" si="4"/>
        <v>3903.395999999997</v>
      </c>
      <c r="V8" s="40">
        <f t="shared" si="5"/>
        <v>0.12280701754385956</v>
      </c>
      <c r="W8" s="38">
        <f t="shared" si="6"/>
        <v>1814.2459999999969</v>
      </c>
      <c r="X8" s="40">
        <f t="shared" si="7"/>
        <v>5.7079051254568282E-2</v>
      </c>
      <c r="Y8" s="18">
        <f t="shared" si="8"/>
        <v>315</v>
      </c>
      <c r="Z8" s="18">
        <f t="shared" si="9"/>
        <v>373</v>
      </c>
      <c r="AA8" s="18">
        <f t="shared" si="10"/>
        <v>371</v>
      </c>
    </row>
    <row r="9" spans="1:27" x14ac:dyDescent="0.25">
      <c r="A9" s="18" t="str">
        <f t="shared" si="11"/>
        <v>Alberto Hunt</v>
      </c>
      <c r="B9" s="18">
        <f t="shared" si="12"/>
        <v>8</v>
      </c>
      <c r="C9" s="18" t="str">
        <f t="shared" si="13"/>
        <v>2022Alberto Hunt8</v>
      </c>
      <c r="D9" s="12">
        <v>2022</v>
      </c>
      <c r="E9" t="s">
        <v>399</v>
      </c>
      <c r="F9">
        <v>861673</v>
      </c>
      <c r="G9" t="s">
        <v>238</v>
      </c>
      <c r="H9" s="15">
        <v>1</v>
      </c>
      <c r="I9" s="15">
        <v>1</v>
      </c>
      <c r="J9" t="s">
        <v>9</v>
      </c>
      <c r="K9" t="s">
        <v>10</v>
      </c>
      <c r="L9" s="6">
        <v>23</v>
      </c>
      <c r="M9" s="6">
        <v>47</v>
      </c>
      <c r="N9" s="6">
        <v>128</v>
      </c>
      <c r="O9" s="1">
        <v>4505.7039999999997</v>
      </c>
      <c r="P9" s="1">
        <v>3109.45</v>
      </c>
      <c r="Q9" s="1">
        <v>764.15</v>
      </c>
      <c r="R9" s="38">
        <f t="shared" si="1"/>
        <v>195.90017391304346</v>
      </c>
      <c r="S9" s="39">
        <f t="shared" si="2"/>
        <v>2.0434782608695654</v>
      </c>
      <c r="T9" s="39">
        <f t="shared" si="3"/>
        <v>2.7234042553191489</v>
      </c>
      <c r="U9" s="38">
        <f t="shared" si="4"/>
        <v>1396.2539999999999</v>
      </c>
      <c r="V9" s="40">
        <f t="shared" si="5"/>
        <v>0.30988586911168597</v>
      </c>
      <c r="W9" s="38">
        <f t="shared" si="6"/>
        <v>632.10399999999993</v>
      </c>
      <c r="X9" s="40">
        <f t="shared" si="7"/>
        <v>0.14028973052823709</v>
      </c>
      <c r="Y9" s="18">
        <f t="shared" si="8"/>
        <v>753</v>
      </c>
      <c r="Z9" s="18">
        <f t="shared" si="9"/>
        <v>644</v>
      </c>
      <c r="AA9" s="18">
        <f t="shared" si="10"/>
        <v>585</v>
      </c>
    </row>
    <row r="10" spans="1:27" x14ac:dyDescent="0.25">
      <c r="A10" s="18" t="str">
        <f t="shared" si="11"/>
        <v>Alex Kwon</v>
      </c>
      <c r="B10" s="18">
        <f t="shared" si="12"/>
        <v>1</v>
      </c>
      <c r="C10" s="18" t="str">
        <f t="shared" si="13"/>
        <v>2022Alex Kwon1</v>
      </c>
      <c r="D10" s="12">
        <v>2022</v>
      </c>
      <c r="E10" t="s">
        <v>409</v>
      </c>
      <c r="F10">
        <v>892687</v>
      </c>
      <c r="G10" t="s">
        <v>248</v>
      </c>
      <c r="H10" s="15">
        <v>1</v>
      </c>
      <c r="I10" s="15">
        <v>1</v>
      </c>
      <c r="J10" t="s">
        <v>9</v>
      </c>
      <c r="K10" t="s">
        <v>3</v>
      </c>
      <c r="L10" s="6">
        <v>47</v>
      </c>
      <c r="M10" s="6">
        <v>105</v>
      </c>
      <c r="N10" s="6">
        <v>285</v>
      </c>
      <c r="O10" s="1">
        <v>15457.72</v>
      </c>
      <c r="P10" s="1">
        <v>10177.1</v>
      </c>
      <c r="Q10" s="1">
        <v>1571.4</v>
      </c>
      <c r="R10" s="38">
        <f t="shared" si="1"/>
        <v>328.88765957446805</v>
      </c>
      <c r="S10" s="39">
        <f t="shared" si="2"/>
        <v>2.2340425531914891</v>
      </c>
      <c r="T10" s="39">
        <f t="shared" si="3"/>
        <v>2.7142857142857144</v>
      </c>
      <c r="U10" s="38">
        <f t="shared" si="4"/>
        <v>5280.619999999999</v>
      </c>
      <c r="V10" s="40">
        <f t="shared" si="5"/>
        <v>0.34161700431887748</v>
      </c>
      <c r="W10" s="38">
        <f t="shared" si="6"/>
        <v>3709.2199999999989</v>
      </c>
      <c r="X10" s="40">
        <f t="shared" si="7"/>
        <v>0.23995906252668564</v>
      </c>
      <c r="Y10" s="18">
        <f t="shared" si="8"/>
        <v>430</v>
      </c>
      <c r="Z10" s="18">
        <f t="shared" si="9"/>
        <v>308</v>
      </c>
      <c r="AA10" s="18">
        <f t="shared" si="10"/>
        <v>235</v>
      </c>
    </row>
    <row r="11" spans="1:27" x14ac:dyDescent="0.25">
      <c r="A11" s="18" t="str">
        <f t="shared" si="11"/>
        <v>Alex Kwon</v>
      </c>
      <c r="B11" s="18">
        <f t="shared" si="12"/>
        <v>2</v>
      </c>
      <c r="C11" s="18" t="str">
        <f t="shared" si="13"/>
        <v>2022Alex Kwon2</v>
      </c>
      <c r="D11" s="12">
        <v>2022</v>
      </c>
      <c r="E11" t="s">
        <v>409</v>
      </c>
      <c r="F11">
        <v>185163</v>
      </c>
      <c r="G11" t="s">
        <v>46</v>
      </c>
      <c r="H11" s="15">
        <v>1</v>
      </c>
      <c r="I11" s="15">
        <v>1</v>
      </c>
      <c r="J11" t="s">
        <v>9</v>
      </c>
      <c r="K11" t="s">
        <v>10</v>
      </c>
      <c r="L11" s="6">
        <v>34</v>
      </c>
      <c r="M11" s="6">
        <v>89</v>
      </c>
      <c r="N11" s="6">
        <v>242</v>
      </c>
      <c r="O11" s="1">
        <v>12021.263999999999</v>
      </c>
      <c r="P11" s="1">
        <v>7701.05</v>
      </c>
      <c r="Q11" s="1">
        <v>1150.8</v>
      </c>
      <c r="R11" s="38">
        <f t="shared" si="1"/>
        <v>353.56658823529409</v>
      </c>
      <c r="S11" s="39">
        <f t="shared" si="2"/>
        <v>2.6176470588235294</v>
      </c>
      <c r="T11" s="39">
        <f t="shared" si="3"/>
        <v>2.7191011235955056</v>
      </c>
      <c r="U11" s="38">
        <f t="shared" si="4"/>
        <v>4320.213999999999</v>
      </c>
      <c r="V11" s="40">
        <f t="shared" si="5"/>
        <v>0.3593810101832885</v>
      </c>
      <c r="W11" s="38">
        <f t="shared" si="6"/>
        <v>3169.4139999999989</v>
      </c>
      <c r="X11" s="40">
        <f t="shared" si="7"/>
        <v>0.26365064439147157</v>
      </c>
      <c r="Y11" s="18">
        <f t="shared" si="8"/>
        <v>482</v>
      </c>
      <c r="Z11" s="18">
        <f t="shared" si="9"/>
        <v>348</v>
      </c>
      <c r="AA11" s="18">
        <f t="shared" si="10"/>
        <v>272</v>
      </c>
    </row>
    <row r="12" spans="1:27" x14ac:dyDescent="0.25">
      <c r="A12" s="18" t="str">
        <f t="shared" si="11"/>
        <v>Alex Kwon</v>
      </c>
      <c r="B12" s="18">
        <f t="shared" si="12"/>
        <v>3</v>
      </c>
      <c r="C12" s="18" t="str">
        <f t="shared" si="13"/>
        <v>2022Alex Kwon3</v>
      </c>
      <c r="D12" s="12">
        <v>2022</v>
      </c>
      <c r="E12" t="s">
        <v>409</v>
      </c>
      <c r="F12">
        <v>984729</v>
      </c>
      <c r="G12" t="s">
        <v>368</v>
      </c>
      <c r="H12" s="15">
        <v>1</v>
      </c>
      <c r="I12" s="15">
        <v>1</v>
      </c>
      <c r="J12" t="s">
        <v>9</v>
      </c>
      <c r="K12" t="s">
        <v>10</v>
      </c>
      <c r="L12" s="6">
        <v>43</v>
      </c>
      <c r="M12" s="6">
        <v>81</v>
      </c>
      <c r="N12" s="6">
        <v>180</v>
      </c>
      <c r="O12" s="1">
        <v>8854.56</v>
      </c>
      <c r="P12" s="1">
        <v>5360.7</v>
      </c>
      <c r="Q12" s="1">
        <v>1421.55</v>
      </c>
      <c r="R12" s="38">
        <f t="shared" si="1"/>
        <v>205.92</v>
      </c>
      <c r="S12" s="39">
        <f t="shared" si="2"/>
        <v>1.8837209302325582</v>
      </c>
      <c r="T12" s="39">
        <f t="shared" si="3"/>
        <v>2.2222222222222223</v>
      </c>
      <c r="U12" s="38">
        <f t="shared" si="4"/>
        <v>3493.8599999999997</v>
      </c>
      <c r="V12" s="40">
        <f t="shared" si="5"/>
        <v>0.3945831300482463</v>
      </c>
      <c r="W12" s="38">
        <f t="shared" si="6"/>
        <v>2072.3099999999995</v>
      </c>
      <c r="X12" s="40">
        <f t="shared" si="7"/>
        <v>0.23403873258524416</v>
      </c>
      <c r="Y12" s="18">
        <f t="shared" si="8"/>
        <v>580</v>
      </c>
      <c r="Z12" s="18">
        <f t="shared" si="9"/>
        <v>393</v>
      </c>
      <c r="AA12" s="18">
        <f t="shared" si="10"/>
        <v>347</v>
      </c>
    </row>
    <row r="13" spans="1:27" x14ac:dyDescent="0.25">
      <c r="A13" s="18" t="str">
        <f t="shared" si="11"/>
        <v>Alex Kwon</v>
      </c>
      <c r="B13" s="18">
        <f t="shared" si="12"/>
        <v>4</v>
      </c>
      <c r="C13" s="18" t="str">
        <f t="shared" si="13"/>
        <v>2022Alex Kwon4</v>
      </c>
      <c r="D13" s="12">
        <v>2022</v>
      </c>
      <c r="E13" t="s">
        <v>409</v>
      </c>
      <c r="F13">
        <v>970419</v>
      </c>
      <c r="G13" t="s">
        <v>269</v>
      </c>
      <c r="H13" s="15">
        <v>1</v>
      </c>
      <c r="I13" s="15">
        <v>1</v>
      </c>
      <c r="J13" t="s">
        <v>9</v>
      </c>
      <c r="K13" t="s">
        <v>10</v>
      </c>
      <c r="L13" s="6">
        <v>43</v>
      </c>
      <c r="M13" s="6">
        <v>43</v>
      </c>
      <c r="N13" s="6">
        <v>128</v>
      </c>
      <c r="O13" s="1">
        <v>6147.7759999999998</v>
      </c>
      <c r="P13" s="1">
        <v>3715.95</v>
      </c>
      <c r="Q13" s="1">
        <v>1380.3</v>
      </c>
      <c r="R13" s="38">
        <f t="shared" si="1"/>
        <v>142.97153488372092</v>
      </c>
      <c r="S13" s="39">
        <f t="shared" si="2"/>
        <v>1</v>
      </c>
      <c r="T13" s="39">
        <f t="shared" si="3"/>
        <v>2.9767441860465116</v>
      </c>
      <c r="U13" s="38">
        <f t="shared" si="4"/>
        <v>2431.826</v>
      </c>
      <c r="V13" s="40">
        <f t="shared" si="5"/>
        <v>0.39556190726532653</v>
      </c>
      <c r="W13" s="38">
        <f t="shared" si="6"/>
        <v>1051.5260000000001</v>
      </c>
      <c r="X13" s="40">
        <f t="shared" si="7"/>
        <v>0.17104169052353244</v>
      </c>
      <c r="Y13" s="18">
        <f t="shared" si="8"/>
        <v>677</v>
      </c>
      <c r="Z13" s="18">
        <f t="shared" si="9"/>
        <v>495</v>
      </c>
      <c r="AA13" s="18">
        <f t="shared" si="10"/>
        <v>492</v>
      </c>
    </row>
    <row r="14" spans="1:27" x14ac:dyDescent="0.25">
      <c r="A14" s="18" t="str">
        <f t="shared" si="11"/>
        <v>Alex Kwon</v>
      </c>
      <c r="B14" s="18">
        <f t="shared" si="12"/>
        <v>5</v>
      </c>
      <c r="C14" s="18" t="str">
        <f t="shared" si="13"/>
        <v>2022Alex Kwon5</v>
      </c>
      <c r="D14" s="12">
        <v>2022</v>
      </c>
      <c r="E14" t="s">
        <v>409</v>
      </c>
      <c r="F14">
        <v>948416</v>
      </c>
      <c r="G14" t="s">
        <v>262</v>
      </c>
      <c r="H14" s="15">
        <v>1</v>
      </c>
      <c r="I14" s="15">
        <v>1</v>
      </c>
      <c r="J14" t="s">
        <v>9</v>
      </c>
      <c r="K14" t="s">
        <v>10</v>
      </c>
      <c r="L14" s="6">
        <v>26</v>
      </c>
      <c r="M14" s="6">
        <v>43</v>
      </c>
      <c r="N14" s="6">
        <v>114</v>
      </c>
      <c r="O14" s="1">
        <v>5118.2879999999996</v>
      </c>
      <c r="P14" s="1">
        <v>3384.2</v>
      </c>
      <c r="Q14" s="1">
        <v>853.3</v>
      </c>
      <c r="R14" s="38">
        <f t="shared" si="1"/>
        <v>196.85723076923074</v>
      </c>
      <c r="S14" s="39">
        <f t="shared" si="2"/>
        <v>1.6538461538461537</v>
      </c>
      <c r="T14" s="39">
        <f t="shared" si="3"/>
        <v>2.6511627906976742</v>
      </c>
      <c r="U14" s="38">
        <f t="shared" si="4"/>
        <v>1734.0879999999997</v>
      </c>
      <c r="V14" s="40">
        <f t="shared" si="5"/>
        <v>0.33880234953562594</v>
      </c>
      <c r="W14" s="38">
        <f t="shared" si="6"/>
        <v>880.78799999999978</v>
      </c>
      <c r="X14" s="40">
        <f t="shared" si="7"/>
        <v>0.17208644765593492</v>
      </c>
      <c r="Y14" s="18">
        <f t="shared" si="8"/>
        <v>726</v>
      </c>
      <c r="Z14" s="18">
        <f t="shared" si="9"/>
        <v>594</v>
      </c>
      <c r="AA14" s="18">
        <f t="shared" si="10"/>
        <v>524</v>
      </c>
    </row>
    <row r="15" spans="1:27" x14ac:dyDescent="0.25">
      <c r="A15" s="18" t="str">
        <f t="shared" si="11"/>
        <v>Alex Kwon</v>
      </c>
      <c r="B15" s="18">
        <f t="shared" si="12"/>
        <v>6</v>
      </c>
      <c r="C15" s="18" t="str">
        <f t="shared" si="13"/>
        <v>2022Alex Kwon6</v>
      </c>
      <c r="D15" s="12">
        <v>2022</v>
      </c>
      <c r="E15" t="s">
        <v>409</v>
      </c>
      <c r="F15">
        <v>626603</v>
      </c>
      <c r="G15" t="s">
        <v>388</v>
      </c>
      <c r="H15" s="15">
        <v>1</v>
      </c>
      <c r="I15" s="15">
        <v>1</v>
      </c>
      <c r="J15" t="s">
        <v>9</v>
      </c>
      <c r="K15" t="s">
        <v>10</v>
      </c>
      <c r="L15" s="6">
        <v>28</v>
      </c>
      <c r="M15" s="6">
        <v>37</v>
      </c>
      <c r="N15" s="6">
        <v>91</v>
      </c>
      <c r="O15" s="1">
        <v>4620.8720000000003</v>
      </c>
      <c r="P15" s="1">
        <v>2778.7</v>
      </c>
      <c r="Q15" s="1">
        <v>908.7</v>
      </c>
      <c r="R15" s="38">
        <f t="shared" si="1"/>
        <v>165.03114285714287</v>
      </c>
      <c r="S15" s="39">
        <f t="shared" si="2"/>
        <v>1.3214285714285714</v>
      </c>
      <c r="T15" s="39">
        <f t="shared" si="3"/>
        <v>2.4594594594594597</v>
      </c>
      <c r="U15" s="38">
        <f t="shared" si="4"/>
        <v>1842.1720000000005</v>
      </c>
      <c r="V15" s="40">
        <f t="shared" si="5"/>
        <v>0.39866328260120609</v>
      </c>
      <c r="W15" s="38">
        <f t="shared" si="6"/>
        <v>933.47200000000043</v>
      </c>
      <c r="X15" s="40">
        <f t="shared" si="7"/>
        <v>0.2020120877617905</v>
      </c>
      <c r="Y15" s="18">
        <f t="shared" si="8"/>
        <v>745</v>
      </c>
      <c r="Z15" s="18">
        <f t="shared" si="9"/>
        <v>579</v>
      </c>
      <c r="AA15" s="18">
        <f t="shared" si="10"/>
        <v>514</v>
      </c>
    </row>
    <row r="16" spans="1:27" x14ac:dyDescent="0.25">
      <c r="A16" s="18" t="str">
        <f t="shared" si="11"/>
        <v>Alex Kwon</v>
      </c>
      <c r="B16" s="18">
        <f t="shared" si="12"/>
        <v>7</v>
      </c>
      <c r="C16" s="18" t="str">
        <f t="shared" si="13"/>
        <v>2022Alex Kwon7</v>
      </c>
      <c r="D16" s="12">
        <v>2022</v>
      </c>
      <c r="E16" t="s">
        <v>409</v>
      </c>
      <c r="F16">
        <v>316008</v>
      </c>
      <c r="G16" t="s">
        <v>104</v>
      </c>
      <c r="H16" s="15">
        <v>1</v>
      </c>
      <c r="I16" s="15">
        <v>1</v>
      </c>
      <c r="J16" t="s">
        <v>2</v>
      </c>
      <c r="K16" t="s">
        <v>10</v>
      </c>
      <c r="L16" s="6">
        <v>19</v>
      </c>
      <c r="M16" s="6">
        <v>48</v>
      </c>
      <c r="N16" s="6">
        <v>108</v>
      </c>
      <c r="O16" s="1">
        <v>4358.1629999999996</v>
      </c>
      <c r="P16" s="1">
        <v>3822.95</v>
      </c>
      <c r="Q16" s="1">
        <v>641.79999999999995</v>
      </c>
      <c r="R16" s="38">
        <f t="shared" si="1"/>
        <v>229.37699999999998</v>
      </c>
      <c r="S16" s="39">
        <f t="shared" si="2"/>
        <v>2.5263157894736841</v>
      </c>
      <c r="T16" s="39">
        <f t="shared" si="3"/>
        <v>2.25</v>
      </c>
      <c r="U16" s="38">
        <f t="shared" si="4"/>
        <v>535.21299999999974</v>
      </c>
      <c r="V16" s="40">
        <f t="shared" si="5"/>
        <v>0.1228070175438596</v>
      </c>
      <c r="W16" s="38">
        <f t="shared" si="6"/>
        <v>-106.58700000000022</v>
      </c>
      <c r="X16" s="40">
        <f t="shared" si="7"/>
        <v>-2.4456864050289129E-2</v>
      </c>
      <c r="Y16" s="18">
        <f t="shared" si="8"/>
        <v>759</v>
      </c>
      <c r="Z16" s="18">
        <f t="shared" si="9"/>
        <v>845</v>
      </c>
      <c r="AA16" s="18">
        <f t="shared" si="10"/>
        <v>862</v>
      </c>
    </row>
    <row r="17" spans="1:27" x14ac:dyDescent="0.25">
      <c r="A17" s="18" t="str">
        <f t="shared" si="11"/>
        <v>Alex Kwon</v>
      </c>
      <c r="B17" s="18">
        <f t="shared" si="12"/>
        <v>8</v>
      </c>
      <c r="C17" s="18" t="str">
        <f t="shared" si="13"/>
        <v>2022Alex Kwon8</v>
      </c>
      <c r="D17" s="12">
        <v>2022</v>
      </c>
      <c r="E17" t="s">
        <v>409</v>
      </c>
      <c r="F17">
        <v>133279</v>
      </c>
      <c r="G17" t="s">
        <v>20</v>
      </c>
      <c r="H17" s="15">
        <v>1</v>
      </c>
      <c r="I17" s="15">
        <v>1</v>
      </c>
      <c r="J17" t="s">
        <v>9</v>
      </c>
      <c r="K17" t="s">
        <v>10</v>
      </c>
      <c r="L17" s="6">
        <v>19</v>
      </c>
      <c r="M17" s="6">
        <v>28</v>
      </c>
      <c r="N17" s="6">
        <v>91</v>
      </c>
      <c r="O17" s="1">
        <v>4037.672</v>
      </c>
      <c r="P17" s="1">
        <v>2461.6999999999998</v>
      </c>
      <c r="Q17" s="1">
        <v>619.79999999999995</v>
      </c>
      <c r="R17" s="38">
        <f t="shared" si="1"/>
        <v>212.50905263157895</v>
      </c>
      <c r="S17" s="39">
        <f t="shared" si="2"/>
        <v>1.4736842105263157</v>
      </c>
      <c r="T17" s="39">
        <f t="shared" si="3"/>
        <v>3.25</v>
      </c>
      <c r="U17" s="38">
        <f t="shared" si="4"/>
        <v>1575.9720000000002</v>
      </c>
      <c r="V17" s="40">
        <f t="shared" si="5"/>
        <v>0.39031699454537172</v>
      </c>
      <c r="W17" s="38">
        <f t="shared" si="6"/>
        <v>956.17200000000025</v>
      </c>
      <c r="X17" s="40">
        <f t="shared" si="7"/>
        <v>0.23681269801014057</v>
      </c>
      <c r="Y17" s="18">
        <f t="shared" si="8"/>
        <v>773</v>
      </c>
      <c r="Z17" s="18">
        <f t="shared" si="9"/>
        <v>621</v>
      </c>
      <c r="AA17" s="18">
        <f t="shared" si="10"/>
        <v>509</v>
      </c>
    </row>
    <row r="18" spans="1:27" x14ac:dyDescent="0.25">
      <c r="A18" s="18" t="str">
        <f t="shared" si="11"/>
        <v>Alex Kwon</v>
      </c>
      <c r="B18" s="18">
        <f t="shared" si="12"/>
        <v>9</v>
      </c>
      <c r="C18" s="18" t="str">
        <f t="shared" si="13"/>
        <v>2022Alex Kwon9</v>
      </c>
      <c r="D18" s="12">
        <v>2022</v>
      </c>
      <c r="E18" t="s">
        <v>409</v>
      </c>
      <c r="F18">
        <v>453953</v>
      </c>
      <c r="G18" t="s">
        <v>354</v>
      </c>
      <c r="H18" s="15">
        <v>1</v>
      </c>
      <c r="I18" s="15">
        <v>1</v>
      </c>
      <c r="J18" t="s">
        <v>9</v>
      </c>
      <c r="K18" t="s">
        <v>10</v>
      </c>
      <c r="L18" s="6">
        <v>16</v>
      </c>
      <c r="M18" s="6">
        <v>27</v>
      </c>
      <c r="N18" s="6">
        <v>73</v>
      </c>
      <c r="O18" s="1">
        <v>3975.4160000000002</v>
      </c>
      <c r="P18" s="1">
        <v>2670.55</v>
      </c>
      <c r="Q18" s="1">
        <v>525.70000000000005</v>
      </c>
      <c r="R18" s="38">
        <f t="shared" si="1"/>
        <v>248.46350000000001</v>
      </c>
      <c r="S18" s="39">
        <f t="shared" si="2"/>
        <v>1.6875</v>
      </c>
      <c r="T18" s="39">
        <f t="shared" si="3"/>
        <v>2.7037037037037037</v>
      </c>
      <c r="U18" s="38">
        <f t="shared" si="4"/>
        <v>1304.866</v>
      </c>
      <c r="V18" s="40">
        <f t="shared" si="5"/>
        <v>0.32823382508899696</v>
      </c>
      <c r="W18" s="38">
        <f t="shared" si="6"/>
        <v>779.16599999999994</v>
      </c>
      <c r="X18" s="40">
        <f t="shared" si="7"/>
        <v>0.19599609198131715</v>
      </c>
      <c r="Y18" s="18">
        <f t="shared" si="8"/>
        <v>780</v>
      </c>
      <c r="Z18" s="18">
        <f t="shared" si="9"/>
        <v>657</v>
      </c>
      <c r="AA18" s="18">
        <f t="shared" si="10"/>
        <v>545</v>
      </c>
    </row>
    <row r="19" spans="1:27" x14ac:dyDescent="0.25">
      <c r="A19" s="18" t="str">
        <f t="shared" si="11"/>
        <v>Alex Kwon</v>
      </c>
      <c r="B19" s="18">
        <f t="shared" si="12"/>
        <v>10</v>
      </c>
      <c r="C19" s="18" t="str">
        <f t="shared" si="13"/>
        <v>2022Alex Kwon10</v>
      </c>
      <c r="D19" s="12">
        <v>2022</v>
      </c>
      <c r="E19" t="s">
        <v>409</v>
      </c>
      <c r="F19">
        <v>934743</v>
      </c>
      <c r="G19" t="s">
        <v>258</v>
      </c>
      <c r="H19" s="15">
        <v>1</v>
      </c>
      <c r="I19" s="15">
        <v>1</v>
      </c>
      <c r="J19" t="s">
        <v>9</v>
      </c>
      <c r="K19" t="s">
        <v>10</v>
      </c>
      <c r="L19" s="6">
        <v>16</v>
      </c>
      <c r="M19" s="6">
        <v>25</v>
      </c>
      <c r="N19" s="6">
        <v>65</v>
      </c>
      <c r="O19" s="1">
        <v>3452.28</v>
      </c>
      <c r="P19" s="1">
        <v>2476.35</v>
      </c>
      <c r="Q19" s="1">
        <v>523.5</v>
      </c>
      <c r="R19" s="38">
        <f t="shared" si="1"/>
        <v>215.76750000000001</v>
      </c>
      <c r="S19" s="39">
        <f t="shared" si="2"/>
        <v>1.5625</v>
      </c>
      <c r="T19" s="39">
        <f t="shared" si="3"/>
        <v>2.6</v>
      </c>
      <c r="U19" s="38">
        <f t="shared" si="4"/>
        <v>975.93000000000029</v>
      </c>
      <c r="V19" s="40">
        <f t="shared" si="5"/>
        <v>0.28269143870138003</v>
      </c>
      <c r="W19" s="38">
        <f t="shared" si="6"/>
        <v>452.43000000000029</v>
      </c>
      <c r="X19" s="40">
        <f t="shared" si="7"/>
        <v>0.13105252181167237</v>
      </c>
      <c r="Y19" s="18">
        <f t="shared" si="8"/>
        <v>806</v>
      </c>
      <c r="Z19" s="18">
        <f t="shared" si="9"/>
        <v>725</v>
      </c>
      <c r="AA19" s="18">
        <f t="shared" si="10"/>
        <v>635</v>
      </c>
    </row>
    <row r="20" spans="1:27" x14ac:dyDescent="0.25">
      <c r="A20" s="18" t="str">
        <f t="shared" si="11"/>
        <v>Alex Kwon</v>
      </c>
      <c r="B20" s="18">
        <f t="shared" si="12"/>
        <v>11</v>
      </c>
      <c r="C20" s="18" t="str">
        <f t="shared" si="13"/>
        <v>2022Alex Kwon11</v>
      </c>
      <c r="D20" s="12">
        <v>2022</v>
      </c>
      <c r="E20" t="s">
        <v>409</v>
      </c>
      <c r="F20">
        <v>235689</v>
      </c>
      <c r="G20" t="s">
        <v>63</v>
      </c>
      <c r="H20" s="15">
        <v>1</v>
      </c>
      <c r="I20" s="15">
        <v>1</v>
      </c>
      <c r="J20" t="s">
        <v>9</v>
      </c>
      <c r="K20" t="s">
        <v>10</v>
      </c>
      <c r="L20" s="6">
        <v>14</v>
      </c>
      <c r="M20" s="6">
        <v>24</v>
      </c>
      <c r="N20" s="6">
        <v>51</v>
      </c>
      <c r="O20" s="1">
        <v>3140.3919999999998</v>
      </c>
      <c r="P20" s="1">
        <v>2070.65</v>
      </c>
      <c r="Q20" s="1">
        <v>460.4</v>
      </c>
      <c r="R20" s="38">
        <f t="shared" si="1"/>
        <v>224.31371428571427</v>
      </c>
      <c r="S20" s="39">
        <f t="shared" si="2"/>
        <v>1.7142857142857142</v>
      </c>
      <c r="T20" s="39">
        <f t="shared" si="3"/>
        <v>2.125</v>
      </c>
      <c r="U20" s="38">
        <f t="shared" si="4"/>
        <v>1069.7419999999997</v>
      </c>
      <c r="V20" s="40">
        <f t="shared" si="5"/>
        <v>0.34063963989208984</v>
      </c>
      <c r="W20" s="38">
        <f t="shared" si="6"/>
        <v>609.34199999999976</v>
      </c>
      <c r="X20" s="40">
        <f t="shared" si="7"/>
        <v>0.19403373846322364</v>
      </c>
      <c r="Y20" s="18">
        <f t="shared" si="8"/>
        <v>828</v>
      </c>
      <c r="Z20" s="18">
        <f t="shared" si="9"/>
        <v>698</v>
      </c>
      <c r="AA20" s="18">
        <f t="shared" si="10"/>
        <v>592</v>
      </c>
    </row>
    <row r="21" spans="1:27" x14ac:dyDescent="0.25">
      <c r="A21" s="18" t="str">
        <f t="shared" si="11"/>
        <v>Alex Kwon</v>
      </c>
      <c r="B21" s="18">
        <f t="shared" si="12"/>
        <v>12</v>
      </c>
      <c r="C21" s="18" t="str">
        <f t="shared" si="13"/>
        <v>2022Alex Kwon12</v>
      </c>
      <c r="D21" s="12">
        <v>2022</v>
      </c>
      <c r="E21" t="s">
        <v>409</v>
      </c>
      <c r="F21">
        <v>697252</v>
      </c>
      <c r="G21" t="s">
        <v>187</v>
      </c>
      <c r="H21" s="15">
        <v>1</v>
      </c>
      <c r="I21" s="15">
        <v>1</v>
      </c>
      <c r="J21" t="s">
        <v>9</v>
      </c>
      <c r="K21" t="s">
        <v>10</v>
      </c>
      <c r="L21" s="6">
        <v>19</v>
      </c>
      <c r="M21" s="6">
        <v>19</v>
      </c>
      <c r="N21" s="6">
        <v>64</v>
      </c>
      <c r="O21" s="1">
        <v>2825.0880000000002</v>
      </c>
      <c r="P21" s="1">
        <v>1755.85</v>
      </c>
      <c r="Q21" s="1">
        <v>609.9</v>
      </c>
      <c r="R21" s="38">
        <f t="shared" si="1"/>
        <v>148.68884210526318</v>
      </c>
      <c r="S21" s="39">
        <f t="shared" si="2"/>
        <v>1</v>
      </c>
      <c r="T21" s="39">
        <f t="shared" si="3"/>
        <v>3.3684210526315788</v>
      </c>
      <c r="U21" s="38">
        <f t="shared" si="4"/>
        <v>1069.2380000000003</v>
      </c>
      <c r="V21" s="40">
        <f t="shared" si="5"/>
        <v>0.37847953762856246</v>
      </c>
      <c r="W21" s="38">
        <f t="shared" si="6"/>
        <v>459.33800000000031</v>
      </c>
      <c r="X21" s="40">
        <f t="shared" si="7"/>
        <v>0.16259245729690555</v>
      </c>
      <c r="Y21" s="18">
        <f t="shared" si="8"/>
        <v>839</v>
      </c>
      <c r="Z21" s="18">
        <f t="shared" si="9"/>
        <v>699</v>
      </c>
      <c r="AA21" s="18">
        <f t="shared" si="10"/>
        <v>630</v>
      </c>
    </row>
    <row r="22" spans="1:27" x14ac:dyDescent="0.25">
      <c r="A22" s="18" t="str">
        <f t="shared" si="11"/>
        <v>Alex Kwon</v>
      </c>
      <c r="B22" s="18">
        <f t="shared" si="12"/>
        <v>13</v>
      </c>
      <c r="C22" s="18" t="str">
        <f t="shared" si="13"/>
        <v>2022Alex Kwon13</v>
      </c>
      <c r="D22" s="12">
        <v>2022</v>
      </c>
      <c r="E22" t="s">
        <v>409</v>
      </c>
      <c r="F22">
        <v>759445</v>
      </c>
      <c r="G22" t="s">
        <v>209</v>
      </c>
      <c r="H22" s="15">
        <v>1</v>
      </c>
      <c r="I22" s="15">
        <v>1</v>
      </c>
      <c r="J22" t="s">
        <v>9</v>
      </c>
      <c r="K22" t="s">
        <v>10</v>
      </c>
      <c r="L22" s="6">
        <v>13</v>
      </c>
      <c r="M22" s="6">
        <v>31</v>
      </c>
      <c r="N22" s="6">
        <v>85</v>
      </c>
      <c r="O22" s="1">
        <v>2768.92</v>
      </c>
      <c r="P22" s="1">
        <v>1775.05</v>
      </c>
      <c r="Q22" s="1">
        <v>437.1</v>
      </c>
      <c r="R22" s="38">
        <f t="shared" si="1"/>
        <v>212.99384615384616</v>
      </c>
      <c r="S22" s="39">
        <f t="shared" si="2"/>
        <v>2.3846153846153846</v>
      </c>
      <c r="T22" s="39">
        <f t="shared" si="3"/>
        <v>2.7419354838709675</v>
      </c>
      <c r="U22" s="38">
        <f t="shared" si="4"/>
        <v>993.87000000000012</v>
      </c>
      <c r="V22" s="40">
        <f t="shared" si="5"/>
        <v>0.3589377807954004</v>
      </c>
      <c r="W22" s="38">
        <f t="shared" si="6"/>
        <v>556.7700000000001</v>
      </c>
      <c r="X22" s="40">
        <f t="shared" si="7"/>
        <v>0.20107839879808737</v>
      </c>
      <c r="Y22" s="18">
        <f t="shared" si="8"/>
        <v>842</v>
      </c>
      <c r="Z22" s="18">
        <f t="shared" si="9"/>
        <v>717</v>
      </c>
      <c r="AA22" s="18">
        <f t="shared" si="10"/>
        <v>604</v>
      </c>
    </row>
    <row r="23" spans="1:27" x14ac:dyDescent="0.25">
      <c r="A23" s="18" t="str">
        <f t="shared" si="11"/>
        <v>Alex Kwon</v>
      </c>
      <c r="B23" s="18">
        <f t="shared" si="12"/>
        <v>14</v>
      </c>
      <c r="C23" s="18" t="str">
        <f t="shared" si="13"/>
        <v>2022Alex Kwon14</v>
      </c>
      <c r="D23" s="12">
        <v>2022</v>
      </c>
      <c r="E23" t="s">
        <v>409</v>
      </c>
      <c r="F23">
        <v>144503</v>
      </c>
      <c r="G23" t="s">
        <v>26</v>
      </c>
      <c r="H23" s="15">
        <v>1</v>
      </c>
      <c r="I23" s="15">
        <v>1</v>
      </c>
      <c r="J23" t="s">
        <v>9</v>
      </c>
      <c r="K23" t="s">
        <v>10</v>
      </c>
      <c r="L23" s="6">
        <v>31</v>
      </c>
      <c r="M23" s="6">
        <v>31</v>
      </c>
      <c r="N23" s="6">
        <v>62</v>
      </c>
      <c r="O23" s="1">
        <v>2348.3040000000001</v>
      </c>
      <c r="P23" s="1">
        <v>1403.6</v>
      </c>
      <c r="Q23" s="1">
        <v>995.1</v>
      </c>
      <c r="R23" s="38">
        <f t="shared" si="1"/>
        <v>75.751741935483878</v>
      </c>
      <c r="S23" s="39">
        <f t="shared" si="2"/>
        <v>1</v>
      </c>
      <c r="T23" s="39">
        <f t="shared" si="3"/>
        <v>2</v>
      </c>
      <c r="U23" s="38">
        <f t="shared" si="4"/>
        <v>944.70400000000018</v>
      </c>
      <c r="V23" s="40">
        <f t="shared" si="5"/>
        <v>0.402292037146809</v>
      </c>
      <c r="W23" s="38">
        <f t="shared" si="6"/>
        <v>-50.395999999999844</v>
      </c>
      <c r="X23" s="40">
        <f t="shared" si="7"/>
        <v>-2.1460594539718811E-2</v>
      </c>
      <c r="Y23" s="18">
        <f t="shared" si="8"/>
        <v>867</v>
      </c>
      <c r="Z23" s="18">
        <f t="shared" si="9"/>
        <v>734</v>
      </c>
      <c r="AA23" s="18">
        <f t="shared" si="10"/>
        <v>834</v>
      </c>
    </row>
    <row r="24" spans="1:27" x14ac:dyDescent="0.25">
      <c r="A24" s="18" t="str">
        <f t="shared" si="11"/>
        <v>Alex Kwon</v>
      </c>
      <c r="B24" s="18">
        <f t="shared" si="12"/>
        <v>15</v>
      </c>
      <c r="C24" s="18" t="str">
        <f t="shared" si="13"/>
        <v>2022Alex Kwon15</v>
      </c>
      <c r="D24" s="12">
        <v>2022</v>
      </c>
      <c r="E24" t="s">
        <v>409</v>
      </c>
      <c r="F24">
        <v>572805</v>
      </c>
      <c r="G24" t="s">
        <v>148</v>
      </c>
      <c r="H24" s="15">
        <v>1</v>
      </c>
      <c r="I24" s="15">
        <v>1</v>
      </c>
      <c r="J24" t="s">
        <v>9</v>
      </c>
      <c r="K24" t="s">
        <v>10</v>
      </c>
      <c r="L24" s="6">
        <v>19</v>
      </c>
      <c r="M24" s="6">
        <v>19</v>
      </c>
      <c r="N24" s="6">
        <v>46</v>
      </c>
      <c r="O24" s="1">
        <v>2338.8319999999999</v>
      </c>
      <c r="P24" s="1">
        <v>1512</v>
      </c>
      <c r="Q24" s="1">
        <v>609.9</v>
      </c>
      <c r="R24" s="38">
        <f t="shared" si="1"/>
        <v>123.09642105263157</v>
      </c>
      <c r="S24" s="39">
        <f t="shared" si="2"/>
        <v>1</v>
      </c>
      <c r="T24" s="39">
        <f t="shared" si="3"/>
        <v>2.4210526315789473</v>
      </c>
      <c r="U24" s="38">
        <f t="shared" si="4"/>
        <v>826.83199999999988</v>
      </c>
      <c r="V24" s="40">
        <f t="shared" si="5"/>
        <v>0.35352346812426028</v>
      </c>
      <c r="W24" s="38">
        <f t="shared" si="6"/>
        <v>216.9319999999999</v>
      </c>
      <c r="X24" s="40">
        <f t="shared" si="7"/>
        <v>9.275227977041528E-2</v>
      </c>
      <c r="Y24" s="18">
        <f t="shared" si="8"/>
        <v>868</v>
      </c>
      <c r="Z24" s="18">
        <f t="shared" si="9"/>
        <v>763</v>
      </c>
      <c r="AA24" s="18">
        <f t="shared" si="10"/>
        <v>715</v>
      </c>
    </row>
    <row r="25" spans="1:27" x14ac:dyDescent="0.25">
      <c r="A25" s="18" t="str">
        <f t="shared" si="11"/>
        <v>Alex Kwon</v>
      </c>
      <c r="B25" s="18">
        <f t="shared" si="12"/>
        <v>16</v>
      </c>
      <c r="C25" s="18" t="str">
        <f t="shared" si="13"/>
        <v>2022Alex Kwon16</v>
      </c>
      <c r="D25" s="12">
        <v>2022</v>
      </c>
      <c r="E25" t="s">
        <v>409</v>
      </c>
      <c r="F25">
        <v>609362</v>
      </c>
      <c r="G25" t="s">
        <v>321</v>
      </c>
      <c r="H25" s="15">
        <v>1</v>
      </c>
      <c r="I25" s="15">
        <v>1</v>
      </c>
      <c r="J25" t="s">
        <v>9</v>
      </c>
      <c r="K25" t="s">
        <v>10</v>
      </c>
      <c r="L25" s="6">
        <v>6</v>
      </c>
      <c r="M25" s="6">
        <v>10</v>
      </c>
      <c r="N25" s="6">
        <v>28</v>
      </c>
      <c r="O25" s="1">
        <v>1801.376</v>
      </c>
      <c r="P25" s="1">
        <v>1128.5999999999999</v>
      </c>
      <c r="Q25" s="1">
        <v>197</v>
      </c>
      <c r="R25" s="38">
        <f t="shared" si="1"/>
        <v>300.22933333333333</v>
      </c>
      <c r="S25" s="39">
        <f t="shared" si="2"/>
        <v>1.6666666666666667</v>
      </c>
      <c r="T25" s="39">
        <f t="shared" si="3"/>
        <v>2.8</v>
      </c>
      <c r="U25" s="38">
        <f t="shared" si="4"/>
        <v>672.77600000000007</v>
      </c>
      <c r="V25" s="40">
        <f t="shared" si="5"/>
        <v>0.37347894054322922</v>
      </c>
      <c r="W25" s="38">
        <f t="shared" si="6"/>
        <v>475.77600000000007</v>
      </c>
      <c r="X25" s="40">
        <f t="shared" si="7"/>
        <v>0.26411809638853856</v>
      </c>
      <c r="Y25" s="18">
        <f t="shared" si="8"/>
        <v>902</v>
      </c>
      <c r="Z25" s="18">
        <f t="shared" si="9"/>
        <v>800</v>
      </c>
      <c r="AA25" s="18">
        <f t="shared" si="10"/>
        <v>624</v>
      </c>
    </row>
    <row r="26" spans="1:27" x14ac:dyDescent="0.25">
      <c r="A26" s="18" t="str">
        <f t="shared" si="11"/>
        <v>Alex Kwon</v>
      </c>
      <c r="B26" s="18">
        <f t="shared" si="12"/>
        <v>17</v>
      </c>
      <c r="C26" s="18" t="str">
        <f t="shared" si="13"/>
        <v>2022Alex Kwon17</v>
      </c>
      <c r="D26" s="12">
        <v>2022</v>
      </c>
      <c r="E26" t="s">
        <v>409</v>
      </c>
      <c r="F26">
        <v>791644</v>
      </c>
      <c r="G26" t="s">
        <v>221</v>
      </c>
      <c r="H26" s="15">
        <v>1</v>
      </c>
      <c r="I26" s="15">
        <v>1</v>
      </c>
      <c r="J26" t="s">
        <v>9</v>
      </c>
      <c r="K26" t="s">
        <v>10</v>
      </c>
      <c r="L26" s="6">
        <v>4</v>
      </c>
      <c r="M26" s="6">
        <v>5</v>
      </c>
      <c r="N26" s="6">
        <v>23</v>
      </c>
      <c r="O26" s="1">
        <v>1719.816</v>
      </c>
      <c r="P26" s="1">
        <v>1224.6500000000001</v>
      </c>
      <c r="Q26" s="1">
        <v>129.5</v>
      </c>
      <c r="R26" s="38">
        <f t="shared" si="1"/>
        <v>429.95400000000001</v>
      </c>
      <c r="S26" s="39">
        <f t="shared" si="2"/>
        <v>1.25</v>
      </c>
      <c r="T26" s="39">
        <f t="shared" si="3"/>
        <v>4.5999999999999996</v>
      </c>
      <c r="U26" s="38">
        <f t="shared" si="4"/>
        <v>495.16599999999994</v>
      </c>
      <c r="V26" s="40">
        <f t="shared" si="5"/>
        <v>0.28791800983361004</v>
      </c>
      <c r="W26" s="38">
        <f t="shared" si="6"/>
        <v>365.66599999999994</v>
      </c>
      <c r="X26" s="40">
        <f t="shared" si="7"/>
        <v>0.21261925694376604</v>
      </c>
      <c r="Y26" s="18">
        <f t="shared" si="8"/>
        <v>907</v>
      </c>
      <c r="Z26" s="18">
        <f t="shared" si="9"/>
        <v>854</v>
      </c>
      <c r="AA26" s="18">
        <f t="shared" si="10"/>
        <v>665</v>
      </c>
    </row>
    <row r="27" spans="1:27" x14ac:dyDescent="0.25">
      <c r="A27" s="18" t="str">
        <f t="shared" si="11"/>
        <v>Alex Kwon</v>
      </c>
      <c r="B27" s="18">
        <f t="shared" si="12"/>
        <v>18</v>
      </c>
      <c r="C27" s="18" t="str">
        <f t="shared" si="13"/>
        <v>2022Alex Kwon18</v>
      </c>
      <c r="D27" s="12">
        <v>2022</v>
      </c>
      <c r="E27" t="s">
        <v>409</v>
      </c>
      <c r="F27">
        <v>970339</v>
      </c>
      <c r="G27" t="s">
        <v>268</v>
      </c>
      <c r="H27" s="15">
        <v>1</v>
      </c>
      <c r="I27" s="15">
        <v>1</v>
      </c>
      <c r="J27" t="s">
        <v>9</v>
      </c>
      <c r="K27" t="s">
        <v>10</v>
      </c>
      <c r="L27" s="6">
        <v>6</v>
      </c>
      <c r="M27" s="6">
        <v>12</v>
      </c>
      <c r="N27" s="6">
        <v>39</v>
      </c>
      <c r="O27" s="1">
        <v>1678.088</v>
      </c>
      <c r="P27" s="1">
        <v>1020.45</v>
      </c>
      <c r="Q27" s="1">
        <v>199.2</v>
      </c>
      <c r="R27" s="38">
        <f t="shared" si="1"/>
        <v>279.68133333333333</v>
      </c>
      <c r="S27" s="39">
        <f t="shared" si="2"/>
        <v>2</v>
      </c>
      <c r="T27" s="39">
        <f t="shared" si="3"/>
        <v>3.25</v>
      </c>
      <c r="U27" s="38">
        <f t="shared" si="4"/>
        <v>657.63799999999992</v>
      </c>
      <c r="V27" s="40">
        <f t="shared" si="5"/>
        <v>0.39189720682109636</v>
      </c>
      <c r="W27" s="38">
        <f t="shared" si="6"/>
        <v>458.43799999999993</v>
      </c>
      <c r="X27" s="40">
        <f t="shared" si="7"/>
        <v>0.27319067891552762</v>
      </c>
      <c r="Y27" s="18">
        <f t="shared" si="8"/>
        <v>913</v>
      </c>
      <c r="Z27" s="18">
        <f t="shared" si="9"/>
        <v>806</v>
      </c>
      <c r="AA27" s="18">
        <f t="shared" si="10"/>
        <v>631</v>
      </c>
    </row>
    <row r="28" spans="1:27" x14ac:dyDescent="0.25">
      <c r="A28" s="18" t="str">
        <f t="shared" si="11"/>
        <v>Alex Kwon</v>
      </c>
      <c r="B28" s="18">
        <f t="shared" si="12"/>
        <v>19</v>
      </c>
      <c r="C28" s="18" t="str">
        <f t="shared" si="13"/>
        <v>2022Alex Kwon19</v>
      </c>
      <c r="D28" s="12">
        <v>2022</v>
      </c>
      <c r="E28" t="s">
        <v>409</v>
      </c>
      <c r="F28">
        <v>713162</v>
      </c>
      <c r="G28" t="s">
        <v>188</v>
      </c>
      <c r="H28" s="15">
        <v>1</v>
      </c>
      <c r="I28" s="15">
        <v>6</v>
      </c>
      <c r="J28" t="s">
        <v>2</v>
      </c>
      <c r="K28" t="s">
        <v>10</v>
      </c>
      <c r="L28" s="6">
        <v>10</v>
      </c>
      <c r="M28" s="6">
        <v>10</v>
      </c>
      <c r="N28" s="6">
        <v>19</v>
      </c>
      <c r="O28" s="1">
        <v>1280.6479999999999</v>
      </c>
      <c r="P28" s="1">
        <v>795.95</v>
      </c>
      <c r="Q28" s="1">
        <v>321</v>
      </c>
      <c r="R28" s="38">
        <f t="shared" si="1"/>
        <v>128.06479999999999</v>
      </c>
      <c r="S28" s="39">
        <f t="shared" si="2"/>
        <v>1</v>
      </c>
      <c r="T28" s="39">
        <f t="shared" si="3"/>
        <v>1.9</v>
      </c>
      <c r="U28" s="38">
        <f t="shared" si="4"/>
        <v>484.69799999999987</v>
      </c>
      <c r="V28" s="40">
        <f t="shared" si="5"/>
        <v>0.37847870765424996</v>
      </c>
      <c r="W28" s="38">
        <f t="shared" si="6"/>
        <v>163.69799999999987</v>
      </c>
      <c r="X28" s="40">
        <f t="shared" si="7"/>
        <v>0.12782435142209247</v>
      </c>
      <c r="Y28" s="18">
        <f t="shared" si="8"/>
        <v>938</v>
      </c>
      <c r="Z28" s="18">
        <f t="shared" si="9"/>
        <v>859</v>
      </c>
      <c r="AA28" s="18">
        <f t="shared" si="10"/>
        <v>742</v>
      </c>
    </row>
    <row r="29" spans="1:27" x14ac:dyDescent="0.25">
      <c r="A29" s="18" t="str">
        <f t="shared" si="11"/>
        <v>Alex Kwon</v>
      </c>
      <c r="B29" s="18">
        <f t="shared" si="12"/>
        <v>20</v>
      </c>
      <c r="C29" s="18" t="str">
        <f t="shared" si="13"/>
        <v>2022Alex Kwon20</v>
      </c>
      <c r="D29" s="12">
        <v>2022</v>
      </c>
      <c r="E29" t="s">
        <v>409</v>
      </c>
      <c r="F29">
        <v>309592</v>
      </c>
      <c r="G29" t="s">
        <v>455</v>
      </c>
      <c r="H29" s="15">
        <v>1</v>
      </c>
      <c r="I29" s="15">
        <v>1</v>
      </c>
      <c r="J29" t="s">
        <v>9</v>
      </c>
      <c r="K29" t="s">
        <v>10</v>
      </c>
      <c r="L29" s="6">
        <v>14</v>
      </c>
      <c r="M29" s="6">
        <v>14</v>
      </c>
      <c r="N29" s="6">
        <v>31</v>
      </c>
      <c r="O29" s="1">
        <v>1238.952</v>
      </c>
      <c r="P29" s="1">
        <v>852.25</v>
      </c>
      <c r="Q29" s="1">
        <v>449.4</v>
      </c>
      <c r="R29" s="38">
        <f t="shared" si="1"/>
        <v>88.496571428571428</v>
      </c>
      <c r="S29" s="39">
        <f t="shared" si="2"/>
        <v>1</v>
      </c>
      <c r="T29" s="39">
        <f t="shared" si="3"/>
        <v>2.2142857142857144</v>
      </c>
      <c r="U29" s="38">
        <f t="shared" si="4"/>
        <v>386.702</v>
      </c>
      <c r="V29" s="40">
        <f t="shared" si="5"/>
        <v>0.31212024356068679</v>
      </c>
      <c r="W29" s="38">
        <f t="shared" si="6"/>
        <v>-62.697999999999979</v>
      </c>
      <c r="X29" s="40">
        <f t="shared" si="7"/>
        <v>-5.0605673181850448E-2</v>
      </c>
      <c r="Y29" s="18">
        <f t="shared" si="8"/>
        <v>940</v>
      </c>
      <c r="Z29" s="18">
        <f t="shared" si="9"/>
        <v>880</v>
      </c>
      <c r="AA29" s="18">
        <f t="shared" si="10"/>
        <v>843</v>
      </c>
    </row>
    <row r="30" spans="1:27" x14ac:dyDescent="0.25">
      <c r="A30" s="18" t="str">
        <f t="shared" si="11"/>
        <v>Alex Kwon</v>
      </c>
      <c r="B30" s="18">
        <f t="shared" si="12"/>
        <v>21</v>
      </c>
      <c r="C30" s="18" t="str">
        <f t="shared" si="13"/>
        <v>2022Alex Kwon21</v>
      </c>
      <c r="D30" s="12">
        <v>2022</v>
      </c>
      <c r="E30" t="s">
        <v>409</v>
      </c>
      <c r="F30">
        <v>648045</v>
      </c>
      <c r="G30" t="s">
        <v>177</v>
      </c>
      <c r="H30" s="15">
        <v>1</v>
      </c>
      <c r="I30" s="15">
        <v>5</v>
      </c>
      <c r="J30" t="s">
        <v>2</v>
      </c>
      <c r="K30" t="s">
        <v>10</v>
      </c>
      <c r="L30" s="6">
        <v>5</v>
      </c>
      <c r="M30" s="6">
        <v>13</v>
      </c>
      <c r="N30" s="6">
        <v>31</v>
      </c>
      <c r="O30" s="1">
        <v>1174.952</v>
      </c>
      <c r="P30" s="1">
        <v>686.5</v>
      </c>
      <c r="Q30" s="1">
        <v>169.3</v>
      </c>
      <c r="R30" s="38">
        <f t="shared" si="1"/>
        <v>234.99039999999999</v>
      </c>
      <c r="S30" s="39">
        <f t="shared" si="2"/>
        <v>2.6</v>
      </c>
      <c r="T30" s="39">
        <f t="shared" si="3"/>
        <v>2.3846153846153846</v>
      </c>
      <c r="U30" s="38">
        <f t="shared" si="4"/>
        <v>488.452</v>
      </c>
      <c r="V30" s="40">
        <f t="shared" si="5"/>
        <v>0.41572081242467779</v>
      </c>
      <c r="W30" s="38">
        <f t="shared" si="6"/>
        <v>319.15199999999999</v>
      </c>
      <c r="X30" s="40">
        <f t="shared" si="7"/>
        <v>0.27162981977136086</v>
      </c>
      <c r="Y30" s="18">
        <f t="shared" si="8"/>
        <v>944</v>
      </c>
      <c r="Z30" s="18">
        <f t="shared" si="9"/>
        <v>858</v>
      </c>
      <c r="AA30" s="18">
        <f t="shared" si="10"/>
        <v>682</v>
      </c>
    </row>
    <row r="31" spans="1:27" x14ac:dyDescent="0.25">
      <c r="A31" s="18" t="str">
        <f t="shared" si="11"/>
        <v>Alex Kwon</v>
      </c>
      <c r="B31" s="18">
        <f t="shared" si="12"/>
        <v>22</v>
      </c>
      <c r="C31" s="18" t="str">
        <f t="shared" si="13"/>
        <v>2022Alex Kwon22</v>
      </c>
      <c r="D31" s="12">
        <v>2022</v>
      </c>
      <c r="E31" t="s">
        <v>409</v>
      </c>
      <c r="F31">
        <v>809877</v>
      </c>
      <c r="G31" t="s">
        <v>226</v>
      </c>
      <c r="H31" s="15">
        <v>1</v>
      </c>
      <c r="I31" s="15">
        <v>1</v>
      </c>
      <c r="J31" t="s">
        <v>9</v>
      </c>
      <c r="K31" t="s">
        <v>10</v>
      </c>
      <c r="L31" s="6">
        <v>7</v>
      </c>
      <c r="M31" s="6">
        <v>12</v>
      </c>
      <c r="N31" s="6">
        <v>27</v>
      </c>
      <c r="O31" s="1">
        <v>820.58399999999995</v>
      </c>
      <c r="P31" s="1">
        <v>545.29999999999995</v>
      </c>
      <c r="Q31" s="1">
        <v>230.2</v>
      </c>
      <c r="R31" s="38">
        <f t="shared" si="1"/>
        <v>117.22628571428571</v>
      </c>
      <c r="S31" s="39">
        <f t="shared" si="2"/>
        <v>1.7142857142857142</v>
      </c>
      <c r="T31" s="39">
        <f t="shared" si="3"/>
        <v>2.25</v>
      </c>
      <c r="U31" s="38">
        <f t="shared" si="4"/>
        <v>275.28399999999999</v>
      </c>
      <c r="V31" s="40">
        <f t="shared" si="5"/>
        <v>0.33547327269359384</v>
      </c>
      <c r="W31" s="38">
        <f t="shared" si="6"/>
        <v>45.084000000000003</v>
      </c>
      <c r="X31" s="40">
        <f t="shared" si="7"/>
        <v>5.4941358837120889E-2</v>
      </c>
      <c r="Y31" s="18">
        <f t="shared" si="8"/>
        <v>957</v>
      </c>
      <c r="Z31" s="18">
        <f t="shared" si="9"/>
        <v>911</v>
      </c>
      <c r="AA31" s="18">
        <f t="shared" si="10"/>
        <v>791</v>
      </c>
    </row>
    <row r="32" spans="1:27" x14ac:dyDescent="0.25">
      <c r="A32" s="18" t="str">
        <f t="shared" si="11"/>
        <v>Alex Kwon</v>
      </c>
      <c r="B32" s="18">
        <f t="shared" si="12"/>
        <v>23</v>
      </c>
      <c r="C32" s="18" t="str">
        <f t="shared" si="13"/>
        <v>2022Alex Kwon23</v>
      </c>
      <c r="D32" s="12">
        <v>2022</v>
      </c>
      <c r="E32" t="s">
        <v>409</v>
      </c>
      <c r="F32">
        <v>375968</v>
      </c>
      <c r="G32" t="s">
        <v>97</v>
      </c>
      <c r="H32" s="15">
        <v>1</v>
      </c>
      <c r="I32" s="15">
        <v>1</v>
      </c>
      <c r="J32" t="s">
        <v>9</v>
      </c>
      <c r="K32" t="s">
        <v>10</v>
      </c>
      <c r="L32" s="6">
        <v>7</v>
      </c>
      <c r="M32" s="6">
        <v>10</v>
      </c>
      <c r="N32" s="6">
        <v>24</v>
      </c>
      <c r="O32" s="1">
        <v>734.20799999999997</v>
      </c>
      <c r="P32" s="1">
        <v>426.35</v>
      </c>
      <c r="Q32" s="1">
        <v>228</v>
      </c>
      <c r="R32" s="38">
        <f t="shared" si="1"/>
        <v>104.88685714285714</v>
      </c>
      <c r="S32" s="39">
        <f t="shared" si="2"/>
        <v>1.4285714285714286</v>
      </c>
      <c r="T32" s="39">
        <f t="shared" si="3"/>
        <v>2.4</v>
      </c>
      <c r="U32" s="38">
        <f t="shared" si="4"/>
        <v>307.85799999999995</v>
      </c>
      <c r="V32" s="40">
        <f t="shared" si="5"/>
        <v>0.41930624564156199</v>
      </c>
      <c r="W32" s="38">
        <f t="shared" si="6"/>
        <v>79.857999999999947</v>
      </c>
      <c r="X32" s="40">
        <f t="shared" si="7"/>
        <v>0.10876754271269171</v>
      </c>
      <c r="Y32" s="18">
        <f t="shared" si="8"/>
        <v>966</v>
      </c>
      <c r="Z32" s="18">
        <f t="shared" si="9"/>
        <v>904</v>
      </c>
      <c r="AA32" s="18">
        <f t="shared" si="10"/>
        <v>775</v>
      </c>
    </row>
    <row r="33" spans="1:27" x14ac:dyDescent="0.25">
      <c r="A33" s="18" t="str">
        <f t="shared" si="11"/>
        <v>Alex Kwon</v>
      </c>
      <c r="B33" s="18">
        <f t="shared" si="12"/>
        <v>24</v>
      </c>
      <c r="C33" s="18" t="str">
        <f t="shared" si="13"/>
        <v>2022Alex Kwon24</v>
      </c>
      <c r="D33" s="12">
        <v>2022</v>
      </c>
      <c r="E33" t="s">
        <v>409</v>
      </c>
      <c r="F33">
        <v>784373</v>
      </c>
      <c r="G33" t="s">
        <v>218</v>
      </c>
      <c r="H33" s="15">
        <v>1</v>
      </c>
      <c r="I33" s="15">
        <v>1</v>
      </c>
      <c r="J33" t="s">
        <v>9</v>
      </c>
      <c r="K33" t="s">
        <v>10</v>
      </c>
      <c r="L33" s="6">
        <v>4</v>
      </c>
      <c r="M33" s="6">
        <v>4</v>
      </c>
      <c r="N33" s="6">
        <v>13</v>
      </c>
      <c r="O33" s="1">
        <v>695.096</v>
      </c>
      <c r="P33" s="1">
        <v>383.85</v>
      </c>
      <c r="Q33" s="1">
        <v>128.4</v>
      </c>
      <c r="R33" s="38">
        <f t="shared" si="1"/>
        <v>173.774</v>
      </c>
      <c r="S33" s="39">
        <f t="shared" si="2"/>
        <v>1</v>
      </c>
      <c r="T33" s="39">
        <f t="shared" si="3"/>
        <v>3.25</v>
      </c>
      <c r="U33" s="38">
        <f t="shared" si="4"/>
        <v>311.24599999999998</v>
      </c>
      <c r="V33" s="40">
        <f t="shared" si="5"/>
        <v>0.44777412040926717</v>
      </c>
      <c r="W33" s="38">
        <f t="shared" si="6"/>
        <v>182.84599999999998</v>
      </c>
      <c r="X33" s="40">
        <f t="shared" si="7"/>
        <v>0.26305143462198022</v>
      </c>
      <c r="Y33" s="18">
        <f t="shared" si="8"/>
        <v>967</v>
      </c>
      <c r="Z33" s="18">
        <f t="shared" si="9"/>
        <v>903</v>
      </c>
      <c r="AA33" s="18">
        <f t="shared" si="10"/>
        <v>733</v>
      </c>
    </row>
    <row r="34" spans="1:27" x14ac:dyDescent="0.25">
      <c r="A34" s="18" t="str">
        <f t="shared" si="11"/>
        <v>Alex Kwon</v>
      </c>
      <c r="B34" s="18">
        <f t="shared" si="12"/>
        <v>25</v>
      </c>
      <c r="C34" s="18" t="str">
        <f t="shared" si="13"/>
        <v>2022Alex Kwon25</v>
      </c>
      <c r="D34" s="12">
        <v>2022</v>
      </c>
      <c r="E34" t="s">
        <v>409</v>
      </c>
      <c r="F34">
        <v>358146</v>
      </c>
      <c r="G34" t="s">
        <v>456</v>
      </c>
      <c r="H34" s="15">
        <v>1</v>
      </c>
      <c r="I34" s="15">
        <v>1</v>
      </c>
      <c r="J34" t="s">
        <v>9</v>
      </c>
      <c r="K34" t="s">
        <v>10</v>
      </c>
      <c r="L34" s="6">
        <v>1</v>
      </c>
      <c r="M34" s="6">
        <v>1</v>
      </c>
      <c r="N34" s="6">
        <v>1</v>
      </c>
      <c r="O34" s="1">
        <v>7.992</v>
      </c>
      <c r="P34" s="1">
        <v>5.5</v>
      </c>
      <c r="Q34" s="1">
        <v>32.1</v>
      </c>
      <c r="R34" s="38">
        <f t="shared" si="1"/>
        <v>7.992</v>
      </c>
      <c r="S34" s="39">
        <f t="shared" si="2"/>
        <v>1</v>
      </c>
      <c r="T34" s="39">
        <f t="shared" si="3"/>
        <v>1</v>
      </c>
      <c r="U34" s="38">
        <f t="shared" si="4"/>
        <v>2.492</v>
      </c>
      <c r="V34" s="40">
        <f t="shared" si="5"/>
        <v>0.31181181181181183</v>
      </c>
      <c r="W34" s="38">
        <f t="shared" si="6"/>
        <v>-29.608000000000001</v>
      </c>
      <c r="X34" s="40">
        <f t="shared" si="7"/>
        <v>-3.7047047047047048</v>
      </c>
      <c r="Y34" s="18">
        <f t="shared" si="8"/>
        <v>1000</v>
      </c>
      <c r="Z34" s="18">
        <f t="shared" si="9"/>
        <v>971</v>
      </c>
      <c r="AA34" s="18">
        <f t="shared" si="10"/>
        <v>823</v>
      </c>
    </row>
    <row r="35" spans="1:27" x14ac:dyDescent="0.25">
      <c r="A35" s="18" t="str">
        <f t="shared" si="11"/>
        <v>Amy Blye</v>
      </c>
      <c r="B35" s="18">
        <f t="shared" si="12"/>
        <v>1</v>
      </c>
      <c r="C35" s="18" t="str">
        <f t="shared" si="13"/>
        <v>2022Amy Blye1</v>
      </c>
      <c r="D35" s="12">
        <v>2022</v>
      </c>
      <c r="E35" t="s">
        <v>410</v>
      </c>
      <c r="F35">
        <v>558463</v>
      </c>
      <c r="G35" t="s">
        <v>143</v>
      </c>
      <c r="H35" s="15">
        <v>2</v>
      </c>
      <c r="I35" s="15">
        <v>2</v>
      </c>
      <c r="J35" t="s">
        <v>9</v>
      </c>
      <c r="K35" t="s">
        <v>3</v>
      </c>
      <c r="L35" s="6">
        <v>41</v>
      </c>
      <c r="M35" s="6">
        <v>116</v>
      </c>
      <c r="N35" s="6">
        <v>388</v>
      </c>
      <c r="O35" s="1">
        <v>18972.896000000001</v>
      </c>
      <c r="P35" s="1">
        <v>12834.35</v>
      </c>
      <c r="Q35" s="1">
        <v>1437.4</v>
      </c>
      <c r="R35" s="38">
        <f t="shared" si="1"/>
        <v>462.75356097560979</v>
      </c>
      <c r="S35" s="39">
        <f t="shared" si="2"/>
        <v>2.8292682926829267</v>
      </c>
      <c r="T35" s="39">
        <f t="shared" si="3"/>
        <v>3.3448275862068964</v>
      </c>
      <c r="U35" s="38">
        <f t="shared" si="4"/>
        <v>6138.5460000000003</v>
      </c>
      <c r="V35" s="40">
        <f t="shared" si="5"/>
        <v>0.3235429108977354</v>
      </c>
      <c r="W35" s="38">
        <f t="shared" si="6"/>
        <v>4701.1460000000006</v>
      </c>
      <c r="X35" s="40">
        <f t="shared" si="7"/>
        <v>0.24778220467766232</v>
      </c>
      <c r="Y35" s="18">
        <f t="shared" si="8"/>
        <v>405</v>
      </c>
      <c r="Z35" s="18">
        <f t="shared" si="9"/>
        <v>274</v>
      </c>
      <c r="AA35" s="18">
        <f t="shared" si="10"/>
        <v>194</v>
      </c>
    </row>
    <row r="36" spans="1:27" x14ac:dyDescent="0.25">
      <c r="A36" s="18" t="str">
        <f t="shared" si="11"/>
        <v>Amy Blye</v>
      </c>
      <c r="B36" s="18">
        <f t="shared" si="12"/>
        <v>2</v>
      </c>
      <c r="C36" s="18" t="str">
        <f t="shared" si="13"/>
        <v>2022Amy Blye2</v>
      </c>
      <c r="D36" s="12">
        <v>2022</v>
      </c>
      <c r="E36" t="s">
        <v>410</v>
      </c>
      <c r="F36">
        <v>873602</v>
      </c>
      <c r="G36" t="s">
        <v>241</v>
      </c>
      <c r="H36" s="15">
        <v>2</v>
      </c>
      <c r="I36" s="15">
        <v>2</v>
      </c>
      <c r="J36" t="s">
        <v>9</v>
      </c>
      <c r="K36" t="s">
        <v>10</v>
      </c>
      <c r="L36" s="6">
        <v>54</v>
      </c>
      <c r="M36" s="6">
        <v>90</v>
      </c>
      <c r="N36" s="6">
        <v>252</v>
      </c>
      <c r="O36" s="1">
        <v>13561.984</v>
      </c>
      <c r="P36" s="1">
        <v>8723.75</v>
      </c>
      <c r="Q36" s="1">
        <v>1827</v>
      </c>
      <c r="R36" s="38">
        <f t="shared" si="1"/>
        <v>251.14785185185187</v>
      </c>
      <c r="S36" s="39">
        <f t="shared" si="2"/>
        <v>1.6666666666666667</v>
      </c>
      <c r="T36" s="39">
        <f t="shared" si="3"/>
        <v>2.8</v>
      </c>
      <c r="U36" s="38">
        <f t="shared" si="4"/>
        <v>4838.2340000000004</v>
      </c>
      <c r="V36" s="40">
        <f t="shared" si="5"/>
        <v>0.35674972039489211</v>
      </c>
      <c r="W36" s="38">
        <f t="shared" si="6"/>
        <v>3011.2340000000004</v>
      </c>
      <c r="X36" s="40">
        <f t="shared" si="7"/>
        <v>0.22203491760497582</v>
      </c>
      <c r="Y36" s="18">
        <f t="shared" si="8"/>
        <v>451</v>
      </c>
      <c r="Z36" s="18">
        <f t="shared" si="9"/>
        <v>324</v>
      </c>
      <c r="AA36" s="18">
        <f t="shared" si="10"/>
        <v>277</v>
      </c>
    </row>
    <row r="37" spans="1:27" x14ac:dyDescent="0.25">
      <c r="A37" s="18" t="str">
        <f t="shared" si="11"/>
        <v>Amy Blye</v>
      </c>
      <c r="B37" s="18">
        <f t="shared" si="12"/>
        <v>3</v>
      </c>
      <c r="C37" s="18" t="str">
        <f t="shared" si="13"/>
        <v>2022Amy Blye3</v>
      </c>
      <c r="D37" s="12">
        <v>2022</v>
      </c>
      <c r="E37" t="s">
        <v>410</v>
      </c>
      <c r="F37">
        <v>173044</v>
      </c>
      <c r="G37" t="s">
        <v>36</v>
      </c>
      <c r="H37" s="15">
        <v>2</v>
      </c>
      <c r="I37" s="15">
        <v>2</v>
      </c>
      <c r="J37" t="s">
        <v>9</v>
      </c>
      <c r="K37" t="s">
        <v>10</v>
      </c>
      <c r="L37" s="6">
        <v>39</v>
      </c>
      <c r="M37" s="6">
        <v>104</v>
      </c>
      <c r="N37" s="6">
        <v>230</v>
      </c>
      <c r="O37" s="1">
        <v>12349.36</v>
      </c>
      <c r="P37" s="1">
        <v>7934.15</v>
      </c>
      <c r="Q37" s="1">
        <v>1361.3</v>
      </c>
      <c r="R37" s="38">
        <f t="shared" si="1"/>
        <v>316.65025641025642</v>
      </c>
      <c r="S37" s="39">
        <f t="shared" si="2"/>
        <v>2.6666666666666665</v>
      </c>
      <c r="T37" s="39">
        <f t="shared" si="3"/>
        <v>2.2115384615384617</v>
      </c>
      <c r="U37" s="38">
        <f t="shared" si="4"/>
        <v>4415.2100000000009</v>
      </c>
      <c r="V37" s="40">
        <f t="shared" si="5"/>
        <v>0.35752541022368778</v>
      </c>
      <c r="W37" s="38">
        <f t="shared" si="6"/>
        <v>3053.9100000000008</v>
      </c>
      <c r="X37" s="40">
        <f t="shared" si="7"/>
        <v>0.24729297712594017</v>
      </c>
      <c r="Y37" s="18">
        <f t="shared" si="8"/>
        <v>474</v>
      </c>
      <c r="Z37" s="18">
        <f t="shared" si="9"/>
        <v>341</v>
      </c>
      <c r="AA37" s="18">
        <f t="shared" si="10"/>
        <v>276</v>
      </c>
    </row>
    <row r="38" spans="1:27" x14ac:dyDescent="0.25">
      <c r="A38" s="18" t="str">
        <f t="shared" si="11"/>
        <v>Amy Blye</v>
      </c>
      <c r="B38" s="18">
        <f t="shared" si="12"/>
        <v>4</v>
      </c>
      <c r="C38" s="18" t="str">
        <f t="shared" si="13"/>
        <v>2022Amy Blye4</v>
      </c>
      <c r="D38" s="12">
        <v>2022</v>
      </c>
      <c r="E38" t="s">
        <v>410</v>
      </c>
      <c r="F38">
        <v>969030</v>
      </c>
      <c r="G38" t="s">
        <v>383</v>
      </c>
      <c r="H38" s="15">
        <v>2</v>
      </c>
      <c r="I38" s="15">
        <v>2</v>
      </c>
      <c r="J38" t="s">
        <v>9</v>
      </c>
      <c r="K38" t="s">
        <v>10</v>
      </c>
      <c r="L38" s="6">
        <v>45</v>
      </c>
      <c r="M38" s="6">
        <v>77</v>
      </c>
      <c r="N38" s="6">
        <v>235</v>
      </c>
      <c r="O38" s="1">
        <v>12313.32</v>
      </c>
      <c r="P38" s="1">
        <v>7797.05</v>
      </c>
      <c r="Q38" s="1">
        <v>1524.7</v>
      </c>
      <c r="R38" s="38">
        <f t="shared" si="1"/>
        <v>273.62933333333331</v>
      </c>
      <c r="S38" s="39">
        <f t="shared" si="2"/>
        <v>1.711111111111111</v>
      </c>
      <c r="T38" s="39">
        <f t="shared" si="3"/>
        <v>3.051948051948052</v>
      </c>
      <c r="U38" s="38">
        <f t="shared" si="4"/>
        <v>4516.2699999999995</v>
      </c>
      <c r="V38" s="40">
        <f t="shared" si="5"/>
        <v>0.36677922769813498</v>
      </c>
      <c r="W38" s="38">
        <f t="shared" si="6"/>
        <v>2991.5699999999997</v>
      </c>
      <c r="X38" s="40">
        <f t="shared" si="7"/>
        <v>0.24295397179639608</v>
      </c>
      <c r="Y38" s="18">
        <f t="shared" si="8"/>
        <v>475</v>
      </c>
      <c r="Z38" s="18">
        <f t="shared" si="9"/>
        <v>337</v>
      </c>
      <c r="AA38" s="18">
        <f t="shared" si="10"/>
        <v>279</v>
      </c>
    </row>
    <row r="39" spans="1:27" x14ac:dyDescent="0.25">
      <c r="A39" s="18" t="str">
        <f t="shared" si="11"/>
        <v>Amy Blye</v>
      </c>
      <c r="B39" s="18">
        <f t="shared" si="12"/>
        <v>5</v>
      </c>
      <c r="C39" s="18" t="str">
        <f t="shared" si="13"/>
        <v>2022Amy Blye5</v>
      </c>
      <c r="D39" s="12">
        <v>2022</v>
      </c>
      <c r="E39" t="s">
        <v>410</v>
      </c>
      <c r="F39">
        <v>273027</v>
      </c>
      <c r="G39" t="s">
        <v>302</v>
      </c>
      <c r="H39" s="15">
        <v>2</v>
      </c>
      <c r="I39" s="15">
        <v>2</v>
      </c>
      <c r="J39" t="s">
        <v>9</v>
      </c>
      <c r="K39" t="s">
        <v>10</v>
      </c>
      <c r="L39" s="6">
        <v>48</v>
      </c>
      <c r="M39" s="6">
        <v>75</v>
      </c>
      <c r="N39" s="6">
        <v>223</v>
      </c>
      <c r="O39" s="1">
        <v>11343.816000000001</v>
      </c>
      <c r="P39" s="1">
        <v>7159.5</v>
      </c>
      <c r="Q39" s="1">
        <v>1618.5</v>
      </c>
      <c r="R39" s="38">
        <f t="shared" si="1"/>
        <v>236.32950000000002</v>
      </c>
      <c r="S39" s="39">
        <f t="shared" si="2"/>
        <v>1.5625</v>
      </c>
      <c r="T39" s="39">
        <f t="shared" si="3"/>
        <v>2.9733333333333332</v>
      </c>
      <c r="U39" s="38">
        <f t="shared" si="4"/>
        <v>4184.3160000000007</v>
      </c>
      <c r="V39" s="40">
        <f t="shared" si="5"/>
        <v>0.36886317620102443</v>
      </c>
      <c r="W39" s="38">
        <f t="shared" si="6"/>
        <v>2565.8160000000007</v>
      </c>
      <c r="X39" s="40">
        <f t="shared" si="7"/>
        <v>0.22618632037049971</v>
      </c>
      <c r="Y39" s="18">
        <f t="shared" si="8"/>
        <v>497</v>
      </c>
      <c r="Z39" s="18">
        <f t="shared" si="9"/>
        <v>356</v>
      </c>
      <c r="AA39" s="18">
        <f t="shared" si="10"/>
        <v>311</v>
      </c>
    </row>
    <row r="40" spans="1:27" x14ac:dyDescent="0.25">
      <c r="A40" s="18" t="str">
        <f t="shared" si="11"/>
        <v>Amy Blye</v>
      </c>
      <c r="B40" s="18">
        <f t="shared" si="12"/>
        <v>6</v>
      </c>
      <c r="C40" s="18" t="str">
        <f t="shared" si="13"/>
        <v>2022Amy Blye6</v>
      </c>
      <c r="D40" s="12">
        <v>2022</v>
      </c>
      <c r="E40" t="s">
        <v>410</v>
      </c>
      <c r="F40">
        <v>308218</v>
      </c>
      <c r="G40" t="s">
        <v>76</v>
      </c>
      <c r="H40" s="15">
        <v>2</v>
      </c>
      <c r="I40" s="15">
        <v>2</v>
      </c>
      <c r="J40" t="s">
        <v>9</v>
      </c>
      <c r="K40" t="s">
        <v>10</v>
      </c>
      <c r="L40" s="6">
        <v>52</v>
      </c>
      <c r="M40" s="6">
        <v>52</v>
      </c>
      <c r="N40" s="6">
        <v>165</v>
      </c>
      <c r="O40" s="1">
        <v>8583.4800000000105</v>
      </c>
      <c r="P40" s="1">
        <v>5492.2</v>
      </c>
      <c r="Q40" s="1">
        <v>1721.2</v>
      </c>
      <c r="R40" s="38">
        <f t="shared" si="1"/>
        <v>165.06692307692327</v>
      </c>
      <c r="S40" s="39">
        <f t="shared" si="2"/>
        <v>1</v>
      </c>
      <c r="T40" s="39">
        <f t="shared" si="3"/>
        <v>3.1730769230769229</v>
      </c>
      <c r="U40" s="38">
        <f t="shared" si="4"/>
        <v>3091.2800000000107</v>
      </c>
      <c r="V40" s="40">
        <f t="shared" si="5"/>
        <v>0.36014297231426029</v>
      </c>
      <c r="W40" s="38">
        <f t="shared" si="6"/>
        <v>1370.0800000000106</v>
      </c>
      <c r="X40" s="40">
        <f t="shared" si="7"/>
        <v>0.15961824341642422</v>
      </c>
      <c r="Y40" s="18">
        <f t="shared" si="8"/>
        <v>596</v>
      </c>
      <c r="Z40" s="18">
        <f t="shared" si="9"/>
        <v>425</v>
      </c>
      <c r="AA40" s="18">
        <f t="shared" si="10"/>
        <v>427</v>
      </c>
    </row>
    <row r="41" spans="1:27" x14ac:dyDescent="0.25">
      <c r="A41" s="18" t="str">
        <f t="shared" si="11"/>
        <v>Amy Blye</v>
      </c>
      <c r="B41" s="18">
        <f t="shared" si="12"/>
        <v>7</v>
      </c>
      <c r="C41" s="18" t="str">
        <f t="shared" si="13"/>
        <v>2022Amy Blye7</v>
      </c>
      <c r="D41" s="12">
        <v>2022</v>
      </c>
      <c r="E41" t="s">
        <v>410</v>
      </c>
      <c r="F41">
        <v>369346</v>
      </c>
      <c r="G41" t="s">
        <v>93</v>
      </c>
      <c r="H41" s="15">
        <v>2</v>
      </c>
      <c r="I41" s="15">
        <v>2</v>
      </c>
      <c r="J41" t="s">
        <v>9</v>
      </c>
      <c r="K41" t="s">
        <v>10</v>
      </c>
      <c r="L41" s="6">
        <v>42</v>
      </c>
      <c r="M41" s="6">
        <v>78</v>
      </c>
      <c r="N41" s="6">
        <v>177</v>
      </c>
      <c r="O41" s="1">
        <v>8436.1839999999993</v>
      </c>
      <c r="P41" s="1">
        <v>5364</v>
      </c>
      <c r="Q41" s="1">
        <v>1429.8</v>
      </c>
      <c r="R41" s="38">
        <f t="shared" si="1"/>
        <v>200.86152380952379</v>
      </c>
      <c r="S41" s="39">
        <f t="shared" si="2"/>
        <v>1.8571428571428572</v>
      </c>
      <c r="T41" s="39">
        <f t="shared" si="3"/>
        <v>2.2692307692307692</v>
      </c>
      <c r="U41" s="38">
        <f t="shared" si="4"/>
        <v>3072.1839999999993</v>
      </c>
      <c r="V41" s="40">
        <f t="shared" si="5"/>
        <v>0.36416749563546735</v>
      </c>
      <c r="W41" s="38">
        <f t="shared" si="6"/>
        <v>1642.3839999999993</v>
      </c>
      <c r="X41" s="40">
        <f t="shared" si="7"/>
        <v>0.19468328334232629</v>
      </c>
      <c r="Y41" s="18">
        <f t="shared" si="8"/>
        <v>599</v>
      </c>
      <c r="Z41" s="18">
        <f t="shared" si="9"/>
        <v>427</v>
      </c>
      <c r="AA41" s="18">
        <f t="shared" si="10"/>
        <v>383</v>
      </c>
    </row>
    <row r="42" spans="1:27" x14ac:dyDescent="0.25">
      <c r="A42" s="18" t="str">
        <f t="shared" si="11"/>
        <v>Amy Blye</v>
      </c>
      <c r="B42" s="18">
        <f t="shared" si="12"/>
        <v>8</v>
      </c>
      <c r="C42" s="18" t="str">
        <f t="shared" si="13"/>
        <v>2022Amy Blye8</v>
      </c>
      <c r="D42" s="12">
        <v>2022</v>
      </c>
      <c r="E42" t="s">
        <v>410</v>
      </c>
      <c r="F42">
        <v>178150</v>
      </c>
      <c r="G42" t="s">
        <v>37</v>
      </c>
      <c r="H42" s="15">
        <v>2</v>
      </c>
      <c r="I42" s="15">
        <v>2</v>
      </c>
      <c r="J42" t="s">
        <v>9</v>
      </c>
      <c r="K42" t="s">
        <v>10</v>
      </c>
      <c r="L42" s="6">
        <v>36</v>
      </c>
      <c r="M42" s="6">
        <v>63</v>
      </c>
      <c r="N42" s="6">
        <v>171</v>
      </c>
      <c r="O42" s="1">
        <v>7293.0320000000002</v>
      </c>
      <c r="P42" s="1">
        <v>4578.5</v>
      </c>
      <c r="Q42" s="1">
        <v>1221.3</v>
      </c>
      <c r="R42" s="38">
        <f t="shared" si="1"/>
        <v>202.58422222222222</v>
      </c>
      <c r="S42" s="39">
        <f t="shared" si="2"/>
        <v>1.75</v>
      </c>
      <c r="T42" s="39">
        <f t="shared" si="3"/>
        <v>2.7142857142857144</v>
      </c>
      <c r="U42" s="38">
        <f t="shared" si="4"/>
        <v>2714.5320000000002</v>
      </c>
      <c r="V42" s="40">
        <f t="shared" si="5"/>
        <v>0.37220897974943756</v>
      </c>
      <c r="W42" s="38">
        <f t="shared" si="6"/>
        <v>1493.2320000000002</v>
      </c>
      <c r="X42" s="40">
        <f t="shared" si="7"/>
        <v>0.20474776471569028</v>
      </c>
      <c r="Y42" s="18">
        <f t="shared" si="8"/>
        <v>636</v>
      </c>
      <c r="Z42" s="18">
        <f t="shared" si="9"/>
        <v>470</v>
      </c>
      <c r="AA42" s="18">
        <f t="shared" si="10"/>
        <v>403</v>
      </c>
    </row>
    <row r="43" spans="1:27" x14ac:dyDescent="0.25">
      <c r="A43" s="18" t="str">
        <f t="shared" si="11"/>
        <v>Amy Blye</v>
      </c>
      <c r="B43" s="18">
        <f t="shared" si="12"/>
        <v>9</v>
      </c>
      <c r="C43" s="18" t="str">
        <f t="shared" si="13"/>
        <v>2022Amy Blye9</v>
      </c>
      <c r="D43" s="12">
        <v>2022</v>
      </c>
      <c r="E43" t="s">
        <v>410</v>
      </c>
      <c r="F43">
        <v>253723</v>
      </c>
      <c r="G43" t="s">
        <v>67</v>
      </c>
      <c r="H43" s="15">
        <v>2</v>
      </c>
      <c r="I43" s="15">
        <v>2</v>
      </c>
      <c r="J43" t="s">
        <v>9</v>
      </c>
      <c r="K43" t="s">
        <v>10</v>
      </c>
      <c r="L43" s="6">
        <v>27</v>
      </c>
      <c r="M43" s="6">
        <v>46</v>
      </c>
      <c r="N43" s="6">
        <v>127</v>
      </c>
      <c r="O43" s="1">
        <v>6045.384</v>
      </c>
      <c r="P43" s="1">
        <v>3768.15</v>
      </c>
      <c r="Q43" s="1">
        <v>914.6</v>
      </c>
      <c r="R43" s="38">
        <f t="shared" si="1"/>
        <v>223.90311111111112</v>
      </c>
      <c r="S43" s="39">
        <f t="shared" si="2"/>
        <v>1.7037037037037037</v>
      </c>
      <c r="T43" s="39">
        <f t="shared" si="3"/>
        <v>2.7608695652173911</v>
      </c>
      <c r="U43" s="38">
        <f t="shared" si="4"/>
        <v>2277.2339999999999</v>
      </c>
      <c r="V43" s="40">
        <f t="shared" si="5"/>
        <v>0.3766897189657431</v>
      </c>
      <c r="W43" s="38">
        <f t="shared" si="6"/>
        <v>1362.634</v>
      </c>
      <c r="X43" s="40">
        <f t="shared" si="7"/>
        <v>0.22540073550331957</v>
      </c>
      <c r="Y43" s="18">
        <f t="shared" si="8"/>
        <v>682</v>
      </c>
      <c r="Z43" s="18">
        <f t="shared" si="9"/>
        <v>520</v>
      </c>
      <c r="AA43" s="18">
        <f t="shared" si="10"/>
        <v>428</v>
      </c>
    </row>
    <row r="44" spans="1:27" x14ac:dyDescent="0.25">
      <c r="A44" s="18" t="str">
        <f t="shared" si="11"/>
        <v>Amy Blye</v>
      </c>
      <c r="B44" s="18">
        <f t="shared" si="12"/>
        <v>10</v>
      </c>
      <c r="C44" s="18" t="str">
        <f t="shared" si="13"/>
        <v>2022Amy Blye10</v>
      </c>
      <c r="D44" s="12">
        <v>2022</v>
      </c>
      <c r="E44" t="s">
        <v>410</v>
      </c>
      <c r="F44">
        <v>731519</v>
      </c>
      <c r="G44" t="s">
        <v>196</v>
      </c>
      <c r="H44" s="15">
        <v>2</v>
      </c>
      <c r="I44" s="15">
        <v>2</v>
      </c>
      <c r="J44" t="s">
        <v>9</v>
      </c>
      <c r="K44" t="s">
        <v>10</v>
      </c>
      <c r="L44" s="6">
        <v>32</v>
      </c>
      <c r="M44" s="6">
        <v>50</v>
      </c>
      <c r="N44" s="6">
        <v>122</v>
      </c>
      <c r="O44" s="1">
        <v>6019.0240000000003</v>
      </c>
      <c r="P44" s="1">
        <v>3910.6</v>
      </c>
      <c r="Q44" s="1">
        <v>1079</v>
      </c>
      <c r="R44" s="38">
        <f t="shared" si="1"/>
        <v>188.09450000000001</v>
      </c>
      <c r="S44" s="39">
        <f t="shared" si="2"/>
        <v>1.5625</v>
      </c>
      <c r="T44" s="39">
        <f t="shared" si="3"/>
        <v>2.44</v>
      </c>
      <c r="U44" s="38">
        <f t="shared" si="4"/>
        <v>2108.4240000000004</v>
      </c>
      <c r="V44" s="40">
        <f t="shared" si="5"/>
        <v>0.35029333659410566</v>
      </c>
      <c r="W44" s="38">
        <f t="shared" si="6"/>
        <v>1029.4240000000004</v>
      </c>
      <c r="X44" s="40">
        <f t="shared" si="7"/>
        <v>0.1710283926430598</v>
      </c>
      <c r="Y44" s="18">
        <f t="shared" si="8"/>
        <v>685</v>
      </c>
      <c r="Z44" s="18">
        <f t="shared" si="9"/>
        <v>542</v>
      </c>
      <c r="AA44" s="18">
        <f t="shared" si="10"/>
        <v>496</v>
      </c>
    </row>
    <row r="45" spans="1:27" x14ac:dyDescent="0.25">
      <c r="A45" s="18" t="str">
        <f t="shared" si="11"/>
        <v>Amy Blye</v>
      </c>
      <c r="B45" s="18">
        <f t="shared" si="12"/>
        <v>11</v>
      </c>
      <c r="C45" s="18" t="str">
        <f t="shared" si="13"/>
        <v>2022Amy Blye11</v>
      </c>
      <c r="D45" s="12">
        <v>2022</v>
      </c>
      <c r="E45" t="s">
        <v>410</v>
      </c>
      <c r="F45">
        <v>448696</v>
      </c>
      <c r="G45" t="s">
        <v>355</v>
      </c>
      <c r="H45" s="15">
        <v>2</v>
      </c>
      <c r="I45" s="15">
        <v>2</v>
      </c>
      <c r="J45" t="s">
        <v>9</v>
      </c>
      <c r="K45" t="s">
        <v>10</v>
      </c>
      <c r="L45" s="6">
        <v>44</v>
      </c>
      <c r="M45" s="6">
        <v>44</v>
      </c>
      <c r="N45" s="6">
        <v>113</v>
      </c>
      <c r="O45" s="1">
        <v>5287.0959999999995</v>
      </c>
      <c r="P45" s="1">
        <v>3336.85</v>
      </c>
      <c r="Q45" s="1">
        <v>1456.4</v>
      </c>
      <c r="R45" s="38">
        <f t="shared" si="1"/>
        <v>120.16127272727272</v>
      </c>
      <c r="S45" s="39">
        <f t="shared" si="2"/>
        <v>1</v>
      </c>
      <c r="T45" s="39">
        <f t="shared" si="3"/>
        <v>2.5681818181818183</v>
      </c>
      <c r="U45" s="38">
        <f t="shared" si="4"/>
        <v>1950.2459999999996</v>
      </c>
      <c r="V45" s="40">
        <f t="shared" si="5"/>
        <v>0.36886903509979768</v>
      </c>
      <c r="W45" s="38">
        <f t="shared" si="6"/>
        <v>493.84599999999955</v>
      </c>
      <c r="X45" s="40">
        <f t="shared" si="7"/>
        <v>9.3405907515202974E-2</v>
      </c>
      <c r="Y45" s="18">
        <f t="shared" si="8"/>
        <v>720</v>
      </c>
      <c r="Z45" s="18">
        <f t="shared" si="9"/>
        <v>556</v>
      </c>
      <c r="AA45" s="18">
        <f t="shared" si="10"/>
        <v>616</v>
      </c>
    </row>
    <row r="46" spans="1:27" x14ac:dyDescent="0.25">
      <c r="A46" s="18" t="str">
        <f t="shared" si="11"/>
        <v>Amy Blye</v>
      </c>
      <c r="B46" s="18">
        <f t="shared" si="12"/>
        <v>12</v>
      </c>
      <c r="C46" s="18" t="str">
        <f t="shared" si="13"/>
        <v>2022Amy Blye12</v>
      </c>
      <c r="D46" s="12">
        <v>2022</v>
      </c>
      <c r="E46" t="s">
        <v>410</v>
      </c>
      <c r="F46">
        <v>886262</v>
      </c>
      <c r="G46" t="s">
        <v>245</v>
      </c>
      <c r="H46" s="15">
        <v>2</v>
      </c>
      <c r="I46" s="15">
        <v>2</v>
      </c>
      <c r="J46" t="s">
        <v>9</v>
      </c>
      <c r="K46" t="s">
        <v>10</v>
      </c>
      <c r="L46" s="6">
        <v>27</v>
      </c>
      <c r="M46" s="6">
        <v>49</v>
      </c>
      <c r="N46" s="6">
        <v>94</v>
      </c>
      <c r="O46" s="1">
        <v>5086.4480000000003</v>
      </c>
      <c r="P46" s="1">
        <v>3209.35</v>
      </c>
      <c r="Q46" s="1">
        <v>917.9</v>
      </c>
      <c r="R46" s="38">
        <f t="shared" si="1"/>
        <v>188.38696296296297</v>
      </c>
      <c r="S46" s="39">
        <f t="shared" si="2"/>
        <v>1.8148148148148149</v>
      </c>
      <c r="T46" s="39">
        <f t="shared" si="3"/>
        <v>1.9183673469387754</v>
      </c>
      <c r="U46" s="38">
        <f t="shared" si="4"/>
        <v>1877.0980000000004</v>
      </c>
      <c r="V46" s="40">
        <f t="shared" si="5"/>
        <v>0.36903906222967386</v>
      </c>
      <c r="W46" s="38">
        <f t="shared" si="6"/>
        <v>959.19800000000043</v>
      </c>
      <c r="X46" s="40">
        <f t="shared" si="7"/>
        <v>0.18857914206534704</v>
      </c>
      <c r="Y46" s="18">
        <f t="shared" si="8"/>
        <v>728</v>
      </c>
      <c r="Z46" s="18">
        <f t="shared" si="9"/>
        <v>571</v>
      </c>
      <c r="AA46" s="18">
        <f t="shared" si="10"/>
        <v>508</v>
      </c>
    </row>
    <row r="47" spans="1:27" x14ac:dyDescent="0.25">
      <c r="A47" s="18" t="str">
        <f t="shared" si="11"/>
        <v>Amy Blye</v>
      </c>
      <c r="B47" s="18">
        <f t="shared" si="12"/>
        <v>13</v>
      </c>
      <c r="C47" s="18" t="str">
        <f t="shared" si="13"/>
        <v>2022Amy Blye13</v>
      </c>
      <c r="D47" s="12">
        <v>2022</v>
      </c>
      <c r="E47" t="s">
        <v>410</v>
      </c>
      <c r="F47">
        <v>309319</v>
      </c>
      <c r="G47" t="s">
        <v>340</v>
      </c>
      <c r="H47" s="15">
        <v>2</v>
      </c>
      <c r="I47" s="15">
        <v>2</v>
      </c>
      <c r="J47" t="s">
        <v>9</v>
      </c>
      <c r="K47" t="s">
        <v>10</v>
      </c>
      <c r="L47" s="6">
        <v>45</v>
      </c>
      <c r="M47" s="6">
        <v>54</v>
      </c>
      <c r="N47" s="6">
        <v>108</v>
      </c>
      <c r="O47" s="1">
        <v>4684.7359999999999</v>
      </c>
      <c r="P47" s="1">
        <v>2816.15</v>
      </c>
      <c r="Q47" s="1">
        <v>1499.4</v>
      </c>
      <c r="R47" s="38">
        <f t="shared" si="1"/>
        <v>104.10524444444444</v>
      </c>
      <c r="S47" s="39">
        <f t="shared" si="2"/>
        <v>1.2</v>
      </c>
      <c r="T47" s="39">
        <f t="shared" si="3"/>
        <v>2</v>
      </c>
      <c r="U47" s="38">
        <f t="shared" si="4"/>
        <v>1868.5859999999998</v>
      </c>
      <c r="V47" s="40">
        <f t="shared" si="5"/>
        <v>0.39886687318132757</v>
      </c>
      <c r="W47" s="38">
        <f t="shared" si="6"/>
        <v>369.18599999999969</v>
      </c>
      <c r="X47" s="40">
        <f t="shared" si="7"/>
        <v>7.8806148308036936E-2</v>
      </c>
      <c r="Y47" s="18">
        <f t="shared" si="8"/>
        <v>743</v>
      </c>
      <c r="Z47" s="18">
        <f t="shared" si="9"/>
        <v>572</v>
      </c>
      <c r="AA47" s="18">
        <f t="shared" si="10"/>
        <v>664</v>
      </c>
    </row>
    <row r="48" spans="1:27" x14ac:dyDescent="0.25">
      <c r="A48" s="18" t="str">
        <f t="shared" si="11"/>
        <v>Amy Blye</v>
      </c>
      <c r="B48" s="18">
        <f t="shared" si="12"/>
        <v>14</v>
      </c>
      <c r="C48" s="18" t="str">
        <f t="shared" si="13"/>
        <v>2022Amy Blye14</v>
      </c>
      <c r="D48" s="12">
        <v>2022</v>
      </c>
      <c r="E48" t="s">
        <v>410</v>
      </c>
      <c r="F48">
        <v>162866</v>
      </c>
      <c r="G48" t="s">
        <v>341</v>
      </c>
      <c r="H48" s="15">
        <v>2</v>
      </c>
      <c r="I48" s="15">
        <v>2</v>
      </c>
      <c r="J48" t="s">
        <v>9</v>
      </c>
      <c r="K48" t="s">
        <v>10</v>
      </c>
      <c r="L48" s="6">
        <v>47</v>
      </c>
      <c r="M48" s="6">
        <v>56</v>
      </c>
      <c r="N48" s="6">
        <v>119</v>
      </c>
      <c r="O48" s="1">
        <v>4397.4480000000003</v>
      </c>
      <c r="P48" s="1">
        <v>2707.1</v>
      </c>
      <c r="Q48" s="1">
        <v>1565.6</v>
      </c>
      <c r="R48" s="38">
        <f t="shared" si="1"/>
        <v>93.562723404255323</v>
      </c>
      <c r="S48" s="39">
        <f t="shared" si="2"/>
        <v>1.1914893617021276</v>
      </c>
      <c r="T48" s="39">
        <f t="shared" si="3"/>
        <v>2.125</v>
      </c>
      <c r="U48" s="38">
        <f t="shared" si="4"/>
        <v>1690.3480000000004</v>
      </c>
      <c r="V48" s="40">
        <f t="shared" si="5"/>
        <v>0.38439294790978773</v>
      </c>
      <c r="W48" s="38">
        <f t="shared" si="6"/>
        <v>124.7480000000005</v>
      </c>
      <c r="X48" s="40">
        <f t="shared" si="7"/>
        <v>2.8368271779450376E-2</v>
      </c>
      <c r="Y48" s="18">
        <f t="shared" si="8"/>
        <v>758</v>
      </c>
      <c r="Z48" s="18">
        <f t="shared" si="9"/>
        <v>603</v>
      </c>
      <c r="AA48" s="18">
        <f t="shared" si="10"/>
        <v>759</v>
      </c>
    </row>
    <row r="49" spans="1:27" x14ac:dyDescent="0.25">
      <c r="A49" s="18" t="str">
        <f t="shared" si="11"/>
        <v>Amy Blye</v>
      </c>
      <c r="B49" s="18">
        <f t="shared" si="12"/>
        <v>15</v>
      </c>
      <c r="C49" s="18" t="str">
        <f t="shared" si="13"/>
        <v>2022Amy Blye15</v>
      </c>
      <c r="D49" s="12">
        <v>2022</v>
      </c>
      <c r="E49" t="s">
        <v>410</v>
      </c>
      <c r="F49">
        <v>615144</v>
      </c>
      <c r="G49" t="s">
        <v>163</v>
      </c>
      <c r="H49" s="15">
        <v>2</v>
      </c>
      <c r="I49" s="15">
        <v>2</v>
      </c>
      <c r="J49" t="s">
        <v>9</v>
      </c>
      <c r="K49" t="s">
        <v>10</v>
      </c>
      <c r="L49" s="6">
        <v>28</v>
      </c>
      <c r="M49" s="6">
        <v>50</v>
      </c>
      <c r="N49" s="6">
        <v>86</v>
      </c>
      <c r="O49" s="1">
        <v>3828.9119999999998</v>
      </c>
      <c r="P49" s="1">
        <v>2525.85</v>
      </c>
      <c r="Q49" s="1">
        <v>950.45</v>
      </c>
      <c r="R49" s="38">
        <f t="shared" si="1"/>
        <v>136.74685714285712</v>
      </c>
      <c r="S49" s="39">
        <f t="shared" si="2"/>
        <v>1.7857142857142858</v>
      </c>
      <c r="T49" s="39">
        <f t="shared" si="3"/>
        <v>1.72</v>
      </c>
      <c r="U49" s="38">
        <f t="shared" si="4"/>
        <v>1303.0619999999999</v>
      </c>
      <c r="V49" s="40">
        <f t="shared" si="5"/>
        <v>0.34032174152866401</v>
      </c>
      <c r="W49" s="38">
        <f t="shared" si="6"/>
        <v>352.61199999999985</v>
      </c>
      <c r="X49" s="40">
        <f t="shared" si="7"/>
        <v>9.2091957193061597E-2</v>
      </c>
      <c r="Y49" s="18">
        <f t="shared" si="8"/>
        <v>783</v>
      </c>
      <c r="Z49" s="18">
        <f t="shared" si="9"/>
        <v>658</v>
      </c>
      <c r="AA49" s="18">
        <f t="shared" si="10"/>
        <v>675</v>
      </c>
    </row>
    <row r="50" spans="1:27" x14ac:dyDescent="0.25">
      <c r="A50" s="18" t="str">
        <f t="shared" si="11"/>
        <v>Amy Blye</v>
      </c>
      <c r="B50" s="18">
        <f t="shared" si="12"/>
        <v>16</v>
      </c>
      <c r="C50" s="18" t="str">
        <f t="shared" si="13"/>
        <v>2022Amy Blye16</v>
      </c>
      <c r="D50" s="12">
        <v>2022</v>
      </c>
      <c r="E50" t="s">
        <v>410</v>
      </c>
      <c r="F50">
        <v>563414</v>
      </c>
      <c r="G50" t="s">
        <v>147</v>
      </c>
      <c r="H50" s="15">
        <v>2</v>
      </c>
      <c r="I50" s="15">
        <v>2</v>
      </c>
      <c r="J50" t="s">
        <v>9</v>
      </c>
      <c r="K50" t="s">
        <v>10</v>
      </c>
      <c r="L50" s="6">
        <v>15</v>
      </c>
      <c r="M50" s="6">
        <v>30</v>
      </c>
      <c r="N50" s="6">
        <v>72</v>
      </c>
      <c r="O50" s="1">
        <v>3594.6239999999998</v>
      </c>
      <c r="P50" s="1">
        <v>2457.15</v>
      </c>
      <c r="Q50" s="1">
        <v>512.45000000000005</v>
      </c>
      <c r="R50" s="38">
        <f t="shared" si="1"/>
        <v>239.64159999999998</v>
      </c>
      <c r="S50" s="39">
        <f t="shared" si="2"/>
        <v>2</v>
      </c>
      <c r="T50" s="39">
        <f t="shared" si="3"/>
        <v>2.4</v>
      </c>
      <c r="U50" s="38">
        <f t="shared" si="4"/>
        <v>1137.4739999999997</v>
      </c>
      <c r="V50" s="40">
        <f t="shared" si="5"/>
        <v>0.31643754673645974</v>
      </c>
      <c r="W50" s="38">
        <f t="shared" si="6"/>
        <v>625.02399999999966</v>
      </c>
      <c r="X50" s="40">
        <f t="shared" si="7"/>
        <v>0.17387743474699988</v>
      </c>
      <c r="Y50" s="18">
        <f t="shared" si="8"/>
        <v>797</v>
      </c>
      <c r="Z50" s="18">
        <f t="shared" si="9"/>
        <v>677</v>
      </c>
      <c r="AA50" s="18">
        <f t="shared" si="10"/>
        <v>590</v>
      </c>
    </row>
    <row r="51" spans="1:27" x14ac:dyDescent="0.25">
      <c r="A51" s="18" t="str">
        <f t="shared" si="11"/>
        <v>Amy Blye</v>
      </c>
      <c r="B51" s="18">
        <f t="shared" si="12"/>
        <v>17</v>
      </c>
      <c r="C51" s="18" t="str">
        <f t="shared" si="13"/>
        <v>2022Amy Blye17</v>
      </c>
      <c r="D51" s="12">
        <v>2022</v>
      </c>
      <c r="E51" t="s">
        <v>410</v>
      </c>
      <c r="F51">
        <v>141852</v>
      </c>
      <c r="G51" t="s">
        <v>23</v>
      </c>
      <c r="H51" s="15">
        <v>2</v>
      </c>
      <c r="I51" s="15">
        <v>2</v>
      </c>
      <c r="J51" t="s">
        <v>9</v>
      </c>
      <c r="K51" t="s">
        <v>10</v>
      </c>
      <c r="L51" s="6">
        <v>4</v>
      </c>
      <c r="M51" s="6">
        <v>4</v>
      </c>
      <c r="N51" s="6">
        <v>32</v>
      </c>
      <c r="O51" s="1">
        <v>800.54399999999998</v>
      </c>
      <c r="P51" s="1">
        <v>463.95</v>
      </c>
      <c r="Q51" s="1">
        <v>132.4</v>
      </c>
      <c r="R51" s="38">
        <f t="shared" si="1"/>
        <v>200.136</v>
      </c>
      <c r="S51" s="39">
        <f t="shared" si="2"/>
        <v>1</v>
      </c>
      <c r="T51" s="39">
        <f t="shared" si="3"/>
        <v>8</v>
      </c>
      <c r="U51" s="38">
        <f t="shared" si="4"/>
        <v>336.59399999999999</v>
      </c>
      <c r="V51" s="40">
        <f t="shared" si="5"/>
        <v>0.42045658951912701</v>
      </c>
      <c r="W51" s="38">
        <f t="shared" si="6"/>
        <v>204.19399999999999</v>
      </c>
      <c r="X51" s="40">
        <f t="shared" si="7"/>
        <v>0.25506905304393013</v>
      </c>
      <c r="Y51" s="18">
        <f t="shared" si="8"/>
        <v>961</v>
      </c>
      <c r="Z51" s="18">
        <f t="shared" si="9"/>
        <v>898</v>
      </c>
      <c r="AA51" s="18">
        <f t="shared" si="10"/>
        <v>722</v>
      </c>
    </row>
    <row r="52" spans="1:27" x14ac:dyDescent="0.25">
      <c r="A52" s="18" t="str">
        <f t="shared" si="11"/>
        <v>Benny Wilder</v>
      </c>
      <c r="B52" s="18">
        <f t="shared" si="12"/>
        <v>1</v>
      </c>
      <c r="C52" s="18" t="str">
        <f t="shared" si="13"/>
        <v>2022Benny Wilder1</v>
      </c>
      <c r="D52" s="12">
        <v>2022</v>
      </c>
      <c r="E52" t="s">
        <v>404</v>
      </c>
      <c r="F52">
        <v>755161</v>
      </c>
      <c r="G52" t="s">
        <v>214</v>
      </c>
      <c r="H52" s="15">
        <v>1</v>
      </c>
      <c r="I52" s="15">
        <v>1</v>
      </c>
      <c r="J52" t="s">
        <v>9</v>
      </c>
      <c r="K52" t="s">
        <v>4</v>
      </c>
      <c r="L52" s="6">
        <v>138</v>
      </c>
      <c r="M52" s="6">
        <v>821</v>
      </c>
      <c r="N52" s="6">
        <v>4408</v>
      </c>
      <c r="O52" s="1">
        <v>145756.32500000001</v>
      </c>
      <c r="P52" s="1">
        <v>132505.75</v>
      </c>
      <c r="Q52" s="1">
        <v>5167.8999999999996</v>
      </c>
      <c r="R52" s="38">
        <f t="shared" si="1"/>
        <v>1056.2052536231886</v>
      </c>
      <c r="S52" s="39">
        <f t="shared" si="2"/>
        <v>5.9492753623188408</v>
      </c>
      <c r="T52" s="39">
        <f t="shared" si="3"/>
        <v>5.3690621193666264</v>
      </c>
      <c r="U52" s="38">
        <f t="shared" si="4"/>
        <v>13250.575000000012</v>
      </c>
      <c r="V52" s="40">
        <f t="shared" si="5"/>
        <v>9.0909090909090981E-2</v>
      </c>
      <c r="W52" s="38">
        <f t="shared" si="6"/>
        <v>8082.675000000012</v>
      </c>
      <c r="X52" s="40">
        <f t="shared" si="7"/>
        <v>5.5453339674967871E-2</v>
      </c>
      <c r="Y52" s="18">
        <f t="shared" si="8"/>
        <v>57</v>
      </c>
      <c r="Z52" s="18">
        <f t="shared" si="9"/>
        <v>95</v>
      </c>
      <c r="AA52" s="18">
        <f t="shared" si="10"/>
        <v>101</v>
      </c>
    </row>
    <row r="53" spans="1:27" x14ac:dyDescent="0.25">
      <c r="A53" s="18" t="str">
        <f t="shared" si="11"/>
        <v>Benny Wilder</v>
      </c>
      <c r="B53" s="18">
        <f t="shared" si="12"/>
        <v>2</v>
      </c>
      <c r="C53" s="18" t="str">
        <f t="shared" si="13"/>
        <v>2022Benny Wilder2</v>
      </c>
      <c r="D53" s="12">
        <v>2022</v>
      </c>
      <c r="E53" t="s">
        <v>404</v>
      </c>
      <c r="F53">
        <v>545957</v>
      </c>
      <c r="G53" t="s">
        <v>135</v>
      </c>
      <c r="H53" s="15">
        <v>1</v>
      </c>
      <c r="I53" s="15">
        <v>1</v>
      </c>
      <c r="J53" t="s">
        <v>9</v>
      </c>
      <c r="K53" t="s">
        <v>4</v>
      </c>
      <c r="L53" s="6">
        <v>187</v>
      </c>
      <c r="M53" s="6">
        <v>314</v>
      </c>
      <c r="N53" s="6">
        <v>2827</v>
      </c>
      <c r="O53" s="1">
        <v>97488.764999999999</v>
      </c>
      <c r="P53" s="1">
        <v>88626.15</v>
      </c>
      <c r="Q53" s="1">
        <v>6142.4</v>
      </c>
      <c r="R53" s="38">
        <f t="shared" si="1"/>
        <v>521.3302941176471</v>
      </c>
      <c r="S53" s="39">
        <f t="shared" si="2"/>
        <v>1.679144385026738</v>
      </c>
      <c r="T53" s="39">
        <f t="shared" si="3"/>
        <v>9.0031847133757967</v>
      </c>
      <c r="U53" s="38">
        <f t="shared" si="4"/>
        <v>8862.6150000000052</v>
      </c>
      <c r="V53" s="40">
        <f t="shared" si="5"/>
        <v>9.0909090909090967E-2</v>
      </c>
      <c r="W53" s="38">
        <f t="shared" si="6"/>
        <v>2720.2150000000056</v>
      </c>
      <c r="X53" s="40">
        <f t="shared" si="7"/>
        <v>2.7902856293235488E-2</v>
      </c>
      <c r="Y53" s="18">
        <f t="shared" si="8"/>
        <v>99</v>
      </c>
      <c r="Z53" s="18">
        <f t="shared" si="9"/>
        <v>177</v>
      </c>
      <c r="AA53" s="18">
        <f t="shared" si="10"/>
        <v>302</v>
      </c>
    </row>
    <row r="54" spans="1:27" x14ac:dyDescent="0.25">
      <c r="A54" s="18" t="str">
        <f t="shared" si="11"/>
        <v>Benny Wilder</v>
      </c>
      <c r="B54" s="18">
        <f t="shared" si="12"/>
        <v>3</v>
      </c>
      <c r="C54" s="18" t="str">
        <f t="shared" si="13"/>
        <v>2022Benny Wilder3</v>
      </c>
      <c r="D54" s="12">
        <v>2022</v>
      </c>
      <c r="E54" t="s">
        <v>404</v>
      </c>
      <c r="F54">
        <v>866033</v>
      </c>
      <c r="G54" t="s">
        <v>338</v>
      </c>
      <c r="H54" s="15">
        <v>1</v>
      </c>
      <c r="I54" s="15">
        <v>4</v>
      </c>
      <c r="J54" t="s">
        <v>2</v>
      </c>
      <c r="K54" t="s">
        <v>4</v>
      </c>
      <c r="L54" s="6">
        <v>211</v>
      </c>
      <c r="M54" s="6">
        <v>617</v>
      </c>
      <c r="N54" s="6">
        <v>2883</v>
      </c>
      <c r="O54" s="1">
        <v>93276.714000000007</v>
      </c>
      <c r="P54" s="1">
        <v>87996.9</v>
      </c>
      <c r="Q54" s="1">
        <v>7214.2</v>
      </c>
      <c r="R54" s="38">
        <f t="shared" si="1"/>
        <v>442.06973459715641</v>
      </c>
      <c r="S54" s="39">
        <f t="shared" si="2"/>
        <v>2.9241706161137442</v>
      </c>
      <c r="T54" s="39">
        <f t="shared" si="3"/>
        <v>4.6726094003241494</v>
      </c>
      <c r="U54" s="38">
        <f t="shared" si="4"/>
        <v>5279.814000000013</v>
      </c>
      <c r="V54" s="40">
        <f t="shared" si="5"/>
        <v>5.6603773584905794E-2</v>
      </c>
      <c r="W54" s="38">
        <f t="shared" si="6"/>
        <v>-1934.3859999999868</v>
      </c>
      <c r="X54" s="40">
        <f t="shared" si="7"/>
        <v>-2.0738144784988744E-2</v>
      </c>
      <c r="Y54" s="18">
        <f t="shared" si="8"/>
        <v>111</v>
      </c>
      <c r="Z54" s="18">
        <f t="shared" si="9"/>
        <v>309</v>
      </c>
      <c r="AA54" s="18">
        <f t="shared" si="10"/>
        <v>971</v>
      </c>
    </row>
    <row r="55" spans="1:27" x14ac:dyDescent="0.25">
      <c r="A55" s="18" t="str">
        <f t="shared" si="11"/>
        <v>Benny Wilder</v>
      </c>
      <c r="B55" s="18">
        <f t="shared" si="12"/>
        <v>4</v>
      </c>
      <c r="C55" s="18" t="str">
        <f t="shared" si="13"/>
        <v>2022Benny Wilder4</v>
      </c>
      <c r="D55" s="12">
        <v>2022</v>
      </c>
      <c r="E55" t="s">
        <v>404</v>
      </c>
      <c r="F55">
        <v>333866</v>
      </c>
      <c r="G55" t="s">
        <v>285</v>
      </c>
      <c r="H55" s="15">
        <v>1</v>
      </c>
      <c r="I55" s="15">
        <v>3</v>
      </c>
      <c r="J55" t="s">
        <v>2</v>
      </c>
      <c r="K55" t="s">
        <v>4</v>
      </c>
      <c r="L55" s="6">
        <v>40</v>
      </c>
      <c r="M55" s="6">
        <v>367</v>
      </c>
      <c r="N55" s="6">
        <v>2870</v>
      </c>
      <c r="O55" s="1">
        <v>92549.554000000004</v>
      </c>
      <c r="P55" s="1">
        <v>87310.9</v>
      </c>
      <c r="Q55" s="1">
        <v>1601.03</v>
      </c>
      <c r="R55" s="38">
        <f t="shared" si="1"/>
        <v>2313.7388500000002</v>
      </c>
      <c r="S55" s="39">
        <f t="shared" si="2"/>
        <v>9.1750000000000007</v>
      </c>
      <c r="T55" s="39">
        <f t="shared" si="3"/>
        <v>7.8201634877384194</v>
      </c>
      <c r="U55" s="38">
        <f t="shared" si="4"/>
        <v>5238.6540000000095</v>
      </c>
      <c r="V55" s="40">
        <f t="shared" si="5"/>
        <v>5.6603773584905759E-2</v>
      </c>
      <c r="W55" s="38">
        <f t="shared" si="6"/>
        <v>3637.6240000000098</v>
      </c>
      <c r="X55" s="40">
        <f t="shared" si="7"/>
        <v>3.9304608642414522E-2</v>
      </c>
      <c r="Y55" s="18">
        <f t="shared" si="8"/>
        <v>113</v>
      </c>
      <c r="Z55" s="18">
        <f t="shared" si="9"/>
        <v>313</v>
      </c>
      <c r="AA55" s="18">
        <f t="shared" si="10"/>
        <v>241</v>
      </c>
    </row>
    <row r="56" spans="1:27" x14ac:dyDescent="0.25">
      <c r="A56" s="18" t="str">
        <f t="shared" si="11"/>
        <v>Benny Wilder</v>
      </c>
      <c r="B56" s="18">
        <f t="shared" si="12"/>
        <v>5</v>
      </c>
      <c r="C56" s="18" t="str">
        <f t="shared" si="13"/>
        <v>2022Benny Wilder5</v>
      </c>
      <c r="D56" s="12">
        <v>2022</v>
      </c>
      <c r="E56" t="s">
        <v>404</v>
      </c>
      <c r="F56">
        <v>399454</v>
      </c>
      <c r="G56" t="s">
        <v>101</v>
      </c>
      <c r="H56" s="15">
        <v>1</v>
      </c>
      <c r="I56" s="15">
        <v>1</v>
      </c>
      <c r="J56" t="s">
        <v>9</v>
      </c>
      <c r="K56" t="s">
        <v>3</v>
      </c>
      <c r="L56" s="6">
        <v>238</v>
      </c>
      <c r="M56" s="6">
        <v>509</v>
      </c>
      <c r="N56" s="6">
        <v>1705</v>
      </c>
      <c r="O56" s="1">
        <v>65306.428999999996</v>
      </c>
      <c r="P56" s="1">
        <v>51739.85</v>
      </c>
      <c r="Q56" s="1">
        <v>7932.95</v>
      </c>
      <c r="R56" s="38">
        <f t="shared" si="1"/>
        <v>274.39676050420167</v>
      </c>
      <c r="S56" s="39">
        <f t="shared" si="2"/>
        <v>2.1386554621848739</v>
      </c>
      <c r="T56" s="39">
        <f t="shared" si="3"/>
        <v>3.3497053045186642</v>
      </c>
      <c r="U56" s="38">
        <f t="shared" si="4"/>
        <v>13566.578999999998</v>
      </c>
      <c r="V56" s="40">
        <f t="shared" si="5"/>
        <v>0.20773726580579072</v>
      </c>
      <c r="W56" s="38">
        <f t="shared" si="6"/>
        <v>5633.6289999999981</v>
      </c>
      <c r="X56" s="40">
        <f t="shared" si="7"/>
        <v>8.6264539131361756E-2</v>
      </c>
      <c r="Y56" s="18">
        <f t="shared" si="8"/>
        <v>173</v>
      </c>
      <c r="Z56" s="18">
        <f t="shared" si="9"/>
        <v>92</v>
      </c>
      <c r="AA56" s="18">
        <f t="shared" si="10"/>
        <v>163</v>
      </c>
    </row>
    <row r="57" spans="1:27" x14ac:dyDescent="0.25">
      <c r="A57" s="18" t="str">
        <f t="shared" si="11"/>
        <v>Benny Wilder</v>
      </c>
      <c r="B57" s="18">
        <f t="shared" si="12"/>
        <v>6</v>
      </c>
      <c r="C57" s="18" t="str">
        <f t="shared" si="13"/>
        <v>2022Benny Wilder6</v>
      </c>
      <c r="D57" s="12">
        <v>2022</v>
      </c>
      <c r="E57" t="s">
        <v>404</v>
      </c>
      <c r="F57">
        <v>107439</v>
      </c>
      <c r="G57" t="s">
        <v>1</v>
      </c>
      <c r="H57" s="15">
        <v>1</v>
      </c>
      <c r="I57" s="15">
        <v>4</v>
      </c>
      <c r="J57" t="s">
        <v>2</v>
      </c>
      <c r="K57" t="s">
        <v>3</v>
      </c>
      <c r="L57" s="6">
        <v>130</v>
      </c>
      <c r="M57" s="6">
        <v>298</v>
      </c>
      <c r="N57" s="6">
        <v>1163</v>
      </c>
      <c r="O57" s="1">
        <v>42133.421999999999</v>
      </c>
      <c r="P57" s="1">
        <v>36485</v>
      </c>
      <c r="Q57" s="1">
        <v>4355.6000000000004</v>
      </c>
      <c r="R57" s="38">
        <f t="shared" si="1"/>
        <v>324.10324615384616</v>
      </c>
      <c r="S57" s="39">
        <f t="shared" si="2"/>
        <v>2.2923076923076922</v>
      </c>
      <c r="T57" s="39">
        <f t="shared" si="3"/>
        <v>3.9026845637583891</v>
      </c>
      <c r="U57" s="38">
        <f t="shared" si="4"/>
        <v>5648.4219999999987</v>
      </c>
      <c r="V57" s="40">
        <f t="shared" si="5"/>
        <v>0.13406036661346896</v>
      </c>
      <c r="W57" s="38">
        <f t="shared" si="6"/>
        <v>1292.8219999999983</v>
      </c>
      <c r="X57" s="40">
        <f t="shared" si="7"/>
        <v>3.0684001883350426E-2</v>
      </c>
      <c r="Y57" s="18">
        <f t="shared" si="8"/>
        <v>272</v>
      </c>
      <c r="Z57" s="18">
        <f t="shared" si="9"/>
        <v>294</v>
      </c>
      <c r="AA57" s="18">
        <f t="shared" si="10"/>
        <v>440</v>
      </c>
    </row>
    <row r="58" spans="1:27" x14ac:dyDescent="0.25">
      <c r="A58" s="18" t="str">
        <f t="shared" si="11"/>
        <v>Benny Wilder</v>
      </c>
      <c r="B58" s="18">
        <f t="shared" si="12"/>
        <v>7</v>
      </c>
      <c r="C58" s="18" t="str">
        <f t="shared" si="13"/>
        <v>2022Benny Wilder7</v>
      </c>
      <c r="D58" s="12">
        <v>2022</v>
      </c>
      <c r="E58" t="s">
        <v>404</v>
      </c>
      <c r="F58">
        <v>182104</v>
      </c>
      <c r="G58" t="s">
        <v>45</v>
      </c>
      <c r="H58" s="15">
        <v>1</v>
      </c>
      <c r="I58" s="15">
        <v>1</v>
      </c>
      <c r="J58" t="s">
        <v>9</v>
      </c>
      <c r="K58" t="s">
        <v>10</v>
      </c>
      <c r="L58" s="6">
        <v>13</v>
      </c>
      <c r="M58" s="6">
        <v>124</v>
      </c>
      <c r="N58" s="6">
        <v>241</v>
      </c>
      <c r="O58" s="1">
        <v>9494.5759999999991</v>
      </c>
      <c r="P58" s="1">
        <v>8477.2999999999993</v>
      </c>
      <c r="Q58" s="1">
        <v>521.79999999999995</v>
      </c>
      <c r="R58" s="38">
        <f t="shared" si="1"/>
        <v>730.35199999999998</v>
      </c>
      <c r="S58" s="39">
        <f t="shared" si="2"/>
        <v>9.5384615384615383</v>
      </c>
      <c r="T58" s="39">
        <f t="shared" si="3"/>
        <v>1.9435483870967742</v>
      </c>
      <c r="U58" s="38">
        <f t="shared" si="4"/>
        <v>1017.2759999999998</v>
      </c>
      <c r="V58" s="40">
        <f t="shared" si="5"/>
        <v>0.10714285714285714</v>
      </c>
      <c r="W58" s="38">
        <f t="shared" si="6"/>
        <v>495.47599999999989</v>
      </c>
      <c r="X58" s="40">
        <f t="shared" si="7"/>
        <v>5.2185163402768055E-2</v>
      </c>
      <c r="Y58" s="18">
        <f t="shared" si="8"/>
        <v>553</v>
      </c>
      <c r="Z58" s="18">
        <f t="shared" si="9"/>
        <v>710</v>
      </c>
      <c r="AA58" s="18">
        <f t="shared" si="10"/>
        <v>615</v>
      </c>
    </row>
    <row r="59" spans="1:27" x14ac:dyDescent="0.25">
      <c r="A59" s="18" t="str">
        <f t="shared" si="11"/>
        <v>Bill Hampton</v>
      </c>
      <c r="B59" s="18">
        <f t="shared" si="12"/>
        <v>1</v>
      </c>
      <c r="C59" s="18" t="str">
        <f t="shared" si="13"/>
        <v>2022Bill Hampton1</v>
      </c>
      <c r="D59" s="12">
        <v>2022</v>
      </c>
      <c r="E59" t="s">
        <v>393</v>
      </c>
      <c r="F59">
        <v>998761</v>
      </c>
      <c r="G59" t="s">
        <v>175</v>
      </c>
      <c r="H59" s="15">
        <v>4</v>
      </c>
      <c r="I59" s="15">
        <v>4</v>
      </c>
      <c r="J59" t="s">
        <v>9</v>
      </c>
      <c r="K59" t="s">
        <v>6</v>
      </c>
      <c r="L59" s="6">
        <v>241</v>
      </c>
      <c r="M59" s="6">
        <v>1155</v>
      </c>
      <c r="N59" s="6">
        <v>6327</v>
      </c>
      <c r="O59" s="1">
        <v>255839.82449999999</v>
      </c>
      <c r="P59" s="1">
        <v>202866.7</v>
      </c>
      <c r="Q59" s="1">
        <v>7892</v>
      </c>
      <c r="R59" s="38">
        <f t="shared" si="1"/>
        <v>1061.5760352697096</v>
      </c>
      <c r="S59" s="39">
        <f t="shared" si="2"/>
        <v>4.7925311203319501</v>
      </c>
      <c r="T59" s="39">
        <f t="shared" si="3"/>
        <v>5.4779220779220781</v>
      </c>
      <c r="U59" s="38">
        <f t="shared" si="4"/>
        <v>52973.124499999976</v>
      </c>
      <c r="V59" s="40">
        <f t="shared" si="5"/>
        <v>0.20705581941172718</v>
      </c>
      <c r="W59" s="38">
        <f t="shared" si="6"/>
        <v>45081.124499999976</v>
      </c>
      <c r="X59" s="40">
        <f t="shared" si="7"/>
        <v>0.17620839362325305</v>
      </c>
      <c r="Y59" s="18">
        <f t="shared" si="8"/>
        <v>11</v>
      </c>
      <c r="Z59" s="18">
        <f t="shared" si="9"/>
        <v>5</v>
      </c>
      <c r="AA59" s="18">
        <f t="shared" si="10"/>
        <v>6</v>
      </c>
    </row>
    <row r="60" spans="1:27" x14ac:dyDescent="0.25">
      <c r="A60" s="18" t="str">
        <f t="shared" si="11"/>
        <v>Bill Hampton</v>
      </c>
      <c r="B60" s="18">
        <f t="shared" si="12"/>
        <v>2</v>
      </c>
      <c r="C60" s="18" t="str">
        <f t="shared" si="13"/>
        <v>2022Bill Hampton2</v>
      </c>
      <c r="D60" s="12">
        <v>2022</v>
      </c>
      <c r="E60" t="s">
        <v>393</v>
      </c>
      <c r="F60">
        <v>205478</v>
      </c>
      <c r="G60" t="s">
        <v>7</v>
      </c>
      <c r="H60" s="15">
        <v>4</v>
      </c>
      <c r="I60" s="15">
        <v>4</v>
      </c>
      <c r="J60" t="s">
        <v>2</v>
      </c>
      <c r="K60" t="s">
        <v>6</v>
      </c>
      <c r="L60" s="6">
        <v>250</v>
      </c>
      <c r="M60" s="6">
        <v>732</v>
      </c>
      <c r="N60" s="6">
        <v>5877</v>
      </c>
      <c r="O60" s="1">
        <v>192767.12</v>
      </c>
      <c r="P60" s="1">
        <v>172113.5</v>
      </c>
      <c r="Q60" s="1">
        <v>7718.5</v>
      </c>
      <c r="R60" s="38">
        <f t="shared" si="1"/>
        <v>771.06848000000002</v>
      </c>
      <c r="S60" s="39">
        <f t="shared" si="2"/>
        <v>2.9279999999999999</v>
      </c>
      <c r="T60" s="39">
        <f t="shared" si="3"/>
        <v>8.028688524590164</v>
      </c>
      <c r="U60" s="38">
        <f t="shared" si="4"/>
        <v>20653.619999999995</v>
      </c>
      <c r="V60" s="40">
        <f t="shared" si="5"/>
        <v>0.10714285714285712</v>
      </c>
      <c r="W60" s="38">
        <f t="shared" si="6"/>
        <v>12935.119999999995</v>
      </c>
      <c r="X60" s="40">
        <f t="shared" si="7"/>
        <v>6.7102314959107109E-2</v>
      </c>
      <c r="Y60" s="18">
        <f t="shared" si="8"/>
        <v>27</v>
      </c>
      <c r="Z60" s="18">
        <f t="shared" si="9"/>
        <v>43</v>
      </c>
      <c r="AA60" s="18">
        <f t="shared" si="10"/>
        <v>53</v>
      </c>
    </row>
    <row r="61" spans="1:27" x14ac:dyDescent="0.25">
      <c r="A61" s="18" t="str">
        <f t="shared" si="11"/>
        <v>Bill Hampton</v>
      </c>
      <c r="B61" s="18">
        <f t="shared" si="12"/>
        <v>3</v>
      </c>
      <c r="C61" s="18" t="str">
        <f t="shared" si="13"/>
        <v>2022Bill Hampton3</v>
      </c>
      <c r="D61" s="12">
        <v>2022</v>
      </c>
      <c r="E61" t="s">
        <v>393</v>
      </c>
      <c r="F61">
        <v>884431</v>
      </c>
      <c r="G61" t="s">
        <v>172</v>
      </c>
      <c r="H61" s="15">
        <v>4</v>
      </c>
      <c r="I61" s="15">
        <v>4</v>
      </c>
      <c r="J61" t="s">
        <v>2</v>
      </c>
      <c r="K61" t="s">
        <v>4</v>
      </c>
      <c r="L61" s="6">
        <v>52</v>
      </c>
      <c r="M61" s="6">
        <v>261</v>
      </c>
      <c r="N61" s="6">
        <v>2353</v>
      </c>
      <c r="O61" s="1">
        <v>81045.384000000005</v>
      </c>
      <c r="P61" s="1">
        <v>72361.95</v>
      </c>
      <c r="Q61" s="1">
        <v>1712.5</v>
      </c>
      <c r="R61" s="38">
        <f t="shared" si="1"/>
        <v>1558.565076923077</v>
      </c>
      <c r="S61" s="39">
        <f t="shared" si="2"/>
        <v>5.0192307692307692</v>
      </c>
      <c r="T61" s="39">
        <f t="shared" si="3"/>
        <v>9.0153256704980844</v>
      </c>
      <c r="U61" s="38">
        <f t="shared" si="4"/>
        <v>8683.4340000000084</v>
      </c>
      <c r="V61" s="40">
        <f t="shared" si="5"/>
        <v>0.10714285714285723</v>
      </c>
      <c r="W61" s="38">
        <f t="shared" si="6"/>
        <v>6970.9340000000084</v>
      </c>
      <c r="X61" s="40">
        <f t="shared" si="7"/>
        <v>8.6012720971252454E-2</v>
      </c>
      <c r="Y61" s="18">
        <f t="shared" si="8"/>
        <v>126</v>
      </c>
      <c r="Z61" s="18">
        <f t="shared" si="9"/>
        <v>183</v>
      </c>
      <c r="AA61" s="18">
        <f t="shared" si="10"/>
        <v>124</v>
      </c>
    </row>
    <row r="62" spans="1:27" x14ac:dyDescent="0.25">
      <c r="A62" s="18" t="str">
        <f t="shared" si="11"/>
        <v>Bill Hampton</v>
      </c>
      <c r="B62" s="18">
        <f t="shared" si="12"/>
        <v>4</v>
      </c>
      <c r="C62" s="18" t="str">
        <f t="shared" si="13"/>
        <v>2022Bill Hampton4</v>
      </c>
      <c r="D62" s="12">
        <v>2022</v>
      </c>
      <c r="E62" t="s">
        <v>393</v>
      </c>
      <c r="F62">
        <v>226667</v>
      </c>
      <c r="G62" t="s">
        <v>286</v>
      </c>
      <c r="H62" s="15">
        <v>4</v>
      </c>
      <c r="I62" s="15">
        <v>3</v>
      </c>
      <c r="J62" t="s">
        <v>2</v>
      </c>
      <c r="K62" t="s">
        <v>3</v>
      </c>
      <c r="L62" s="6">
        <v>28</v>
      </c>
      <c r="M62" s="6">
        <v>196</v>
      </c>
      <c r="N62" s="6">
        <v>1646</v>
      </c>
      <c r="O62" s="1">
        <v>60873.48</v>
      </c>
      <c r="P62" s="1">
        <v>50727.9</v>
      </c>
      <c r="Q62" s="1">
        <v>978</v>
      </c>
      <c r="R62" s="38">
        <f t="shared" si="1"/>
        <v>2174.0528571428572</v>
      </c>
      <c r="S62" s="39">
        <f t="shared" si="2"/>
        <v>7</v>
      </c>
      <c r="T62" s="39">
        <f t="shared" si="3"/>
        <v>8.3979591836734695</v>
      </c>
      <c r="U62" s="38">
        <f t="shared" si="4"/>
        <v>10145.580000000002</v>
      </c>
      <c r="V62" s="40">
        <f t="shared" si="5"/>
        <v>0.16666666666666669</v>
      </c>
      <c r="W62" s="38">
        <f t="shared" si="6"/>
        <v>9167.5800000000017</v>
      </c>
      <c r="X62" s="40">
        <f t="shared" si="7"/>
        <v>0.15060055708988546</v>
      </c>
      <c r="Y62" s="18">
        <f t="shared" si="8"/>
        <v>186</v>
      </c>
      <c r="Z62" s="18">
        <f t="shared" si="9"/>
        <v>150</v>
      </c>
      <c r="AA62" s="18">
        <f t="shared" si="10"/>
        <v>84</v>
      </c>
    </row>
    <row r="63" spans="1:27" x14ac:dyDescent="0.25">
      <c r="A63" s="18" t="str">
        <f t="shared" si="11"/>
        <v>Bill Hampton</v>
      </c>
      <c r="B63" s="18">
        <f t="shared" si="12"/>
        <v>5</v>
      </c>
      <c r="C63" s="18" t="str">
        <f t="shared" si="13"/>
        <v>2022Bill Hampton5</v>
      </c>
      <c r="D63" s="12">
        <v>2022</v>
      </c>
      <c r="E63" t="s">
        <v>393</v>
      </c>
      <c r="F63">
        <v>652151</v>
      </c>
      <c r="G63" t="s">
        <v>233</v>
      </c>
      <c r="H63" s="15">
        <v>4</v>
      </c>
      <c r="I63" s="15">
        <v>4</v>
      </c>
      <c r="J63" t="s">
        <v>2</v>
      </c>
      <c r="K63" t="s">
        <v>3</v>
      </c>
      <c r="L63" s="6">
        <v>248</v>
      </c>
      <c r="M63" s="6">
        <v>473</v>
      </c>
      <c r="N63" s="6">
        <v>1534</v>
      </c>
      <c r="O63" s="1">
        <v>54849.113000000099</v>
      </c>
      <c r="P63" s="1">
        <v>51164.15</v>
      </c>
      <c r="Q63" s="1">
        <v>7415</v>
      </c>
      <c r="R63" s="38">
        <f t="shared" si="1"/>
        <v>221.16577822580686</v>
      </c>
      <c r="S63" s="39">
        <f t="shared" si="2"/>
        <v>1.907258064516129</v>
      </c>
      <c r="T63" s="39">
        <f t="shared" si="3"/>
        <v>3.2431289640591965</v>
      </c>
      <c r="U63" s="38">
        <f t="shared" si="4"/>
        <v>3684.963000000098</v>
      </c>
      <c r="V63" s="40">
        <f t="shared" si="5"/>
        <v>6.7183638867598303E-2</v>
      </c>
      <c r="W63" s="38">
        <f t="shared" si="6"/>
        <v>-3730.036999999902</v>
      </c>
      <c r="X63" s="40">
        <f t="shared" si="7"/>
        <v>-6.800542061637159E-2</v>
      </c>
      <c r="Y63" s="18">
        <f t="shared" si="8"/>
        <v>219</v>
      </c>
      <c r="Z63" s="18">
        <f t="shared" si="9"/>
        <v>384</v>
      </c>
      <c r="AA63" s="18">
        <f t="shared" si="10"/>
        <v>980</v>
      </c>
    </row>
    <row r="64" spans="1:27" x14ac:dyDescent="0.25">
      <c r="A64" s="18" t="str">
        <f t="shared" si="11"/>
        <v>Carmen Blakemoore</v>
      </c>
      <c r="B64" s="18">
        <f t="shared" si="12"/>
        <v>1</v>
      </c>
      <c r="C64" s="18" t="str">
        <f t="shared" si="13"/>
        <v>2022Carmen Blakemoore1</v>
      </c>
      <c r="D64" s="12">
        <v>2022</v>
      </c>
      <c r="E64" t="s">
        <v>415</v>
      </c>
      <c r="F64">
        <v>642012</v>
      </c>
      <c r="G64" t="s">
        <v>215</v>
      </c>
      <c r="H64" s="15">
        <v>3</v>
      </c>
      <c r="I64" s="15">
        <v>4</v>
      </c>
      <c r="J64" t="s">
        <v>2</v>
      </c>
      <c r="K64" t="s">
        <v>6</v>
      </c>
      <c r="L64" s="6">
        <v>167</v>
      </c>
      <c r="M64" s="6">
        <v>673</v>
      </c>
      <c r="N64" s="6">
        <v>4927</v>
      </c>
      <c r="O64" s="1">
        <v>168629.31</v>
      </c>
      <c r="P64" s="1">
        <v>156138.25</v>
      </c>
      <c r="Q64" s="1">
        <v>6302.4</v>
      </c>
      <c r="R64" s="38">
        <f t="shared" si="1"/>
        <v>1009.7563473053892</v>
      </c>
      <c r="S64" s="39">
        <f t="shared" si="2"/>
        <v>4.0299401197604787</v>
      </c>
      <c r="T64" s="39">
        <f t="shared" si="3"/>
        <v>7.3209509658246654</v>
      </c>
      <c r="U64" s="38">
        <f t="shared" si="4"/>
        <v>12491.059999999998</v>
      </c>
      <c r="V64" s="40">
        <f t="shared" si="5"/>
        <v>7.4074074074074056E-2</v>
      </c>
      <c r="W64" s="38">
        <f t="shared" si="6"/>
        <v>6188.659999999998</v>
      </c>
      <c r="X64" s="40">
        <f t="shared" si="7"/>
        <v>3.6699788429425458E-2</v>
      </c>
      <c r="Y64" s="18">
        <f t="shared" si="8"/>
        <v>40</v>
      </c>
      <c r="Z64" s="18">
        <f t="shared" si="9"/>
        <v>107</v>
      </c>
      <c r="AA64" s="18">
        <f t="shared" si="10"/>
        <v>145</v>
      </c>
    </row>
    <row r="65" spans="1:27" x14ac:dyDescent="0.25">
      <c r="A65" s="18" t="str">
        <f t="shared" si="11"/>
        <v>Carmen Blakemoore</v>
      </c>
      <c r="B65" s="18">
        <f t="shared" si="12"/>
        <v>2</v>
      </c>
      <c r="C65" s="18" t="str">
        <f t="shared" si="13"/>
        <v>2022Carmen Blakemoore2</v>
      </c>
      <c r="D65" s="12">
        <v>2022</v>
      </c>
      <c r="E65" t="s">
        <v>415</v>
      </c>
      <c r="F65">
        <v>915359</v>
      </c>
      <c r="G65" t="s">
        <v>40</v>
      </c>
      <c r="H65" s="15">
        <v>3</v>
      </c>
      <c r="I65" s="15">
        <v>3</v>
      </c>
      <c r="J65" t="s">
        <v>9</v>
      </c>
      <c r="K65" t="s">
        <v>4</v>
      </c>
      <c r="L65" s="6">
        <v>194</v>
      </c>
      <c r="M65" s="6">
        <v>562</v>
      </c>
      <c r="N65" s="6">
        <v>3371</v>
      </c>
      <c r="O65" s="1">
        <v>123054.12820000001</v>
      </c>
      <c r="P65" s="1">
        <v>107639.45</v>
      </c>
      <c r="Q65" s="1">
        <v>7066.2</v>
      </c>
      <c r="R65" s="38">
        <f t="shared" si="1"/>
        <v>634.29962989690728</v>
      </c>
      <c r="S65" s="39">
        <f t="shared" si="2"/>
        <v>2.8969072164948453</v>
      </c>
      <c r="T65" s="39">
        <f t="shared" si="3"/>
        <v>5.9982206405693947</v>
      </c>
      <c r="U65" s="38">
        <f t="shared" si="4"/>
        <v>15414.678200000009</v>
      </c>
      <c r="V65" s="40">
        <f t="shared" si="5"/>
        <v>0.12526746095788446</v>
      </c>
      <c r="W65" s="38">
        <f t="shared" si="6"/>
        <v>8348.4782000000087</v>
      </c>
      <c r="X65" s="40">
        <f t="shared" si="7"/>
        <v>6.7843950642852216E-2</v>
      </c>
      <c r="Y65" s="18">
        <f t="shared" si="8"/>
        <v>73</v>
      </c>
      <c r="Z65" s="18">
        <f t="shared" si="9"/>
        <v>76</v>
      </c>
      <c r="AA65" s="18">
        <f t="shared" si="10"/>
        <v>99</v>
      </c>
    </row>
    <row r="66" spans="1:27" x14ac:dyDescent="0.25">
      <c r="A66" s="18" t="str">
        <f t="shared" si="11"/>
        <v>Carmen Blakemoore</v>
      </c>
      <c r="B66" s="18">
        <f t="shared" si="12"/>
        <v>3</v>
      </c>
      <c r="C66" s="18" t="str">
        <f t="shared" si="13"/>
        <v>2022Carmen Blakemoore3</v>
      </c>
      <c r="D66" s="12">
        <v>2022</v>
      </c>
      <c r="E66" t="s">
        <v>415</v>
      </c>
      <c r="F66">
        <v>621024</v>
      </c>
      <c r="G66" t="s">
        <v>156</v>
      </c>
      <c r="H66" s="15">
        <v>3</v>
      </c>
      <c r="I66" s="15">
        <v>3</v>
      </c>
      <c r="J66" t="s">
        <v>9</v>
      </c>
      <c r="K66" t="s">
        <v>4</v>
      </c>
      <c r="L66" s="6">
        <v>246</v>
      </c>
      <c r="M66" s="6">
        <v>661</v>
      </c>
      <c r="N66" s="6">
        <v>3409</v>
      </c>
      <c r="O66" s="1">
        <v>119894.0678</v>
      </c>
      <c r="P66" s="1">
        <v>107292.65</v>
      </c>
      <c r="Q66" s="1">
        <v>8903.3999999999905</v>
      </c>
      <c r="R66" s="38">
        <f t="shared" ref="R66:R129" si="14">O66/L66</f>
        <v>487.3742593495935</v>
      </c>
      <c r="S66" s="39">
        <f t="shared" ref="S66:S129" si="15">M66/L66</f>
        <v>2.6869918699186992</v>
      </c>
      <c r="T66" s="39">
        <f t="shared" ref="T66:T129" si="16">N66/M66</f>
        <v>5.1573373676248107</v>
      </c>
      <c r="U66" s="38">
        <f t="shared" ref="U66:U129" si="17">O66-P66</f>
        <v>12601.41780000001</v>
      </c>
      <c r="V66" s="40">
        <f t="shared" ref="V66:V129" si="18">U66/O66</f>
        <v>0.10510459801081176</v>
      </c>
      <c r="W66" s="38">
        <f t="shared" ref="W66:W129" si="19">O66-P66-Q66</f>
        <v>3698.0178000000196</v>
      </c>
      <c r="X66" s="40">
        <f t="shared" ref="X66:X129" si="20">W66/O66</f>
        <v>3.0844043144560147E-2</v>
      </c>
      <c r="Y66" s="18">
        <f t="shared" ref="Y66:Y129" si="21">RANK(O66,O:O)</f>
        <v>78</v>
      </c>
      <c r="Z66" s="18">
        <f t="shared" ref="Z66:Z129" si="22">RANK(U66,U:U)</f>
        <v>106</v>
      </c>
      <c r="AA66" s="18">
        <f t="shared" ref="AA66:AA129" si="23">RANK(W66,W:W)</f>
        <v>236</v>
      </c>
    </row>
    <row r="67" spans="1:27" x14ac:dyDescent="0.25">
      <c r="A67" s="18" t="str">
        <f t="shared" ref="A67:A130" si="24">E67</f>
        <v>Carmen Blakemoore</v>
      </c>
      <c r="B67" s="18">
        <f t="shared" ref="B67:B130" si="25">IF(A66&lt;&gt;A67,1,B66+1)</f>
        <v>4</v>
      </c>
      <c r="C67" s="18" t="str">
        <f t="shared" ref="C67:C130" si="26">D67&amp;A67&amp;B67</f>
        <v>2022Carmen Blakemoore4</v>
      </c>
      <c r="D67" s="12">
        <v>2022</v>
      </c>
      <c r="E67" t="s">
        <v>415</v>
      </c>
      <c r="F67">
        <v>438205</v>
      </c>
      <c r="G67" t="s">
        <v>117</v>
      </c>
      <c r="H67" s="15">
        <v>3</v>
      </c>
      <c r="I67" s="15">
        <v>3</v>
      </c>
      <c r="J67" t="s">
        <v>9</v>
      </c>
      <c r="K67" t="s">
        <v>3</v>
      </c>
      <c r="L67" s="6">
        <v>120</v>
      </c>
      <c r="M67" s="6">
        <v>425</v>
      </c>
      <c r="N67" s="6">
        <v>1488</v>
      </c>
      <c r="O67" s="1">
        <v>59038.32</v>
      </c>
      <c r="P67" s="1">
        <v>49198.6</v>
      </c>
      <c r="Q67" s="1">
        <v>4460.3999999999996</v>
      </c>
      <c r="R67" s="38">
        <f t="shared" si="14"/>
        <v>491.98599999999999</v>
      </c>
      <c r="S67" s="39">
        <f t="shared" si="15"/>
        <v>3.5416666666666665</v>
      </c>
      <c r="T67" s="39">
        <f t="shared" si="16"/>
        <v>3.5011764705882351</v>
      </c>
      <c r="U67" s="38">
        <f t="shared" si="17"/>
        <v>9839.7200000000012</v>
      </c>
      <c r="V67" s="40">
        <f t="shared" si="18"/>
        <v>0.16666666666666669</v>
      </c>
      <c r="W67" s="38">
        <f t="shared" si="19"/>
        <v>5379.3200000000015</v>
      </c>
      <c r="X67" s="40">
        <f t="shared" si="20"/>
        <v>9.1115736355641588E-2</v>
      </c>
      <c r="Y67" s="18">
        <f t="shared" si="21"/>
        <v>195</v>
      </c>
      <c r="Z67" s="18">
        <f t="shared" si="22"/>
        <v>152</v>
      </c>
      <c r="AA67" s="18">
        <f t="shared" si="23"/>
        <v>175</v>
      </c>
    </row>
    <row r="68" spans="1:27" x14ac:dyDescent="0.25">
      <c r="A68" s="18" t="str">
        <f t="shared" si="24"/>
        <v>Carmen Blakemoore</v>
      </c>
      <c r="B68" s="18">
        <f t="shared" si="25"/>
        <v>5</v>
      </c>
      <c r="C68" s="18" t="str">
        <f t="shared" si="26"/>
        <v>2022Carmen Blakemoore5</v>
      </c>
      <c r="D68" s="12">
        <v>2022</v>
      </c>
      <c r="E68" t="s">
        <v>415</v>
      </c>
      <c r="F68">
        <v>870139</v>
      </c>
      <c r="G68" t="s">
        <v>174</v>
      </c>
      <c r="H68" s="15">
        <v>3</v>
      </c>
      <c r="I68" s="15">
        <v>3</v>
      </c>
      <c r="J68" t="s">
        <v>2</v>
      </c>
      <c r="K68" t="s">
        <v>3</v>
      </c>
      <c r="L68" s="6">
        <v>78</v>
      </c>
      <c r="M68" s="6">
        <v>288</v>
      </c>
      <c r="N68" s="6">
        <v>1399</v>
      </c>
      <c r="O68" s="1">
        <v>48525.175999999999</v>
      </c>
      <c r="P68" s="1">
        <v>43326.05</v>
      </c>
      <c r="Q68" s="1">
        <v>2913</v>
      </c>
      <c r="R68" s="38">
        <f t="shared" si="14"/>
        <v>622.11764102564098</v>
      </c>
      <c r="S68" s="39">
        <f t="shared" si="15"/>
        <v>3.6923076923076925</v>
      </c>
      <c r="T68" s="39">
        <f t="shared" si="16"/>
        <v>4.8576388888888893</v>
      </c>
      <c r="U68" s="38">
        <f t="shared" si="17"/>
        <v>5199.1259999999966</v>
      </c>
      <c r="V68" s="40">
        <f t="shared" si="18"/>
        <v>0.10714285714285707</v>
      </c>
      <c r="W68" s="38">
        <f t="shared" si="19"/>
        <v>2286.1259999999966</v>
      </c>
      <c r="X68" s="40">
        <f t="shared" si="20"/>
        <v>4.7112162972886416E-2</v>
      </c>
      <c r="Y68" s="18">
        <f t="shared" si="21"/>
        <v>244</v>
      </c>
      <c r="Z68" s="18">
        <f t="shared" si="22"/>
        <v>316</v>
      </c>
      <c r="AA68" s="18">
        <f t="shared" si="23"/>
        <v>331</v>
      </c>
    </row>
    <row r="69" spans="1:27" x14ac:dyDescent="0.25">
      <c r="A69" s="18" t="str">
        <f t="shared" si="24"/>
        <v>Carmen Blakemoore</v>
      </c>
      <c r="B69" s="18">
        <f t="shared" si="25"/>
        <v>6</v>
      </c>
      <c r="C69" s="18" t="str">
        <f t="shared" si="26"/>
        <v>2022Carmen Blakemoore6</v>
      </c>
      <c r="D69" s="12">
        <v>2022</v>
      </c>
      <c r="E69" t="s">
        <v>415</v>
      </c>
      <c r="F69">
        <v>423877</v>
      </c>
      <c r="G69" t="s">
        <v>88</v>
      </c>
      <c r="H69" s="15">
        <v>3</v>
      </c>
      <c r="I69" s="15">
        <v>4</v>
      </c>
      <c r="J69" t="s">
        <v>2</v>
      </c>
      <c r="K69" t="s">
        <v>3</v>
      </c>
      <c r="L69" s="6">
        <v>105</v>
      </c>
      <c r="M69" s="6">
        <v>200</v>
      </c>
      <c r="N69" s="6">
        <v>825</v>
      </c>
      <c r="O69" s="1">
        <v>31753.86</v>
      </c>
      <c r="P69" s="1">
        <v>26461.55</v>
      </c>
      <c r="Q69" s="1">
        <v>3703.8</v>
      </c>
      <c r="R69" s="38">
        <f t="shared" si="14"/>
        <v>302.41771428571428</v>
      </c>
      <c r="S69" s="39">
        <f t="shared" si="15"/>
        <v>1.9047619047619047</v>
      </c>
      <c r="T69" s="39">
        <f t="shared" si="16"/>
        <v>4.125</v>
      </c>
      <c r="U69" s="38">
        <f t="shared" si="17"/>
        <v>5292.3100000000013</v>
      </c>
      <c r="V69" s="40">
        <f t="shared" si="18"/>
        <v>0.16666666666666671</v>
      </c>
      <c r="W69" s="38">
        <f t="shared" si="19"/>
        <v>1588.5100000000011</v>
      </c>
      <c r="X69" s="40">
        <f t="shared" si="20"/>
        <v>5.002572915544759E-2</v>
      </c>
      <c r="Y69" s="18">
        <f t="shared" si="21"/>
        <v>316</v>
      </c>
      <c r="Z69" s="18">
        <f t="shared" si="22"/>
        <v>307</v>
      </c>
      <c r="AA69" s="18">
        <f t="shared" si="23"/>
        <v>388</v>
      </c>
    </row>
    <row r="70" spans="1:27" x14ac:dyDescent="0.25">
      <c r="A70" s="18" t="str">
        <f t="shared" si="24"/>
        <v>Carmen Blakemoore</v>
      </c>
      <c r="B70" s="18">
        <f t="shared" si="25"/>
        <v>7</v>
      </c>
      <c r="C70" s="18" t="str">
        <f t="shared" si="26"/>
        <v>2022Carmen Blakemoore7</v>
      </c>
      <c r="D70" s="12">
        <v>2022</v>
      </c>
      <c r="E70" t="s">
        <v>415</v>
      </c>
      <c r="F70">
        <v>692504</v>
      </c>
      <c r="G70" t="s">
        <v>185</v>
      </c>
      <c r="H70" s="15">
        <v>3</v>
      </c>
      <c r="I70" s="15">
        <v>3</v>
      </c>
      <c r="J70" t="s">
        <v>9</v>
      </c>
      <c r="K70" t="s">
        <v>3</v>
      </c>
      <c r="L70" s="6">
        <v>47</v>
      </c>
      <c r="M70" s="6">
        <v>213</v>
      </c>
      <c r="N70" s="6">
        <v>765</v>
      </c>
      <c r="O70" s="1">
        <v>30383.998</v>
      </c>
      <c r="P70" s="1">
        <v>24661.35</v>
      </c>
      <c r="Q70" s="1">
        <v>1801.8</v>
      </c>
      <c r="R70" s="38">
        <f t="shared" si="14"/>
        <v>646.46804255319148</v>
      </c>
      <c r="S70" s="39">
        <f t="shared" si="15"/>
        <v>4.5319148936170217</v>
      </c>
      <c r="T70" s="39">
        <f t="shared" si="16"/>
        <v>3.591549295774648</v>
      </c>
      <c r="U70" s="38">
        <f t="shared" si="17"/>
        <v>5722.648000000001</v>
      </c>
      <c r="V70" s="40">
        <f t="shared" si="18"/>
        <v>0.18834414088626522</v>
      </c>
      <c r="W70" s="38">
        <f t="shared" si="19"/>
        <v>3920.8480000000009</v>
      </c>
      <c r="X70" s="40">
        <f t="shared" si="20"/>
        <v>0.12904318911553381</v>
      </c>
      <c r="Y70" s="18">
        <f t="shared" si="21"/>
        <v>324</v>
      </c>
      <c r="Z70" s="18">
        <f t="shared" si="22"/>
        <v>289</v>
      </c>
      <c r="AA70" s="18">
        <f t="shared" si="23"/>
        <v>223</v>
      </c>
    </row>
    <row r="71" spans="1:27" x14ac:dyDescent="0.25">
      <c r="A71" s="18" t="str">
        <f t="shared" si="24"/>
        <v>Carmen Blakemoore</v>
      </c>
      <c r="B71" s="18">
        <f t="shared" si="25"/>
        <v>8</v>
      </c>
      <c r="C71" s="18" t="str">
        <f t="shared" si="26"/>
        <v>2022Carmen Blakemoore8</v>
      </c>
      <c r="D71" s="12">
        <v>2022</v>
      </c>
      <c r="E71" t="s">
        <v>415</v>
      </c>
      <c r="F71">
        <v>531401</v>
      </c>
      <c r="G71" t="s">
        <v>316</v>
      </c>
      <c r="H71" s="15">
        <v>3</v>
      </c>
      <c r="I71" s="15">
        <v>3</v>
      </c>
      <c r="J71" t="s">
        <v>9</v>
      </c>
      <c r="K71" t="s">
        <v>3</v>
      </c>
      <c r="L71" s="6">
        <v>81</v>
      </c>
      <c r="M71" s="6">
        <v>176</v>
      </c>
      <c r="N71" s="6">
        <v>631</v>
      </c>
      <c r="O71" s="1">
        <v>23255.056799999998</v>
      </c>
      <c r="P71" s="1">
        <v>16360.4</v>
      </c>
      <c r="Q71" s="1">
        <v>2881.8</v>
      </c>
      <c r="R71" s="38">
        <f t="shared" si="14"/>
        <v>287.09946666666667</v>
      </c>
      <c r="S71" s="39">
        <f t="shared" si="15"/>
        <v>2.1728395061728394</v>
      </c>
      <c r="T71" s="39">
        <f t="shared" si="16"/>
        <v>3.5852272727272729</v>
      </c>
      <c r="U71" s="38">
        <f t="shared" si="17"/>
        <v>6894.6567999999988</v>
      </c>
      <c r="V71" s="40">
        <f t="shared" si="18"/>
        <v>0.29647989507383182</v>
      </c>
      <c r="W71" s="38">
        <f t="shared" si="19"/>
        <v>4012.8567999999987</v>
      </c>
      <c r="X71" s="40">
        <f t="shared" si="20"/>
        <v>0.17255846048933318</v>
      </c>
      <c r="Y71" s="18">
        <f t="shared" si="21"/>
        <v>369</v>
      </c>
      <c r="Z71" s="18">
        <f t="shared" si="22"/>
        <v>246</v>
      </c>
      <c r="AA71" s="18">
        <f t="shared" si="23"/>
        <v>214</v>
      </c>
    </row>
    <row r="72" spans="1:27" x14ac:dyDescent="0.25">
      <c r="A72" s="18" t="str">
        <f t="shared" si="24"/>
        <v>Carmen Blakemoore</v>
      </c>
      <c r="B72" s="18">
        <f t="shared" si="25"/>
        <v>9</v>
      </c>
      <c r="C72" s="18" t="str">
        <f t="shared" si="26"/>
        <v>2022Carmen Blakemoore9</v>
      </c>
      <c r="D72" s="12">
        <v>2022</v>
      </c>
      <c r="E72" t="s">
        <v>415</v>
      </c>
      <c r="F72">
        <v>529212</v>
      </c>
      <c r="G72" t="s">
        <v>134</v>
      </c>
      <c r="H72" s="15">
        <v>3</v>
      </c>
      <c r="I72" s="15">
        <v>2</v>
      </c>
      <c r="J72" t="s">
        <v>2</v>
      </c>
      <c r="K72" t="s">
        <v>10</v>
      </c>
      <c r="L72" s="6">
        <v>29</v>
      </c>
      <c r="M72" s="6">
        <v>126</v>
      </c>
      <c r="N72" s="6">
        <v>324</v>
      </c>
      <c r="O72" s="1">
        <v>10305.062400000001</v>
      </c>
      <c r="P72" s="1">
        <v>6848.65</v>
      </c>
      <c r="Q72" s="1">
        <v>1105.2</v>
      </c>
      <c r="R72" s="38">
        <f t="shared" si="14"/>
        <v>355.34697931034486</v>
      </c>
      <c r="S72" s="39">
        <f t="shared" si="15"/>
        <v>4.3448275862068968</v>
      </c>
      <c r="T72" s="39">
        <f t="shared" si="16"/>
        <v>2.5714285714285716</v>
      </c>
      <c r="U72" s="38">
        <f t="shared" si="17"/>
        <v>3456.4124000000011</v>
      </c>
      <c r="V72" s="40">
        <f t="shared" si="18"/>
        <v>0.33540916743987897</v>
      </c>
      <c r="W72" s="38">
        <f t="shared" si="19"/>
        <v>2351.2124000000013</v>
      </c>
      <c r="X72" s="40">
        <f t="shared" si="20"/>
        <v>0.22816090856470711</v>
      </c>
      <c r="Y72" s="18">
        <f t="shared" si="21"/>
        <v>522</v>
      </c>
      <c r="Z72" s="18">
        <f t="shared" si="22"/>
        <v>394</v>
      </c>
      <c r="AA72" s="18">
        <f t="shared" si="23"/>
        <v>322</v>
      </c>
    </row>
    <row r="73" spans="1:27" x14ac:dyDescent="0.25">
      <c r="A73" s="18" t="str">
        <f t="shared" si="24"/>
        <v>Carmen Blakemoore</v>
      </c>
      <c r="B73" s="18">
        <f t="shared" si="25"/>
        <v>10</v>
      </c>
      <c r="C73" s="18" t="str">
        <f t="shared" si="26"/>
        <v>2022Carmen Blakemoore10</v>
      </c>
      <c r="D73" s="12">
        <v>2022</v>
      </c>
      <c r="E73" t="s">
        <v>415</v>
      </c>
      <c r="F73">
        <v>864241</v>
      </c>
      <c r="G73" t="s">
        <v>129</v>
      </c>
      <c r="H73" s="15">
        <v>3</v>
      </c>
      <c r="I73" s="15">
        <v>2</v>
      </c>
      <c r="J73" t="s">
        <v>2</v>
      </c>
      <c r="K73" t="s">
        <v>10</v>
      </c>
      <c r="L73" s="6">
        <v>17</v>
      </c>
      <c r="M73" s="6">
        <v>26</v>
      </c>
      <c r="N73" s="6">
        <v>136</v>
      </c>
      <c r="O73" s="1">
        <v>4950.55</v>
      </c>
      <c r="P73" s="1">
        <v>4500.5</v>
      </c>
      <c r="Q73" s="1">
        <v>592.20000000000005</v>
      </c>
      <c r="R73" s="38">
        <f t="shared" si="14"/>
        <v>291.2088235294118</v>
      </c>
      <c r="S73" s="39">
        <f t="shared" si="15"/>
        <v>1.5294117647058822</v>
      </c>
      <c r="T73" s="39">
        <f t="shared" si="16"/>
        <v>5.2307692307692308</v>
      </c>
      <c r="U73" s="38">
        <f t="shared" si="17"/>
        <v>450.05000000000018</v>
      </c>
      <c r="V73" s="40">
        <f t="shared" si="18"/>
        <v>9.0909090909090939E-2</v>
      </c>
      <c r="W73" s="38">
        <f t="shared" si="19"/>
        <v>-142.14999999999986</v>
      </c>
      <c r="X73" s="40">
        <f t="shared" si="20"/>
        <v>-2.8713981274807822E-2</v>
      </c>
      <c r="Y73" s="18">
        <f t="shared" si="21"/>
        <v>735</v>
      </c>
      <c r="Z73" s="18">
        <f t="shared" si="22"/>
        <v>864</v>
      </c>
      <c r="AA73" s="18">
        <f t="shared" si="23"/>
        <v>878</v>
      </c>
    </row>
    <row r="74" spans="1:27" x14ac:dyDescent="0.25">
      <c r="A74" s="18" t="str">
        <f t="shared" si="24"/>
        <v>Carol Mathews</v>
      </c>
      <c r="B74" s="18">
        <f t="shared" si="25"/>
        <v>1</v>
      </c>
      <c r="C74" s="18" t="str">
        <f t="shared" si="26"/>
        <v>2022Carol Mathews1</v>
      </c>
      <c r="D74" s="12">
        <v>2022</v>
      </c>
      <c r="E74" t="s">
        <v>411</v>
      </c>
      <c r="F74">
        <v>635306</v>
      </c>
      <c r="G74" t="s">
        <v>170</v>
      </c>
      <c r="H74" s="15">
        <v>6</v>
      </c>
      <c r="I74" s="15">
        <v>6</v>
      </c>
      <c r="J74" t="s">
        <v>9</v>
      </c>
      <c r="K74" t="s">
        <v>10</v>
      </c>
      <c r="L74" s="6">
        <v>26</v>
      </c>
      <c r="M74" s="6">
        <v>68</v>
      </c>
      <c r="N74" s="6">
        <v>167</v>
      </c>
      <c r="O74" s="1">
        <v>9761.0640000000003</v>
      </c>
      <c r="P74" s="1">
        <v>6513.45</v>
      </c>
      <c r="Q74" s="1">
        <v>993.76</v>
      </c>
      <c r="R74" s="38">
        <f t="shared" si="14"/>
        <v>375.42553846153845</v>
      </c>
      <c r="S74" s="39">
        <f t="shared" si="15"/>
        <v>2.6153846153846154</v>
      </c>
      <c r="T74" s="39">
        <f t="shared" si="16"/>
        <v>2.4558823529411766</v>
      </c>
      <c r="U74" s="38">
        <f t="shared" si="17"/>
        <v>3247.6140000000005</v>
      </c>
      <c r="V74" s="40">
        <f t="shared" si="18"/>
        <v>0.3327110651051976</v>
      </c>
      <c r="W74" s="38">
        <f t="shared" si="19"/>
        <v>2253.8540000000003</v>
      </c>
      <c r="X74" s="40">
        <f t="shared" si="20"/>
        <v>0.23090249177753575</v>
      </c>
      <c r="Y74" s="18">
        <f t="shared" si="21"/>
        <v>541</v>
      </c>
      <c r="Z74" s="18">
        <f t="shared" si="22"/>
        <v>409</v>
      </c>
      <c r="AA74" s="18">
        <f t="shared" si="23"/>
        <v>333</v>
      </c>
    </row>
    <row r="75" spans="1:27" x14ac:dyDescent="0.25">
      <c r="A75" s="18" t="str">
        <f t="shared" si="24"/>
        <v>Carol Mathews</v>
      </c>
      <c r="B75" s="18">
        <f t="shared" si="25"/>
        <v>2</v>
      </c>
      <c r="C75" s="18" t="str">
        <f t="shared" si="26"/>
        <v>2022Carol Mathews2</v>
      </c>
      <c r="D75" s="12">
        <v>2022</v>
      </c>
      <c r="E75" t="s">
        <v>411</v>
      </c>
      <c r="F75">
        <v>507312</v>
      </c>
      <c r="G75" t="s">
        <v>315</v>
      </c>
      <c r="H75" s="15">
        <v>6</v>
      </c>
      <c r="I75" s="15">
        <v>6</v>
      </c>
      <c r="J75" t="s">
        <v>9</v>
      </c>
      <c r="K75" t="s">
        <v>10</v>
      </c>
      <c r="L75" s="6">
        <v>39</v>
      </c>
      <c r="M75" s="6">
        <v>77</v>
      </c>
      <c r="N75" s="6">
        <v>212</v>
      </c>
      <c r="O75" s="1">
        <v>8927.1039999999994</v>
      </c>
      <c r="P75" s="1">
        <v>5530.6</v>
      </c>
      <c r="Q75" s="1">
        <v>1460.63</v>
      </c>
      <c r="R75" s="38">
        <f t="shared" si="14"/>
        <v>228.90010256410255</v>
      </c>
      <c r="S75" s="39">
        <f t="shared" si="15"/>
        <v>1.9743589743589745</v>
      </c>
      <c r="T75" s="39">
        <f t="shared" si="16"/>
        <v>2.7532467532467533</v>
      </c>
      <c r="U75" s="38">
        <f t="shared" si="17"/>
        <v>3396.503999999999</v>
      </c>
      <c r="V75" s="40">
        <f t="shared" si="18"/>
        <v>0.38047097916636785</v>
      </c>
      <c r="W75" s="38">
        <f t="shared" si="19"/>
        <v>1935.8739999999989</v>
      </c>
      <c r="X75" s="40">
        <f t="shared" si="20"/>
        <v>0.21685352831108487</v>
      </c>
      <c r="Y75" s="18">
        <f t="shared" si="21"/>
        <v>576</v>
      </c>
      <c r="Z75" s="18">
        <f t="shared" si="22"/>
        <v>399</v>
      </c>
      <c r="AA75" s="18">
        <f t="shared" si="23"/>
        <v>365</v>
      </c>
    </row>
    <row r="76" spans="1:27" x14ac:dyDescent="0.25">
      <c r="A76" s="18" t="str">
        <f t="shared" si="24"/>
        <v>Carol Mathews</v>
      </c>
      <c r="B76" s="18">
        <f t="shared" si="25"/>
        <v>3</v>
      </c>
      <c r="C76" s="18" t="str">
        <f t="shared" si="26"/>
        <v>2022Carol Mathews3</v>
      </c>
      <c r="D76" s="12">
        <v>2022</v>
      </c>
      <c r="E76" t="s">
        <v>411</v>
      </c>
      <c r="F76">
        <v>160544</v>
      </c>
      <c r="G76" t="s">
        <v>30</v>
      </c>
      <c r="H76" s="15">
        <v>6</v>
      </c>
      <c r="I76" s="15">
        <v>6</v>
      </c>
      <c r="J76" t="s">
        <v>9</v>
      </c>
      <c r="K76" t="s">
        <v>10</v>
      </c>
      <c r="L76" s="6">
        <v>30</v>
      </c>
      <c r="M76" s="6">
        <v>65</v>
      </c>
      <c r="N76" s="6">
        <v>192</v>
      </c>
      <c r="O76" s="1">
        <v>8897.6640000000007</v>
      </c>
      <c r="P76" s="1">
        <v>5777.15</v>
      </c>
      <c r="Q76" s="1">
        <v>1131.25</v>
      </c>
      <c r="R76" s="38">
        <f t="shared" si="14"/>
        <v>296.58880000000005</v>
      </c>
      <c r="S76" s="39">
        <f t="shared" si="15"/>
        <v>2.1666666666666665</v>
      </c>
      <c r="T76" s="39">
        <f t="shared" si="16"/>
        <v>2.953846153846154</v>
      </c>
      <c r="U76" s="38">
        <f t="shared" si="17"/>
        <v>3120.514000000001</v>
      </c>
      <c r="V76" s="40">
        <f t="shared" si="18"/>
        <v>0.35071160250600614</v>
      </c>
      <c r="W76" s="38">
        <f t="shared" si="19"/>
        <v>1989.264000000001</v>
      </c>
      <c r="X76" s="40">
        <f t="shared" si="20"/>
        <v>0.22357149022485012</v>
      </c>
      <c r="Y76" s="18">
        <f t="shared" si="21"/>
        <v>577</v>
      </c>
      <c r="Z76" s="18">
        <f t="shared" si="22"/>
        <v>424</v>
      </c>
      <c r="AA76" s="18">
        <f t="shared" si="23"/>
        <v>357</v>
      </c>
    </row>
    <row r="77" spans="1:27" x14ac:dyDescent="0.25">
      <c r="A77" s="18" t="str">
        <f t="shared" si="24"/>
        <v>Carol Mathews</v>
      </c>
      <c r="B77" s="18">
        <f t="shared" si="25"/>
        <v>4</v>
      </c>
      <c r="C77" s="18" t="str">
        <f t="shared" si="26"/>
        <v>2022Carol Mathews4</v>
      </c>
      <c r="D77" s="12">
        <v>2022</v>
      </c>
      <c r="E77" t="s">
        <v>411</v>
      </c>
      <c r="F77">
        <v>765294</v>
      </c>
      <c r="G77" t="s">
        <v>386</v>
      </c>
      <c r="H77" s="15">
        <v>6</v>
      </c>
      <c r="I77" s="15">
        <v>6</v>
      </c>
      <c r="J77" t="s">
        <v>9</v>
      </c>
      <c r="K77" t="s">
        <v>10</v>
      </c>
      <c r="L77" s="6">
        <v>27</v>
      </c>
      <c r="M77" s="6">
        <v>72</v>
      </c>
      <c r="N77" s="6">
        <v>162</v>
      </c>
      <c r="O77" s="1">
        <v>8862.7039999999997</v>
      </c>
      <c r="P77" s="1">
        <v>5795.2</v>
      </c>
      <c r="Q77" s="1">
        <v>1033.1400000000001</v>
      </c>
      <c r="R77" s="38">
        <f t="shared" si="14"/>
        <v>328.2482962962963</v>
      </c>
      <c r="S77" s="39">
        <f t="shared" si="15"/>
        <v>2.6666666666666665</v>
      </c>
      <c r="T77" s="39">
        <f t="shared" si="16"/>
        <v>2.25</v>
      </c>
      <c r="U77" s="38">
        <f t="shared" si="17"/>
        <v>3067.5039999999999</v>
      </c>
      <c r="V77" s="40">
        <f t="shared" si="18"/>
        <v>0.34611378197895359</v>
      </c>
      <c r="W77" s="38">
        <f t="shared" si="19"/>
        <v>2034.3639999999998</v>
      </c>
      <c r="X77" s="40">
        <f t="shared" si="20"/>
        <v>0.22954213522193676</v>
      </c>
      <c r="Y77" s="18">
        <f t="shared" si="21"/>
        <v>579</v>
      </c>
      <c r="Z77" s="18">
        <f t="shared" si="22"/>
        <v>429</v>
      </c>
      <c r="AA77" s="18">
        <f t="shared" si="23"/>
        <v>352</v>
      </c>
    </row>
    <row r="78" spans="1:27" x14ac:dyDescent="0.25">
      <c r="A78" s="18" t="str">
        <f t="shared" si="24"/>
        <v>Carol Mathews</v>
      </c>
      <c r="B78" s="18">
        <f t="shared" si="25"/>
        <v>5</v>
      </c>
      <c r="C78" s="18" t="str">
        <f t="shared" si="26"/>
        <v>2022Carol Mathews5</v>
      </c>
      <c r="D78" s="12">
        <v>2022</v>
      </c>
      <c r="E78" t="s">
        <v>411</v>
      </c>
      <c r="F78">
        <v>772869</v>
      </c>
      <c r="G78" t="s">
        <v>216</v>
      </c>
      <c r="H78" s="15">
        <v>6</v>
      </c>
      <c r="I78" s="15">
        <v>6</v>
      </c>
      <c r="J78" t="s">
        <v>9</v>
      </c>
      <c r="K78" t="s">
        <v>10</v>
      </c>
      <c r="L78" s="6">
        <v>27</v>
      </c>
      <c r="M78" s="6">
        <v>59</v>
      </c>
      <c r="N78" s="6">
        <v>140</v>
      </c>
      <c r="O78" s="1">
        <v>8057.28</v>
      </c>
      <c r="P78" s="1">
        <v>4991.6000000000004</v>
      </c>
      <c r="Q78" s="1">
        <v>1018.75</v>
      </c>
      <c r="R78" s="38">
        <f t="shared" si="14"/>
        <v>298.41777777777776</v>
      </c>
      <c r="S78" s="39">
        <f t="shared" si="15"/>
        <v>2.1851851851851851</v>
      </c>
      <c r="T78" s="39">
        <f t="shared" si="16"/>
        <v>2.3728813559322033</v>
      </c>
      <c r="U78" s="38">
        <f t="shared" si="17"/>
        <v>3065.6799999999994</v>
      </c>
      <c r="V78" s="40">
        <f t="shared" si="18"/>
        <v>0.38048572222884142</v>
      </c>
      <c r="W78" s="38">
        <f t="shared" si="19"/>
        <v>2046.9299999999994</v>
      </c>
      <c r="X78" s="40">
        <f t="shared" si="20"/>
        <v>0.25404727153580359</v>
      </c>
      <c r="Y78" s="18">
        <f t="shared" si="21"/>
        <v>613</v>
      </c>
      <c r="Z78" s="18">
        <f t="shared" si="22"/>
        <v>430</v>
      </c>
      <c r="AA78" s="18">
        <f t="shared" si="23"/>
        <v>349</v>
      </c>
    </row>
    <row r="79" spans="1:27" x14ac:dyDescent="0.25">
      <c r="A79" s="18" t="str">
        <f t="shared" si="24"/>
        <v>Carol Mathews</v>
      </c>
      <c r="B79" s="18">
        <f t="shared" si="25"/>
        <v>6</v>
      </c>
      <c r="C79" s="18" t="str">
        <f t="shared" si="26"/>
        <v>2022Carol Mathews6</v>
      </c>
      <c r="D79" s="12">
        <v>2022</v>
      </c>
      <c r="E79" t="s">
        <v>411</v>
      </c>
      <c r="F79">
        <v>364956</v>
      </c>
      <c r="G79" t="s">
        <v>92</v>
      </c>
      <c r="H79" s="15">
        <v>6</v>
      </c>
      <c r="I79" s="15">
        <v>6</v>
      </c>
      <c r="J79" t="s">
        <v>9</v>
      </c>
      <c r="K79" t="s">
        <v>10</v>
      </c>
      <c r="L79" s="6">
        <v>39</v>
      </c>
      <c r="M79" s="6">
        <v>57</v>
      </c>
      <c r="N79" s="6">
        <v>156</v>
      </c>
      <c r="O79" s="1">
        <v>7723.5519999999997</v>
      </c>
      <c r="P79" s="1">
        <v>4856.25</v>
      </c>
      <c r="Q79" s="1">
        <v>1436.25</v>
      </c>
      <c r="R79" s="38">
        <f t="shared" si="14"/>
        <v>198.03979487179487</v>
      </c>
      <c r="S79" s="39">
        <f t="shared" si="15"/>
        <v>1.4615384615384615</v>
      </c>
      <c r="T79" s="39">
        <f t="shared" si="16"/>
        <v>2.736842105263158</v>
      </c>
      <c r="U79" s="38">
        <f t="shared" si="17"/>
        <v>2867.3019999999997</v>
      </c>
      <c r="V79" s="40">
        <f t="shared" si="18"/>
        <v>0.37124136666652852</v>
      </c>
      <c r="W79" s="38">
        <f t="shared" si="19"/>
        <v>1431.0519999999997</v>
      </c>
      <c r="X79" s="40">
        <f t="shared" si="20"/>
        <v>0.18528418012852113</v>
      </c>
      <c r="Y79" s="18">
        <f t="shared" si="21"/>
        <v>625</v>
      </c>
      <c r="Z79" s="18">
        <f t="shared" si="22"/>
        <v>457</v>
      </c>
      <c r="AA79" s="18">
        <f t="shared" si="23"/>
        <v>416</v>
      </c>
    </row>
    <row r="80" spans="1:27" x14ac:dyDescent="0.25">
      <c r="A80" s="18" t="str">
        <f t="shared" si="24"/>
        <v>Carol Mathews</v>
      </c>
      <c r="B80" s="18">
        <f t="shared" si="25"/>
        <v>7</v>
      </c>
      <c r="C80" s="18" t="str">
        <f t="shared" si="26"/>
        <v>2022Carol Mathews7</v>
      </c>
      <c r="D80" s="12">
        <v>2022</v>
      </c>
      <c r="E80" t="s">
        <v>411</v>
      </c>
      <c r="F80">
        <v>852968</v>
      </c>
      <c r="G80" t="s">
        <v>237</v>
      </c>
      <c r="H80" s="15">
        <v>6</v>
      </c>
      <c r="I80" s="15">
        <v>6</v>
      </c>
      <c r="J80" t="s">
        <v>9</v>
      </c>
      <c r="K80" t="s">
        <v>10</v>
      </c>
      <c r="L80" s="6">
        <v>20</v>
      </c>
      <c r="M80" s="6">
        <v>43</v>
      </c>
      <c r="N80" s="6">
        <v>124</v>
      </c>
      <c r="O80" s="1">
        <v>7496.6080000000002</v>
      </c>
      <c r="P80" s="1">
        <v>4636.95</v>
      </c>
      <c r="Q80" s="1">
        <v>753.75</v>
      </c>
      <c r="R80" s="38">
        <f t="shared" si="14"/>
        <v>374.8304</v>
      </c>
      <c r="S80" s="39">
        <f t="shared" si="15"/>
        <v>2.15</v>
      </c>
      <c r="T80" s="39">
        <f t="shared" si="16"/>
        <v>2.8837209302325579</v>
      </c>
      <c r="U80" s="38">
        <f t="shared" si="17"/>
        <v>2859.6580000000004</v>
      </c>
      <c r="V80" s="40">
        <f t="shared" si="18"/>
        <v>0.38146025509136938</v>
      </c>
      <c r="W80" s="38">
        <f t="shared" si="19"/>
        <v>2105.9080000000004</v>
      </c>
      <c r="X80" s="40">
        <f t="shared" si="20"/>
        <v>0.28091478172528167</v>
      </c>
      <c r="Y80" s="18">
        <f t="shared" si="21"/>
        <v>628</v>
      </c>
      <c r="Z80" s="18">
        <f t="shared" si="22"/>
        <v>458</v>
      </c>
      <c r="AA80" s="18">
        <f t="shared" si="23"/>
        <v>342</v>
      </c>
    </row>
    <row r="81" spans="1:27" x14ac:dyDescent="0.25">
      <c r="A81" s="18" t="str">
        <f t="shared" si="24"/>
        <v>Carol Mathews</v>
      </c>
      <c r="B81" s="18">
        <f t="shared" si="25"/>
        <v>8</v>
      </c>
      <c r="C81" s="18" t="str">
        <f t="shared" si="26"/>
        <v>2022Carol Mathews8</v>
      </c>
      <c r="D81" s="12">
        <v>2022</v>
      </c>
      <c r="E81" t="s">
        <v>411</v>
      </c>
      <c r="F81">
        <v>766167</v>
      </c>
      <c r="G81" t="s">
        <v>211</v>
      </c>
      <c r="H81" s="15">
        <v>6</v>
      </c>
      <c r="I81" s="15">
        <v>6</v>
      </c>
      <c r="J81" t="s">
        <v>9</v>
      </c>
      <c r="K81" t="s">
        <v>10</v>
      </c>
      <c r="L81" s="6">
        <v>34</v>
      </c>
      <c r="M81" s="6">
        <v>62</v>
      </c>
      <c r="N81" s="6">
        <v>152</v>
      </c>
      <c r="O81" s="1">
        <v>7492.384</v>
      </c>
      <c r="P81" s="1">
        <v>4600.55</v>
      </c>
      <c r="Q81" s="1">
        <v>1267.5</v>
      </c>
      <c r="R81" s="38">
        <f t="shared" si="14"/>
        <v>220.36423529411763</v>
      </c>
      <c r="S81" s="39">
        <f t="shared" si="15"/>
        <v>1.8235294117647058</v>
      </c>
      <c r="T81" s="39">
        <f t="shared" si="16"/>
        <v>2.4516129032258065</v>
      </c>
      <c r="U81" s="38">
        <f t="shared" si="17"/>
        <v>2891.8339999999998</v>
      </c>
      <c r="V81" s="40">
        <f t="shared" si="18"/>
        <v>0.38596980613914073</v>
      </c>
      <c r="W81" s="38">
        <f t="shared" si="19"/>
        <v>1624.3339999999998</v>
      </c>
      <c r="X81" s="40">
        <f t="shared" si="20"/>
        <v>0.21679801782716954</v>
      </c>
      <c r="Y81" s="18">
        <f t="shared" si="21"/>
        <v>629</v>
      </c>
      <c r="Z81" s="18">
        <f t="shared" si="22"/>
        <v>453</v>
      </c>
      <c r="AA81" s="18">
        <f t="shared" si="23"/>
        <v>386</v>
      </c>
    </row>
    <row r="82" spans="1:27" x14ac:dyDescent="0.25">
      <c r="A82" s="18" t="str">
        <f t="shared" si="24"/>
        <v>Carol Mathews</v>
      </c>
      <c r="B82" s="18">
        <f t="shared" si="25"/>
        <v>9</v>
      </c>
      <c r="C82" s="18" t="str">
        <f t="shared" si="26"/>
        <v>2022Carol Mathews9</v>
      </c>
      <c r="D82" s="12">
        <v>2022</v>
      </c>
      <c r="E82" t="s">
        <v>411</v>
      </c>
      <c r="F82">
        <v>833196</v>
      </c>
      <c r="G82" t="s">
        <v>329</v>
      </c>
      <c r="H82" s="15">
        <v>6</v>
      </c>
      <c r="I82" s="15">
        <v>6</v>
      </c>
      <c r="J82" t="s">
        <v>9</v>
      </c>
      <c r="K82" t="s">
        <v>10</v>
      </c>
      <c r="L82" s="6">
        <v>19</v>
      </c>
      <c r="M82" s="6">
        <v>45</v>
      </c>
      <c r="N82" s="6">
        <v>108</v>
      </c>
      <c r="O82" s="1">
        <v>7073.5360000000001</v>
      </c>
      <c r="P82" s="1">
        <v>4960.3999999999996</v>
      </c>
      <c r="Q82" s="1">
        <v>720.01</v>
      </c>
      <c r="R82" s="38">
        <f t="shared" si="14"/>
        <v>372.29136842105265</v>
      </c>
      <c r="S82" s="39">
        <f t="shared" si="15"/>
        <v>2.3684210526315788</v>
      </c>
      <c r="T82" s="39">
        <f t="shared" si="16"/>
        <v>2.4</v>
      </c>
      <c r="U82" s="38">
        <f t="shared" si="17"/>
        <v>2113.1360000000004</v>
      </c>
      <c r="V82" s="40">
        <f t="shared" si="18"/>
        <v>0.29873828308783618</v>
      </c>
      <c r="W82" s="38">
        <f t="shared" si="19"/>
        <v>1393.1260000000004</v>
      </c>
      <c r="X82" s="40">
        <f t="shared" si="20"/>
        <v>0.19694902238427858</v>
      </c>
      <c r="Y82" s="18">
        <f t="shared" si="21"/>
        <v>648</v>
      </c>
      <c r="Z82" s="18">
        <f t="shared" si="22"/>
        <v>541</v>
      </c>
      <c r="AA82" s="18">
        <f t="shared" si="23"/>
        <v>420</v>
      </c>
    </row>
    <row r="83" spans="1:27" x14ac:dyDescent="0.25">
      <c r="A83" s="18" t="str">
        <f t="shared" si="24"/>
        <v>Carol Mathews</v>
      </c>
      <c r="B83" s="18">
        <f t="shared" si="25"/>
        <v>10</v>
      </c>
      <c r="C83" s="18" t="str">
        <f t="shared" si="26"/>
        <v>2022Carol Mathews10</v>
      </c>
      <c r="D83" s="12">
        <v>2022</v>
      </c>
      <c r="E83" t="s">
        <v>411</v>
      </c>
      <c r="F83">
        <v>619986</v>
      </c>
      <c r="G83" t="s">
        <v>165</v>
      </c>
      <c r="H83" s="15">
        <v>6</v>
      </c>
      <c r="I83" s="15">
        <v>6</v>
      </c>
      <c r="J83" t="s">
        <v>9</v>
      </c>
      <c r="K83" t="s">
        <v>10</v>
      </c>
      <c r="L83" s="6">
        <v>28</v>
      </c>
      <c r="M83" s="6">
        <v>53</v>
      </c>
      <c r="N83" s="6">
        <v>139</v>
      </c>
      <c r="O83" s="1">
        <v>7068.4880000000003</v>
      </c>
      <c r="P83" s="1">
        <v>4751.05</v>
      </c>
      <c r="Q83" s="1">
        <v>1045.6300000000001</v>
      </c>
      <c r="R83" s="38">
        <f t="shared" si="14"/>
        <v>252.446</v>
      </c>
      <c r="S83" s="39">
        <f t="shared" si="15"/>
        <v>1.8928571428571428</v>
      </c>
      <c r="T83" s="39">
        <f t="shared" si="16"/>
        <v>2.6226415094339623</v>
      </c>
      <c r="U83" s="38">
        <f t="shared" si="17"/>
        <v>2317.4380000000001</v>
      </c>
      <c r="V83" s="40">
        <f t="shared" si="18"/>
        <v>0.32785483967717</v>
      </c>
      <c r="W83" s="38">
        <f t="shared" si="19"/>
        <v>1271.808</v>
      </c>
      <c r="X83" s="40">
        <f t="shared" si="20"/>
        <v>0.17992645669059634</v>
      </c>
      <c r="Y83" s="18">
        <f t="shared" si="21"/>
        <v>649</v>
      </c>
      <c r="Z83" s="18">
        <f t="shared" si="22"/>
        <v>513</v>
      </c>
      <c r="AA83" s="18">
        <f t="shared" si="23"/>
        <v>445</v>
      </c>
    </row>
    <row r="84" spans="1:27" x14ac:dyDescent="0.25">
      <c r="A84" s="18" t="str">
        <f t="shared" si="24"/>
        <v>Carol Mathews</v>
      </c>
      <c r="B84" s="18">
        <f t="shared" si="25"/>
        <v>11</v>
      </c>
      <c r="C84" s="18" t="str">
        <f t="shared" si="26"/>
        <v>2022Carol Mathews11</v>
      </c>
      <c r="D84" s="12">
        <v>2022</v>
      </c>
      <c r="E84" t="s">
        <v>411</v>
      </c>
      <c r="F84">
        <v>800587</v>
      </c>
      <c r="G84" t="s">
        <v>375</v>
      </c>
      <c r="H84" s="15">
        <v>6</v>
      </c>
      <c r="I84" s="15">
        <v>6</v>
      </c>
      <c r="J84" t="s">
        <v>9</v>
      </c>
      <c r="K84" t="s">
        <v>10</v>
      </c>
      <c r="L84" s="6">
        <v>23</v>
      </c>
      <c r="M84" s="6">
        <v>41</v>
      </c>
      <c r="N84" s="6">
        <v>95</v>
      </c>
      <c r="O84" s="1">
        <v>5656.04</v>
      </c>
      <c r="P84" s="1">
        <v>3708.35</v>
      </c>
      <c r="Q84" s="1">
        <v>856.25</v>
      </c>
      <c r="R84" s="38">
        <f t="shared" si="14"/>
        <v>245.91478260869565</v>
      </c>
      <c r="S84" s="39">
        <f t="shared" si="15"/>
        <v>1.7826086956521738</v>
      </c>
      <c r="T84" s="39">
        <f t="shared" si="16"/>
        <v>2.3170731707317072</v>
      </c>
      <c r="U84" s="38">
        <f t="shared" si="17"/>
        <v>1947.69</v>
      </c>
      <c r="V84" s="40">
        <f t="shared" si="18"/>
        <v>0.34435576834675852</v>
      </c>
      <c r="W84" s="38">
        <f t="shared" si="19"/>
        <v>1091.44</v>
      </c>
      <c r="X84" s="40">
        <f t="shared" si="20"/>
        <v>0.19296893232721127</v>
      </c>
      <c r="Y84" s="18">
        <f t="shared" si="21"/>
        <v>701</v>
      </c>
      <c r="Z84" s="18">
        <f t="shared" si="22"/>
        <v>557</v>
      </c>
      <c r="AA84" s="18">
        <f t="shared" si="23"/>
        <v>475</v>
      </c>
    </row>
    <row r="85" spans="1:27" x14ac:dyDescent="0.25">
      <c r="A85" s="18" t="str">
        <f t="shared" si="24"/>
        <v>Carol Mathews</v>
      </c>
      <c r="B85" s="18">
        <f t="shared" si="25"/>
        <v>12</v>
      </c>
      <c r="C85" s="18" t="str">
        <f t="shared" si="26"/>
        <v>2022Carol Mathews12</v>
      </c>
      <c r="D85" s="12">
        <v>2022</v>
      </c>
      <c r="E85" t="s">
        <v>411</v>
      </c>
      <c r="F85">
        <v>776236</v>
      </c>
      <c r="G85" t="s">
        <v>217</v>
      </c>
      <c r="H85" s="15">
        <v>6</v>
      </c>
      <c r="I85" s="15">
        <v>6</v>
      </c>
      <c r="J85" t="s">
        <v>9</v>
      </c>
      <c r="K85" t="s">
        <v>10</v>
      </c>
      <c r="L85" s="6">
        <v>23</v>
      </c>
      <c r="M85" s="6">
        <v>41</v>
      </c>
      <c r="N85" s="6">
        <v>83</v>
      </c>
      <c r="O85" s="1">
        <v>5353.7359999999999</v>
      </c>
      <c r="P85" s="1">
        <v>3510.5</v>
      </c>
      <c r="Q85" s="1">
        <v>856.25</v>
      </c>
      <c r="R85" s="38">
        <f t="shared" si="14"/>
        <v>232.77113043478261</v>
      </c>
      <c r="S85" s="39">
        <f t="shared" si="15"/>
        <v>1.7826086956521738</v>
      </c>
      <c r="T85" s="39">
        <f t="shared" si="16"/>
        <v>2.024390243902439</v>
      </c>
      <c r="U85" s="38">
        <f t="shared" si="17"/>
        <v>1843.2359999999999</v>
      </c>
      <c r="V85" s="40">
        <f t="shared" si="18"/>
        <v>0.34428966986792026</v>
      </c>
      <c r="W85" s="38">
        <f t="shared" si="19"/>
        <v>986.98599999999988</v>
      </c>
      <c r="X85" s="40">
        <f t="shared" si="20"/>
        <v>0.18435462637679556</v>
      </c>
      <c r="Y85" s="18">
        <f t="shared" si="21"/>
        <v>711</v>
      </c>
      <c r="Z85" s="18">
        <f t="shared" si="22"/>
        <v>578</v>
      </c>
      <c r="AA85" s="18">
        <f t="shared" si="23"/>
        <v>504</v>
      </c>
    </row>
    <row r="86" spans="1:27" x14ac:dyDescent="0.25">
      <c r="A86" s="18" t="str">
        <f t="shared" si="24"/>
        <v>Carol Mathews</v>
      </c>
      <c r="B86" s="18">
        <f t="shared" si="25"/>
        <v>13</v>
      </c>
      <c r="C86" s="18" t="str">
        <f t="shared" si="26"/>
        <v>2022Carol Mathews13</v>
      </c>
      <c r="D86" s="12">
        <v>2022</v>
      </c>
      <c r="E86" t="s">
        <v>411</v>
      </c>
      <c r="F86">
        <v>687380</v>
      </c>
      <c r="G86" t="s">
        <v>457</v>
      </c>
      <c r="H86" s="15">
        <v>6</v>
      </c>
      <c r="I86" s="15">
        <v>6</v>
      </c>
      <c r="J86" t="s">
        <v>9</v>
      </c>
      <c r="K86" t="s">
        <v>10</v>
      </c>
      <c r="L86" s="6">
        <v>8</v>
      </c>
      <c r="M86" s="6">
        <v>10</v>
      </c>
      <c r="N86" s="6">
        <v>92</v>
      </c>
      <c r="O86" s="1">
        <v>5294.4639999999999</v>
      </c>
      <c r="P86" s="1">
        <v>3041.1</v>
      </c>
      <c r="Q86" s="1">
        <v>292.5</v>
      </c>
      <c r="R86" s="38">
        <f t="shared" si="14"/>
        <v>661.80799999999999</v>
      </c>
      <c r="S86" s="39">
        <f t="shared" si="15"/>
        <v>1.25</v>
      </c>
      <c r="T86" s="39">
        <f t="shared" si="16"/>
        <v>9.1999999999999993</v>
      </c>
      <c r="U86" s="38">
        <f t="shared" si="17"/>
        <v>2253.364</v>
      </c>
      <c r="V86" s="40">
        <f t="shared" si="18"/>
        <v>0.42560757802867299</v>
      </c>
      <c r="W86" s="38">
        <f t="shared" si="19"/>
        <v>1960.864</v>
      </c>
      <c r="X86" s="40">
        <f t="shared" si="20"/>
        <v>0.37036119236999254</v>
      </c>
      <c r="Y86" s="18">
        <f t="shared" si="21"/>
        <v>716</v>
      </c>
      <c r="Z86" s="18">
        <f t="shared" si="22"/>
        <v>525</v>
      </c>
      <c r="AA86" s="18">
        <f t="shared" si="23"/>
        <v>361</v>
      </c>
    </row>
    <row r="87" spans="1:27" x14ac:dyDescent="0.25">
      <c r="A87" s="18" t="str">
        <f t="shared" si="24"/>
        <v>Carol Mathews</v>
      </c>
      <c r="B87" s="18">
        <f t="shared" si="25"/>
        <v>14</v>
      </c>
      <c r="C87" s="18" t="str">
        <f t="shared" si="26"/>
        <v>2022Carol Mathews14</v>
      </c>
      <c r="D87" s="12">
        <v>2022</v>
      </c>
      <c r="E87" t="s">
        <v>411</v>
      </c>
      <c r="F87">
        <v>692982</v>
      </c>
      <c r="G87" t="s">
        <v>323</v>
      </c>
      <c r="H87" s="15">
        <v>6</v>
      </c>
      <c r="I87" s="15">
        <v>6</v>
      </c>
      <c r="J87" t="s">
        <v>9</v>
      </c>
      <c r="K87" t="s">
        <v>10</v>
      </c>
      <c r="L87" s="6">
        <v>10</v>
      </c>
      <c r="M87" s="6">
        <v>33</v>
      </c>
      <c r="N87" s="6">
        <v>87</v>
      </c>
      <c r="O87" s="1">
        <v>4900.9040000000005</v>
      </c>
      <c r="P87" s="1">
        <v>3334.8</v>
      </c>
      <c r="Q87" s="1">
        <v>390.01</v>
      </c>
      <c r="R87" s="38">
        <f t="shared" si="14"/>
        <v>490.09040000000005</v>
      </c>
      <c r="S87" s="39">
        <f t="shared" si="15"/>
        <v>3.3</v>
      </c>
      <c r="T87" s="39">
        <f t="shared" si="16"/>
        <v>2.6363636363636362</v>
      </c>
      <c r="U87" s="38">
        <f t="shared" si="17"/>
        <v>1566.1040000000003</v>
      </c>
      <c r="V87" s="40">
        <f t="shared" si="18"/>
        <v>0.31955410675255019</v>
      </c>
      <c r="W87" s="38">
        <f t="shared" si="19"/>
        <v>1176.0940000000003</v>
      </c>
      <c r="X87" s="40">
        <f t="shared" si="20"/>
        <v>0.23997491075115943</v>
      </c>
      <c r="Y87" s="18">
        <f t="shared" si="21"/>
        <v>738</v>
      </c>
      <c r="Z87" s="18">
        <f t="shared" si="22"/>
        <v>624</v>
      </c>
      <c r="AA87" s="18">
        <f t="shared" si="23"/>
        <v>463</v>
      </c>
    </row>
    <row r="88" spans="1:27" x14ac:dyDescent="0.25">
      <c r="A88" s="18" t="str">
        <f t="shared" si="24"/>
        <v>Carol Mathews</v>
      </c>
      <c r="B88" s="18">
        <f t="shared" si="25"/>
        <v>15</v>
      </c>
      <c r="C88" s="18" t="str">
        <f t="shared" si="26"/>
        <v>2022Carol Mathews15</v>
      </c>
      <c r="D88" s="12">
        <v>2022</v>
      </c>
      <c r="E88" t="s">
        <v>411</v>
      </c>
      <c r="F88">
        <v>263517</v>
      </c>
      <c r="G88" t="s">
        <v>24</v>
      </c>
      <c r="H88" s="15">
        <v>6</v>
      </c>
      <c r="I88" s="15">
        <v>1</v>
      </c>
      <c r="J88" t="s">
        <v>2</v>
      </c>
      <c r="K88" t="s">
        <v>10</v>
      </c>
      <c r="L88" s="6">
        <v>21</v>
      </c>
      <c r="M88" s="6">
        <v>52</v>
      </c>
      <c r="N88" s="6">
        <v>106</v>
      </c>
      <c r="O88" s="1">
        <v>4695.66</v>
      </c>
      <c r="P88" s="1">
        <v>3913.05</v>
      </c>
      <c r="Q88" s="1">
        <v>800</v>
      </c>
      <c r="R88" s="38">
        <f t="shared" si="14"/>
        <v>223.60285714285715</v>
      </c>
      <c r="S88" s="39">
        <f t="shared" si="15"/>
        <v>2.4761904761904763</v>
      </c>
      <c r="T88" s="39">
        <f t="shared" si="16"/>
        <v>2.0384615384615383</v>
      </c>
      <c r="U88" s="38">
        <f t="shared" si="17"/>
        <v>782.60999999999967</v>
      </c>
      <c r="V88" s="40">
        <f t="shared" si="18"/>
        <v>0.1666666666666666</v>
      </c>
      <c r="W88" s="38">
        <f t="shared" si="19"/>
        <v>-17.390000000000327</v>
      </c>
      <c r="X88" s="40">
        <f t="shared" si="20"/>
        <v>-3.7034197535597397E-3</v>
      </c>
      <c r="Y88" s="18">
        <f t="shared" si="21"/>
        <v>742</v>
      </c>
      <c r="Z88" s="18">
        <f t="shared" si="22"/>
        <v>775</v>
      </c>
      <c r="AA88" s="18">
        <f t="shared" si="23"/>
        <v>815</v>
      </c>
    </row>
    <row r="89" spans="1:27" x14ac:dyDescent="0.25">
      <c r="A89" s="18" t="str">
        <f t="shared" si="24"/>
        <v>Carol Mathews</v>
      </c>
      <c r="B89" s="18">
        <f t="shared" si="25"/>
        <v>16</v>
      </c>
      <c r="C89" s="18" t="str">
        <f t="shared" si="26"/>
        <v>2022Carol Mathews16</v>
      </c>
      <c r="D89" s="12">
        <v>2022</v>
      </c>
      <c r="E89" t="s">
        <v>411</v>
      </c>
      <c r="F89">
        <v>937176</v>
      </c>
      <c r="G89" t="s">
        <v>259</v>
      </c>
      <c r="H89" s="15">
        <v>6</v>
      </c>
      <c r="I89" s="15">
        <v>6</v>
      </c>
      <c r="J89" t="s">
        <v>9</v>
      </c>
      <c r="K89" t="s">
        <v>10</v>
      </c>
      <c r="L89" s="6">
        <v>4</v>
      </c>
      <c r="M89" s="6">
        <v>17</v>
      </c>
      <c r="N89" s="6">
        <v>70</v>
      </c>
      <c r="O89" s="1">
        <v>4077.84</v>
      </c>
      <c r="P89" s="1">
        <v>2764.1</v>
      </c>
      <c r="Q89" s="1">
        <v>160.63</v>
      </c>
      <c r="R89" s="38">
        <f t="shared" si="14"/>
        <v>1019.46</v>
      </c>
      <c r="S89" s="39">
        <f t="shared" si="15"/>
        <v>4.25</v>
      </c>
      <c r="T89" s="39">
        <f t="shared" si="16"/>
        <v>4.117647058823529</v>
      </c>
      <c r="U89" s="38">
        <f t="shared" si="17"/>
        <v>1313.7400000000002</v>
      </c>
      <c r="V89" s="40">
        <f t="shared" si="18"/>
        <v>0.32216565632785987</v>
      </c>
      <c r="W89" s="38">
        <f t="shared" si="19"/>
        <v>1153.1100000000001</v>
      </c>
      <c r="X89" s="40">
        <f t="shared" si="20"/>
        <v>0.28277470425519396</v>
      </c>
      <c r="Y89" s="18">
        <f t="shared" si="21"/>
        <v>770</v>
      </c>
      <c r="Z89" s="18">
        <f t="shared" si="22"/>
        <v>656</v>
      </c>
      <c r="AA89" s="18">
        <f t="shared" si="23"/>
        <v>470</v>
      </c>
    </row>
    <row r="90" spans="1:27" x14ac:dyDescent="0.25">
      <c r="A90" s="18" t="str">
        <f t="shared" si="24"/>
        <v>Carol Mathews</v>
      </c>
      <c r="B90" s="18">
        <f t="shared" si="25"/>
        <v>17</v>
      </c>
      <c r="C90" s="18" t="str">
        <f t="shared" si="26"/>
        <v>2022Carol Mathews17</v>
      </c>
      <c r="D90" s="12">
        <v>2022</v>
      </c>
      <c r="E90" t="s">
        <v>411</v>
      </c>
      <c r="F90">
        <v>809850</v>
      </c>
      <c r="G90" t="s">
        <v>225</v>
      </c>
      <c r="H90" s="15">
        <v>6</v>
      </c>
      <c r="I90" s="15">
        <v>6</v>
      </c>
      <c r="J90" t="s">
        <v>9</v>
      </c>
      <c r="K90" t="s">
        <v>10</v>
      </c>
      <c r="L90" s="6">
        <v>9</v>
      </c>
      <c r="M90" s="6">
        <v>28</v>
      </c>
      <c r="N90" s="6">
        <v>82</v>
      </c>
      <c r="O90" s="1">
        <v>3821.7440000000001</v>
      </c>
      <c r="P90" s="1">
        <v>2309.75</v>
      </c>
      <c r="Q90" s="1">
        <v>348.76</v>
      </c>
      <c r="R90" s="38">
        <f t="shared" si="14"/>
        <v>424.63822222222223</v>
      </c>
      <c r="S90" s="39">
        <f t="shared" si="15"/>
        <v>3.1111111111111112</v>
      </c>
      <c r="T90" s="39">
        <f t="shared" si="16"/>
        <v>2.9285714285714284</v>
      </c>
      <c r="U90" s="38">
        <f t="shared" si="17"/>
        <v>1511.9940000000001</v>
      </c>
      <c r="V90" s="40">
        <f t="shared" si="18"/>
        <v>0.39562932525046157</v>
      </c>
      <c r="W90" s="38">
        <f t="shared" si="19"/>
        <v>1163.2340000000002</v>
      </c>
      <c r="X90" s="40">
        <f t="shared" si="20"/>
        <v>0.30437255870618235</v>
      </c>
      <c r="Y90" s="18">
        <f t="shared" si="21"/>
        <v>784</v>
      </c>
      <c r="Z90" s="18">
        <f t="shared" si="22"/>
        <v>631</v>
      </c>
      <c r="AA90" s="18">
        <f t="shared" si="23"/>
        <v>466</v>
      </c>
    </row>
    <row r="91" spans="1:27" x14ac:dyDescent="0.25">
      <c r="A91" s="18" t="str">
        <f t="shared" si="24"/>
        <v>Carol Mathews</v>
      </c>
      <c r="B91" s="18">
        <f t="shared" si="25"/>
        <v>18</v>
      </c>
      <c r="C91" s="18" t="str">
        <f t="shared" si="26"/>
        <v>2022Carol Mathews18</v>
      </c>
      <c r="D91" s="12">
        <v>2022</v>
      </c>
      <c r="E91" t="s">
        <v>411</v>
      </c>
      <c r="F91">
        <v>553426</v>
      </c>
      <c r="G91" t="s">
        <v>142</v>
      </c>
      <c r="H91" s="15">
        <v>6</v>
      </c>
      <c r="I91" s="15">
        <v>6</v>
      </c>
      <c r="J91" t="s">
        <v>9</v>
      </c>
      <c r="K91" t="s">
        <v>10</v>
      </c>
      <c r="L91" s="6">
        <v>6</v>
      </c>
      <c r="M91" s="6">
        <v>10</v>
      </c>
      <c r="N91" s="6">
        <v>51</v>
      </c>
      <c r="O91" s="1">
        <v>3295.5920000000001</v>
      </c>
      <c r="P91" s="1">
        <v>2020.5</v>
      </c>
      <c r="Q91" s="1">
        <v>222.5</v>
      </c>
      <c r="R91" s="38">
        <f t="shared" si="14"/>
        <v>549.26533333333339</v>
      </c>
      <c r="S91" s="39">
        <f t="shared" si="15"/>
        <v>1.6666666666666667</v>
      </c>
      <c r="T91" s="39">
        <f t="shared" si="16"/>
        <v>5.0999999999999996</v>
      </c>
      <c r="U91" s="38">
        <f t="shared" si="17"/>
        <v>1275.0920000000001</v>
      </c>
      <c r="V91" s="40">
        <f t="shared" si="18"/>
        <v>0.38690833088561938</v>
      </c>
      <c r="W91" s="38">
        <f t="shared" si="19"/>
        <v>1052.5920000000001</v>
      </c>
      <c r="X91" s="40">
        <f t="shared" si="20"/>
        <v>0.31939390555627034</v>
      </c>
      <c r="Y91" s="18">
        <f t="shared" si="21"/>
        <v>818</v>
      </c>
      <c r="Z91" s="18">
        <f t="shared" si="22"/>
        <v>660</v>
      </c>
      <c r="AA91" s="18">
        <f t="shared" si="23"/>
        <v>490</v>
      </c>
    </row>
    <row r="92" spans="1:27" x14ac:dyDescent="0.25">
      <c r="A92" s="18" t="str">
        <f t="shared" si="24"/>
        <v>Carol Mathews</v>
      </c>
      <c r="B92" s="18">
        <f t="shared" si="25"/>
        <v>19</v>
      </c>
      <c r="C92" s="18" t="str">
        <f t="shared" si="26"/>
        <v>2022Carol Mathews19</v>
      </c>
      <c r="D92" s="12">
        <v>2022</v>
      </c>
      <c r="E92" t="s">
        <v>411</v>
      </c>
      <c r="F92">
        <v>135228</v>
      </c>
      <c r="G92" t="s">
        <v>296</v>
      </c>
      <c r="H92" s="15">
        <v>6</v>
      </c>
      <c r="I92" s="15">
        <v>6</v>
      </c>
      <c r="J92" t="s">
        <v>9</v>
      </c>
      <c r="K92" t="s">
        <v>10</v>
      </c>
      <c r="L92" s="6">
        <v>10</v>
      </c>
      <c r="M92" s="6">
        <v>19</v>
      </c>
      <c r="N92" s="6">
        <v>46</v>
      </c>
      <c r="O92" s="1">
        <v>2498.8319999999999</v>
      </c>
      <c r="P92" s="1">
        <v>1532.4</v>
      </c>
      <c r="Q92" s="1">
        <v>373.75</v>
      </c>
      <c r="R92" s="38">
        <f t="shared" si="14"/>
        <v>249.88319999999999</v>
      </c>
      <c r="S92" s="39">
        <f t="shared" si="15"/>
        <v>1.9</v>
      </c>
      <c r="T92" s="39">
        <f t="shared" si="16"/>
        <v>2.4210526315789473</v>
      </c>
      <c r="U92" s="38">
        <f t="shared" si="17"/>
        <v>966.43199999999979</v>
      </c>
      <c r="V92" s="40">
        <f t="shared" si="18"/>
        <v>0.38675349123110309</v>
      </c>
      <c r="W92" s="38">
        <f t="shared" si="19"/>
        <v>592.68199999999979</v>
      </c>
      <c r="X92" s="40">
        <f t="shared" si="20"/>
        <v>0.23718361218361211</v>
      </c>
      <c r="Y92" s="18">
        <f t="shared" si="21"/>
        <v>856</v>
      </c>
      <c r="Z92" s="18">
        <f t="shared" si="22"/>
        <v>729</v>
      </c>
      <c r="AA92" s="18">
        <f t="shared" si="23"/>
        <v>596</v>
      </c>
    </row>
    <row r="93" spans="1:27" x14ac:dyDescent="0.25">
      <c r="A93" s="18" t="str">
        <f t="shared" si="24"/>
        <v>Carol Mathews</v>
      </c>
      <c r="B93" s="18">
        <f t="shared" si="25"/>
        <v>20</v>
      </c>
      <c r="C93" s="18" t="str">
        <f t="shared" si="26"/>
        <v>2022Carol Mathews20</v>
      </c>
      <c r="D93" s="12">
        <v>2022</v>
      </c>
      <c r="E93" t="s">
        <v>411</v>
      </c>
      <c r="F93">
        <v>230574</v>
      </c>
      <c r="G93" t="s">
        <v>60</v>
      </c>
      <c r="H93" s="15">
        <v>6</v>
      </c>
      <c r="I93" s="15">
        <v>6</v>
      </c>
      <c r="J93" t="s">
        <v>9</v>
      </c>
      <c r="K93" t="s">
        <v>10</v>
      </c>
      <c r="L93" s="6">
        <v>17</v>
      </c>
      <c r="M93" s="6">
        <v>17</v>
      </c>
      <c r="N93" s="6">
        <v>44</v>
      </c>
      <c r="O93" s="1">
        <v>2170.848</v>
      </c>
      <c r="P93" s="1">
        <v>1310.3</v>
      </c>
      <c r="Q93" s="1">
        <v>616.25</v>
      </c>
      <c r="R93" s="38">
        <f t="shared" si="14"/>
        <v>127.69694117647059</v>
      </c>
      <c r="S93" s="39">
        <f t="shared" si="15"/>
        <v>1</v>
      </c>
      <c r="T93" s="39">
        <f t="shared" si="16"/>
        <v>2.5882352941176472</v>
      </c>
      <c r="U93" s="38">
        <f t="shared" si="17"/>
        <v>860.548</v>
      </c>
      <c r="V93" s="40">
        <f t="shared" si="18"/>
        <v>0.39641098777989064</v>
      </c>
      <c r="W93" s="38">
        <f t="shared" si="19"/>
        <v>244.298</v>
      </c>
      <c r="X93" s="40">
        <f t="shared" si="20"/>
        <v>0.11253574639956368</v>
      </c>
      <c r="Y93" s="18">
        <f t="shared" si="21"/>
        <v>876</v>
      </c>
      <c r="Z93" s="18">
        <f t="shared" si="22"/>
        <v>754</v>
      </c>
      <c r="AA93" s="18">
        <f t="shared" si="23"/>
        <v>708</v>
      </c>
    </row>
    <row r="94" spans="1:27" x14ac:dyDescent="0.25">
      <c r="A94" s="18" t="str">
        <f t="shared" si="24"/>
        <v>Carol Mathews</v>
      </c>
      <c r="B94" s="18">
        <f t="shared" si="25"/>
        <v>21</v>
      </c>
      <c r="C94" s="18" t="str">
        <f t="shared" si="26"/>
        <v>2022Carol Mathews21</v>
      </c>
      <c r="D94" s="12">
        <v>2022</v>
      </c>
      <c r="E94" t="s">
        <v>411</v>
      </c>
      <c r="F94">
        <v>584221</v>
      </c>
      <c r="G94" t="s">
        <v>153</v>
      </c>
      <c r="H94" s="15">
        <v>6</v>
      </c>
      <c r="I94" s="15">
        <v>6</v>
      </c>
      <c r="J94" t="s">
        <v>9</v>
      </c>
      <c r="K94" t="s">
        <v>10</v>
      </c>
      <c r="L94" s="6">
        <v>13</v>
      </c>
      <c r="M94" s="6">
        <v>13</v>
      </c>
      <c r="N94" s="6">
        <v>38</v>
      </c>
      <c r="O94" s="1">
        <v>2138.096</v>
      </c>
      <c r="P94" s="1">
        <v>1411.2</v>
      </c>
      <c r="Q94" s="1">
        <v>471.25</v>
      </c>
      <c r="R94" s="38">
        <f t="shared" si="14"/>
        <v>164.46892307692309</v>
      </c>
      <c r="S94" s="39">
        <f t="shared" si="15"/>
        <v>1</v>
      </c>
      <c r="T94" s="39">
        <f t="shared" si="16"/>
        <v>2.9230769230769229</v>
      </c>
      <c r="U94" s="38">
        <f t="shared" si="17"/>
        <v>726.89599999999996</v>
      </c>
      <c r="V94" s="40">
        <f t="shared" si="18"/>
        <v>0.33997350914084307</v>
      </c>
      <c r="W94" s="38">
        <f t="shared" si="19"/>
        <v>255.64599999999996</v>
      </c>
      <c r="X94" s="40">
        <f t="shared" si="20"/>
        <v>0.11956712888476474</v>
      </c>
      <c r="Y94" s="18">
        <f t="shared" si="21"/>
        <v>877</v>
      </c>
      <c r="Z94" s="18">
        <f t="shared" si="22"/>
        <v>788</v>
      </c>
      <c r="AA94" s="18">
        <f t="shared" si="23"/>
        <v>704</v>
      </c>
    </row>
    <row r="95" spans="1:27" x14ac:dyDescent="0.25">
      <c r="A95" s="18" t="str">
        <f t="shared" si="24"/>
        <v>Carol Mathews</v>
      </c>
      <c r="B95" s="18">
        <f t="shared" si="25"/>
        <v>22</v>
      </c>
      <c r="C95" s="18" t="str">
        <f t="shared" si="26"/>
        <v>2022Carol Mathews22</v>
      </c>
      <c r="D95" s="12">
        <v>2022</v>
      </c>
      <c r="E95" t="s">
        <v>411</v>
      </c>
      <c r="F95">
        <v>119707</v>
      </c>
      <c r="G95" t="s">
        <v>14</v>
      </c>
      <c r="H95" s="15">
        <v>6</v>
      </c>
      <c r="I95" s="15">
        <v>6</v>
      </c>
      <c r="J95" t="s">
        <v>9</v>
      </c>
      <c r="K95" t="s">
        <v>10</v>
      </c>
      <c r="L95" s="6">
        <v>8</v>
      </c>
      <c r="M95" s="6">
        <v>13</v>
      </c>
      <c r="N95" s="6">
        <v>28</v>
      </c>
      <c r="O95" s="1">
        <v>1490.1759999999999</v>
      </c>
      <c r="P95" s="1">
        <v>923.3</v>
      </c>
      <c r="Q95" s="1">
        <v>296.25</v>
      </c>
      <c r="R95" s="38">
        <f t="shared" si="14"/>
        <v>186.27199999999999</v>
      </c>
      <c r="S95" s="39">
        <f t="shared" si="15"/>
        <v>1.625</v>
      </c>
      <c r="T95" s="39">
        <f t="shared" si="16"/>
        <v>2.1538461538461537</v>
      </c>
      <c r="U95" s="38">
        <f t="shared" si="17"/>
        <v>566.87599999999998</v>
      </c>
      <c r="V95" s="40">
        <f t="shared" si="18"/>
        <v>0.38040875708641125</v>
      </c>
      <c r="W95" s="38">
        <f t="shared" si="19"/>
        <v>270.62599999999998</v>
      </c>
      <c r="X95" s="40">
        <f t="shared" si="20"/>
        <v>0.18160673638550076</v>
      </c>
      <c r="Y95" s="18">
        <f t="shared" si="21"/>
        <v>925</v>
      </c>
      <c r="Z95" s="18">
        <f t="shared" si="22"/>
        <v>835</v>
      </c>
      <c r="AA95" s="18">
        <f t="shared" si="23"/>
        <v>697</v>
      </c>
    </row>
    <row r="96" spans="1:27" x14ac:dyDescent="0.25">
      <c r="A96" s="18" t="str">
        <f t="shared" si="24"/>
        <v>Carol Mathews</v>
      </c>
      <c r="B96" s="18">
        <f t="shared" si="25"/>
        <v>23</v>
      </c>
      <c r="C96" s="18" t="str">
        <f t="shared" si="26"/>
        <v>2022Carol Mathews23</v>
      </c>
      <c r="D96" s="12">
        <v>2022</v>
      </c>
      <c r="E96" t="s">
        <v>411</v>
      </c>
      <c r="F96">
        <v>510508</v>
      </c>
      <c r="G96" t="s">
        <v>317</v>
      </c>
      <c r="H96" s="15">
        <v>6</v>
      </c>
      <c r="I96" s="15">
        <v>6</v>
      </c>
      <c r="J96" t="s">
        <v>9</v>
      </c>
      <c r="K96" t="s">
        <v>10</v>
      </c>
      <c r="L96" s="6">
        <v>5</v>
      </c>
      <c r="M96" s="6">
        <v>20</v>
      </c>
      <c r="N96" s="6">
        <v>29</v>
      </c>
      <c r="O96" s="1">
        <v>1472.568</v>
      </c>
      <c r="P96" s="1">
        <v>974.3</v>
      </c>
      <c r="Q96" s="1">
        <v>199.38</v>
      </c>
      <c r="R96" s="38">
        <f t="shared" si="14"/>
        <v>294.5136</v>
      </c>
      <c r="S96" s="39">
        <f t="shared" si="15"/>
        <v>4</v>
      </c>
      <c r="T96" s="39">
        <f t="shared" si="16"/>
        <v>1.45</v>
      </c>
      <c r="U96" s="38">
        <f t="shared" si="17"/>
        <v>498.26800000000003</v>
      </c>
      <c r="V96" s="40">
        <f t="shared" si="18"/>
        <v>0.33836671719064926</v>
      </c>
      <c r="W96" s="38">
        <f t="shared" si="19"/>
        <v>298.88800000000003</v>
      </c>
      <c r="X96" s="40">
        <f t="shared" si="20"/>
        <v>0.202970592869056</v>
      </c>
      <c r="Y96" s="18">
        <f t="shared" si="21"/>
        <v>926</v>
      </c>
      <c r="Z96" s="18">
        <f t="shared" si="22"/>
        <v>853</v>
      </c>
      <c r="AA96" s="18">
        <f t="shared" si="23"/>
        <v>691</v>
      </c>
    </row>
    <row r="97" spans="1:27" x14ac:dyDescent="0.25">
      <c r="A97" s="18" t="str">
        <f t="shared" si="24"/>
        <v>Carol Mathews</v>
      </c>
      <c r="B97" s="18">
        <f t="shared" si="25"/>
        <v>24</v>
      </c>
      <c r="C97" s="18" t="str">
        <f t="shared" si="26"/>
        <v>2022Carol Mathews24</v>
      </c>
      <c r="D97" s="12">
        <v>2022</v>
      </c>
      <c r="E97" t="s">
        <v>411</v>
      </c>
      <c r="F97">
        <v>356684</v>
      </c>
      <c r="G97" t="s">
        <v>389</v>
      </c>
      <c r="H97" s="15">
        <v>6</v>
      </c>
      <c r="I97" s="15">
        <v>6</v>
      </c>
      <c r="J97" t="s">
        <v>9</v>
      </c>
      <c r="K97" t="s">
        <v>10</v>
      </c>
      <c r="L97" s="6">
        <v>5</v>
      </c>
      <c r="M97" s="6">
        <v>5</v>
      </c>
      <c r="N97" s="6">
        <v>17</v>
      </c>
      <c r="O97" s="1">
        <v>1302.2639999999999</v>
      </c>
      <c r="P97" s="1">
        <v>1029.8499999999999</v>
      </c>
      <c r="Q97" s="1">
        <v>181.25</v>
      </c>
      <c r="R97" s="38">
        <f t="shared" si="14"/>
        <v>260.45279999999997</v>
      </c>
      <c r="S97" s="39">
        <f t="shared" si="15"/>
        <v>1</v>
      </c>
      <c r="T97" s="39">
        <f t="shared" si="16"/>
        <v>3.4</v>
      </c>
      <c r="U97" s="38">
        <f t="shared" si="17"/>
        <v>272.41399999999999</v>
      </c>
      <c r="V97" s="40">
        <f t="shared" si="18"/>
        <v>0.2091849271729849</v>
      </c>
      <c r="W97" s="38">
        <f t="shared" si="19"/>
        <v>91.163999999999987</v>
      </c>
      <c r="X97" s="40">
        <f t="shared" si="20"/>
        <v>7.0004238771861918E-2</v>
      </c>
      <c r="Y97" s="18">
        <f t="shared" si="21"/>
        <v>937</v>
      </c>
      <c r="Z97" s="18">
        <f t="shared" si="22"/>
        <v>912</v>
      </c>
      <c r="AA97" s="18">
        <f t="shared" si="23"/>
        <v>769</v>
      </c>
    </row>
    <row r="98" spans="1:27" x14ac:dyDescent="0.25">
      <c r="A98" s="18" t="str">
        <f t="shared" si="24"/>
        <v>Carol Mathews</v>
      </c>
      <c r="B98" s="18">
        <f t="shared" si="25"/>
        <v>25</v>
      </c>
      <c r="C98" s="18" t="str">
        <f t="shared" si="26"/>
        <v>2022Carol Mathews25</v>
      </c>
      <c r="D98" s="12">
        <v>2022</v>
      </c>
      <c r="E98" t="s">
        <v>411</v>
      </c>
      <c r="F98">
        <v>281083</v>
      </c>
      <c r="G98" t="s">
        <v>69</v>
      </c>
      <c r="H98" s="15">
        <v>6</v>
      </c>
      <c r="I98" s="15">
        <v>6</v>
      </c>
      <c r="J98" t="s">
        <v>2</v>
      </c>
      <c r="K98" t="s">
        <v>10</v>
      </c>
      <c r="L98" s="6">
        <v>6</v>
      </c>
      <c r="M98" s="6">
        <v>6</v>
      </c>
      <c r="N98" s="6">
        <v>8</v>
      </c>
      <c r="O98" s="1">
        <v>300.72000000000003</v>
      </c>
      <c r="P98" s="1">
        <v>250.6</v>
      </c>
      <c r="Q98" s="1">
        <v>217.5</v>
      </c>
      <c r="R98" s="38">
        <f t="shared" si="14"/>
        <v>50.120000000000005</v>
      </c>
      <c r="S98" s="39">
        <f t="shared" si="15"/>
        <v>1</v>
      </c>
      <c r="T98" s="39">
        <f t="shared" si="16"/>
        <v>1.3333333333333333</v>
      </c>
      <c r="U98" s="38">
        <f t="shared" si="17"/>
        <v>50.120000000000033</v>
      </c>
      <c r="V98" s="40">
        <f t="shared" si="18"/>
        <v>0.16666666666666677</v>
      </c>
      <c r="W98" s="38">
        <f t="shared" si="19"/>
        <v>-167.37999999999997</v>
      </c>
      <c r="X98" s="40">
        <f t="shared" si="20"/>
        <v>-0.5565974993349293</v>
      </c>
      <c r="Y98" s="18">
        <f t="shared" si="21"/>
        <v>985</v>
      </c>
      <c r="Z98" s="18">
        <f t="shared" si="22"/>
        <v>963</v>
      </c>
      <c r="AA98" s="18">
        <f t="shared" si="23"/>
        <v>887</v>
      </c>
    </row>
    <row r="99" spans="1:27" x14ac:dyDescent="0.25">
      <c r="A99" s="18" t="str">
        <f t="shared" si="24"/>
        <v>Carol Mathews</v>
      </c>
      <c r="B99" s="18">
        <f t="shared" si="25"/>
        <v>26</v>
      </c>
      <c r="C99" s="18" t="str">
        <f t="shared" si="26"/>
        <v>2022Carol Mathews26</v>
      </c>
      <c r="D99" s="12">
        <v>2022</v>
      </c>
      <c r="E99" t="s">
        <v>411</v>
      </c>
      <c r="F99">
        <v>322483</v>
      </c>
      <c r="G99" t="s">
        <v>78</v>
      </c>
      <c r="H99" s="15">
        <v>6</v>
      </c>
      <c r="I99" s="15">
        <v>6</v>
      </c>
      <c r="J99" t="s">
        <v>9</v>
      </c>
      <c r="K99" t="s">
        <v>10</v>
      </c>
      <c r="L99" s="6">
        <v>3</v>
      </c>
      <c r="M99" s="6">
        <v>3</v>
      </c>
      <c r="N99" s="6">
        <v>12</v>
      </c>
      <c r="O99" s="1">
        <v>151.904</v>
      </c>
      <c r="P99" s="1">
        <v>89.45</v>
      </c>
      <c r="Q99" s="1">
        <v>108.75</v>
      </c>
      <c r="R99" s="38">
        <f t="shared" si="14"/>
        <v>50.634666666666668</v>
      </c>
      <c r="S99" s="39">
        <f t="shared" si="15"/>
        <v>1</v>
      </c>
      <c r="T99" s="39">
        <f t="shared" si="16"/>
        <v>4</v>
      </c>
      <c r="U99" s="38">
        <f t="shared" si="17"/>
        <v>62.453999999999994</v>
      </c>
      <c r="V99" s="40">
        <f t="shared" si="18"/>
        <v>0.41114124710343369</v>
      </c>
      <c r="W99" s="38">
        <f t="shared" si="19"/>
        <v>-46.296000000000006</v>
      </c>
      <c r="X99" s="40">
        <f t="shared" si="20"/>
        <v>-0.30477143459026756</v>
      </c>
      <c r="Y99" s="18">
        <f t="shared" si="21"/>
        <v>996</v>
      </c>
      <c r="Z99" s="18">
        <f t="shared" si="22"/>
        <v>960</v>
      </c>
      <c r="AA99" s="18">
        <f t="shared" si="23"/>
        <v>832</v>
      </c>
    </row>
    <row r="100" spans="1:27" x14ac:dyDescent="0.25">
      <c r="A100" s="18" t="str">
        <f t="shared" si="24"/>
        <v>Celia Pasillas</v>
      </c>
      <c r="B100" s="18">
        <f t="shared" si="25"/>
        <v>1</v>
      </c>
      <c r="C100" s="18" t="str">
        <f t="shared" si="26"/>
        <v>2022Celia Pasillas1</v>
      </c>
      <c r="D100" s="12">
        <v>2022</v>
      </c>
      <c r="E100" t="s">
        <v>414</v>
      </c>
      <c r="F100">
        <v>762085</v>
      </c>
      <c r="G100" t="s">
        <v>210</v>
      </c>
      <c r="H100" s="15">
        <v>1</v>
      </c>
      <c r="I100" s="15">
        <v>1</v>
      </c>
      <c r="J100" t="s">
        <v>9</v>
      </c>
      <c r="K100" t="s">
        <v>3</v>
      </c>
      <c r="L100" s="6">
        <v>129</v>
      </c>
      <c r="M100" s="6">
        <v>484</v>
      </c>
      <c r="N100" s="6">
        <v>1956</v>
      </c>
      <c r="O100" s="1">
        <v>72007.320000000007</v>
      </c>
      <c r="P100" s="1">
        <v>60006.1</v>
      </c>
      <c r="Q100" s="1">
        <v>4529.2</v>
      </c>
      <c r="R100" s="38">
        <f t="shared" si="14"/>
        <v>558.19627906976746</v>
      </c>
      <c r="S100" s="39">
        <f t="shared" si="15"/>
        <v>3.751937984496124</v>
      </c>
      <c r="T100" s="39">
        <f t="shared" si="16"/>
        <v>4.0413223140495864</v>
      </c>
      <c r="U100" s="38">
        <f t="shared" si="17"/>
        <v>12001.220000000008</v>
      </c>
      <c r="V100" s="40">
        <f t="shared" si="18"/>
        <v>0.16666666666666677</v>
      </c>
      <c r="W100" s="38">
        <f t="shared" si="19"/>
        <v>7472.0200000000086</v>
      </c>
      <c r="X100" s="40">
        <f t="shared" si="20"/>
        <v>0.10376750585912665</v>
      </c>
      <c r="Y100" s="18">
        <f t="shared" si="21"/>
        <v>151</v>
      </c>
      <c r="Z100" s="18">
        <f t="shared" si="22"/>
        <v>114</v>
      </c>
      <c r="AA100" s="18">
        <f t="shared" si="23"/>
        <v>112</v>
      </c>
    </row>
    <row r="101" spans="1:27" x14ac:dyDescent="0.25">
      <c r="A101" s="18" t="str">
        <f t="shared" si="24"/>
        <v>Celia Pasillas</v>
      </c>
      <c r="B101" s="18">
        <f t="shared" si="25"/>
        <v>2</v>
      </c>
      <c r="C101" s="18" t="str">
        <f t="shared" si="26"/>
        <v>2022Celia Pasillas2</v>
      </c>
      <c r="D101" s="12">
        <v>2022</v>
      </c>
      <c r="E101" t="s">
        <v>414</v>
      </c>
      <c r="F101">
        <v>481214</v>
      </c>
      <c r="G101" t="s">
        <v>267</v>
      </c>
      <c r="H101" s="15">
        <v>1</v>
      </c>
      <c r="I101" s="15">
        <v>4</v>
      </c>
      <c r="J101" t="s">
        <v>2</v>
      </c>
      <c r="K101" t="s">
        <v>3</v>
      </c>
      <c r="L101" s="6">
        <v>136</v>
      </c>
      <c r="M101" s="6">
        <v>381</v>
      </c>
      <c r="N101" s="6">
        <v>1624</v>
      </c>
      <c r="O101" s="1">
        <v>65533.131999999998</v>
      </c>
      <c r="P101" s="1">
        <v>48226.35</v>
      </c>
      <c r="Q101" s="1">
        <v>4629.05</v>
      </c>
      <c r="R101" s="38">
        <f t="shared" si="14"/>
        <v>481.86126470588232</v>
      </c>
      <c r="S101" s="39">
        <f t="shared" si="15"/>
        <v>2.8014705882352939</v>
      </c>
      <c r="T101" s="39">
        <f t="shared" si="16"/>
        <v>4.2624671916010497</v>
      </c>
      <c r="U101" s="38">
        <f t="shared" si="17"/>
        <v>17306.781999999999</v>
      </c>
      <c r="V101" s="40">
        <f t="shared" si="18"/>
        <v>0.26409209314152726</v>
      </c>
      <c r="W101" s="38">
        <f t="shared" si="19"/>
        <v>12677.732</v>
      </c>
      <c r="X101" s="40">
        <f t="shared" si="20"/>
        <v>0.19345530440998915</v>
      </c>
      <c r="Y101" s="18">
        <f t="shared" si="21"/>
        <v>172</v>
      </c>
      <c r="Z101" s="18">
        <f t="shared" si="22"/>
        <v>61</v>
      </c>
      <c r="AA101" s="18">
        <f t="shared" si="23"/>
        <v>55</v>
      </c>
    </row>
    <row r="102" spans="1:27" x14ac:dyDescent="0.25">
      <c r="A102" s="18" t="str">
        <f t="shared" si="24"/>
        <v>Celia Pasillas</v>
      </c>
      <c r="B102" s="18">
        <f t="shared" si="25"/>
        <v>3</v>
      </c>
      <c r="C102" s="18" t="str">
        <f t="shared" si="26"/>
        <v>2022Celia Pasillas3</v>
      </c>
      <c r="D102" s="12">
        <v>2022</v>
      </c>
      <c r="E102" t="s">
        <v>414</v>
      </c>
      <c r="F102">
        <v>167223</v>
      </c>
      <c r="G102" t="s">
        <v>33</v>
      </c>
      <c r="H102" s="15">
        <v>1</v>
      </c>
      <c r="I102" s="15">
        <v>1</v>
      </c>
      <c r="J102" t="s">
        <v>9</v>
      </c>
      <c r="K102" t="s">
        <v>3</v>
      </c>
      <c r="L102" s="6">
        <v>95</v>
      </c>
      <c r="M102" s="6">
        <v>342</v>
      </c>
      <c r="N102" s="6">
        <v>1375</v>
      </c>
      <c r="O102" s="1">
        <v>63800.82</v>
      </c>
      <c r="P102" s="1">
        <v>45044.9</v>
      </c>
      <c r="Q102" s="1">
        <v>3315.7</v>
      </c>
      <c r="R102" s="38">
        <f t="shared" si="14"/>
        <v>671.58757894736846</v>
      </c>
      <c r="S102" s="39">
        <f t="shared" si="15"/>
        <v>3.6</v>
      </c>
      <c r="T102" s="39">
        <f t="shared" si="16"/>
        <v>4.0204678362573096</v>
      </c>
      <c r="U102" s="38">
        <f t="shared" si="17"/>
        <v>18755.919999999998</v>
      </c>
      <c r="V102" s="40">
        <f t="shared" si="18"/>
        <v>0.29397615892711093</v>
      </c>
      <c r="W102" s="38">
        <f t="shared" si="19"/>
        <v>15440.219999999998</v>
      </c>
      <c r="X102" s="40">
        <f t="shared" si="20"/>
        <v>0.24200660743858773</v>
      </c>
      <c r="Y102" s="18">
        <f t="shared" si="21"/>
        <v>177</v>
      </c>
      <c r="Z102" s="18">
        <f t="shared" si="22"/>
        <v>51</v>
      </c>
      <c r="AA102" s="18">
        <f t="shared" si="23"/>
        <v>43</v>
      </c>
    </row>
    <row r="103" spans="1:27" x14ac:dyDescent="0.25">
      <c r="A103" s="18" t="str">
        <f t="shared" si="24"/>
        <v>Celia Pasillas</v>
      </c>
      <c r="B103" s="18">
        <f t="shared" si="25"/>
        <v>4</v>
      </c>
      <c r="C103" s="18" t="str">
        <f t="shared" si="26"/>
        <v>2022Celia Pasillas4</v>
      </c>
      <c r="D103" s="12">
        <v>2022</v>
      </c>
      <c r="E103" t="s">
        <v>414</v>
      </c>
      <c r="F103">
        <v>444410</v>
      </c>
      <c r="G103" t="s">
        <v>352</v>
      </c>
      <c r="H103" s="15">
        <v>1</v>
      </c>
      <c r="I103" s="15">
        <v>1</v>
      </c>
      <c r="J103" t="s">
        <v>9</v>
      </c>
      <c r="K103" t="s">
        <v>3</v>
      </c>
      <c r="L103" s="6">
        <v>109</v>
      </c>
      <c r="M103" s="6">
        <v>328</v>
      </c>
      <c r="N103" s="6">
        <v>1185</v>
      </c>
      <c r="O103" s="1">
        <v>53527.067999999999</v>
      </c>
      <c r="P103" s="1">
        <v>37945.800000000003</v>
      </c>
      <c r="Q103" s="1">
        <v>3739.8</v>
      </c>
      <c r="R103" s="38">
        <f t="shared" si="14"/>
        <v>491.07401834862384</v>
      </c>
      <c r="S103" s="39">
        <f t="shared" si="15"/>
        <v>3.0091743119266057</v>
      </c>
      <c r="T103" s="39">
        <f t="shared" si="16"/>
        <v>3.6128048780487805</v>
      </c>
      <c r="U103" s="38">
        <f t="shared" si="17"/>
        <v>15581.267999999996</v>
      </c>
      <c r="V103" s="40">
        <f t="shared" si="18"/>
        <v>0.29109137829107318</v>
      </c>
      <c r="W103" s="38">
        <f t="shared" si="19"/>
        <v>11841.467999999997</v>
      </c>
      <c r="X103" s="40">
        <f t="shared" si="20"/>
        <v>0.22122392356704457</v>
      </c>
      <c r="Y103" s="18">
        <f t="shared" si="21"/>
        <v>222</v>
      </c>
      <c r="Z103" s="18">
        <f t="shared" si="22"/>
        <v>70</v>
      </c>
      <c r="AA103" s="18">
        <f t="shared" si="23"/>
        <v>61</v>
      </c>
    </row>
    <row r="104" spans="1:27" x14ac:dyDescent="0.25">
      <c r="A104" s="18" t="str">
        <f t="shared" si="24"/>
        <v>Celia Pasillas</v>
      </c>
      <c r="B104" s="18">
        <f t="shared" si="25"/>
        <v>5</v>
      </c>
      <c r="C104" s="18" t="str">
        <f t="shared" si="26"/>
        <v>2022Celia Pasillas5</v>
      </c>
      <c r="D104" s="12">
        <v>2022</v>
      </c>
      <c r="E104" t="s">
        <v>414</v>
      </c>
      <c r="F104">
        <v>335207</v>
      </c>
      <c r="G104" t="s">
        <v>25</v>
      </c>
      <c r="H104" s="15">
        <v>1</v>
      </c>
      <c r="I104" s="15">
        <v>5</v>
      </c>
      <c r="J104" t="s">
        <v>2</v>
      </c>
      <c r="K104" t="s">
        <v>3</v>
      </c>
      <c r="L104" s="6">
        <v>99</v>
      </c>
      <c r="M104" s="6">
        <v>287</v>
      </c>
      <c r="N104" s="6">
        <v>1113</v>
      </c>
      <c r="O104" s="1">
        <v>42606.18</v>
      </c>
      <c r="P104" s="1">
        <v>35505.15</v>
      </c>
      <c r="Q104" s="1">
        <v>3380.85</v>
      </c>
      <c r="R104" s="38">
        <f t="shared" si="14"/>
        <v>430.36545454545455</v>
      </c>
      <c r="S104" s="39">
        <f t="shared" si="15"/>
        <v>2.8989898989898988</v>
      </c>
      <c r="T104" s="39">
        <f t="shared" si="16"/>
        <v>3.8780487804878048</v>
      </c>
      <c r="U104" s="38">
        <f t="shared" si="17"/>
        <v>7101.0299999999988</v>
      </c>
      <c r="V104" s="40">
        <f t="shared" si="18"/>
        <v>0.16666666666666663</v>
      </c>
      <c r="W104" s="38">
        <f t="shared" si="19"/>
        <v>3720.1799999999989</v>
      </c>
      <c r="X104" s="40">
        <f t="shared" si="20"/>
        <v>8.7315502117298452E-2</v>
      </c>
      <c r="Y104" s="18">
        <f t="shared" si="21"/>
        <v>266</v>
      </c>
      <c r="Z104" s="18">
        <f t="shared" si="22"/>
        <v>234</v>
      </c>
      <c r="AA104" s="18">
        <f t="shared" si="23"/>
        <v>232</v>
      </c>
    </row>
    <row r="105" spans="1:27" x14ac:dyDescent="0.25">
      <c r="A105" s="18" t="str">
        <f t="shared" si="24"/>
        <v>Celia Pasillas</v>
      </c>
      <c r="B105" s="18">
        <f t="shared" si="25"/>
        <v>6</v>
      </c>
      <c r="C105" s="18" t="str">
        <f t="shared" si="26"/>
        <v>2022Celia Pasillas6</v>
      </c>
      <c r="D105" s="12">
        <v>2022</v>
      </c>
      <c r="E105" t="s">
        <v>414</v>
      </c>
      <c r="F105">
        <v>247473</v>
      </c>
      <c r="G105" t="s">
        <v>283</v>
      </c>
      <c r="H105" s="15">
        <v>1</v>
      </c>
      <c r="I105" s="15">
        <v>3</v>
      </c>
      <c r="J105" t="s">
        <v>2</v>
      </c>
      <c r="K105" t="s">
        <v>3</v>
      </c>
      <c r="L105" s="6">
        <v>71</v>
      </c>
      <c r="M105" s="6">
        <v>157</v>
      </c>
      <c r="N105" s="6">
        <v>698</v>
      </c>
      <c r="O105" s="1">
        <v>30106.814399999999</v>
      </c>
      <c r="P105" s="1">
        <v>22353.1</v>
      </c>
      <c r="Q105" s="1">
        <v>2372.0500000000002</v>
      </c>
      <c r="R105" s="38">
        <f t="shared" si="14"/>
        <v>424.03963943661972</v>
      </c>
      <c r="S105" s="39">
        <f t="shared" si="15"/>
        <v>2.211267605633803</v>
      </c>
      <c r="T105" s="39">
        <f t="shared" si="16"/>
        <v>4.4458598726114653</v>
      </c>
      <c r="U105" s="38">
        <f t="shared" si="17"/>
        <v>7753.7144000000008</v>
      </c>
      <c r="V105" s="40">
        <f t="shared" si="18"/>
        <v>0.25754018000655693</v>
      </c>
      <c r="W105" s="38">
        <f t="shared" si="19"/>
        <v>5381.6644000000006</v>
      </c>
      <c r="X105" s="40">
        <f t="shared" si="20"/>
        <v>0.17875236909820658</v>
      </c>
      <c r="Y105" s="18">
        <f t="shared" si="21"/>
        <v>325</v>
      </c>
      <c r="Z105" s="18">
        <f t="shared" si="22"/>
        <v>204</v>
      </c>
      <c r="AA105" s="18">
        <f t="shared" si="23"/>
        <v>173</v>
      </c>
    </row>
    <row r="106" spans="1:27" x14ac:dyDescent="0.25">
      <c r="A106" s="18" t="str">
        <f t="shared" si="24"/>
        <v>Celia Pasillas</v>
      </c>
      <c r="B106" s="18">
        <f t="shared" si="25"/>
        <v>7</v>
      </c>
      <c r="C106" s="18" t="str">
        <f t="shared" si="26"/>
        <v>2022Celia Pasillas7</v>
      </c>
      <c r="D106" s="12">
        <v>2022</v>
      </c>
      <c r="E106" t="s">
        <v>414</v>
      </c>
      <c r="F106">
        <v>436782</v>
      </c>
      <c r="G106" t="s">
        <v>115</v>
      </c>
      <c r="H106" s="15">
        <v>1</v>
      </c>
      <c r="I106" s="15">
        <v>1</v>
      </c>
      <c r="J106" t="s">
        <v>9</v>
      </c>
      <c r="K106" t="s">
        <v>3</v>
      </c>
      <c r="L106" s="6">
        <v>83</v>
      </c>
      <c r="M106" s="6">
        <v>188</v>
      </c>
      <c r="N106" s="6">
        <v>764</v>
      </c>
      <c r="O106" s="1">
        <v>26253.48</v>
      </c>
      <c r="P106" s="1">
        <v>21877.9</v>
      </c>
      <c r="Q106" s="1">
        <v>2778.7</v>
      </c>
      <c r="R106" s="38">
        <f t="shared" si="14"/>
        <v>316.30698795180723</v>
      </c>
      <c r="S106" s="39">
        <f t="shared" si="15"/>
        <v>2.2650602409638556</v>
      </c>
      <c r="T106" s="39">
        <f t="shared" si="16"/>
        <v>4.0638297872340425</v>
      </c>
      <c r="U106" s="38">
        <f t="shared" si="17"/>
        <v>4375.5799999999981</v>
      </c>
      <c r="V106" s="40">
        <f t="shared" si="18"/>
        <v>0.1666666666666666</v>
      </c>
      <c r="W106" s="38">
        <f t="shared" si="19"/>
        <v>1596.8799999999983</v>
      </c>
      <c r="X106" s="40">
        <f t="shared" si="20"/>
        <v>6.0825460091385918E-2</v>
      </c>
      <c r="Y106" s="18">
        <f t="shared" si="21"/>
        <v>346</v>
      </c>
      <c r="Z106" s="18">
        <f t="shared" si="22"/>
        <v>343</v>
      </c>
      <c r="AA106" s="18">
        <f t="shared" si="23"/>
        <v>387</v>
      </c>
    </row>
    <row r="107" spans="1:27" x14ac:dyDescent="0.25">
      <c r="A107" s="18" t="str">
        <f t="shared" si="24"/>
        <v>Celia Pasillas</v>
      </c>
      <c r="B107" s="18">
        <f t="shared" si="25"/>
        <v>8</v>
      </c>
      <c r="C107" s="18" t="str">
        <f t="shared" si="26"/>
        <v>2022Celia Pasillas8</v>
      </c>
      <c r="D107" s="12">
        <v>2022</v>
      </c>
      <c r="E107" t="s">
        <v>414</v>
      </c>
      <c r="F107">
        <v>495647</v>
      </c>
      <c r="G107" t="s">
        <v>127</v>
      </c>
      <c r="H107" s="15">
        <v>1</v>
      </c>
      <c r="I107" s="15">
        <v>4</v>
      </c>
      <c r="J107" t="s">
        <v>2</v>
      </c>
      <c r="K107" t="s">
        <v>10</v>
      </c>
      <c r="L107" s="6">
        <v>28</v>
      </c>
      <c r="M107" s="6">
        <v>95</v>
      </c>
      <c r="N107" s="6">
        <v>314</v>
      </c>
      <c r="O107" s="1">
        <v>12857.3964</v>
      </c>
      <c r="P107" s="1">
        <v>8928.25</v>
      </c>
      <c r="Q107" s="1">
        <v>969.2</v>
      </c>
      <c r="R107" s="38">
        <f t="shared" si="14"/>
        <v>459.19272857142857</v>
      </c>
      <c r="S107" s="39">
        <f t="shared" si="15"/>
        <v>3.3928571428571428</v>
      </c>
      <c r="T107" s="39">
        <f t="shared" si="16"/>
        <v>3.3052631578947369</v>
      </c>
      <c r="U107" s="38">
        <f t="shared" si="17"/>
        <v>3929.1463999999996</v>
      </c>
      <c r="V107" s="40">
        <f t="shared" si="18"/>
        <v>0.3055942492369606</v>
      </c>
      <c r="W107" s="38">
        <f t="shared" si="19"/>
        <v>2959.9463999999998</v>
      </c>
      <c r="X107" s="40">
        <f t="shared" si="20"/>
        <v>0.23021351352284666</v>
      </c>
      <c r="Y107" s="18">
        <f t="shared" si="21"/>
        <v>463</v>
      </c>
      <c r="Z107" s="18">
        <f t="shared" si="22"/>
        <v>371</v>
      </c>
      <c r="AA107" s="18">
        <f t="shared" si="23"/>
        <v>281</v>
      </c>
    </row>
    <row r="108" spans="1:27" x14ac:dyDescent="0.25">
      <c r="A108" s="18" t="str">
        <f t="shared" si="24"/>
        <v>Celia Pasillas</v>
      </c>
      <c r="B108" s="18">
        <f t="shared" si="25"/>
        <v>9</v>
      </c>
      <c r="C108" s="18" t="str">
        <f t="shared" si="26"/>
        <v>2022Celia Pasillas9</v>
      </c>
      <c r="D108" s="12">
        <v>2022</v>
      </c>
      <c r="E108" t="s">
        <v>414</v>
      </c>
      <c r="F108">
        <v>888162</v>
      </c>
      <c r="G108" t="s">
        <v>378</v>
      </c>
      <c r="H108" s="15">
        <v>1</v>
      </c>
      <c r="I108" s="15">
        <v>1</v>
      </c>
      <c r="J108" t="s">
        <v>9</v>
      </c>
      <c r="K108" t="s">
        <v>10</v>
      </c>
      <c r="L108" s="6">
        <v>26</v>
      </c>
      <c r="M108" s="6">
        <v>85</v>
      </c>
      <c r="N108" s="6">
        <v>250</v>
      </c>
      <c r="O108" s="1">
        <v>11023.41</v>
      </c>
      <c r="P108" s="1">
        <v>7820.65</v>
      </c>
      <c r="Q108" s="1">
        <v>896.75</v>
      </c>
      <c r="R108" s="38">
        <f t="shared" si="14"/>
        <v>423.9773076923077</v>
      </c>
      <c r="S108" s="39">
        <f t="shared" si="15"/>
        <v>3.2692307692307692</v>
      </c>
      <c r="T108" s="39">
        <f t="shared" si="16"/>
        <v>2.9411764705882355</v>
      </c>
      <c r="U108" s="38">
        <f t="shared" si="17"/>
        <v>3202.76</v>
      </c>
      <c r="V108" s="40">
        <f t="shared" si="18"/>
        <v>0.29054167449092433</v>
      </c>
      <c r="W108" s="38">
        <f t="shared" si="19"/>
        <v>2306.0100000000002</v>
      </c>
      <c r="X108" s="40">
        <f t="shared" si="20"/>
        <v>0.20919207395896552</v>
      </c>
      <c r="Y108" s="18">
        <f t="shared" si="21"/>
        <v>506</v>
      </c>
      <c r="Z108" s="18">
        <f t="shared" si="22"/>
        <v>413</v>
      </c>
      <c r="AA108" s="18">
        <f t="shared" si="23"/>
        <v>327</v>
      </c>
    </row>
    <row r="109" spans="1:27" x14ac:dyDescent="0.25">
      <c r="A109" s="18" t="str">
        <f t="shared" si="24"/>
        <v>Celia Pasillas</v>
      </c>
      <c r="B109" s="18">
        <f t="shared" si="25"/>
        <v>10</v>
      </c>
      <c r="C109" s="18" t="str">
        <f t="shared" si="26"/>
        <v>2022Celia Pasillas10</v>
      </c>
      <c r="D109" s="12">
        <v>2022</v>
      </c>
      <c r="E109" t="s">
        <v>414</v>
      </c>
      <c r="F109">
        <v>798176</v>
      </c>
      <c r="G109" t="s">
        <v>224</v>
      </c>
      <c r="H109" s="15">
        <v>1</v>
      </c>
      <c r="I109" s="15">
        <v>1</v>
      </c>
      <c r="J109" t="s">
        <v>9</v>
      </c>
      <c r="K109" t="s">
        <v>10</v>
      </c>
      <c r="L109" s="6">
        <v>18</v>
      </c>
      <c r="M109" s="6">
        <v>57</v>
      </c>
      <c r="N109" s="6">
        <v>250</v>
      </c>
      <c r="O109" s="1">
        <v>9658.7999999999993</v>
      </c>
      <c r="P109" s="1">
        <v>8049</v>
      </c>
      <c r="Q109" s="1">
        <v>620.70000000000005</v>
      </c>
      <c r="R109" s="38">
        <f t="shared" si="14"/>
        <v>536.59999999999991</v>
      </c>
      <c r="S109" s="39">
        <f t="shared" si="15"/>
        <v>3.1666666666666665</v>
      </c>
      <c r="T109" s="39">
        <f t="shared" si="16"/>
        <v>4.3859649122807021</v>
      </c>
      <c r="U109" s="38">
        <f t="shared" si="17"/>
        <v>1609.7999999999993</v>
      </c>
      <c r="V109" s="40">
        <f t="shared" si="18"/>
        <v>0.1666666666666666</v>
      </c>
      <c r="W109" s="38">
        <f t="shared" si="19"/>
        <v>989.09999999999923</v>
      </c>
      <c r="X109" s="40">
        <f t="shared" si="20"/>
        <v>0.10240402534476326</v>
      </c>
      <c r="Y109" s="18">
        <f t="shared" si="21"/>
        <v>544</v>
      </c>
      <c r="Z109" s="18">
        <f t="shared" si="22"/>
        <v>613</v>
      </c>
      <c r="AA109" s="18">
        <f t="shared" si="23"/>
        <v>503</v>
      </c>
    </row>
    <row r="110" spans="1:27" x14ac:dyDescent="0.25">
      <c r="A110" s="18" t="str">
        <f t="shared" si="24"/>
        <v>Celia Pasillas</v>
      </c>
      <c r="B110" s="18">
        <f t="shared" si="25"/>
        <v>11</v>
      </c>
      <c r="C110" s="18" t="str">
        <f t="shared" si="26"/>
        <v>2022Celia Pasillas11</v>
      </c>
      <c r="D110" s="12">
        <v>2022</v>
      </c>
      <c r="E110" t="s">
        <v>414</v>
      </c>
      <c r="F110">
        <v>739560</v>
      </c>
      <c r="G110" t="s">
        <v>200</v>
      </c>
      <c r="H110" s="15">
        <v>1</v>
      </c>
      <c r="I110" s="15">
        <v>1</v>
      </c>
      <c r="J110" t="s">
        <v>9</v>
      </c>
      <c r="K110" t="s">
        <v>10</v>
      </c>
      <c r="L110" s="6">
        <v>14</v>
      </c>
      <c r="M110" s="6">
        <v>23</v>
      </c>
      <c r="N110" s="6">
        <v>108</v>
      </c>
      <c r="O110" s="1">
        <v>3508.14</v>
      </c>
      <c r="P110" s="1">
        <v>2923.45</v>
      </c>
      <c r="Q110" s="1">
        <v>459.3</v>
      </c>
      <c r="R110" s="38">
        <f t="shared" si="14"/>
        <v>250.58142857142857</v>
      </c>
      <c r="S110" s="39">
        <f t="shared" si="15"/>
        <v>1.6428571428571428</v>
      </c>
      <c r="T110" s="39">
        <f t="shared" si="16"/>
        <v>4.6956521739130439</v>
      </c>
      <c r="U110" s="38">
        <f t="shared" si="17"/>
        <v>584.69000000000005</v>
      </c>
      <c r="V110" s="40">
        <f t="shared" si="18"/>
        <v>0.16666666666666669</v>
      </c>
      <c r="W110" s="38">
        <f t="shared" si="19"/>
        <v>125.39000000000004</v>
      </c>
      <c r="X110" s="40">
        <f t="shared" si="20"/>
        <v>3.5742587239961932E-2</v>
      </c>
      <c r="Y110" s="18">
        <f t="shared" si="21"/>
        <v>804</v>
      </c>
      <c r="Z110" s="18">
        <f t="shared" si="22"/>
        <v>828</v>
      </c>
      <c r="AA110" s="18">
        <f t="shared" si="23"/>
        <v>758</v>
      </c>
    </row>
    <row r="111" spans="1:27" x14ac:dyDescent="0.25">
      <c r="A111" s="18" t="str">
        <f t="shared" si="24"/>
        <v>Claudia Schwartz</v>
      </c>
      <c r="B111" s="18">
        <f t="shared" si="25"/>
        <v>1</v>
      </c>
      <c r="C111" s="18" t="str">
        <f t="shared" si="26"/>
        <v>2022Claudia Schwartz1</v>
      </c>
      <c r="D111" s="12">
        <v>2022</v>
      </c>
      <c r="E111" t="s">
        <v>419</v>
      </c>
      <c r="F111">
        <v>113724</v>
      </c>
      <c r="G111" t="s">
        <v>291</v>
      </c>
      <c r="H111" s="15">
        <v>3</v>
      </c>
      <c r="I111" s="15">
        <v>3</v>
      </c>
      <c r="J111" t="s">
        <v>9</v>
      </c>
      <c r="K111" t="s">
        <v>3</v>
      </c>
      <c r="L111" s="6">
        <v>46</v>
      </c>
      <c r="M111" s="6">
        <v>107</v>
      </c>
      <c r="N111" s="6">
        <v>366</v>
      </c>
      <c r="O111" s="1">
        <v>16505.072</v>
      </c>
      <c r="P111" s="1">
        <v>10245.1</v>
      </c>
      <c r="Q111" s="1">
        <v>1645.8</v>
      </c>
      <c r="R111" s="38">
        <f t="shared" si="14"/>
        <v>358.80591304347826</v>
      </c>
      <c r="S111" s="39">
        <f t="shared" si="15"/>
        <v>2.3260869565217392</v>
      </c>
      <c r="T111" s="39">
        <f t="shared" si="16"/>
        <v>3.4205607476635516</v>
      </c>
      <c r="U111" s="38">
        <f t="shared" si="17"/>
        <v>6259.9719999999998</v>
      </c>
      <c r="V111" s="40">
        <f t="shared" si="18"/>
        <v>0.37927565538641694</v>
      </c>
      <c r="W111" s="38">
        <f t="shared" si="19"/>
        <v>4614.1719999999996</v>
      </c>
      <c r="X111" s="40">
        <f t="shared" si="20"/>
        <v>0.27956085256701696</v>
      </c>
      <c r="Y111" s="18">
        <f t="shared" si="21"/>
        <v>419</v>
      </c>
      <c r="Z111" s="18">
        <f t="shared" si="22"/>
        <v>269</v>
      </c>
      <c r="AA111" s="18">
        <f t="shared" si="23"/>
        <v>198</v>
      </c>
    </row>
    <row r="112" spans="1:27" x14ac:dyDescent="0.25">
      <c r="A112" s="18" t="str">
        <f t="shared" si="24"/>
        <v>Claudia Schwartz</v>
      </c>
      <c r="B112" s="18">
        <f t="shared" si="25"/>
        <v>2</v>
      </c>
      <c r="C112" s="18" t="str">
        <f t="shared" si="26"/>
        <v>2022Claudia Schwartz2</v>
      </c>
      <c r="D112" s="12">
        <v>2022</v>
      </c>
      <c r="E112" t="s">
        <v>419</v>
      </c>
      <c r="F112">
        <v>126747</v>
      </c>
      <c r="G112" t="s">
        <v>292</v>
      </c>
      <c r="H112" s="15">
        <v>3</v>
      </c>
      <c r="I112" s="15">
        <v>3</v>
      </c>
      <c r="J112" t="s">
        <v>9</v>
      </c>
      <c r="K112" t="s">
        <v>3</v>
      </c>
      <c r="L112" s="6">
        <v>41</v>
      </c>
      <c r="M112" s="6">
        <v>90</v>
      </c>
      <c r="N112" s="6">
        <v>292</v>
      </c>
      <c r="O112" s="1">
        <v>15040.064</v>
      </c>
      <c r="P112" s="1">
        <v>9703.35</v>
      </c>
      <c r="Q112" s="1">
        <v>1459.2</v>
      </c>
      <c r="R112" s="38">
        <f t="shared" si="14"/>
        <v>366.83082926829269</v>
      </c>
      <c r="S112" s="39">
        <f t="shared" si="15"/>
        <v>2.1951219512195124</v>
      </c>
      <c r="T112" s="39">
        <f t="shared" si="16"/>
        <v>3.2444444444444445</v>
      </c>
      <c r="U112" s="38">
        <f t="shared" si="17"/>
        <v>5336.7139999999999</v>
      </c>
      <c r="V112" s="40">
        <f t="shared" si="18"/>
        <v>0.35483319751830844</v>
      </c>
      <c r="W112" s="38">
        <f t="shared" si="19"/>
        <v>3877.5140000000001</v>
      </c>
      <c r="X112" s="40">
        <f t="shared" si="20"/>
        <v>0.25781233377730306</v>
      </c>
      <c r="Y112" s="18">
        <f t="shared" si="21"/>
        <v>433</v>
      </c>
      <c r="Z112" s="18">
        <f t="shared" si="22"/>
        <v>305</v>
      </c>
      <c r="AA112" s="18">
        <f t="shared" si="23"/>
        <v>224</v>
      </c>
    </row>
    <row r="113" spans="1:27" x14ac:dyDescent="0.25">
      <c r="A113" s="18" t="str">
        <f t="shared" si="24"/>
        <v>Claudia Schwartz</v>
      </c>
      <c r="B113" s="18">
        <f t="shared" si="25"/>
        <v>3</v>
      </c>
      <c r="C113" s="18" t="str">
        <f t="shared" si="26"/>
        <v>2022Claudia Schwartz3</v>
      </c>
      <c r="D113" s="12">
        <v>2022</v>
      </c>
      <c r="E113" t="s">
        <v>419</v>
      </c>
      <c r="F113">
        <v>117127</v>
      </c>
      <c r="G113" t="s">
        <v>290</v>
      </c>
      <c r="H113" s="15">
        <v>3</v>
      </c>
      <c r="I113" s="15">
        <v>3</v>
      </c>
      <c r="J113" t="s">
        <v>9</v>
      </c>
      <c r="K113" t="s">
        <v>10</v>
      </c>
      <c r="L113" s="6">
        <v>41</v>
      </c>
      <c r="M113" s="6">
        <v>90</v>
      </c>
      <c r="N113" s="6">
        <v>413</v>
      </c>
      <c r="O113" s="1">
        <v>14475.096</v>
      </c>
      <c r="P113" s="1">
        <v>9421.65</v>
      </c>
      <c r="Q113" s="1">
        <v>1459.2</v>
      </c>
      <c r="R113" s="38">
        <f t="shared" si="14"/>
        <v>353.0511219512195</v>
      </c>
      <c r="S113" s="39">
        <f t="shared" si="15"/>
        <v>2.1951219512195124</v>
      </c>
      <c r="T113" s="39">
        <f t="shared" si="16"/>
        <v>4.5888888888888886</v>
      </c>
      <c r="U113" s="38">
        <f t="shared" si="17"/>
        <v>5053.4459999999999</v>
      </c>
      <c r="V113" s="40">
        <f t="shared" si="18"/>
        <v>0.34911312505284942</v>
      </c>
      <c r="W113" s="38">
        <f t="shared" si="19"/>
        <v>3594.2460000000001</v>
      </c>
      <c r="X113" s="40">
        <f t="shared" si="20"/>
        <v>0.24830550346609101</v>
      </c>
      <c r="Y113" s="18">
        <f t="shared" si="21"/>
        <v>441</v>
      </c>
      <c r="Z113" s="18">
        <f t="shared" si="22"/>
        <v>320</v>
      </c>
      <c r="AA113" s="18">
        <f t="shared" si="23"/>
        <v>244</v>
      </c>
    </row>
    <row r="114" spans="1:27" x14ac:dyDescent="0.25">
      <c r="A114" s="18" t="str">
        <f t="shared" si="24"/>
        <v>Claudia Schwartz</v>
      </c>
      <c r="B114" s="18">
        <f t="shared" si="25"/>
        <v>4</v>
      </c>
      <c r="C114" s="18" t="str">
        <f t="shared" si="26"/>
        <v>2022Claudia Schwartz4</v>
      </c>
      <c r="D114" s="12">
        <v>2022</v>
      </c>
      <c r="E114" t="s">
        <v>419</v>
      </c>
      <c r="F114">
        <v>713162</v>
      </c>
      <c r="G114" t="s">
        <v>188</v>
      </c>
      <c r="H114" s="15">
        <v>3</v>
      </c>
      <c r="I114" s="15">
        <v>6</v>
      </c>
      <c r="J114" t="s">
        <v>2</v>
      </c>
      <c r="K114" t="s">
        <v>10</v>
      </c>
      <c r="L114" s="6">
        <v>48</v>
      </c>
      <c r="M114" s="6">
        <v>120</v>
      </c>
      <c r="N114" s="6">
        <v>250</v>
      </c>
      <c r="O114" s="1">
        <v>13176.4</v>
      </c>
      <c r="P114" s="1">
        <v>8331.2999999999993</v>
      </c>
      <c r="Q114" s="1">
        <v>1725</v>
      </c>
      <c r="R114" s="38">
        <f t="shared" si="14"/>
        <v>274.50833333333333</v>
      </c>
      <c r="S114" s="39">
        <f t="shared" si="15"/>
        <v>2.5</v>
      </c>
      <c r="T114" s="39">
        <f t="shared" si="16"/>
        <v>2.0833333333333335</v>
      </c>
      <c r="U114" s="38">
        <f t="shared" si="17"/>
        <v>4845.1000000000004</v>
      </c>
      <c r="V114" s="40">
        <f t="shared" si="18"/>
        <v>0.36771045202027874</v>
      </c>
      <c r="W114" s="38">
        <f t="shared" si="19"/>
        <v>3120.1000000000004</v>
      </c>
      <c r="X114" s="40">
        <f t="shared" si="20"/>
        <v>0.23679457211377922</v>
      </c>
      <c r="Y114" s="18">
        <f t="shared" si="21"/>
        <v>459</v>
      </c>
      <c r="Z114" s="18">
        <f t="shared" si="22"/>
        <v>323</v>
      </c>
      <c r="AA114" s="18">
        <f t="shared" si="23"/>
        <v>273</v>
      </c>
    </row>
    <row r="115" spans="1:27" x14ac:dyDescent="0.25">
      <c r="A115" s="18" t="str">
        <f t="shared" si="24"/>
        <v>Claudia Schwartz</v>
      </c>
      <c r="B115" s="18">
        <f t="shared" si="25"/>
        <v>5</v>
      </c>
      <c r="C115" s="18" t="str">
        <f t="shared" si="26"/>
        <v>2022Claudia Schwartz5</v>
      </c>
      <c r="D115" s="12">
        <v>2022</v>
      </c>
      <c r="E115" t="s">
        <v>419</v>
      </c>
      <c r="F115">
        <v>589473</v>
      </c>
      <c r="G115" t="s">
        <v>155</v>
      </c>
      <c r="H115" s="15">
        <v>3</v>
      </c>
      <c r="I115" s="15">
        <v>3</v>
      </c>
      <c r="J115" t="s">
        <v>9</v>
      </c>
      <c r="K115" t="s">
        <v>10</v>
      </c>
      <c r="L115" s="6">
        <v>28</v>
      </c>
      <c r="M115" s="6">
        <v>78</v>
      </c>
      <c r="N115" s="6">
        <v>242</v>
      </c>
      <c r="O115" s="1">
        <v>12948.464</v>
      </c>
      <c r="P115" s="1">
        <v>8219.2999999999993</v>
      </c>
      <c r="Q115" s="1">
        <v>1017.6</v>
      </c>
      <c r="R115" s="38">
        <f t="shared" si="14"/>
        <v>462.44514285714286</v>
      </c>
      <c r="S115" s="39">
        <f t="shared" si="15"/>
        <v>2.7857142857142856</v>
      </c>
      <c r="T115" s="39">
        <f t="shared" si="16"/>
        <v>3.1025641025641026</v>
      </c>
      <c r="U115" s="38">
        <f t="shared" si="17"/>
        <v>4729.1640000000007</v>
      </c>
      <c r="V115" s="40">
        <f t="shared" si="18"/>
        <v>0.36522972917868873</v>
      </c>
      <c r="W115" s="38">
        <f t="shared" si="19"/>
        <v>3711.5640000000008</v>
      </c>
      <c r="X115" s="40">
        <f t="shared" si="20"/>
        <v>0.28664125721784456</v>
      </c>
      <c r="Y115" s="18">
        <f t="shared" si="21"/>
        <v>462</v>
      </c>
      <c r="Z115" s="18">
        <f t="shared" si="22"/>
        <v>327</v>
      </c>
      <c r="AA115" s="18">
        <f t="shared" si="23"/>
        <v>234</v>
      </c>
    </row>
    <row r="116" spans="1:27" x14ac:dyDescent="0.25">
      <c r="A116" s="18" t="str">
        <f t="shared" si="24"/>
        <v>Claudia Schwartz</v>
      </c>
      <c r="B116" s="18">
        <f t="shared" si="25"/>
        <v>6</v>
      </c>
      <c r="C116" s="18" t="str">
        <f t="shared" si="26"/>
        <v>2022Claudia Schwartz6</v>
      </c>
      <c r="D116" s="12">
        <v>2022</v>
      </c>
      <c r="E116" t="s">
        <v>419</v>
      </c>
      <c r="F116">
        <v>469339</v>
      </c>
      <c r="G116" t="s">
        <v>123</v>
      </c>
      <c r="H116" s="15">
        <v>3</v>
      </c>
      <c r="I116" s="15">
        <v>3</v>
      </c>
      <c r="J116" t="s">
        <v>2</v>
      </c>
      <c r="K116" t="s">
        <v>10</v>
      </c>
      <c r="L116" s="6">
        <v>35</v>
      </c>
      <c r="M116" s="6">
        <v>82</v>
      </c>
      <c r="N116" s="6">
        <v>225</v>
      </c>
      <c r="O116" s="1">
        <v>11820.6</v>
      </c>
      <c r="P116" s="1">
        <v>7689.2</v>
      </c>
      <c r="Q116" s="1">
        <v>1252.2</v>
      </c>
      <c r="R116" s="38">
        <f t="shared" si="14"/>
        <v>337.73142857142858</v>
      </c>
      <c r="S116" s="39">
        <f t="shared" si="15"/>
        <v>2.342857142857143</v>
      </c>
      <c r="T116" s="39">
        <f t="shared" si="16"/>
        <v>2.7439024390243905</v>
      </c>
      <c r="U116" s="38">
        <f t="shared" si="17"/>
        <v>4131.4000000000005</v>
      </c>
      <c r="V116" s="40">
        <f t="shared" si="18"/>
        <v>0.34950848518687716</v>
      </c>
      <c r="W116" s="38">
        <f t="shared" si="19"/>
        <v>2879.2000000000007</v>
      </c>
      <c r="X116" s="40">
        <f t="shared" si="20"/>
        <v>0.24357477623809287</v>
      </c>
      <c r="Y116" s="18">
        <f t="shared" si="21"/>
        <v>489</v>
      </c>
      <c r="Z116" s="18">
        <f t="shared" si="22"/>
        <v>358</v>
      </c>
      <c r="AA116" s="18">
        <f t="shared" si="23"/>
        <v>289</v>
      </c>
    </row>
    <row r="117" spans="1:27" x14ac:dyDescent="0.25">
      <c r="A117" s="18" t="str">
        <f t="shared" si="24"/>
        <v>Claudia Schwartz</v>
      </c>
      <c r="B117" s="18">
        <f t="shared" si="25"/>
        <v>7</v>
      </c>
      <c r="C117" s="18" t="str">
        <f t="shared" si="26"/>
        <v>2022Claudia Schwartz7</v>
      </c>
      <c r="D117" s="12">
        <v>2022</v>
      </c>
      <c r="E117" t="s">
        <v>419</v>
      </c>
      <c r="F117">
        <v>892554</v>
      </c>
      <c r="G117" t="s">
        <v>247</v>
      </c>
      <c r="H117" s="15">
        <v>3</v>
      </c>
      <c r="I117" s="15">
        <v>3</v>
      </c>
      <c r="J117" t="s">
        <v>9</v>
      </c>
      <c r="K117" t="s">
        <v>10</v>
      </c>
      <c r="L117" s="6">
        <v>28</v>
      </c>
      <c r="M117" s="6">
        <v>63</v>
      </c>
      <c r="N117" s="6">
        <v>205</v>
      </c>
      <c r="O117" s="1">
        <v>10097.56</v>
      </c>
      <c r="P117" s="1">
        <v>6331.95</v>
      </c>
      <c r="Q117" s="1">
        <v>999.6</v>
      </c>
      <c r="R117" s="38">
        <f t="shared" si="14"/>
        <v>360.62714285714281</v>
      </c>
      <c r="S117" s="39">
        <f t="shared" si="15"/>
        <v>2.25</v>
      </c>
      <c r="T117" s="39">
        <f t="shared" si="16"/>
        <v>3.253968253968254</v>
      </c>
      <c r="U117" s="38">
        <f t="shared" si="17"/>
        <v>3765.6099999999997</v>
      </c>
      <c r="V117" s="40">
        <f t="shared" si="18"/>
        <v>0.37292276549978409</v>
      </c>
      <c r="W117" s="38">
        <f t="shared" si="19"/>
        <v>2766.0099999999998</v>
      </c>
      <c r="X117" s="40">
        <f t="shared" si="20"/>
        <v>0.27392855303657515</v>
      </c>
      <c r="Y117" s="18">
        <f t="shared" si="21"/>
        <v>530</v>
      </c>
      <c r="Z117" s="18">
        <f t="shared" si="22"/>
        <v>379</v>
      </c>
      <c r="AA117" s="18">
        <f t="shared" si="23"/>
        <v>300</v>
      </c>
    </row>
    <row r="118" spans="1:27" x14ac:dyDescent="0.25">
      <c r="A118" s="18" t="str">
        <f t="shared" si="24"/>
        <v>Claudia Schwartz</v>
      </c>
      <c r="B118" s="18">
        <f t="shared" si="25"/>
        <v>8</v>
      </c>
      <c r="C118" s="18" t="str">
        <f t="shared" si="26"/>
        <v>2022Claudia Schwartz8</v>
      </c>
      <c r="D118" s="12">
        <v>2022</v>
      </c>
      <c r="E118" t="s">
        <v>419</v>
      </c>
      <c r="F118">
        <v>251781</v>
      </c>
      <c r="G118" t="s">
        <v>357</v>
      </c>
      <c r="H118" s="15">
        <v>3</v>
      </c>
      <c r="I118" s="15">
        <v>3</v>
      </c>
      <c r="J118" t="s">
        <v>9</v>
      </c>
      <c r="K118" t="s">
        <v>10</v>
      </c>
      <c r="L118" s="6">
        <v>43</v>
      </c>
      <c r="M118" s="6">
        <v>70</v>
      </c>
      <c r="N118" s="6">
        <v>196</v>
      </c>
      <c r="O118" s="1">
        <v>9040.0319999999992</v>
      </c>
      <c r="P118" s="1">
        <v>5827.5</v>
      </c>
      <c r="Q118" s="1">
        <v>1503</v>
      </c>
      <c r="R118" s="38">
        <f t="shared" si="14"/>
        <v>210.23330232558138</v>
      </c>
      <c r="S118" s="39">
        <f t="shared" si="15"/>
        <v>1.6279069767441861</v>
      </c>
      <c r="T118" s="39">
        <f t="shared" si="16"/>
        <v>2.8</v>
      </c>
      <c r="U118" s="38">
        <f t="shared" si="17"/>
        <v>3212.5319999999992</v>
      </c>
      <c r="V118" s="40">
        <f t="shared" si="18"/>
        <v>0.35536732613335875</v>
      </c>
      <c r="W118" s="38">
        <f t="shared" si="19"/>
        <v>1709.5319999999992</v>
      </c>
      <c r="X118" s="40">
        <f t="shared" si="20"/>
        <v>0.18910685271910535</v>
      </c>
      <c r="Y118" s="18">
        <f t="shared" si="21"/>
        <v>569</v>
      </c>
      <c r="Z118" s="18">
        <f t="shared" si="22"/>
        <v>412</v>
      </c>
      <c r="AA118" s="18">
        <f t="shared" si="23"/>
        <v>378</v>
      </c>
    </row>
    <row r="119" spans="1:27" x14ac:dyDescent="0.25">
      <c r="A119" s="18" t="str">
        <f t="shared" si="24"/>
        <v>Claudia Schwartz</v>
      </c>
      <c r="B119" s="18">
        <f t="shared" si="25"/>
        <v>9</v>
      </c>
      <c r="C119" s="18" t="str">
        <f t="shared" si="26"/>
        <v>2022Claudia Schwartz9</v>
      </c>
      <c r="D119" s="12">
        <v>2022</v>
      </c>
      <c r="E119" t="s">
        <v>419</v>
      </c>
      <c r="F119">
        <v>652151</v>
      </c>
      <c r="G119" t="s">
        <v>233</v>
      </c>
      <c r="H119" s="15">
        <v>3</v>
      </c>
      <c r="I119" s="15">
        <v>4</v>
      </c>
      <c r="J119" t="s">
        <v>2</v>
      </c>
      <c r="K119" t="s">
        <v>10</v>
      </c>
      <c r="L119" s="6">
        <v>46</v>
      </c>
      <c r="M119" s="6">
        <v>94</v>
      </c>
      <c r="N119" s="6">
        <v>291</v>
      </c>
      <c r="O119" s="1">
        <v>8936.9994999999999</v>
      </c>
      <c r="P119" s="1">
        <v>7949.55</v>
      </c>
      <c r="Q119" s="1">
        <v>1630.8</v>
      </c>
      <c r="R119" s="38">
        <f t="shared" si="14"/>
        <v>194.28259782608694</v>
      </c>
      <c r="S119" s="39">
        <f t="shared" si="15"/>
        <v>2.0434782608695654</v>
      </c>
      <c r="T119" s="39">
        <f t="shared" si="16"/>
        <v>3.0957446808510638</v>
      </c>
      <c r="U119" s="38">
        <f t="shared" si="17"/>
        <v>987.44949999999972</v>
      </c>
      <c r="V119" s="40">
        <f t="shared" si="18"/>
        <v>0.11049004758252473</v>
      </c>
      <c r="W119" s="38">
        <f t="shared" si="19"/>
        <v>-643.35050000000024</v>
      </c>
      <c r="X119" s="40">
        <f t="shared" si="20"/>
        <v>-7.1987304016297674E-2</v>
      </c>
      <c r="Y119" s="18">
        <f t="shared" si="21"/>
        <v>574</v>
      </c>
      <c r="Z119" s="18">
        <f t="shared" si="22"/>
        <v>720</v>
      </c>
      <c r="AA119" s="18">
        <f t="shared" si="23"/>
        <v>942</v>
      </c>
    </row>
    <row r="120" spans="1:27" x14ac:dyDescent="0.25">
      <c r="A120" s="18" t="str">
        <f t="shared" si="24"/>
        <v>Claudia Schwartz</v>
      </c>
      <c r="B120" s="18">
        <f t="shared" si="25"/>
        <v>10</v>
      </c>
      <c r="C120" s="18" t="str">
        <f t="shared" si="26"/>
        <v>2022Claudia Schwartz10</v>
      </c>
      <c r="D120" s="12">
        <v>2022</v>
      </c>
      <c r="E120" t="s">
        <v>419</v>
      </c>
      <c r="F120">
        <v>136833</v>
      </c>
      <c r="G120" t="s">
        <v>21</v>
      </c>
      <c r="H120" s="15">
        <v>3</v>
      </c>
      <c r="I120" s="15">
        <v>3</v>
      </c>
      <c r="J120" t="s">
        <v>9</v>
      </c>
      <c r="K120" t="s">
        <v>10</v>
      </c>
      <c r="L120" s="6">
        <v>40</v>
      </c>
      <c r="M120" s="6">
        <v>73</v>
      </c>
      <c r="N120" s="6">
        <v>197</v>
      </c>
      <c r="O120" s="1">
        <v>8874.4240000000009</v>
      </c>
      <c r="P120" s="1">
        <v>5674.1</v>
      </c>
      <c r="Q120" s="1">
        <v>1407.6</v>
      </c>
      <c r="R120" s="38">
        <f t="shared" si="14"/>
        <v>221.86060000000003</v>
      </c>
      <c r="S120" s="39">
        <f t="shared" si="15"/>
        <v>1.825</v>
      </c>
      <c r="T120" s="39">
        <f t="shared" si="16"/>
        <v>2.6986301369863015</v>
      </c>
      <c r="U120" s="38">
        <f t="shared" si="17"/>
        <v>3200.3240000000005</v>
      </c>
      <c r="V120" s="40">
        <f t="shared" si="18"/>
        <v>0.36062329228353301</v>
      </c>
      <c r="W120" s="38">
        <f t="shared" si="19"/>
        <v>1792.7240000000006</v>
      </c>
      <c r="X120" s="40">
        <f t="shared" si="20"/>
        <v>0.20201018116781444</v>
      </c>
      <c r="Y120" s="18">
        <f t="shared" si="21"/>
        <v>578</v>
      </c>
      <c r="Z120" s="18">
        <f t="shared" si="22"/>
        <v>414</v>
      </c>
      <c r="AA120" s="18">
        <f t="shared" si="23"/>
        <v>374</v>
      </c>
    </row>
    <row r="121" spans="1:27" x14ac:dyDescent="0.25">
      <c r="A121" s="18" t="str">
        <f t="shared" si="24"/>
        <v>Claudia Schwartz</v>
      </c>
      <c r="B121" s="18">
        <f t="shared" si="25"/>
        <v>11</v>
      </c>
      <c r="C121" s="18" t="str">
        <f t="shared" si="26"/>
        <v>2022Claudia Schwartz11</v>
      </c>
      <c r="D121" s="12">
        <v>2022</v>
      </c>
      <c r="E121" t="s">
        <v>419</v>
      </c>
      <c r="F121">
        <v>235971</v>
      </c>
      <c r="G121" t="s">
        <v>65</v>
      </c>
      <c r="H121" s="15">
        <v>3</v>
      </c>
      <c r="I121" s="15">
        <v>3</v>
      </c>
      <c r="J121" t="s">
        <v>9</v>
      </c>
      <c r="K121" t="s">
        <v>10</v>
      </c>
      <c r="L121" s="6">
        <v>34</v>
      </c>
      <c r="M121" s="6">
        <v>70</v>
      </c>
      <c r="N121" s="6">
        <v>160</v>
      </c>
      <c r="O121" s="1">
        <v>8409.1200000000008</v>
      </c>
      <c r="P121" s="1">
        <v>5364.85</v>
      </c>
      <c r="Q121" s="1">
        <v>1206</v>
      </c>
      <c r="R121" s="38">
        <f t="shared" si="14"/>
        <v>247.32705882352943</v>
      </c>
      <c r="S121" s="39">
        <f t="shared" si="15"/>
        <v>2.0588235294117645</v>
      </c>
      <c r="T121" s="39">
        <f t="shared" si="16"/>
        <v>2.2857142857142856</v>
      </c>
      <c r="U121" s="38">
        <f t="shared" si="17"/>
        <v>3044.2700000000004</v>
      </c>
      <c r="V121" s="40">
        <f t="shared" si="18"/>
        <v>0.36202004490362844</v>
      </c>
      <c r="W121" s="38">
        <f t="shared" si="19"/>
        <v>1838.2700000000004</v>
      </c>
      <c r="X121" s="40">
        <f t="shared" si="20"/>
        <v>0.21860432482828171</v>
      </c>
      <c r="Y121" s="18">
        <f t="shared" si="21"/>
        <v>601</v>
      </c>
      <c r="Z121" s="18">
        <f t="shared" si="22"/>
        <v>433</v>
      </c>
      <c r="AA121" s="18">
        <f t="shared" si="23"/>
        <v>370</v>
      </c>
    </row>
    <row r="122" spans="1:27" x14ac:dyDescent="0.25">
      <c r="A122" s="18" t="str">
        <f t="shared" si="24"/>
        <v>Claudia Schwartz</v>
      </c>
      <c r="B122" s="18">
        <f t="shared" si="25"/>
        <v>12</v>
      </c>
      <c r="C122" s="18" t="str">
        <f t="shared" si="26"/>
        <v>2022Claudia Schwartz12</v>
      </c>
      <c r="D122" s="12">
        <v>2022</v>
      </c>
      <c r="E122" t="s">
        <v>419</v>
      </c>
      <c r="F122">
        <v>812659</v>
      </c>
      <c r="G122" t="s">
        <v>228</v>
      </c>
      <c r="H122" s="15">
        <v>3</v>
      </c>
      <c r="I122" s="15">
        <v>3</v>
      </c>
      <c r="J122" t="s">
        <v>9</v>
      </c>
      <c r="K122" t="s">
        <v>10</v>
      </c>
      <c r="L122" s="6">
        <v>44</v>
      </c>
      <c r="M122" s="6">
        <v>62</v>
      </c>
      <c r="N122" s="6">
        <v>173</v>
      </c>
      <c r="O122" s="1">
        <v>8155.4160000000102</v>
      </c>
      <c r="P122" s="1">
        <v>5185.8</v>
      </c>
      <c r="Q122" s="1">
        <v>1526.4</v>
      </c>
      <c r="R122" s="38">
        <f t="shared" si="14"/>
        <v>185.35036363636388</v>
      </c>
      <c r="S122" s="39">
        <f t="shared" si="15"/>
        <v>1.4090909090909092</v>
      </c>
      <c r="T122" s="39">
        <f t="shared" si="16"/>
        <v>2.7903225806451615</v>
      </c>
      <c r="U122" s="38">
        <f t="shared" si="17"/>
        <v>2969.61600000001</v>
      </c>
      <c r="V122" s="40">
        <f t="shared" si="18"/>
        <v>0.36412808371761862</v>
      </c>
      <c r="W122" s="38">
        <f t="shared" si="19"/>
        <v>1443.2160000000099</v>
      </c>
      <c r="X122" s="40">
        <f t="shared" si="20"/>
        <v>0.17696411807809781</v>
      </c>
      <c r="Y122" s="18">
        <f t="shared" si="21"/>
        <v>610</v>
      </c>
      <c r="Z122" s="18">
        <f t="shared" si="22"/>
        <v>442</v>
      </c>
      <c r="AA122" s="18">
        <f t="shared" si="23"/>
        <v>415</v>
      </c>
    </row>
    <row r="123" spans="1:27" x14ac:dyDescent="0.25">
      <c r="A123" s="18" t="str">
        <f t="shared" si="24"/>
        <v>Claudia Schwartz</v>
      </c>
      <c r="B123" s="18">
        <f t="shared" si="25"/>
        <v>13</v>
      </c>
      <c r="C123" s="18" t="str">
        <f t="shared" si="26"/>
        <v>2022Claudia Schwartz13</v>
      </c>
      <c r="D123" s="12">
        <v>2022</v>
      </c>
      <c r="E123" t="s">
        <v>419</v>
      </c>
      <c r="F123">
        <v>913384</v>
      </c>
      <c r="G123" t="s">
        <v>254</v>
      </c>
      <c r="H123" s="15">
        <v>3</v>
      </c>
      <c r="I123" s="15">
        <v>3</v>
      </c>
      <c r="J123" t="s">
        <v>2</v>
      </c>
      <c r="K123" t="s">
        <v>10</v>
      </c>
      <c r="L123" s="6">
        <v>26</v>
      </c>
      <c r="M123" s="6">
        <v>67</v>
      </c>
      <c r="N123" s="6">
        <v>166</v>
      </c>
      <c r="O123" s="1">
        <v>7450.6719999999996</v>
      </c>
      <c r="P123" s="1">
        <v>4468.8500000000004</v>
      </c>
      <c r="Q123" s="1">
        <v>937.8</v>
      </c>
      <c r="R123" s="38">
        <f t="shared" si="14"/>
        <v>286.56430769230769</v>
      </c>
      <c r="S123" s="39">
        <f t="shared" si="15"/>
        <v>2.5769230769230771</v>
      </c>
      <c r="T123" s="39">
        <f t="shared" si="16"/>
        <v>2.4776119402985075</v>
      </c>
      <c r="U123" s="38">
        <f t="shared" si="17"/>
        <v>2981.8219999999992</v>
      </c>
      <c r="V123" s="40">
        <f t="shared" si="18"/>
        <v>0.40020846441770613</v>
      </c>
      <c r="W123" s="38">
        <f t="shared" si="19"/>
        <v>2044.0219999999993</v>
      </c>
      <c r="X123" s="40">
        <f t="shared" si="20"/>
        <v>0.27434062323505842</v>
      </c>
      <c r="Y123" s="18">
        <f t="shared" si="21"/>
        <v>631</v>
      </c>
      <c r="Z123" s="18">
        <f t="shared" si="22"/>
        <v>439</v>
      </c>
      <c r="AA123" s="18">
        <f t="shared" si="23"/>
        <v>350</v>
      </c>
    </row>
    <row r="124" spans="1:27" x14ac:dyDescent="0.25">
      <c r="A124" s="18" t="str">
        <f t="shared" si="24"/>
        <v>Claudia Schwartz</v>
      </c>
      <c r="B124" s="18">
        <f t="shared" si="25"/>
        <v>14</v>
      </c>
      <c r="C124" s="18" t="str">
        <f t="shared" si="26"/>
        <v>2022Claudia Schwartz14</v>
      </c>
      <c r="D124" s="12">
        <v>2022</v>
      </c>
      <c r="E124" t="s">
        <v>419</v>
      </c>
      <c r="F124">
        <v>952514</v>
      </c>
      <c r="G124" t="s">
        <v>263</v>
      </c>
      <c r="H124" s="15">
        <v>3</v>
      </c>
      <c r="I124" s="15">
        <v>3</v>
      </c>
      <c r="J124" t="s">
        <v>9</v>
      </c>
      <c r="K124" t="s">
        <v>10</v>
      </c>
      <c r="L124" s="6">
        <v>36</v>
      </c>
      <c r="M124" s="6">
        <v>45</v>
      </c>
      <c r="N124" s="6">
        <v>133</v>
      </c>
      <c r="O124" s="1">
        <v>6642.1360000000004</v>
      </c>
      <c r="P124" s="1">
        <v>4333.05</v>
      </c>
      <c r="Q124" s="1">
        <v>1242</v>
      </c>
      <c r="R124" s="38">
        <f t="shared" si="14"/>
        <v>184.5037777777778</v>
      </c>
      <c r="S124" s="39">
        <f t="shared" si="15"/>
        <v>1.25</v>
      </c>
      <c r="T124" s="39">
        <f t="shared" si="16"/>
        <v>2.9555555555555557</v>
      </c>
      <c r="U124" s="38">
        <f t="shared" si="17"/>
        <v>2309.0860000000002</v>
      </c>
      <c r="V124" s="40">
        <f t="shared" si="18"/>
        <v>0.34764208381159317</v>
      </c>
      <c r="W124" s="38">
        <f t="shared" si="19"/>
        <v>1067.0860000000002</v>
      </c>
      <c r="X124" s="40">
        <f t="shared" si="20"/>
        <v>0.16065404261520694</v>
      </c>
      <c r="Y124" s="18">
        <f t="shared" si="21"/>
        <v>662</v>
      </c>
      <c r="Z124" s="18">
        <f t="shared" si="22"/>
        <v>516</v>
      </c>
      <c r="AA124" s="18">
        <f t="shared" si="23"/>
        <v>484</v>
      </c>
    </row>
    <row r="125" spans="1:27" x14ac:dyDescent="0.25">
      <c r="A125" s="18" t="str">
        <f t="shared" si="24"/>
        <v>Claudia Schwartz</v>
      </c>
      <c r="B125" s="18">
        <f t="shared" si="25"/>
        <v>15</v>
      </c>
      <c r="C125" s="18" t="str">
        <f t="shared" si="26"/>
        <v>2022Claudia Schwartz15</v>
      </c>
      <c r="D125" s="12">
        <v>2022</v>
      </c>
      <c r="E125" t="s">
        <v>419</v>
      </c>
      <c r="F125">
        <v>665540</v>
      </c>
      <c r="G125" t="s">
        <v>183</v>
      </c>
      <c r="H125" s="15">
        <v>3</v>
      </c>
      <c r="I125" s="15">
        <v>3</v>
      </c>
      <c r="J125" t="s">
        <v>9</v>
      </c>
      <c r="K125" t="s">
        <v>10</v>
      </c>
      <c r="L125" s="6">
        <v>36</v>
      </c>
      <c r="M125" s="6">
        <v>45</v>
      </c>
      <c r="N125" s="6">
        <v>135</v>
      </c>
      <c r="O125" s="1">
        <v>6574.12</v>
      </c>
      <c r="P125" s="1">
        <v>4137.8500000000004</v>
      </c>
      <c r="Q125" s="1">
        <v>1242</v>
      </c>
      <c r="R125" s="38">
        <f t="shared" si="14"/>
        <v>182.61444444444444</v>
      </c>
      <c r="S125" s="39">
        <f t="shared" si="15"/>
        <v>1.25</v>
      </c>
      <c r="T125" s="39">
        <f t="shared" si="16"/>
        <v>3</v>
      </c>
      <c r="U125" s="38">
        <f t="shared" si="17"/>
        <v>2436.2699999999995</v>
      </c>
      <c r="V125" s="40">
        <f t="shared" si="18"/>
        <v>0.37058496042055811</v>
      </c>
      <c r="W125" s="38">
        <f t="shared" si="19"/>
        <v>1194.2699999999995</v>
      </c>
      <c r="X125" s="40">
        <f t="shared" si="20"/>
        <v>0.18166233655607131</v>
      </c>
      <c r="Y125" s="18">
        <f t="shared" si="21"/>
        <v>663</v>
      </c>
      <c r="Z125" s="18">
        <f t="shared" si="22"/>
        <v>493</v>
      </c>
      <c r="AA125" s="18">
        <f t="shared" si="23"/>
        <v>461</v>
      </c>
    </row>
    <row r="126" spans="1:27" x14ac:dyDescent="0.25">
      <c r="A126" s="18" t="str">
        <f t="shared" si="24"/>
        <v>Claudia Schwartz</v>
      </c>
      <c r="B126" s="18">
        <f t="shared" si="25"/>
        <v>16</v>
      </c>
      <c r="C126" s="18" t="str">
        <f t="shared" si="26"/>
        <v>2022Claudia Schwartz16</v>
      </c>
      <c r="D126" s="12">
        <v>2022</v>
      </c>
      <c r="E126" t="s">
        <v>419</v>
      </c>
      <c r="F126">
        <v>661754</v>
      </c>
      <c r="G126" t="s">
        <v>182</v>
      </c>
      <c r="H126" s="15">
        <v>3</v>
      </c>
      <c r="I126" s="15">
        <v>3</v>
      </c>
      <c r="J126" t="s">
        <v>9</v>
      </c>
      <c r="K126" t="s">
        <v>10</v>
      </c>
      <c r="L126" s="6">
        <v>28</v>
      </c>
      <c r="M126" s="6">
        <v>50</v>
      </c>
      <c r="N126" s="6">
        <v>131</v>
      </c>
      <c r="O126" s="1">
        <v>6559.7520000000004</v>
      </c>
      <c r="P126" s="1">
        <v>4244.3500000000004</v>
      </c>
      <c r="Q126" s="1">
        <v>983.4</v>
      </c>
      <c r="R126" s="38">
        <f t="shared" si="14"/>
        <v>234.27685714285715</v>
      </c>
      <c r="S126" s="39">
        <f t="shared" si="15"/>
        <v>1.7857142857142858</v>
      </c>
      <c r="T126" s="39">
        <f t="shared" si="16"/>
        <v>2.62</v>
      </c>
      <c r="U126" s="38">
        <f t="shared" si="17"/>
        <v>2315.402</v>
      </c>
      <c r="V126" s="40">
        <f t="shared" si="18"/>
        <v>0.35297096597554295</v>
      </c>
      <c r="W126" s="38">
        <f t="shared" si="19"/>
        <v>1332.002</v>
      </c>
      <c r="X126" s="40">
        <f t="shared" si="20"/>
        <v>0.20305676190197433</v>
      </c>
      <c r="Y126" s="18">
        <f t="shared" si="21"/>
        <v>664</v>
      </c>
      <c r="Z126" s="18">
        <f t="shared" si="22"/>
        <v>514</v>
      </c>
      <c r="AA126" s="18">
        <f t="shared" si="23"/>
        <v>432</v>
      </c>
    </row>
    <row r="127" spans="1:27" x14ac:dyDescent="0.25">
      <c r="A127" s="18" t="str">
        <f t="shared" si="24"/>
        <v>Claudia Schwartz</v>
      </c>
      <c r="B127" s="18">
        <f t="shared" si="25"/>
        <v>17</v>
      </c>
      <c r="C127" s="18" t="str">
        <f t="shared" si="26"/>
        <v>2022Claudia Schwartz17</v>
      </c>
      <c r="D127" s="12">
        <v>2022</v>
      </c>
      <c r="E127" t="s">
        <v>419</v>
      </c>
      <c r="F127">
        <v>419039</v>
      </c>
      <c r="G127" t="s">
        <v>106</v>
      </c>
      <c r="H127" s="15">
        <v>3</v>
      </c>
      <c r="I127" s="15">
        <v>3</v>
      </c>
      <c r="J127" t="s">
        <v>9</v>
      </c>
      <c r="K127" t="s">
        <v>10</v>
      </c>
      <c r="L127" s="6">
        <v>31</v>
      </c>
      <c r="M127" s="6">
        <v>49</v>
      </c>
      <c r="N127" s="6">
        <v>121</v>
      </c>
      <c r="O127" s="1">
        <v>6531.8320000000003</v>
      </c>
      <c r="P127" s="1">
        <v>4507.05</v>
      </c>
      <c r="Q127" s="1">
        <v>1081.8</v>
      </c>
      <c r="R127" s="38">
        <f t="shared" si="14"/>
        <v>210.70425806451615</v>
      </c>
      <c r="S127" s="39">
        <f t="shared" si="15"/>
        <v>1.5806451612903225</v>
      </c>
      <c r="T127" s="39">
        <f t="shared" si="16"/>
        <v>2.4693877551020407</v>
      </c>
      <c r="U127" s="38">
        <f t="shared" si="17"/>
        <v>2024.7820000000002</v>
      </c>
      <c r="V127" s="40">
        <f t="shared" si="18"/>
        <v>0.30998684595684639</v>
      </c>
      <c r="W127" s="38">
        <f t="shared" si="19"/>
        <v>942.9820000000002</v>
      </c>
      <c r="X127" s="40">
        <f t="shared" si="20"/>
        <v>0.14436715457470434</v>
      </c>
      <c r="Y127" s="18">
        <f t="shared" si="21"/>
        <v>666</v>
      </c>
      <c r="Z127" s="18">
        <f t="shared" si="22"/>
        <v>547</v>
      </c>
      <c r="AA127" s="18">
        <f t="shared" si="23"/>
        <v>513</v>
      </c>
    </row>
    <row r="128" spans="1:27" x14ac:dyDescent="0.25">
      <c r="A128" s="18" t="str">
        <f t="shared" si="24"/>
        <v>Claudia Schwartz</v>
      </c>
      <c r="B128" s="18">
        <f t="shared" si="25"/>
        <v>18</v>
      </c>
      <c r="C128" s="18" t="str">
        <f t="shared" si="26"/>
        <v>2022Claudia Schwartz18</v>
      </c>
      <c r="D128" s="12">
        <v>2022</v>
      </c>
      <c r="E128" t="s">
        <v>419</v>
      </c>
      <c r="F128">
        <v>484340</v>
      </c>
      <c r="G128" t="s">
        <v>126</v>
      </c>
      <c r="H128" s="15">
        <v>3</v>
      </c>
      <c r="I128" s="15">
        <v>3</v>
      </c>
      <c r="J128" t="s">
        <v>9</v>
      </c>
      <c r="K128" t="s">
        <v>10</v>
      </c>
      <c r="L128" s="6">
        <v>28</v>
      </c>
      <c r="M128" s="6">
        <v>63</v>
      </c>
      <c r="N128" s="6">
        <v>143</v>
      </c>
      <c r="O128" s="1">
        <v>6373.2560000000003</v>
      </c>
      <c r="P128" s="1">
        <v>3976.65</v>
      </c>
      <c r="Q128" s="1">
        <v>999.6</v>
      </c>
      <c r="R128" s="38">
        <f t="shared" si="14"/>
        <v>227.61628571428574</v>
      </c>
      <c r="S128" s="39">
        <f t="shared" si="15"/>
        <v>2.25</v>
      </c>
      <c r="T128" s="39">
        <f t="shared" si="16"/>
        <v>2.2698412698412698</v>
      </c>
      <c r="U128" s="38">
        <f t="shared" si="17"/>
        <v>2396.6060000000002</v>
      </c>
      <c r="V128" s="40">
        <f t="shared" si="18"/>
        <v>0.37604106911757507</v>
      </c>
      <c r="W128" s="38">
        <f t="shared" si="19"/>
        <v>1397.0060000000003</v>
      </c>
      <c r="X128" s="40">
        <f t="shared" si="20"/>
        <v>0.21919816181869994</v>
      </c>
      <c r="Y128" s="18">
        <f t="shared" si="21"/>
        <v>672</v>
      </c>
      <c r="Z128" s="18">
        <f t="shared" si="22"/>
        <v>501</v>
      </c>
      <c r="AA128" s="18">
        <f t="shared" si="23"/>
        <v>418</v>
      </c>
    </row>
    <row r="129" spans="1:27" x14ac:dyDescent="0.25">
      <c r="A129" s="18" t="str">
        <f t="shared" si="24"/>
        <v>Claudia Schwartz</v>
      </c>
      <c r="B129" s="18">
        <f t="shared" si="25"/>
        <v>19</v>
      </c>
      <c r="C129" s="18" t="str">
        <f t="shared" si="26"/>
        <v>2022Claudia Schwartz19</v>
      </c>
      <c r="D129" s="12">
        <v>2022</v>
      </c>
      <c r="E129" t="s">
        <v>419</v>
      </c>
      <c r="F129">
        <v>343812</v>
      </c>
      <c r="G129" t="s">
        <v>84</v>
      </c>
      <c r="H129" s="15">
        <v>3</v>
      </c>
      <c r="I129" s="15">
        <v>3</v>
      </c>
      <c r="J129" t="s">
        <v>9</v>
      </c>
      <c r="K129" t="s">
        <v>10</v>
      </c>
      <c r="L129" s="6">
        <v>22</v>
      </c>
      <c r="M129" s="6">
        <v>42</v>
      </c>
      <c r="N129" s="6">
        <v>87</v>
      </c>
      <c r="O129" s="1">
        <v>5047.3040000000001</v>
      </c>
      <c r="P129" s="1">
        <v>3185.4</v>
      </c>
      <c r="Q129" s="1">
        <v>776.4</v>
      </c>
      <c r="R129" s="38">
        <f t="shared" si="14"/>
        <v>229.42290909090909</v>
      </c>
      <c r="S129" s="39">
        <f t="shared" si="15"/>
        <v>1.9090909090909092</v>
      </c>
      <c r="T129" s="39">
        <f t="shared" si="16"/>
        <v>2.0714285714285716</v>
      </c>
      <c r="U129" s="38">
        <f t="shared" si="17"/>
        <v>1861.904</v>
      </c>
      <c r="V129" s="40">
        <f t="shared" si="18"/>
        <v>0.36889079793886004</v>
      </c>
      <c r="W129" s="38">
        <f t="shared" si="19"/>
        <v>1085.5039999999999</v>
      </c>
      <c r="X129" s="40">
        <f t="shared" si="20"/>
        <v>0.21506610261636705</v>
      </c>
      <c r="Y129" s="18">
        <f t="shared" si="21"/>
        <v>731</v>
      </c>
      <c r="Z129" s="18">
        <f t="shared" si="22"/>
        <v>573</v>
      </c>
      <c r="AA129" s="18">
        <f t="shared" si="23"/>
        <v>477</v>
      </c>
    </row>
    <row r="130" spans="1:27" x14ac:dyDescent="0.25">
      <c r="A130" s="18" t="str">
        <f t="shared" si="24"/>
        <v>Claudia Schwartz</v>
      </c>
      <c r="B130" s="18">
        <f t="shared" si="25"/>
        <v>20</v>
      </c>
      <c r="C130" s="18" t="str">
        <f t="shared" si="26"/>
        <v>2022Claudia Schwartz20</v>
      </c>
      <c r="D130" s="12">
        <v>2022</v>
      </c>
      <c r="E130" t="s">
        <v>419</v>
      </c>
      <c r="F130">
        <v>356398</v>
      </c>
      <c r="G130" t="s">
        <v>91</v>
      </c>
      <c r="H130" s="15">
        <v>3</v>
      </c>
      <c r="I130" s="15">
        <v>3</v>
      </c>
      <c r="J130" t="s">
        <v>9</v>
      </c>
      <c r="K130" t="s">
        <v>10</v>
      </c>
      <c r="L130" s="6">
        <v>15</v>
      </c>
      <c r="M130" s="6">
        <v>49</v>
      </c>
      <c r="N130" s="6">
        <v>103</v>
      </c>
      <c r="O130" s="1">
        <v>4470.3760000000002</v>
      </c>
      <c r="P130" s="1">
        <v>3003.6</v>
      </c>
      <c r="Q130" s="1">
        <v>553.79999999999995</v>
      </c>
      <c r="R130" s="38">
        <f t="shared" ref="R130:R193" si="27">O130/L130</f>
        <v>298.0250666666667</v>
      </c>
      <c r="S130" s="39">
        <f t="shared" ref="S130:S193" si="28">M130/L130</f>
        <v>3.2666666666666666</v>
      </c>
      <c r="T130" s="39">
        <f t="shared" ref="T130:T193" si="29">N130/M130</f>
        <v>2.1020408163265305</v>
      </c>
      <c r="U130" s="38">
        <f t="shared" ref="U130:U193" si="30">O130-P130</f>
        <v>1466.7760000000003</v>
      </c>
      <c r="V130" s="40">
        <f t="shared" ref="V130:V193" si="31">U130/O130</f>
        <v>0.32811020817935677</v>
      </c>
      <c r="W130" s="38">
        <f t="shared" ref="W130:W193" si="32">O130-P130-Q130</f>
        <v>912.97600000000034</v>
      </c>
      <c r="X130" s="40">
        <f t="shared" ref="X130:X193" si="33">W130/O130</f>
        <v>0.20422801124558657</v>
      </c>
      <c r="Y130" s="18">
        <f t="shared" ref="Y130:Y193" si="34">RANK(O130,O:O)</f>
        <v>756</v>
      </c>
      <c r="Z130" s="18">
        <f t="shared" ref="Z130:Z193" si="35">RANK(U130,U:U)</f>
        <v>635</v>
      </c>
      <c r="AA130" s="18">
        <f t="shared" ref="AA130:AA193" si="36">RANK(W130,W:W)</f>
        <v>518</v>
      </c>
    </row>
    <row r="131" spans="1:27" x14ac:dyDescent="0.25">
      <c r="A131" s="18" t="str">
        <f t="shared" ref="A131:A194" si="37">E131</f>
        <v>Claudia Schwartz</v>
      </c>
      <c r="B131" s="18">
        <f t="shared" ref="B131:B194" si="38">IF(A130&lt;&gt;A131,1,B130+1)</f>
        <v>21</v>
      </c>
      <c r="C131" s="18" t="str">
        <f t="shared" ref="C131:C194" si="39">D131&amp;A131&amp;B131</f>
        <v>2022Claudia Schwartz21</v>
      </c>
      <c r="D131" s="12">
        <v>2022</v>
      </c>
      <c r="E131" t="s">
        <v>419</v>
      </c>
      <c r="F131">
        <v>586197</v>
      </c>
      <c r="G131" t="s">
        <v>154</v>
      </c>
      <c r="H131" s="15">
        <v>3</v>
      </c>
      <c r="I131" s="15">
        <v>3</v>
      </c>
      <c r="J131" t="s">
        <v>9</v>
      </c>
      <c r="K131" t="s">
        <v>10</v>
      </c>
      <c r="L131" s="6">
        <v>34</v>
      </c>
      <c r="M131" s="6">
        <v>52</v>
      </c>
      <c r="N131" s="6">
        <v>88</v>
      </c>
      <c r="O131" s="1">
        <v>3796.096</v>
      </c>
      <c r="P131" s="1">
        <v>2445.6999999999998</v>
      </c>
      <c r="Q131" s="1">
        <v>1184.4000000000001</v>
      </c>
      <c r="R131" s="38">
        <f t="shared" si="27"/>
        <v>111.64988235294118</v>
      </c>
      <c r="S131" s="39">
        <f t="shared" si="28"/>
        <v>1.5294117647058822</v>
      </c>
      <c r="T131" s="39">
        <f t="shared" si="29"/>
        <v>1.6923076923076923</v>
      </c>
      <c r="U131" s="38">
        <f t="shared" si="30"/>
        <v>1350.3960000000002</v>
      </c>
      <c r="V131" s="40">
        <f t="shared" si="31"/>
        <v>0.35573283710422504</v>
      </c>
      <c r="W131" s="38">
        <f t="shared" si="32"/>
        <v>165.99600000000009</v>
      </c>
      <c r="X131" s="40">
        <f t="shared" si="33"/>
        <v>4.3728082746063351E-2</v>
      </c>
      <c r="Y131" s="18">
        <f t="shared" si="34"/>
        <v>786</v>
      </c>
      <c r="Z131" s="18">
        <f t="shared" si="35"/>
        <v>652</v>
      </c>
      <c r="AA131" s="18">
        <f t="shared" si="36"/>
        <v>741</v>
      </c>
    </row>
    <row r="132" spans="1:27" x14ac:dyDescent="0.25">
      <c r="A132" s="18" t="str">
        <f t="shared" si="37"/>
        <v>Claudia Schwartz</v>
      </c>
      <c r="B132" s="18">
        <f t="shared" si="38"/>
        <v>22</v>
      </c>
      <c r="C132" s="18" t="str">
        <f t="shared" si="39"/>
        <v>2022Claudia Schwartz22</v>
      </c>
      <c r="D132" s="12">
        <v>2022</v>
      </c>
      <c r="E132" t="s">
        <v>419</v>
      </c>
      <c r="F132">
        <v>377121</v>
      </c>
      <c r="G132" t="s">
        <v>311</v>
      </c>
      <c r="H132" s="15">
        <v>3</v>
      </c>
      <c r="I132" s="15">
        <v>3</v>
      </c>
      <c r="J132" t="s">
        <v>9</v>
      </c>
      <c r="K132" t="s">
        <v>10</v>
      </c>
      <c r="L132" s="6">
        <v>21</v>
      </c>
      <c r="M132" s="6">
        <v>33</v>
      </c>
      <c r="N132" s="6">
        <v>72</v>
      </c>
      <c r="O132" s="1">
        <v>3528.2240000000002</v>
      </c>
      <c r="P132" s="1">
        <v>2165.6</v>
      </c>
      <c r="Q132" s="1">
        <v>732.6</v>
      </c>
      <c r="R132" s="38">
        <f t="shared" si="27"/>
        <v>168.01066666666668</v>
      </c>
      <c r="S132" s="39">
        <f t="shared" si="28"/>
        <v>1.5714285714285714</v>
      </c>
      <c r="T132" s="39">
        <f t="shared" si="29"/>
        <v>2.1818181818181817</v>
      </c>
      <c r="U132" s="38">
        <f t="shared" si="30"/>
        <v>1362.6240000000003</v>
      </c>
      <c r="V132" s="40">
        <f t="shared" si="31"/>
        <v>0.38620677145215276</v>
      </c>
      <c r="W132" s="38">
        <f t="shared" si="32"/>
        <v>630.02400000000023</v>
      </c>
      <c r="X132" s="40">
        <f t="shared" si="33"/>
        <v>0.17856689371196394</v>
      </c>
      <c r="Y132" s="18">
        <f t="shared" si="34"/>
        <v>801</v>
      </c>
      <c r="Z132" s="18">
        <f t="shared" si="35"/>
        <v>647</v>
      </c>
      <c r="AA132" s="18">
        <f t="shared" si="36"/>
        <v>586</v>
      </c>
    </row>
    <row r="133" spans="1:27" x14ac:dyDescent="0.25">
      <c r="A133" s="18" t="str">
        <f t="shared" si="37"/>
        <v>Claudia Schwartz</v>
      </c>
      <c r="B133" s="18">
        <f t="shared" si="38"/>
        <v>23</v>
      </c>
      <c r="C133" s="18" t="str">
        <f t="shared" si="39"/>
        <v>2022Claudia Schwartz23</v>
      </c>
      <c r="D133" s="12">
        <v>2022</v>
      </c>
      <c r="E133" t="s">
        <v>419</v>
      </c>
      <c r="F133">
        <v>636281</v>
      </c>
      <c r="G133" t="s">
        <v>171</v>
      </c>
      <c r="H133" s="15">
        <v>3</v>
      </c>
      <c r="I133" s="15">
        <v>1</v>
      </c>
      <c r="J133" t="s">
        <v>2</v>
      </c>
      <c r="K133" t="s">
        <v>10</v>
      </c>
      <c r="L133" s="6">
        <v>36</v>
      </c>
      <c r="M133" s="6">
        <v>54</v>
      </c>
      <c r="N133" s="6">
        <v>99</v>
      </c>
      <c r="O133" s="1">
        <v>3180.107</v>
      </c>
      <c r="P133" s="1">
        <v>2196.25</v>
      </c>
      <c r="Q133" s="1">
        <v>1252.8</v>
      </c>
      <c r="R133" s="38">
        <f t="shared" si="27"/>
        <v>88.336305555555555</v>
      </c>
      <c r="S133" s="39">
        <f t="shared" si="28"/>
        <v>1.5</v>
      </c>
      <c r="T133" s="39">
        <f t="shared" si="29"/>
        <v>1.8333333333333333</v>
      </c>
      <c r="U133" s="38">
        <f t="shared" si="30"/>
        <v>983.85699999999997</v>
      </c>
      <c r="V133" s="40">
        <f t="shared" si="31"/>
        <v>0.30937858380236893</v>
      </c>
      <c r="W133" s="38">
        <f t="shared" si="32"/>
        <v>-268.94299999999998</v>
      </c>
      <c r="X133" s="40">
        <f t="shared" si="33"/>
        <v>-8.4570424831617294E-2</v>
      </c>
      <c r="Y133" s="18">
        <f t="shared" si="34"/>
        <v>824</v>
      </c>
      <c r="Z133" s="18">
        <f t="shared" si="35"/>
        <v>722</v>
      </c>
      <c r="AA133" s="18">
        <f t="shared" si="36"/>
        <v>901</v>
      </c>
    </row>
    <row r="134" spans="1:27" x14ac:dyDescent="0.25">
      <c r="A134" s="18" t="str">
        <f t="shared" si="37"/>
        <v>Claudia Schwartz</v>
      </c>
      <c r="B134" s="18">
        <f t="shared" si="38"/>
        <v>24</v>
      </c>
      <c r="C134" s="18" t="str">
        <f t="shared" si="39"/>
        <v>2022Claudia Schwartz24</v>
      </c>
      <c r="D134" s="12">
        <v>2022</v>
      </c>
      <c r="E134" t="s">
        <v>419</v>
      </c>
      <c r="F134">
        <v>917647</v>
      </c>
      <c r="G134" t="s">
        <v>337</v>
      </c>
      <c r="H134" s="15">
        <v>3</v>
      </c>
      <c r="I134" s="15">
        <v>3</v>
      </c>
      <c r="J134" t="s">
        <v>9</v>
      </c>
      <c r="K134" t="s">
        <v>10</v>
      </c>
      <c r="L134" s="6">
        <v>18</v>
      </c>
      <c r="M134" s="6">
        <v>28</v>
      </c>
      <c r="N134" s="6">
        <v>64</v>
      </c>
      <c r="O134" s="1">
        <v>2645.0880000000002</v>
      </c>
      <c r="P134" s="1">
        <v>1661.6</v>
      </c>
      <c r="Q134" s="1">
        <v>627.6</v>
      </c>
      <c r="R134" s="38">
        <f t="shared" si="27"/>
        <v>146.94933333333336</v>
      </c>
      <c r="S134" s="39">
        <f t="shared" si="28"/>
        <v>1.5555555555555556</v>
      </c>
      <c r="T134" s="39">
        <f t="shared" si="29"/>
        <v>2.2857142857142856</v>
      </c>
      <c r="U134" s="38">
        <f t="shared" si="30"/>
        <v>983.48800000000028</v>
      </c>
      <c r="V134" s="40">
        <f t="shared" si="31"/>
        <v>0.37181674106872825</v>
      </c>
      <c r="W134" s="38">
        <f t="shared" si="32"/>
        <v>355.88800000000026</v>
      </c>
      <c r="X134" s="40">
        <f t="shared" si="33"/>
        <v>0.13454675231977167</v>
      </c>
      <c r="Y134" s="18">
        <f t="shared" si="34"/>
        <v>849</v>
      </c>
      <c r="Z134" s="18">
        <f t="shared" si="35"/>
        <v>723</v>
      </c>
      <c r="AA134" s="18">
        <f t="shared" si="36"/>
        <v>671</v>
      </c>
    </row>
    <row r="135" spans="1:27" x14ac:dyDescent="0.25">
      <c r="A135" s="18" t="str">
        <f t="shared" si="37"/>
        <v>Claudia Schwartz</v>
      </c>
      <c r="B135" s="18">
        <f t="shared" si="38"/>
        <v>25</v>
      </c>
      <c r="C135" s="18" t="str">
        <f t="shared" si="39"/>
        <v>2022Claudia Schwartz25</v>
      </c>
      <c r="D135" s="12">
        <v>2022</v>
      </c>
      <c r="E135" t="s">
        <v>419</v>
      </c>
      <c r="F135">
        <v>400575</v>
      </c>
      <c r="G135" t="s">
        <v>102</v>
      </c>
      <c r="H135" s="15">
        <v>3</v>
      </c>
      <c r="I135" s="15">
        <v>3</v>
      </c>
      <c r="J135" t="s">
        <v>2</v>
      </c>
      <c r="K135" t="s">
        <v>10</v>
      </c>
      <c r="L135" s="6">
        <v>13</v>
      </c>
      <c r="M135" s="6">
        <v>27</v>
      </c>
      <c r="N135" s="6">
        <v>86</v>
      </c>
      <c r="O135" s="1">
        <v>2300.6999999999998</v>
      </c>
      <c r="P135" s="1">
        <v>1917.25</v>
      </c>
      <c r="Q135" s="1">
        <v>461.4</v>
      </c>
      <c r="R135" s="38">
        <f t="shared" si="27"/>
        <v>176.97692307692307</v>
      </c>
      <c r="S135" s="39">
        <f t="shared" si="28"/>
        <v>2.0769230769230771</v>
      </c>
      <c r="T135" s="39">
        <f t="shared" si="29"/>
        <v>3.1851851851851851</v>
      </c>
      <c r="U135" s="38">
        <f t="shared" si="30"/>
        <v>383.44999999999982</v>
      </c>
      <c r="V135" s="40">
        <f t="shared" si="31"/>
        <v>0.1666666666666666</v>
      </c>
      <c r="W135" s="38">
        <f t="shared" si="32"/>
        <v>-77.950000000000159</v>
      </c>
      <c r="X135" s="40">
        <f t="shared" si="33"/>
        <v>-3.3880992741339662E-2</v>
      </c>
      <c r="Y135" s="18">
        <f t="shared" si="34"/>
        <v>869</v>
      </c>
      <c r="Z135" s="18">
        <f t="shared" si="35"/>
        <v>881</v>
      </c>
      <c r="AA135" s="18">
        <f t="shared" si="36"/>
        <v>853</v>
      </c>
    </row>
    <row r="136" spans="1:27" x14ac:dyDescent="0.25">
      <c r="A136" s="18" t="str">
        <f t="shared" si="37"/>
        <v>Claudia Schwartz</v>
      </c>
      <c r="B136" s="18">
        <f t="shared" si="38"/>
        <v>26</v>
      </c>
      <c r="C136" s="18" t="str">
        <f t="shared" si="39"/>
        <v>2022Claudia Schwartz26</v>
      </c>
      <c r="D136" s="12">
        <v>2022</v>
      </c>
      <c r="E136" t="s">
        <v>419</v>
      </c>
      <c r="F136">
        <v>960888</v>
      </c>
      <c r="G136" t="s">
        <v>331</v>
      </c>
      <c r="H136" s="15">
        <v>3</v>
      </c>
      <c r="I136" s="15">
        <v>3</v>
      </c>
      <c r="J136" t="s">
        <v>9</v>
      </c>
      <c r="K136" t="s">
        <v>10</v>
      </c>
      <c r="L136" s="6">
        <v>9</v>
      </c>
      <c r="M136" s="6">
        <v>14</v>
      </c>
      <c r="N136" s="6">
        <v>31</v>
      </c>
      <c r="O136" s="1">
        <v>1998.152</v>
      </c>
      <c r="P136" s="1">
        <v>1284.7</v>
      </c>
      <c r="Q136" s="1">
        <v>313.8</v>
      </c>
      <c r="R136" s="38">
        <f t="shared" si="27"/>
        <v>222.0168888888889</v>
      </c>
      <c r="S136" s="39">
        <f t="shared" si="28"/>
        <v>1.5555555555555556</v>
      </c>
      <c r="T136" s="39">
        <f t="shared" si="29"/>
        <v>2.2142857142857144</v>
      </c>
      <c r="U136" s="38">
        <f t="shared" si="30"/>
        <v>713.452</v>
      </c>
      <c r="V136" s="40">
        <f t="shared" si="31"/>
        <v>0.35705591966977485</v>
      </c>
      <c r="W136" s="38">
        <f t="shared" si="32"/>
        <v>399.65199999999999</v>
      </c>
      <c r="X136" s="40">
        <f t="shared" si="33"/>
        <v>0.20001080998842929</v>
      </c>
      <c r="Y136" s="18">
        <f t="shared" si="34"/>
        <v>889</v>
      </c>
      <c r="Z136" s="18">
        <f t="shared" si="35"/>
        <v>790</v>
      </c>
      <c r="AA136" s="18">
        <f t="shared" si="36"/>
        <v>652</v>
      </c>
    </row>
    <row r="137" spans="1:27" x14ac:dyDescent="0.25">
      <c r="A137" s="18" t="str">
        <f t="shared" si="37"/>
        <v>Claudia Schwartz</v>
      </c>
      <c r="B137" s="18">
        <f t="shared" si="38"/>
        <v>27</v>
      </c>
      <c r="C137" s="18" t="str">
        <f t="shared" si="39"/>
        <v>2022Claudia Schwartz27</v>
      </c>
      <c r="D137" s="12">
        <v>2022</v>
      </c>
      <c r="E137" t="s">
        <v>419</v>
      </c>
      <c r="F137">
        <v>828176</v>
      </c>
      <c r="G137" t="s">
        <v>231</v>
      </c>
      <c r="H137" s="15">
        <v>3</v>
      </c>
      <c r="I137" s="15">
        <v>3</v>
      </c>
      <c r="J137" t="s">
        <v>9</v>
      </c>
      <c r="K137" t="s">
        <v>10</v>
      </c>
      <c r="L137" s="6">
        <v>18</v>
      </c>
      <c r="M137" s="6">
        <v>18</v>
      </c>
      <c r="N137" s="6">
        <v>47</v>
      </c>
      <c r="O137" s="1">
        <v>1719.624</v>
      </c>
      <c r="P137" s="1">
        <v>1079.95</v>
      </c>
      <c r="Q137" s="1">
        <v>615.6</v>
      </c>
      <c r="R137" s="38">
        <f t="shared" si="27"/>
        <v>95.534666666666666</v>
      </c>
      <c r="S137" s="39">
        <f t="shared" si="28"/>
        <v>1</v>
      </c>
      <c r="T137" s="39">
        <f t="shared" si="29"/>
        <v>2.6111111111111112</v>
      </c>
      <c r="U137" s="38">
        <f t="shared" si="30"/>
        <v>639.67399999999998</v>
      </c>
      <c r="V137" s="40">
        <f t="shared" si="31"/>
        <v>0.37198480598084233</v>
      </c>
      <c r="W137" s="38">
        <f t="shared" si="32"/>
        <v>24.073999999999955</v>
      </c>
      <c r="X137" s="40">
        <f t="shared" si="33"/>
        <v>1.3999571999460321E-2</v>
      </c>
      <c r="Y137" s="18">
        <f t="shared" si="34"/>
        <v>908</v>
      </c>
      <c r="Z137" s="18">
        <f t="shared" si="35"/>
        <v>813</v>
      </c>
      <c r="AA137" s="18">
        <f t="shared" si="36"/>
        <v>798</v>
      </c>
    </row>
    <row r="138" spans="1:27" x14ac:dyDescent="0.25">
      <c r="A138" s="18" t="str">
        <f t="shared" si="37"/>
        <v>Claudia Schwartz</v>
      </c>
      <c r="B138" s="18">
        <f t="shared" si="38"/>
        <v>28</v>
      </c>
      <c r="C138" s="18" t="str">
        <f t="shared" si="39"/>
        <v>2022Claudia Schwartz28</v>
      </c>
      <c r="D138" s="12">
        <v>2022</v>
      </c>
      <c r="E138" t="s">
        <v>419</v>
      </c>
      <c r="F138">
        <v>281083</v>
      </c>
      <c r="G138" t="s">
        <v>69</v>
      </c>
      <c r="H138" s="15">
        <v>3</v>
      </c>
      <c r="I138" s="15">
        <v>1</v>
      </c>
      <c r="J138" t="s">
        <v>2</v>
      </c>
      <c r="K138" t="s">
        <v>10</v>
      </c>
      <c r="L138" s="6">
        <v>8</v>
      </c>
      <c r="M138" s="6">
        <v>15</v>
      </c>
      <c r="N138" s="6">
        <v>42</v>
      </c>
      <c r="O138" s="1">
        <v>1597.62</v>
      </c>
      <c r="P138" s="1">
        <v>1331.35</v>
      </c>
      <c r="Q138" s="1">
        <v>282</v>
      </c>
      <c r="R138" s="38">
        <f t="shared" si="27"/>
        <v>199.70249999999999</v>
      </c>
      <c r="S138" s="39">
        <f t="shared" si="28"/>
        <v>1.875</v>
      </c>
      <c r="T138" s="39">
        <f t="shared" si="29"/>
        <v>2.8</v>
      </c>
      <c r="U138" s="38">
        <f t="shared" si="30"/>
        <v>266.27</v>
      </c>
      <c r="V138" s="40">
        <f t="shared" si="31"/>
        <v>0.16666666666666666</v>
      </c>
      <c r="W138" s="38">
        <f t="shared" si="32"/>
        <v>-15.730000000000018</v>
      </c>
      <c r="X138" s="40">
        <f t="shared" si="33"/>
        <v>-9.8458957699578235E-3</v>
      </c>
      <c r="Y138" s="18">
        <f t="shared" si="34"/>
        <v>918</v>
      </c>
      <c r="Z138" s="18">
        <f t="shared" si="35"/>
        <v>914</v>
      </c>
      <c r="AA138" s="18">
        <f t="shared" si="36"/>
        <v>814</v>
      </c>
    </row>
    <row r="139" spans="1:27" x14ac:dyDescent="0.25">
      <c r="A139" s="18" t="str">
        <f t="shared" si="37"/>
        <v>Claudia Schwartz</v>
      </c>
      <c r="B139" s="18">
        <f t="shared" si="38"/>
        <v>29</v>
      </c>
      <c r="C139" s="18" t="str">
        <f t="shared" si="39"/>
        <v>2022Claudia Schwartz29</v>
      </c>
      <c r="D139" s="12">
        <v>2022</v>
      </c>
      <c r="E139" t="s">
        <v>419</v>
      </c>
      <c r="F139">
        <v>465325</v>
      </c>
      <c r="G139" t="s">
        <v>119</v>
      </c>
      <c r="H139" s="15">
        <v>3</v>
      </c>
      <c r="I139" s="15">
        <v>3</v>
      </c>
      <c r="J139" t="s">
        <v>9</v>
      </c>
      <c r="K139" t="s">
        <v>10</v>
      </c>
      <c r="L139" s="6">
        <v>3</v>
      </c>
      <c r="M139" s="6">
        <v>3</v>
      </c>
      <c r="N139" s="6">
        <v>14</v>
      </c>
      <c r="O139" s="1">
        <v>823.88800000000003</v>
      </c>
      <c r="P139" s="1">
        <v>463</v>
      </c>
      <c r="Q139" s="1">
        <v>102.6</v>
      </c>
      <c r="R139" s="38">
        <f t="shared" si="27"/>
        <v>274.62933333333336</v>
      </c>
      <c r="S139" s="39">
        <f t="shared" si="28"/>
        <v>1</v>
      </c>
      <c r="T139" s="39">
        <f t="shared" si="29"/>
        <v>4.666666666666667</v>
      </c>
      <c r="U139" s="38">
        <f t="shared" si="30"/>
        <v>360.88800000000003</v>
      </c>
      <c r="V139" s="40">
        <f t="shared" si="31"/>
        <v>0.43803041190064673</v>
      </c>
      <c r="W139" s="38">
        <f t="shared" si="32"/>
        <v>258.28800000000001</v>
      </c>
      <c r="X139" s="40">
        <f t="shared" si="33"/>
        <v>0.31349892218359776</v>
      </c>
      <c r="Y139" s="18">
        <f t="shared" si="34"/>
        <v>956</v>
      </c>
      <c r="Z139" s="18">
        <f t="shared" si="35"/>
        <v>889</v>
      </c>
      <c r="AA139" s="18">
        <f t="shared" si="36"/>
        <v>703</v>
      </c>
    </row>
    <row r="140" spans="1:27" x14ac:dyDescent="0.25">
      <c r="A140" s="18" t="str">
        <f t="shared" si="37"/>
        <v>Claudia Schwartz</v>
      </c>
      <c r="B140" s="18">
        <f t="shared" si="38"/>
        <v>30</v>
      </c>
      <c r="C140" s="18" t="str">
        <f t="shared" si="39"/>
        <v>2022Claudia Schwartz30</v>
      </c>
      <c r="D140" s="12">
        <v>2022</v>
      </c>
      <c r="E140" t="s">
        <v>419</v>
      </c>
      <c r="F140">
        <v>692546</v>
      </c>
      <c r="G140" t="s">
        <v>186</v>
      </c>
      <c r="H140" s="15">
        <v>3</v>
      </c>
      <c r="I140" s="15">
        <v>3</v>
      </c>
      <c r="J140" t="s">
        <v>9</v>
      </c>
      <c r="K140" t="s">
        <v>10</v>
      </c>
      <c r="L140" s="6">
        <v>6</v>
      </c>
      <c r="M140" s="6">
        <v>6</v>
      </c>
      <c r="N140" s="6">
        <v>15</v>
      </c>
      <c r="O140" s="1">
        <v>783.88</v>
      </c>
      <c r="P140" s="1">
        <v>439.5</v>
      </c>
      <c r="Q140" s="1">
        <v>205.2</v>
      </c>
      <c r="R140" s="38">
        <f t="shared" si="27"/>
        <v>130.64666666666668</v>
      </c>
      <c r="S140" s="39">
        <f t="shared" si="28"/>
        <v>1</v>
      </c>
      <c r="T140" s="39">
        <f t="shared" si="29"/>
        <v>2.5</v>
      </c>
      <c r="U140" s="38">
        <f t="shared" si="30"/>
        <v>344.38</v>
      </c>
      <c r="V140" s="40">
        <f t="shared" si="31"/>
        <v>0.43932744807878754</v>
      </c>
      <c r="W140" s="38">
        <f t="shared" si="32"/>
        <v>139.18</v>
      </c>
      <c r="X140" s="40">
        <f t="shared" si="33"/>
        <v>0.17755268663570956</v>
      </c>
      <c r="Y140" s="18">
        <f t="shared" si="34"/>
        <v>962</v>
      </c>
      <c r="Z140" s="18">
        <f t="shared" si="35"/>
        <v>893</v>
      </c>
      <c r="AA140" s="18">
        <f t="shared" si="36"/>
        <v>752</v>
      </c>
    </row>
    <row r="141" spans="1:27" x14ac:dyDescent="0.25">
      <c r="A141" s="18" t="str">
        <f t="shared" si="37"/>
        <v>Claudia Schwartz</v>
      </c>
      <c r="B141" s="18">
        <f t="shared" si="38"/>
        <v>31</v>
      </c>
      <c r="C141" s="18" t="str">
        <f t="shared" si="39"/>
        <v>2022Claudia Schwartz31</v>
      </c>
      <c r="D141" s="12">
        <v>2022</v>
      </c>
      <c r="E141" t="s">
        <v>419</v>
      </c>
      <c r="F141">
        <v>114251</v>
      </c>
      <c r="G141" t="s">
        <v>13</v>
      </c>
      <c r="H141" s="15">
        <v>3</v>
      </c>
      <c r="I141" s="15">
        <v>3</v>
      </c>
      <c r="J141" t="s">
        <v>9</v>
      </c>
      <c r="K141" t="s">
        <v>10</v>
      </c>
      <c r="L141" s="6">
        <v>3</v>
      </c>
      <c r="M141" s="6">
        <v>6</v>
      </c>
      <c r="N141" s="6">
        <v>6</v>
      </c>
      <c r="O141" s="1">
        <v>279.15199999999999</v>
      </c>
      <c r="P141" s="1">
        <v>170.5</v>
      </c>
      <c r="Q141" s="1">
        <v>106.2</v>
      </c>
      <c r="R141" s="38">
        <f t="shared" si="27"/>
        <v>93.050666666666658</v>
      </c>
      <c r="S141" s="39">
        <f t="shared" si="28"/>
        <v>2</v>
      </c>
      <c r="T141" s="39">
        <f t="shared" si="29"/>
        <v>1</v>
      </c>
      <c r="U141" s="38">
        <f t="shared" si="30"/>
        <v>108.65199999999999</v>
      </c>
      <c r="V141" s="40">
        <f t="shared" si="31"/>
        <v>0.38922164268928755</v>
      </c>
      <c r="W141" s="38">
        <f t="shared" si="32"/>
        <v>2.451999999999984</v>
      </c>
      <c r="X141" s="40">
        <f t="shared" si="33"/>
        <v>8.7837450564566405E-3</v>
      </c>
      <c r="Y141" s="18">
        <f t="shared" si="34"/>
        <v>986</v>
      </c>
      <c r="Z141" s="18">
        <f t="shared" si="35"/>
        <v>950</v>
      </c>
      <c r="AA141" s="18">
        <f t="shared" si="36"/>
        <v>806</v>
      </c>
    </row>
    <row r="142" spans="1:27" x14ac:dyDescent="0.25">
      <c r="A142" s="18" t="str">
        <f t="shared" si="37"/>
        <v>Claudia Schwartz</v>
      </c>
      <c r="B142" s="18">
        <f t="shared" si="38"/>
        <v>32</v>
      </c>
      <c r="C142" s="18" t="str">
        <f t="shared" si="39"/>
        <v>2022Claudia Schwartz32</v>
      </c>
      <c r="D142" s="12">
        <v>2022</v>
      </c>
      <c r="E142" t="s">
        <v>419</v>
      </c>
      <c r="F142">
        <v>130897</v>
      </c>
      <c r="G142" t="s">
        <v>294</v>
      </c>
      <c r="H142" s="15">
        <v>3</v>
      </c>
      <c r="I142" s="15">
        <v>3</v>
      </c>
      <c r="J142" t="s">
        <v>9</v>
      </c>
      <c r="K142" t="s">
        <v>10</v>
      </c>
      <c r="L142" s="6">
        <v>3</v>
      </c>
      <c r="M142" s="6">
        <v>4</v>
      </c>
      <c r="N142" s="6">
        <v>4</v>
      </c>
      <c r="O142" s="1">
        <v>247.96799999999999</v>
      </c>
      <c r="P142" s="1">
        <v>150</v>
      </c>
      <c r="Q142" s="1">
        <v>103.8</v>
      </c>
      <c r="R142" s="38">
        <f t="shared" si="27"/>
        <v>82.655999999999992</v>
      </c>
      <c r="S142" s="39">
        <f t="shared" si="28"/>
        <v>1.3333333333333333</v>
      </c>
      <c r="T142" s="39">
        <f t="shared" si="29"/>
        <v>1</v>
      </c>
      <c r="U142" s="38">
        <f t="shared" si="30"/>
        <v>97.967999999999989</v>
      </c>
      <c r="V142" s="40">
        <f t="shared" si="31"/>
        <v>0.39508323654665117</v>
      </c>
      <c r="W142" s="38">
        <f t="shared" si="32"/>
        <v>-5.8320000000000078</v>
      </c>
      <c r="X142" s="40">
        <f t="shared" si="33"/>
        <v>-2.3519163763066234E-2</v>
      </c>
      <c r="Y142" s="18">
        <f t="shared" si="34"/>
        <v>991</v>
      </c>
      <c r="Z142" s="18">
        <f t="shared" si="35"/>
        <v>953</v>
      </c>
      <c r="AA142" s="18">
        <f t="shared" si="36"/>
        <v>810</v>
      </c>
    </row>
    <row r="143" spans="1:27" x14ac:dyDescent="0.25">
      <c r="A143" s="18" t="str">
        <f t="shared" si="37"/>
        <v>Claudia Schwartz</v>
      </c>
      <c r="B143" s="18">
        <f t="shared" si="38"/>
        <v>33</v>
      </c>
      <c r="C143" s="18" t="str">
        <f t="shared" si="39"/>
        <v>2022Claudia Schwartz33</v>
      </c>
      <c r="D143" s="12">
        <v>2022</v>
      </c>
      <c r="E143" t="s">
        <v>419</v>
      </c>
      <c r="F143">
        <v>623122</v>
      </c>
      <c r="G143" t="s">
        <v>167</v>
      </c>
      <c r="H143" s="15">
        <v>3</v>
      </c>
      <c r="I143" s="15">
        <v>3</v>
      </c>
      <c r="J143" t="s">
        <v>9</v>
      </c>
      <c r="K143" t="s">
        <v>10</v>
      </c>
      <c r="L143" s="6">
        <v>4</v>
      </c>
      <c r="M143" s="6">
        <v>6</v>
      </c>
      <c r="N143" s="6">
        <v>8</v>
      </c>
      <c r="O143" s="1">
        <v>179.136</v>
      </c>
      <c r="P143" s="1">
        <v>115.7</v>
      </c>
      <c r="Q143" s="1">
        <v>139.19999999999999</v>
      </c>
      <c r="R143" s="38">
        <f t="shared" si="27"/>
        <v>44.783999999999999</v>
      </c>
      <c r="S143" s="39">
        <f t="shared" si="28"/>
        <v>1.5</v>
      </c>
      <c r="T143" s="39">
        <f t="shared" si="29"/>
        <v>1.3333333333333333</v>
      </c>
      <c r="U143" s="38">
        <f t="shared" si="30"/>
        <v>63.435999999999993</v>
      </c>
      <c r="V143" s="40">
        <f t="shared" si="31"/>
        <v>0.35412200785994996</v>
      </c>
      <c r="W143" s="38">
        <f t="shared" si="32"/>
        <v>-75.763999999999996</v>
      </c>
      <c r="X143" s="40">
        <f t="shared" si="33"/>
        <v>-0.42294122901036085</v>
      </c>
      <c r="Y143" s="18">
        <f t="shared" si="34"/>
        <v>994</v>
      </c>
      <c r="Z143" s="18">
        <f t="shared" si="35"/>
        <v>958</v>
      </c>
      <c r="AA143" s="18">
        <f t="shared" si="36"/>
        <v>851</v>
      </c>
    </row>
    <row r="144" spans="1:27" x14ac:dyDescent="0.25">
      <c r="A144" s="18" t="str">
        <f t="shared" si="37"/>
        <v>Debbie Green</v>
      </c>
      <c r="B144" s="18">
        <f t="shared" si="38"/>
        <v>1</v>
      </c>
      <c r="C144" s="18" t="str">
        <f t="shared" si="39"/>
        <v>2022Debbie Green1</v>
      </c>
      <c r="D144" s="12">
        <v>2022</v>
      </c>
      <c r="E144" t="s">
        <v>422</v>
      </c>
      <c r="F144">
        <v>883141</v>
      </c>
      <c r="G144" t="s">
        <v>79</v>
      </c>
      <c r="H144" s="15">
        <v>4</v>
      </c>
      <c r="I144" s="15">
        <v>4</v>
      </c>
      <c r="J144" t="s">
        <v>9</v>
      </c>
      <c r="K144" t="s">
        <v>6</v>
      </c>
      <c r="L144" s="6">
        <v>103</v>
      </c>
      <c r="M144" s="6">
        <v>739</v>
      </c>
      <c r="N144" s="6">
        <v>4353</v>
      </c>
      <c r="O144" s="1">
        <v>173210.35550000001</v>
      </c>
      <c r="P144" s="1">
        <v>139834.4</v>
      </c>
      <c r="Q144" s="1">
        <v>3597.5</v>
      </c>
      <c r="R144" s="38">
        <f t="shared" si="27"/>
        <v>1681.653936893204</v>
      </c>
      <c r="S144" s="39">
        <f t="shared" si="28"/>
        <v>7.174757281553398</v>
      </c>
      <c r="T144" s="39">
        <f t="shared" si="29"/>
        <v>5.8903924221921518</v>
      </c>
      <c r="U144" s="38">
        <f t="shared" si="30"/>
        <v>33375.955500000011</v>
      </c>
      <c r="V144" s="40">
        <f t="shared" si="31"/>
        <v>0.19269030078285365</v>
      </c>
      <c r="W144" s="38">
        <f t="shared" si="32"/>
        <v>29778.455500000011</v>
      </c>
      <c r="X144" s="40">
        <f t="shared" si="33"/>
        <v>0.17192075735910611</v>
      </c>
      <c r="Y144" s="18">
        <f t="shared" si="34"/>
        <v>36</v>
      </c>
      <c r="Z144" s="18">
        <f t="shared" si="35"/>
        <v>16</v>
      </c>
      <c r="AA144" s="18">
        <f t="shared" si="36"/>
        <v>14</v>
      </c>
    </row>
    <row r="145" spans="1:27" x14ac:dyDescent="0.25">
      <c r="A145" s="18" t="str">
        <f t="shared" si="37"/>
        <v>Debbie Green</v>
      </c>
      <c r="B145" s="18">
        <f t="shared" si="38"/>
        <v>2</v>
      </c>
      <c r="C145" s="18" t="str">
        <f t="shared" si="39"/>
        <v>2022Debbie Green2</v>
      </c>
      <c r="D145" s="12">
        <v>2022</v>
      </c>
      <c r="E145" t="s">
        <v>422</v>
      </c>
      <c r="F145">
        <v>537905</v>
      </c>
      <c r="G145" t="s">
        <v>109</v>
      </c>
      <c r="H145" s="15">
        <v>4</v>
      </c>
      <c r="I145" s="15">
        <v>4</v>
      </c>
      <c r="J145" t="s">
        <v>2</v>
      </c>
      <c r="K145" t="s">
        <v>6</v>
      </c>
      <c r="L145" s="6">
        <v>248</v>
      </c>
      <c r="M145" s="6">
        <v>929</v>
      </c>
      <c r="N145" s="6">
        <v>4648</v>
      </c>
      <c r="O145" s="1">
        <v>161208.63</v>
      </c>
      <c r="P145" s="1">
        <v>149267.25</v>
      </c>
      <c r="Q145" s="1">
        <v>7863</v>
      </c>
      <c r="R145" s="38">
        <f t="shared" si="27"/>
        <v>650.03479838709677</v>
      </c>
      <c r="S145" s="39">
        <f t="shared" si="28"/>
        <v>3.745967741935484</v>
      </c>
      <c r="T145" s="39">
        <f t="shared" si="29"/>
        <v>5.0032292787944028</v>
      </c>
      <c r="U145" s="38">
        <f t="shared" si="30"/>
        <v>11941.380000000005</v>
      </c>
      <c r="V145" s="40">
        <f t="shared" si="31"/>
        <v>7.4074074074074098E-2</v>
      </c>
      <c r="W145" s="38">
        <f t="shared" si="32"/>
        <v>4078.3800000000047</v>
      </c>
      <c r="X145" s="40">
        <f t="shared" si="33"/>
        <v>2.5298769675047822E-2</v>
      </c>
      <c r="Y145" s="18">
        <f t="shared" si="34"/>
        <v>47</v>
      </c>
      <c r="Z145" s="18">
        <f t="shared" si="35"/>
        <v>116</v>
      </c>
      <c r="AA145" s="18">
        <f t="shared" si="36"/>
        <v>210</v>
      </c>
    </row>
    <row r="146" spans="1:27" x14ac:dyDescent="0.25">
      <c r="A146" s="18" t="str">
        <f t="shared" si="37"/>
        <v>Debbie Green</v>
      </c>
      <c r="B146" s="18">
        <f t="shared" si="38"/>
        <v>3</v>
      </c>
      <c r="C146" s="18" t="str">
        <f t="shared" si="39"/>
        <v>2022Debbie Green3</v>
      </c>
      <c r="D146" s="12">
        <v>2022</v>
      </c>
      <c r="E146" t="s">
        <v>422</v>
      </c>
      <c r="F146">
        <v>167602</v>
      </c>
      <c r="G146" t="s">
        <v>5</v>
      </c>
      <c r="H146" s="15">
        <v>4</v>
      </c>
      <c r="I146" s="15">
        <v>4</v>
      </c>
      <c r="J146" t="s">
        <v>2</v>
      </c>
      <c r="K146" t="s">
        <v>4</v>
      </c>
      <c r="L146" s="6">
        <v>93</v>
      </c>
      <c r="M146" s="6">
        <v>552</v>
      </c>
      <c r="N146" s="6">
        <v>3519</v>
      </c>
      <c r="O146" s="1">
        <v>131061.0622</v>
      </c>
      <c r="P146" s="1">
        <v>110758.6</v>
      </c>
      <c r="Q146" s="1">
        <v>3142.5</v>
      </c>
      <c r="R146" s="38">
        <f t="shared" si="27"/>
        <v>1409.2587333333333</v>
      </c>
      <c r="S146" s="39">
        <f t="shared" si="28"/>
        <v>5.935483870967742</v>
      </c>
      <c r="T146" s="39">
        <f t="shared" si="29"/>
        <v>6.375</v>
      </c>
      <c r="U146" s="38">
        <f t="shared" si="30"/>
        <v>20302.462199999994</v>
      </c>
      <c r="V146" s="40">
        <f t="shared" si="31"/>
        <v>0.15490842100011604</v>
      </c>
      <c r="W146" s="38">
        <f t="shared" si="32"/>
        <v>17159.962199999994</v>
      </c>
      <c r="X146" s="40">
        <f t="shared" si="33"/>
        <v>0.13093104780284617</v>
      </c>
      <c r="Y146" s="18">
        <f t="shared" si="34"/>
        <v>64</v>
      </c>
      <c r="Z146" s="18">
        <f t="shared" si="35"/>
        <v>45</v>
      </c>
      <c r="AA146" s="18">
        <f t="shared" si="36"/>
        <v>38</v>
      </c>
    </row>
    <row r="147" spans="1:27" x14ac:dyDescent="0.25">
      <c r="A147" s="18" t="str">
        <f t="shared" si="37"/>
        <v>Debbie Wong</v>
      </c>
      <c r="B147" s="18">
        <f t="shared" si="38"/>
        <v>1</v>
      </c>
      <c r="C147" s="18" t="str">
        <f t="shared" si="39"/>
        <v>2022Debbie Wong1</v>
      </c>
      <c r="D147" s="12">
        <v>2022</v>
      </c>
      <c r="E147" t="s">
        <v>395</v>
      </c>
      <c r="F147">
        <v>583353</v>
      </c>
      <c r="G147" t="s">
        <v>151</v>
      </c>
      <c r="H147" s="15">
        <v>1</v>
      </c>
      <c r="I147" s="15">
        <v>1</v>
      </c>
      <c r="J147" t="s">
        <v>2</v>
      </c>
      <c r="K147" t="s">
        <v>3</v>
      </c>
      <c r="L147" s="6">
        <v>104</v>
      </c>
      <c r="M147" s="6">
        <v>417</v>
      </c>
      <c r="N147" s="6">
        <v>1908</v>
      </c>
      <c r="O147" s="1">
        <v>70150.2</v>
      </c>
      <c r="P147" s="1">
        <v>58458.5</v>
      </c>
      <c r="Q147" s="1">
        <v>3673.35</v>
      </c>
      <c r="R147" s="38">
        <f t="shared" si="27"/>
        <v>674.52115384615377</v>
      </c>
      <c r="S147" s="39">
        <f t="shared" si="28"/>
        <v>4.009615384615385</v>
      </c>
      <c r="T147" s="39">
        <f t="shared" si="29"/>
        <v>4.5755395683453237</v>
      </c>
      <c r="U147" s="38">
        <f t="shared" si="30"/>
        <v>11691.699999999997</v>
      </c>
      <c r="V147" s="40">
        <f t="shared" si="31"/>
        <v>0.16666666666666663</v>
      </c>
      <c r="W147" s="38">
        <f t="shared" si="32"/>
        <v>8018.3499999999967</v>
      </c>
      <c r="X147" s="40">
        <f t="shared" si="33"/>
        <v>0.11430259642880558</v>
      </c>
      <c r="Y147" s="18">
        <f t="shared" si="34"/>
        <v>156</v>
      </c>
      <c r="Z147" s="18">
        <f t="shared" si="35"/>
        <v>120</v>
      </c>
      <c r="AA147" s="18">
        <f t="shared" si="36"/>
        <v>102</v>
      </c>
    </row>
    <row r="148" spans="1:27" x14ac:dyDescent="0.25">
      <c r="A148" s="18" t="str">
        <f t="shared" si="37"/>
        <v>Debbie Wong</v>
      </c>
      <c r="B148" s="18">
        <f t="shared" si="38"/>
        <v>2</v>
      </c>
      <c r="C148" s="18" t="str">
        <f t="shared" si="39"/>
        <v>2022Debbie Wong2</v>
      </c>
      <c r="D148" s="12">
        <v>2022</v>
      </c>
      <c r="E148" t="s">
        <v>395</v>
      </c>
      <c r="F148">
        <v>298703</v>
      </c>
      <c r="G148" t="s">
        <v>74</v>
      </c>
      <c r="H148" s="15">
        <v>1</v>
      </c>
      <c r="I148" s="15">
        <v>1</v>
      </c>
      <c r="J148" t="s">
        <v>9</v>
      </c>
      <c r="K148" t="s">
        <v>3</v>
      </c>
      <c r="L148" s="6">
        <v>133</v>
      </c>
      <c r="M148" s="6">
        <v>528</v>
      </c>
      <c r="N148" s="6">
        <v>1814</v>
      </c>
      <c r="O148" s="1">
        <v>65794.98</v>
      </c>
      <c r="P148" s="1">
        <v>54829.15</v>
      </c>
      <c r="Q148" s="1">
        <v>4690.05</v>
      </c>
      <c r="R148" s="38">
        <f t="shared" si="27"/>
        <v>494.69909774436087</v>
      </c>
      <c r="S148" s="39">
        <f t="shared" si="28"/>
        <v>3.969924812030075</v>
      </c>
      <c r="T148" s="39">
        <f t="shared" si="29"/>
        <v>3.4356060606060606</v>
      </c>
      <c r="U148" s="38">
        <f t="shared" si="30"/>
        <v>10965.829999999994</v>
      </c>
      <c r="V148" s="40">
        <f t="shared" si="31"/>
        <v>0.1666666666666666</v>
      </c>
      <c r="W148" s="38">
        <f t="shared" si="32"/>
        <v>6275.7799999999943</v>
      </c>
      <c r="X148" s="40">
        <f t="shared" si="33"/>
        <v>9.5383872751386115E-2</v>
      </c>
      <c r="Y148" s="18">
        <f t="shared" si="34"/>
        <v>170</v>
      </c>
      <c r="Z148" s="18">
        <f t="shared" si="35"/>
        <v>139</v>
      </c>
      <c r="AA148" s="18">
        <f t="shared" si="36"/>
        <v>142</v>
      </c>
    </row>
    <row r="149" spans="1:27" x14ac:dyDescent="0.25">
      <c r="A149" s="18" t="str">
        <f t="shared" si="37"/>
        <v>Debbie Wong</v>
      </c>
      <c r="B149" s="18">
        <f t="shared" si="38"/>
        <v>3</v>
      </c>
      <c r="C149" s="18" t="str">
        <f t="shared" si="39"/>
        <v>2022Debbie Wong3</v>
      </c>
      <c r="D149" s="12">
        <v>2022</v>
      </c>
      <c r="E149" t="s">
        <v>395</v>
      </c>
      <c r="F149">
        <v>268288</v>
      </c>
      <c r="G149" t="s">
        <v>304</v>
      </c>
      <c r="H149" s="15">
        <v>1</v>
      </c>
      <c r="I149" s="15">
        <v>1</v>
      </c>
      <c r="J149" t="s">
        <v>9</v>
      </c>
      <c r="K149" t="s">
        <v>3</v>
      </c>
      <c r="L149" s="6">
        <v>138</v>
      </c>
      <c r="M149" s="6">
        <v>417</v>
      </c>
      <c r="N149" s="6">
        <v>1500</v>
      </c>
      <c r="O149" s="1">
        <v>58524</v>
      </c>
      <c r="P149" s="1">
        <v>48770</v>
      </c>
      <c r="Q149" s="1">
        <v>4731.75</v>
      </c>
      <c r="R149" s="38">
        <f t="shared" si="27"/>
        <v>424.08695652173913</v>
      </c>
      <c r="S149" s="39">
        <f t="shared" si="28"/>
        <v>3.0217391304347827</v>
      </c>
      <c r="T149" s="39">
        <f t="shared" si="29"/>
        <v>3.5971223021582732</v>
      </c>
      <c r="U149" s="38">
        <f t="shared" si="30"/>
        <v>9754</v>
      </c>
      <c r="V149" s="40">
        <f t="shared" si="31"/>
        <v>0.16666666666666666</v>
      </c>
      <c r="W149" s="38">
        <f t="shared" si="32"/>
        <v>5022.25</v>
      </c>
      <c r="X149" s="40">
        <f t="shared" si="33"/>
        <v>8.5815221105871101E-2</v>
      </c>
      <c r="Y149" s="18">
        <f t="shared" si="34"/>
        <v>201</v>
      </c>
      <c r="Z149" s="18">
        <f t="shared" si="35"/>
        <v>155</v>
      </c>
      <c r="AA149" s="18">
        <f t="shared" si="36"/>
        <v>183</v>
      </c>
    </row>
    <row r="150" spans="1:27" x14ac:dyDescent="0.25">
      <c r="A150" s="18" t="str">
        <f t="shared" si="37"/>
        <v>Debbie Wong</v>
      </c>
      <c r="B150" s="18">
        <f t="shared" si="38"/>
        <v>4</v>
      </c>
      <c r="C150" s="18" t="str">
        <f t="shared" si="39"/>
        <v>2022Debbie Wong4</v>
      </c>
      <c r="D150" s="12">
        <v>2022</v>
      </c>
      <c r="E150" t="s">
        <v>395</v>
      </c>
      <c r="F150">
        <v>884431</v>
      </c>
      <c r="G150" t="s">
        <v>172</v>
      </c>
      <c r="H150" s="15">
        <v>1</v>
      </c>
      <c r="I150" s="15">
        <v>4</v>
      </c>
      <c r="J150" t="s">
        <v>2</v>
      </c>
      <c r="K150" t="s">
        <v>3</v>
      </c>
      <c r="L150" s="6">
        <v>95</v>
      </c>
      <c r="M150" s="6">
        <v>311</v>
      </c>
      <c r="N150" s="6">
        <v>1536</v>
      </c>
      <c r="O150" s="1">
        <v>55848.464</v>
      </c>
      <c r="P150" s="1">
        <v>49864.7</v>
      </c>
      <c r="Q150" s="1">
        <v>3283.25</v>
      </c>
      <c r="R150" s="38">
        <f t="shared" si="27"/>
        <v>587.87856842105259</v>
      </c>
      <c r="S150" s="39">
        <f t="shared" si="28"/>
        <v>3.2736842105263158</v>
      </c>
      <c r="T150" s="39">
        <f t="shared" si="29"/>
        <v>4.938906752411576</v>
      </c>
      <c r="U150" s="38">
        <f t="shared" si="30"/>
        <v>5983.7640000000029</v>
      </c>
      <c r="V150" s="40">
        <f t="shared" si="31"/>
        <v>0.10714285714285719</v>
      </c>
      <c r="W150" s="38">
        <f t="shared" si="32"/>
        <v>2700.5140000000029</v>
      </c>
      <c r="X150" s="40">
        <f t="shared" si="33"/>
        <v>4.8354311051419477E-2</v>
      </c>
      <c r="Y150" s="18">
        <f t="shared" si="34"/>
        <v>215</v>
      </c>
      <c r="Z150" s="18">
        <f t="shared" si="35"/>
        <v>280</v>
      </c>
      <c r="AA150" s="18">
        <f t="shared" si="36"/>
        <v>303</v>
      </c>
    </row>
    <row r="151" spans="1:27" x14ac:dyDescent="0.25">
      <c r="A151" s="18" t="str">
        <f t="shared" si="37"/>
        <v>Debbie Wong</v>
      </c>
      <c r="B151" s="18">
        <f t="shared" si="38"/>
        <v>5</v>
      </c>
      <c r="C151" s="18" t="str">
        <f t="shared" si="39"/>
        <v>2022Debbie Wong5</v>
      </c>
      <c r="D151" s="12">
        <v>2022</v>
      </c>
      <c r="E151" t="s">
        <v>395</v>
      </c>
      <c r="F151">
        <v>202854</v>
      </c>
      <c r="G151" t="s">
        <v>50</v>
      </c>
      <c r="H151" s="15">
        <v>1</v>
      </c>
      <c r="I151" s="15">
        <v>1</v>
      </c>
      <c r="J151" t="s">
        <v>9</v>
      </c>
      <c r="K151" t="s">
        <v>3</v>
      </c>
      <c r="L151" s="6">
        <v>95</v>
      </c>
      <c r="M151" s="6">
        <v>293</v>
      </c>
      <c r="N151" s="6">
        <v>1320</v>
      </c>
      <c r="O151" s="1">
        <v>54207.16</v>
      </c>
      <c r="P151" s="1">
        <v>40248.300000000003</v>
      </c>
      <c r="Q151" s="1">
        <v>3261.25</v>
      </c>
      <c r="R151" s="38">
        <f t="shared" si="27"/>
        <v>570.6016842105264</v>
      </c>
      <c r="S151" s="39">
        <f t="shared" si="28"/>
        <v>3.0842105263157893</v>
      </c>
      <c r="T151" s="39">
        <f t="shared" si="29"/>
        <v>4.5051194539249151</v>
      </c>
      <c r="U151" s="38">
        <f t="shared" si="30"/>
        <v>13958.86</v>
      </c>
      <c r="V151" s="40">
        <f t="shared" si="31"/>
        <v>0.25750952457203069</v>
      </c>
      <c r="W151" s="38">
        <f t="shared" si="32"/>
        <v>10697.61</v>
      </c>
      <c r="X151" s="40">
        <f t="shared" si="33"/>
        <v>0.19734680806004226</v>
      </c>
      <c r="Y151" s="18">
        <f t="shared" si="34"/>
        <v>221</v>
      </c>
      <c r="Z151" s="18">
        <f t="shared" si="35"/>
        <v>87</v>
      </c>
      <c r="AA151" s="18">
        <f t="shared" si="36"/>
        <v>70</v>
      </c>
    </row>
    <row r="152" spans="1:27" x14ac:dyDescent="0.25">
      <c r="A152" s="18" t="str">
        <f t="shared" si="37"/>
        <v>Debbie Wong</v>
      </c>
      <c r="B152" s="18">
        <f t="shared" si="38"/>
        <v>6</v>
      </c>
      <c r="C152" s="18" t="str">
        <f t="shared" si="39"/>
        <v>2022Debbie Wong6</v>
      </c>
      <c r="D152" s="12">
        <v>2022</v>
      </c>
      <c r="E152" t="s">
        <v>395</v>
      </c>
      <c r="F152">
        <v>128453</v>
      </c>
      <c r="G152" t="s">
        <v>130</v>
      </c>
      <c r="H152" s="15">
        <v>1</v>
      </c>
      <c r="I152" s="15">
        <v>1</v>
      </c>
      <c r="J152" t="s">
        <v>2</v>
      </c>
      <c r="K152" t="s">
        <v>3</v>
      </c>
      <c r="L152" s="6">
        <v>131</v>
      </c>
      <c r="M152" s="6">
        <v>286</v>
      </c>
      <c r="N152" s="6">
        <v>1225</v>
      </c>
      <c r="O152" s="1">
        <v>42221.622000000003</v>
      </c>
      <c r="P152" s="1">
        <v>36397.949999999997</v>
      </c>
      <c r="Q152" s="1">
        <v>4371.74999999999</v>
      </c>
      <c r="R152" s="38">
        <f t="shared" si="27"/>
        <v>322.30245801526718</v>
      </c>
      <c r="S152" s="39">
        <f t="shared" si="28"/>
        <v>2.1832061068702289</v>
      </c>
      <c r="T152" s="39">
        <f t="shared" si="29"/>
        <v>4.2832167832167833</v>
      </c>
      <c r="U152" s="38">
        <f t="shared" si="30"/>
        <v>5823.6720000000059</v>
      </c>
      <c r="V152" s="40">
        <f t="shared" si="31"/>
        <v>0.13793103448275876</v>
      </c>
      <c r="W152" s="38">
        <f t="shared" si="32"/>
        <v>1451.9220000000159</v>
      </c>
      <c r="X152" s="40">
        <f t="shared" si="33"/>
        <v>3.4388115169995501E-2</v>
      </c>
      <c r="Y152" s="18">
        <f t="shared" si="34"/>
        <v>270</v>
      </c>
      <c r="Z152" s="18">
        <f t="shared" si="35"/>
        <v>285</v>
      </c>
      <c r="AA152" s="18">
        <f t="shared" si="36"/>
        <v>411</v>
      </c>
    </row>
    <row r="153" spans="1:27" x14ac:dyDescent="0.25">
      <c r="A153" s="18" t="str">
        <f t="shared" si="37"/>
        <v>Debbie Wong</v>
      </c>
      <c r="B153" s="18">
        <f t="shared" si="38"/>
        <v>7</v>
      </c>
      <c r="C153" s="18" t="str">
        <f t="shared" si="39"/>
        <v>2022Debbie Wong7</v>
      </c>
      <c r="D153" s="12">
        <v>2022</v>
      </c>
      <c r="E153" t="s">
        <v>395</v>
      </c>
      <c r="F153">
        <v>423877</v>
      </c>
      <c r="G153" t="s">
        <v>88</v>
      </c>
      <c r="H153" s="15">
        <v>1</v>
      </c>
      <c r="I153" s="15">
        <v>4</v>
      </c>
      <c r="J153" t="s">
        <v>2</v>
      </c>
      <c r="K153" t="s">
        <v>3</v>
      </c>
      <c r="L153" s="6">
        <v>109</v>
      </c>
      <c r="M153" s="6">
        <v>229</v>
      </c>
      <c r="N153" s="6">
        <v>1122</v>
      </c>
      <c r="O153" s="1">
        <v>39144.120000000003</v>
      </c>
      <c r="P153" s="1">
        <v>32620.1</v>
      </c>
      <c r="Q153" s="1">
        <v>3629.25</v>
      </c>
      <c r="R153" s="38">
        <f t="shared" si="27"/>
        <v>359.12036697247709</v>
      </c>
      <c r="S153" s="39">
        <f t="shared" si="28"/>
        <v>2.1009174311926606</v>
      </c>
      <c r="T153" s="39">
        <f t="shared" si="29"/>
        <v>4.8995633187772922</v>
      </c>
      <c r="U153" s="38">
        <f t="shared" si="30"/>
        <v>6524.0200000000041</v>
      </c>
      <c r="V153" s="40">
        <f t="shared" si="31"/>
        <v>0.16666666666666677</v>
      </c>
      <c r="W153" s="38">
        <f t="shared" si="32"/>
        <v>2894.7700000000041</v>
      </c>
      <c r="X153" s="40">
        <f t="shared" si="33"/>
        <v>7.3951592218703704E-2</v>
      </c>
      <c r="Y153" s="18">
        <f t="shared" si="34"/>
        <v>284</v>
      </c>
      <c r="Z153" s="18">
        <f t="shared" si="35"/>
        <v>258</v>
      </c>
      <c r="AA153" s="18">
        <f t="shared" si="36"/>
        <v>286</v>
      </c>
    </row>
    <row r="154" spans="1:27" x14ac:dyDescent="0.25">
      <c r="A154" s="18" t="str">
        <f t="shared" si="37"/>
        <v>Debbie Wong</v>
      </c>
      <c r="B154" s="18">
        <f t="shared" si="38"/>
        <v>8</v>
      </c>
      <c r="C154" s="18" t="str">
        <f t="shared" si="39"/>
        <v>2022Debbie Wong8</v>
      </c>
      <c r="D154" s="12">
        <v>2022</v>
      </c>
      <c r="E154" t="s">
        <v>395</v>
      </c>
      <c r="F154">
        <v>370695</v>
      </c>
      <c r="G154" t="s">
        <v>94</v>
      </c>
      <c r="H154" s="15">
        <v>1</v>
      </c>
      <c r="I154" s="15">
        <v>1</v>
      </c>
      <c r="J154" t="s">
        <v>9</v>
      </c>
      <c r="K154" t="s">
        <v>3</v>
      </c>
      <c r="L154" s="6">
        <v>86</v>
      </c>
      <c r="M154" s="6">
        <v>197</v>
      </c>
      <c r="N154" s="6">
        <v>885</v>
      </c>
      <c r="O154" s="1">
        <v>37018.205000000002</v>
      </c>
      <c r="P154" s="1">
        <v>25982.5</v>
      </c>
      <c r="Q154" s="1">
        <v>2881.6</v>
      </c>
      <c r="R154" s="38">
        <f t="shared" si="27"/>
        <v>430.44424418604655</v>
      </c>
      <c r="S154" s="39">
        <f t="shared" si="28"/>
        <v>2.2906976744186047</v>
      </c>
      <c r="T154" s="39">
        <f t="shared" si="29"/>
        <v>4.4923857868020303</v>
      </c>
      <c r="U154" s="38">
        <f t="shared" si="30"/>
        <v>11035.705000000002</v>
      </c>
      <c r="V154" s="40">
        <f t="shared" si="31"/>
        <v>0.29811561635687095</v>
      </c>
      <c r="W154" s="38">
        <f t="shared" si="32"/>
        <v>8154.1050000000014</v>
      </c>
      <c r="X154" s="40">
        <f t="shared" si="33"/>
        <v>0.22027283602757078</v>
      </c>
      <c r="Y154" s="18">
        <f t="shared" si="34"/>
        <v>296</v>
      </c>
      <c r="Z154" s="18">
        <f t="shared" si="35"/>
        <v>138</v>
      </c>
      <c r="AA154" s="18">
        <f t="shared" si="36"/>
        <v>100</v>
      </c>
    </row>
    <row r="155" spans="1:27" x14ac:dyDescent="0.25">
      <c r="A155" s="18" t="str">
        <f t="shared" si="37"/>
        <v>Debbie Wong</v>
      </c>
      <c r="B155" s="18">
        <f t="shared" si="38"/>
        <v>9</v>
      </c>
      <c r="C155" s="18" t="str">
        <f t="shared" si="39"/>
        <v>2022Debbie Wong9</v>
      </c>
      <c r="D155" s="12">
        <v>2022</v>
      </c>
      <c r="E155" t="s">
        <v>395</v>
      </c>
      <c r="F155">
        <v>636281</v>
      </c>
      <c r="G155" t="s">
        <v>171</v>
      </c>
      <c r="H155" s="15">
        <v>1</v>
      </c>
      <c r="I155" s="15">
        <v>1</v>
      </c>
      <c r="J155" t="s">
        <v>2</v>
      </c>
      <c r="K155" t="s">
        <v>3</v>
      </c>
      <c r="L155" s="6">
        <v>53</v>
      </c>
      <c r="M155" s="6">
        <v>148</v>
      </c>
      <c r="N155" s="6">
        <v>556</v>
      </c>
      <c r="O155" s="1">
        <v>26731.207999999999</v>
      </c>
      <c r="P155" s="1">
        <v>19367.75</v>
      </c>
      <c r="Q155" s="1">
        <v>1803.6</v>
      </c>
      <c r="R155" s="38">
        <f t="shared" si="27"/>
        <v>504.36241509433961</v>
      </c>
      <c r="S155" s="39">
        <f t="shared" si="28"/>
        <v>2.7924528301886791</v>
      </c>
      <c r="T155" s="39">
        <f t="shared" si="29"/>
        <v>3.7567567567567566</v>
      </c>
      <c r="U155" s="38">
        <f t="shared" si="30"/>
        <v>7363.4579999999987</v>
      </c>
      <c r="V155" s="40">
        <f t="shared" si="31"/>
        <v>0.27546297196894354</v>
      </c>
      <c r="W155" s="38">
        <f t="shared" si="32"/>
        <v>5559.8579999999984</v>
      </c>
      <c r="X155" s="40">
        <f t="shared" si="33"/>
        <v>0.20799127372021492</v>
      </c>
      <c r="Y155" s="18">
        <f t="shared" si="34"/>
        <v>341</v>
      </c>
      <c r="Z155" s="18">
        <f t="shared" si="35"/>
        <v>217</v>
      </c>
      <c r="AA155" s="18">
        <f t="shared" si="36"/>
        <v>164</v>
      </c>
    </row>
    <row r="156" spans="1:27" x14ac:dyDescent="0.25">
      <c r="A156" s="18" t="str">
        <f t="shared" si="37"/>
        <v>Debbie Wong</v>
      </c>
      <c r="B156" s="18">
        <f t="shared" si="38"/>
        <v>10</v>
      </c>
      <c r="C156" s="18" t="str">
        <f t="shared" si="39"/>
        <v>2022Debbie Wong10</v>
      </c>
      <c r="D156" s="12">
        <v>2022</v>
      </c>
      <c r="E156" t="s">
        <v>395</v>
      </c>
      <c r="F156">
        <v>135718</v>
      </c>
      <c r="G156" t="s">
        <v>295</v>
      </c>
      <c r="H156" s="15">
        <v>1</v>
      </c>
      <c r="I156" s="15">
        <v>1</v>
      </c>
      <c r="J156" t="s">
        <v>9</v>
      </c>
      <c r="K156" t="s">
        <v>3</v>
      </c>
      <c r="L156" s="6">
        <v>69</v>
      </c>
      <c r="M156" s="6">
        <v>124</v>
      </c>
      <c r="N156" s="6">
        <v>544</v>
      </c>
      <c r="O156" s="1">
        <v>26041.3632</v>
      </c>
      <c r="P156" s="1">
        <v>20328.099999999999</v>
      </c>
      <c r="Q156" s="1">
        <v>2274.3000000000002</v>
      </c>
      <c r="R156" s="38">
        <f t="shared" si="27"/>
        <v>377.41106086956523</v>
      </c>
      <c r="S156" s="39">
        <f t="shared" si="28"/>
        <v>1.7971014492753623</v>
      </c>
      <c r="T156" s="39">
        <f t="shared" si="29"/>
        <v>4.387096774193548</v>
      </c>
      <c r="U156" s="38">
        <f t="shared" si="30"/>
        <v>5713.2632000000012</v>
      </c>
      <c r="V156" s="40">
        <f t="shared" si="31"/>
        <v>0.21939186347971221</v>
      </c>
      <c r="W156" s="38">
        <f t="shared" si="32"/>
        <v>3438.9632000000011</v>
      </c>
      <c r="X156" s="40">
        <f t="shared" si="33"/>
        <v>0.13205772576452529</v>
      </c>
      <c r="Y156" s="18">
        <f t="shared" si="34"/>
        <v>349</v>
      </c>
      <c r="Z156" s="18">
        <f t="shared" si="35"/>
        <v>291</v>
      </c>
      <c r="AA156" s="18">
        <f t="shared" si="36"/>
        <v>255</v>
      </c>
    </row>
    <row r="157" spans="1:27" x14ac:dyDescent="0.25">
      <c r="A157" s="18" t="str">
        <f t="shared" si="37"/>
        <v>Debbie Wong</v>
      </c>
      <c r="B157" s="18">
        <f t="shared" si="38"/>
        <v>11</v>
      </c>
      <c r="C157" s="18" t="str">
        <f t="shared" si="39"/>
        <v>2022Debbie Wong11</v>
      </c>
      <c r="D157" s="12">
        <v>2022</v>
      </c>
      <c r="E157" t="s">
        <v>395</v>
      </c>
      <c r="F157">
        <v>459139</v>
      </c>
      <c r="G157" t="s">
        <v>230</v>
      </c>
      <c r="H157" s="15">
        <v>1</v>
      </c>
      <c r="I157" s="15">
        <v>1</v>
      </c>
      <c r="J157" t="s">
        <v>2</v>
      </c>
      <c r="K157" t="s">
        <v>10</v>
      </c>
      <c r="L157" s="6">
        <v>61</v>
      </c>
      <c r="M157" s="6">
        <v>125</v>
      </c>
      <c r="N157" s="6">
        <v>278</v>
      </c>
      <c r="O157" s="1">
        <v>10563.83</v>
      </c>
      <c r="P157" s="1">
        <v>9106.75</v>
      </c>
      <c r="Q157" s="1">
        <v>2027.4</v>
      </c>
      <c r="R157" s="38">
        <f t="shared" si="27"/>
        <v>173.17754098360655</v>
      </c>
      <c r="S157" s="39">
        <f t="shared" si="28"/>
        <v>2.0491803278688523</v>
      </c>
      <c r="T157" s="39">
        <f t="shared" si="29"/>
        <v>2.2240000000000002</v>
      </c>
      <c r="U157" s="38">
        <f t="shared" si="30"/>
        <v>1457.08</v>
      </c>
      <c r="V157" s="40">
        <f t="shared" si="31"/>
        <v>0.13793103448275862</v>
      </c>
      <c r="W157" s="38">
        <f t="shared" si="32"/>
        <v>-570.32000000000016</v>
      </c>
      <c r="X157" s="40">
        <f t="shared" si="33"/>
        <v>-5.3987994884431137E-2</v>
      </c>
      <c r="Y157" s="18">
        <f t="shared" si="34"/>
        <v>517</v>
      </c>
      <c r="Z157" s="18">
        <f t="shared" si="35"/>
        <v>636</v>
      </c>
      <c r="AA157" s="18">
        <f t="shared" si="36"/>
        <v>937</v>
      </c>
    </row>
    <row r="158" spans="1:27" x14ac:dyDescent="0.25">
      <c r="A158" s="18" t="str">
        <f t="shared" si="37"/>
        <v>Debbie Wong</v>
      </c>
      <c r="B158" s="18">
        <f t="shared" si="38"/>
        <v>12</v>
      </c>
      <c r="C158" s="18" t="str">
        <f t="shared" si="39"/>
        <v>2022Debbie Wong12</v>
      </c>
      <c r="D158" s="12">
        <v>2022</v>
      </c>
      <c r="E158" t="s">
        <v>395</v>
      </c>
      <c r="F158">
        <v>350201</v>
      </c>
      <c r="G158" t="s">
        <v>85</v>
      </c>
      <c r="H158" s="15">
        <v>1</v>
      </c>
      <c r="I158" s="15">
        <v>1</v>
      </c>
      <c r="J158" t="s">
        <v>9</v>
      </c>
      <c r="K158" t="s">
        <v>10</v>
      </c>
      <c r="L158" s="6">
        <v>44</v>
      </c>
      <c r="M158" s="6">
        <v>62</v>
      </c>
      <c r="N158" s="6">
        <v>218</v>
      </c>
      <c r="O158" s="1">
        <v>9606.8304000000007</v>
      </c>
      <c r="P158" s="1">
        <v>6729.35</v>
      </c>
      <c r="Q158" s="1">
        <v>1432.2</v>
      </c>
      <c r="R158" s="38">
        <f t="shared" si="27"/>
        <v>218.33705454545455</v>
      </c>
      <c r="S158" s="39">
        <f t="shared" si="28"/>
        <v>1.4090909090909092</v>
      </c>
      <c r="T158" s="39">
        <f t="shared" si="29"/>
        <v>3.5161290322580645</v>
      </c>
      <c r="U158" s="38">
        <f t="shared" si="30"/>
        <v>2877.4804000000004</v>
      </c>
      <c r="V158" s="40">
        <f t="shared" si="31"/>
        <v>0.29952443003469698</v>
      </c>
      <c r="W158" s="38">
        <f t="shared" si="32"/>
        <v>1445.2804000000003</v>
      </c>
      <c r="X158" s="40">
        <f t="shared" si="33"/>
        <v>0.15044300147112</v>
      </c>
      <c r="Y158" s="18">
        <f t="shared" si="34"/>
        <v>547</v>
      </c>
      <c r="Z158" s="18">
        <f t="shared" si="35"/>
        <v>456</v>
      </c>
      <c r="AA158" s="18">
        <f t="shared" si="36"/>
        <v>414</v>
      </c>
    </row>
    <row r="159" spans="1:27" x14ac:dyDescent="0.25">
      <c r="A159" s="18" t="str">
        <f t="shared" si="37"/>
        <v>Dora Tsai</v>
      </c>
      <c r="B159" s="18">
        <f t="shared" si="38"/>
        <v>1</v>
      </c>
      <c r="C159" s="18" t="str">
        <f t="shared" si="39"/>
        <v>2022Dora Tsai1</v>
      </c>
      <c r="D159" s="12">
        <v>2022</v>
      </c>
      <c r="E159" t="s">
        <v>402</v>
      </c>
      <c r="F159">
        <v>665523</v>
      </c>
      <c r="G159" t="s">
        <v>275</v>
      </c>
      <c r="H159" s="15">
        <v>2</v>
      </c>
      <c r="I159" s="15">
        <v>1</v>
      </c>
      <c r="J159" t="s">
        <v>2</v>
      </c>
      <c r="K159" t="s">
        <v>4</v>
      </c>
      <c r="L159" s="6">
        <v>118</v>
      </c>
      <c r="M159" s="6">
        <v>741</v>
      </c>
      <c r="N159" s="6">
        <v>3832</v>
      </c>
      <c r="O159" s="1">
        <v>144082.04199999999</v>
      </c>
      <c r="P159" s="1">
        <v>113986.5</v>
      </c>
      <c r="Q159" s="1">
        <v>4571.3</v>
      </c>
      <c r="R159" s="38">
        <f t="shared" si="27"/>
        <v>1221.034254237288</v>
      </c>
      <c r="S159" s="39">
        <f t="shared" si="28"/>
        <v>6.2796610169491522</v>
      </c>
      <c r="T159" s="39">
        <f t="shared" si="29"/>
        <v>5.1713900134952766</v>
      </c>
      <c r="U159" s="38">
        <f t="shared" si="30"/>
        <v>30095.541999999987</v>
      </c>
      <c r="V159" s="40">
        <f t="shared" si="31"/>
        <v>0.20887781421087848</v>
      </c>
      <c r="W159" s="38">
        <f t="shared" si="32"/>
        <v>25524.241999999987</v>
      </c>
      <c r="X159" s="40">
        <f t="shared" si="33"/>
        <v>0.17715075137538647</v>
      </c>
      <c r="Y159" s="18">
        <f t="shared" si="34"/>
        <v>60</v>
      </c>
      <c r="Z159" s="18">
        <f t="shared" si="35"/>
        <v>23</v>
      </c>
      <c r="AA159" s="18">
        <f t="shared" si="36"/>
        <v>20</v>
      </c>
    </row>
    <row r="160" spans="1:27" x14ac:dyDescent="0.25">
      <c r="A160" s="18" t="str">
        <f t="shared" si="37"/>
        <v>Dora Tsai</v>
      </c>
      <c r="B160" s="18">
        <f t="shared" si="38"/>
        <v>2</v>
      </c>
      <c r="C160" s="18" t="str">
        <f t="shared" si="39"/>
        <v>2022Dora Tsai2</v>
      </c>
      <c r="D160" s="12">
        <v>2022</v>
      </c>
      <c r="E160" t="s">
        <v>402</v>
      </c>
      <c r="F160">
        <v>190859</v>
      </c>
      <c r="G160" t="s">
        <v>16</v>
      </c>
      <c r="H160" s="15">
        <v>2</v>
      </c>
      <c r="I160" s="15">
        <v>2</v>
      </c>
      <c r="J160" t="s">
        <v>9</v>
      </c>
      <c r="K160" t="s">
        <v>4</v>
      </c>
      <c r="L160" s="6">
        <v>244</v>
      </c>
      <c r="M160" s="6">
        <v>719</v>
      </c>
      <c r="N160" s="6">
        <v>3835</v>
      </c>
      <c r="O160" s="1">
        <v>132706.89000000001</v>
      </c>
      <c r="P160" s="1">
        <v>122876.75</v>
      </c>
      <c r="Q160" s="1">
        <v>8590.65</v>
      </c>
      <c r="R160" s="38">
        <f t="shared" si="27"/>
        <v>543.88069672131155</v>
      </c>
      <c r="S160" s="39">
        <f t="shared" si="28"/>
        <v>2.9467213114754101</v>
      </c>
      <c r="T160" s="39">
        <f t="shared" si="29"/>
        <v>5.3337969401947145</v>
      </c>
      <c r="U160" s="38">
        <f t="shared" si="30"/>
        <v>9830.140000000014</v>
      </c>
      <c r="V160" s="40">
        <f t="shared" si="31"/>
        <v>7.4074074074074167E-2</v>
      </c>
      <c r="W160" s="38">
        <f t="shared" si="32"/>
        <v>1239.4900000000143</v>
      </c>
      <c r="X160" s="40">
        <f t="shared" si="33"/>
        <v>9.3400576262469438E-3</v>
      </c>
      <c r="Y160" s="18">
        <f t="shared" si="34"/>
        <v>63</v>
      </c>
      <c r="Z160" s="18">
        <f t="shared" si="35"/>
        <v>153</v>
      </c>
      <c r="AA160" s="18">
        <f t="shared" si="36"/>
        <v>450</v>
      </c>
    </row>
    <row r="161" spans="1:27" x14ac:dyDescent="0.25">
      <c r="A161" s="18" t="str">
        <f t="shared" si="37"/>
        <v>Dora Tsai</v>
      </c>
      <c r="B161" s="18">
        <f t="shared" si="38"/>
        <v>3</v>
      </c>
      <c r="C161" s="18" t="str">
        <f t="shared" si="39"/>
        <v>2022Dora Tsai3</v>
      </c>
      <c r="D161" s="12">
        <v>2022</v>
      </c>
      <c r="E161" t="s">
        <v>402</v>
      </c>
      <c r="F161">
        <v>333866</v>
      </c>
      <c r="G161" t="s">
        <v>285</v>
      </c>
      <c r="H161" s="15">
        <v>2</v>
      </c>
      <c r="I161" s="15">
        <v>3</v>
      </c>
      <c r="J161" t="s">
        <v>2</v>
      </c>
      <c r="K161" t="s">
        <v>4</v>
      </c>
      <c r="L161" s="6">
        <v>115</v>
      </c>
      <c r="M161" s="6">
        <v>644</v>
      </c>
      <c r="N161" s="6">
        <v>3801</v>
      </c>
      <c r="O161" s="1">
        <v>128529.13400000001</v>
      </c>
      <c r="P161" s="1">
        <v>121253.9</v>
      </c>
      <c r="Q161" s="1">
        <v>4384.55</v>
      </c>
      <c r="R161" s="38">
        <f t="shared" si="27"/>
        <v>1117.6446434782608</v>
      </c>
      <c r="S161" s="39">
        <f t="shared" si="28"/>
        <v>5.6</v>
      </c>
      <c r="T161" s="39">
        <f t="shared" si="29"/>
        <v>5.9021739130434785</v>
      </c>
      <c r="U161" s="38">
        <f t="shared" si="30"/>
        <v>7275.2340000000113</v>
      </c>
      <c r="V161" s="40">
        <f t="shared" si="31"/>
        <v>5.6603773584905745E-2</v>
      </c>
      <c r="W161" s="38">
        <f t="shared" si="32"/>
        <v>2890.6840000000111</v>
      </c>
      <c r="X161" s="40">
        <f t="shared" si="33"/>
        <v>2.2490496201429407E-2</v>
      </c>
      <c r="Y161" s="18">
        <f t="shared" si="34"/>
        <v>67</v>
      </c>
      <c r="Z161" s="18">
        <f t="shared" si="35"/>
        <v>225</v>
      </c>
      <c r="AA161" s="18">
        <f t="shared" si="36"/>
        <v>287</v>
      </c>
    </row>
    <row r="162" spans="1:27" x14ac:dyDescent="0.25">
      <c r="A162" s="18" t="str">
        <f t="shared" si="37"/>
        <v>Dora Tsai</v>
      </c>
      <c r="B162" s="18">
        <f t="shared" si="38"/>
        <v>4</v>
      </c>
      <c r="C162" s="18" t="str">
        <f t="shared" si="39"/>
        <v>2022Dora Tsai4</v>
      </c>
      <c r="D162" s="12">
        <v>2022</v>
      </c>
      <c r="E162" t="s">
        <v>402</v>
      </c>
      <c r="F162">
        <v>551554</v>
      </c>
      <c r="G162" t="s">
        <v>138</v>
      </c>
      <c r="H162" s="15">
        <v>2</v>
      </c>
      <c r="I162" s="15">
        <v>2</v>
      </c>
      <c r="J162" t="s">
        <v>9</v>
      </c>
      <c r="K162" t="s">
        <v>3</v>
      </c>
      <c r="L162" s="6">
        <v>249</v>
      </c>
      <c r="M162" s="6">
        <v>475</v>
      </c>
      <c r="N162" s="6">
        <v>1797</v>
      </c>
      <c r="O162" s="1">
        <v>62983.817999999897</v>
      </c>
      <c r="P162" s="1">
        <v>52532.65</v>
      </c>
      <c r="Q162" s="1">
        <v>8487.2000000000098</v>
      </c>
      <c r="R162" s="38">
        <f t="shared" si="27"/>
        <v>252.94706024096345</v>
      </c>
      <c r="S162" s="39">
        <f t="shared" si="28"/>
        <v>1.9076305220883534</v>
      </c>
      <c r="T162" s="39">
        <f t="shared" si="29"/>
        <v>3.7831578947368421</v>
      </c>
      <c r="U162" s="38">
        <f t="shared" si="30"/>
        <v>10451.167999999896</v>
      </c>
      <c r="V162" s="40">
        <f t="shared" si="31"/>
        <v>0.16593417693414383</v>
      </c>
      <c r="W162" s="38">
        <f t="shared" si="32"/>
        <v>1963.9679999998862</v>
      </c>
      <c r="X162" s="40">
        <f t="shared" si="33"/>
        <v>3.1182104584385299E-2</v>
      </c>
      <c r="Y162" s="18">
        <f t="shared" si="34"/>
        <v>179</v>
      </c>
      <c r="Z162" s="18">
        <f t="shared" si="35"/>
        <v>146</v>
      </c>
      <c r="AA162" s="18">
        <f t="shared" si="36"/>
        <v>359</v>
      </c>
    </row>
    <row r="163" spans="1:27" x14ac:dyDescent="0.25">
      <c r="A163" s="18" t="str">
        <f t="shared" si="37"/>
        <v>Dora Tsai</v>
      </c>
      <c r="B163" s="18">
        <f t="shared" si="38"/>
        <v>5</v>
      </c>
      <c r="C163" s="18" t="str">
        <f t="shared" si="39"/>
        <v>2022Dora Tsai5</v>
      </c>
      <c r="D163" s="12">
        <v>2022</v>
      </c>
      <c r="E163" t="s">
        <v>402</v>
      </c>
      <c r="F163">
        <v>400575</v>
      </c>
      <c r="G163" t="s">
        <v>102</v>
      </c>
      <c r="H163" s="15">
        <v>1</v>
      </c>
      <c r="I163" s="15">
        <v>3</v>
      </c>
      <c r="J163" t="s">
        <v>2</v>
      </c>
      <c r="K163" t="s">
        <v>3</v>
      </c>
      <c r="L163" s="6">
        <v>97</v>
      </c>
      <c r="M163" s="6">
        <v>300</v>
      </c>
      <c r="N163" s="6">
        <v>1611</v>
      </c>
      <c r="O163" s="1">
        <v>56678.64</v>
      </c>
      <c r="P163" s="1">
        <v>47232.2</v>
      </c>
      <c r="Q163" s="1">
        <v>3331.5</v>
      </c>
      <c r="R163" s="38">
        <f t="shared" si="27"/>
        <v>584.31587628865975</v>
      </c>
      <c r="S163" s="39">
        <f t="shared" si="28"/>
        <v>3.0927835051546393</v>
      </c>
      <c r="T163" s="39">
        <f t="shared" si="29"/>
        <v>5.37</v>
      </c>
      <c r="U163" s="38">
        <f t="shared" si="30"/>
        <v>9446.4400000000023</v>
      </c>
      <c r="V163" s="40">
        <f t="shared" si="31"/>
        <v>0.16666666666666671</v>
      </c>
      <c r="W163" s="38">
        <f t="shared" si="32"/>
        <v>6114.9400000000023</v>
      </c>
      <c r="X163" s="40">
        <f t="shared" si="33"/>
        <v>0.10788790980164666</v>
      </c>
      <c r="Y163" s="18">
        <f t="shared" si="34"/>
        <v>211</v>
      </c>
      <c r="Z163" s="18">
        <f t="shared" si="35"/>
        <v>161</v>
      </c>
      <c r="AA163" s="18">
        <f t="shared" si="36"/>
        <v>147</v>
      </c>
    </row>
    <row r="164" spans="1:27" x14ac:dyDescent="0.25">
      <c r="A164" s="18" t="str">
        <f t="shared" si="37"/>
        <v>Dora Tsai</v>
      </c>
      <c r="B164" s="18">
        <f t="shared" si="38"/>
        <v>6</v>
      </c>
      <c r="C164" s="18" t="str">
        <f t="shared" si="39"/>
        <v>2022Dora Tsai6</v>
      </c>
      <c r="D164" s="12">
        <v>2022</v>
      </c>
      <c r="E164" t="s">
        <v>402</v>
      </c>
      <c r="F164">
        <v>678432</v>
      </c>
      <c r="G164" t="s">
        <v>324</v>
      </c>
      <c r="H164" s="15">
        <v>2</v>
      </c>
      <c r="I164" s="15">
        <v>2</v>
      </c>
      <c r="J164" t="s">
        <v>9</v>
      </c>
      <c r="K164" t="s">
        <v>3</v>
      </c>
      <c r="L164" s="6">
        <v>246</v>
      </c>
      <c r="M164" s="6">
        <v>336</v>
      </c>
      <c r="N164" s="6">
        <v>1532</v>
      </c>
      <c r="O164" s="1">
        <v>56613.767999999996</v>
      </c>
      <c r="P164" s="1">
        <v>49661.2</v>
      </c>
      <c r="Q164" s="1">
        <v>8241.6000000000295</v>
      </c>
      <c r="R164" s="38">
        <f t="shared" si="27"/>
        <v>230.1372682926829</v>
      </c>
      <c r="S164" s="39">
        <f t="shared" si="28"/>
        <v>1.3658536585365855</v>
      </c>
      <c r="T164" s="39">
        <f t="shared" si="29"/>
        <v>4.5595238095238093</v>
      </c>
      <c r="U164" s="38">
        <f t="shared" si="30"/>
        <v>6952.5679999999993</v>
      </c>
      <c r="V164" s="40">
        <f t="shared" si="31"/>
        <v>0.12280701754385964</v>
      </c>
      <c r="W164" s="38">
        <f t="shared" si="32"/>
        <v>-1289.0320000000302</v>
      </c>
      <c r="X164" s="40">
        <f t="shared" si="33"/>
        <v>-2.2768878411343868E-2</v>
      </c>
      <c r="Y164" s="18">
        <f t="shared" si="34"/>
        <v>212</v>
      </c>
      <c r="Z164" s="18">
        <f t="shared" si="35"/>
        <v>244</v>
      </c>
      <c r="AA164" s="18">
        <f t="shared" si="36"/>
        <v>968</v>
      </c>
    </row>
    <row r="165" spans="1:27" x14ac:dyDescent="0.25">
      <c r="A165" s="18" t="str">
        <f t="shared" si="37"/>
        <v>Dora Tsai</v>
      </c>
      <c r="B165" s="18">
        <f t="shared" si="38"/>
        <v>7</v>
      </c>
      <c r="C165" s="18" t="str">
        <f t="shared" si="39"/>
        <v>2022Dora Tsai7</v>
      </c>
      <c r="D165" s="12">
        <v>2022</v>
      </c>
      <c r="E165" t="s">
        <v>402</v>
      </c>
      <c r="F165">
        <v>864241</v>
      </c>
      <c r="G165" t="s">
        <v>129</v>
      </c>
      <c r="H165" s="15">
        <v>2</v>
      </c>
      <c r="I165" s="15">
        <v>2</v>
      </c>
      <c r="J165" t="s">
        <v>2</v>
      </c>
      <c r="K165" t="s">
        <v>3</v>
      </c>
      <c r="L165" s="6">
        <v>45</v>
      </c>
      <c r="M165" s="6">
        <v>265</v>
      </c>
      <c r="N165" s="6">
        <v>1424</v>
      </c>
      <c r="O165" s="1">
        <v>50683.434999999998</v>
      </c>
      <c r="P165" s="1">
        <v>46075.85</v>
      </c>
      <c r="Q165" s="1">
        <v>1722.15</v>
      </c>
      <c r="R165" s="38">
        <f t="shared" si="27"/>
        <v>1126.2985555555556</v>
      </c>
      <c r="S165" s="39">
        <f t="shared" si="28"/>
        <v>5.8888888888888893</v>
      </c>
      <c r="T165" s="39">
        <f t="shared" si="29"/>
        <v>5.3735849056603771</v>
      </c>
      <c r="U165" s="38">
        <f t="shared" si="30"/>
        <v>4607.5849999999991</v>
      </c>
      <c r="V165" s="40">
        <f t="shared" si="31"/>
        <v>9.0909090909090898E-2</v>
      </c>
      <c r="W165" s="38">
        <f t="shared" si="32"/>
        <v>2885.434999999999</v>
      </c>
      <c r="X165" s="40">
        <f t="shared" si="33"/>
        <v>5.693053361517425E-2</v>
      </c>
      <c r="Y165" s="18">
        <f t="shared" si="34"/>
        <v>235</v>
      </c>
      <c r="Z165" s="18">
        <f t="shared" si="35"/>
        <v>330</v>
      </c>
      <c r="AA165" s="18">
        <f t="shared" si="36"/>
        <v>288</v>
      </c>
    </row>
    <row r="166" spans="1:27" x14ac:dyDescent="0.25">
      <c r="A166" s="18" t="str">
        <f t="shared" si="37"/>
        <v>Dora Tsai</v>
      </c>
      <c r="B166" s="18">
        <f t="shared" si="38"/>
        <v>8</v>
      </c>
      <c r="C166" s="18" t="str">
        <f t="shared" si="39"/>
        <v>2022Dora Tsai8</v>
      </c>
      <c r="D166" s="12">
        <v>2022</v>
      </c>
      <c r="E166" t="s">
        <v>402</v>
      </c>
      <c r="F166">
        <v>128453</v>
      </c>
      <c r="G166" t="s">
        <v>130</v>
      </c>
      <c r="H166" s="15">
        <v>2</v>
      </c>
      <c r="I166" s="15">
        <v>1</v>
      </c>
      <c r="J166" t="s">
        <v>2</v>
      </c>
      <c r="K166" t="s">
        <v>3</v>
      </c>
      <c r="L166" s="6">
        <v>12</v>
      </c>
      <c r="M166" s="6">
        <v>162</v>
      </c>
      <c r="N166" s="6">
        <v>719</v>
      </c>
      <c r="O166" s="1">
        <v>29382.626</v>
      </c>
      <c r="P166" s="1">
        <v>25329.85</v>
      </c>
      <c r="Q166" s="1">
        <v>528.70000000000005</v>
      </c>
      <c r="R166" s="38">
        <f t="shared" si="27"/>
        <v>2448.5521666666668</v>
      </c>
      <c r="S166" s="39">
        <f t="shared" si="28"/>
        <v>13.5</v>
      </c>
      <c r="T166" s="39">
        <f t="shared" si="29"/>
        <v>4.4382716049382713</v>
      </c>
      <c r="U166" s="38">
        <f t="shared" si="30"/>
        <v>4052.7760000000017</v>
      </c>
      <c r="V166" s="40">
        <f t="shared" si="31"/>
        <v>0.13793103448275867</v>
      </c>
      <c r="W166" s="38">
        <f t="shared" si="32"/>
        <v>3524.0760000000018</v>
      </c>
      <c r="X166" s="40">
        <f t="shared" si="33"/>
        <v>0.11993740790901405</v>
      </c>
      <c r="Y166" s="18">
        <f t="shared" si="34"/>
        <v>327</v>
      </c>
      <c r="Z166" s="18">
        <f t="shared" si="35"/>
        <v>363</v>
      </c>
      <c r="AA166" s="18">
        <f t="shared" si="36"/>
        <v>249</v>
      </c>
    </row>
    <row r="167" spans="1:27" x14ac:dyDescent="0.25">
      <c r="A167" s="18" t="str">
        <f t="shared" si="37"/>
        <v>Dora Tsai</v>
      </c>
      <c r="B167" s="18">
        <f t="shared" si="38"/>
        <v>9</v>
      </c>
      <c r="C167" s="18" t="str">
        <f t="shared" si="39"/>
        <v>2022Dora Tsai9</v>
      </c>
      <c r="D167" s="12">
        <v>2022</v>
      </c>
      <c r="E167" t="s">
        <v>402</v>
      </c>
      <c r="F167">
        <v>153936</v>
      </c>
      <c r="G167" t="s">
        <v>28</v>
      </c>
      <c r="H167" s="15">
        <v>1</v>
      </c>
      <c r="I167" s="15">
        <v>1</v>
      </c>
      <c r="J167" t="s">
        <v>9</v>
      </c>
      <c r="K167" t="s">
        <v>3</v>
      </c>
      <c r="L167" s="6">
        <v>35</v>
      </c>
      <c r="M167" s="6">
        <v>123</v>
      </c>
      <c r="N167" s="6">
        <v>503</v>
      </c>
      <c r="O167" s="1">
        <v>19475.258399999999</v>
      </c>
      <c r="P167" s="1">
        <v>13775.3</v>
      </c>
      <c r="Q167" s="1">
        <v>1219.2</v>
      </c>
      <c r="R167" s="38">
        <f t="shared" si="27"/>
        <v>556.43595428571427</v>
      </c>
      <c r="S167" s="39">
        <f t="shared" si="28"/>
        <v>3.5142857142857142</v>
      </c>
      <c r="T167" s="39">
        <f t="shared" si="29"/>
        <v>4.0894308943089435</v>
      </c>
      <c r="U167" s="38">
        <f t="shared" si="30"/>
        <v>5699.9583999999995</v>
      </c>
      <c r="V167" s="40">
        <f t="shared" si="31"/>
        <v>0.29267690743451186</v>
      </c>
      <c r="W167" s="38">
        <f t="shared" si="32"/>
        <v>4480.7583999999997</v>
      </c>
      <c r="X167" s="40">
        <f t="shared" si="33"/>
        <v>0.23007440045057373</v>
      </c>
      <c r="Y167" s="18">
        <f t="shared" si="34"/>
        <v>401</v>
      </c>
      <c r="Z167" s="18">
        <f t="shared" si="35"/>
        <v>293</v>
      </c>
      <c r="AA167" s="18">
        <f t="shared" si="36"/>
        <v>201</v>
      </c>
    </row>
    <row r="168" spans="1:27" x14ac:dyDescent="0.25">
      <c r="A168" s="18" t="str">
        <f t="shared" si="37"/>
        <v>Dora Tsai</v>
      </c>
      <c r="B168" s="18">
        <f t="shared" si="38"/>
        <v>10</v>
      </c>
      <c r="C168" s="18" t="str">
        <f t="shared" si="39"/>
        <v>2022Dora Tsai10</v>
      </c>
      <c r="D168" s="12">
        <v>2022</v>
      </c>
      <c r="E168" t="s">
        <v>402</v>
      </c>
      <c r="F168">
        <v>743099</v>
      </c>
      <c r="G168" t="s">
        <v>203</v>
      </c>
      <c r="H168" s="15">
        <v>1</v>
      </c>
      <c r="I168" s="15">
        <v>4</v>
      </c>
      <c r="J168" t="s">
        <v>2</v>
      </c>
      <c r="K168" t="s">
        <v>10</v>
      </c>
      <c r="L168" s="6">
        <v>32</v>
      </c>
      <c r="M168" s="6">
        <v>68</v>
      </c>
      <c r="N168" s="6">
        <v>260</v>
      </c>
      <c r="O168" s="1">
        <v>10291.799999999999</v>
      </c>
      <c r="P168" s="1">
        <v>8576.5</v>
      </c>
      <c r="Q168" s="1">
        <v>1066.8</v>
      </c>
      <c r="R168" s="38">
        <f t="shared" si="27"/>
        <v>321.61874999999998</v>
      </c>
      <c r="S168" s="39">
        <f t="shared" si="28"/>
        <v>2.125</v>
      </c>
      <c r="T168" s="39">
        <f t="shared" si="29"/>
        <v>3.8235294117647061</v>
      </c>
      <c r="U168" s="38">
        <f t="shared" si="30"/>
        <v>1715.2999999999993</v>
      </c>
      <c r="V168" s="40">
        <f t="shared" si="31"/>
        <v>0.1666666666666666</v>
      </c>
      <c r="W168" s="38">
        <f t="shared" si="32"/>
        <v>648.49999999999932</v>
      </c>
      <c r="X168" s="40">
        <f t="shared" si="33"/>
        <v>6.3011329407878056E-2</v>
      </c>
      <c r="Y168" s="18">
        <f t="shared" si="34"/>
        <v>523</v>
      </c>
      <c r="Z168" s="18">
        <f t="shared" si="35"/>
        <v>597</v>
      </c>
      <c r="AA168" s="18">
        <f t="shared" si="36"/>
        <v>579</v>
      </c>
    </row>
    <row r="169" spans="1:27" x14ac:dyDescent="0.25">
      <c r="A169" s="18" t="str">
        <f t="shared" si="37"/>
        <v>Dora Tsai</v>
      </c>
      <c r="B169" s="18">
        <f t="shared" si="38"/>
        <v>11</v>
      </c>
      <c r="C169" s="18" t="str">
        <f t="shared" si="39"/>
        <v>2022Dora Tsai11</v>
      </c>
      <c r="D169" s="12">
        <v>2022</v>
      </c>
      <c r="E169" t="s">
        <v>402</v>
      </c>
      <c r="F169">
        <v>879751</v>
      </c>
      <c r="G169" t="s">
        <v>244</v>
      </c>
      <c r="H169" s="15">
        <v>1</v>
      </c>
      <c r="I169" s="15">
        <v>1</v>
      </c>
      <c r="J169" t="s">
        <v>9</v>
      </c>
      <c r="K169" t="s">
        <v>10</v>
      </c>
      <c r="L169" s="6">
        <v>41</v>
      </c>
      <c r="M169" s="6">
        <v>41</v>
      </c>
      <c r="N169" s="6">
        <v>86</v>
      </c>
      <c r="O169" s="1">
        <v>3525.54</v>
      </c>
      <c r="P169" s="1">
        <v>2937.95</v>
      </c>
      <c r="Q169" s="1">
        <v>1316.1</v>
      </c>
      <c r="R169" s="38">
        <f t="shared" si="27"/>
        <v>85.988780487804874</v>
      </c>
      <c r="S169" s="39">
        <f t="shared" si="28"/>
        <v>1</v>
      </c>
      <c r="T169" s="39">
        <f t="shared" si="29"/>
        <v>2.0975609756097562</v>
      </c>
      <c r="U169" s="38">
        <f t="shared" si="30"/>
        <v>587.59000000000015</v>
      </c>
      <c r="V169" s="40">
        <f t="shared" si="31"/>
        <v>0.16666666666666671</v>
      </c>
      <c r="W169" s="38">
        <f t="shared" si="32"/>
        <v>-728.50999999999976</v>
      </c>
      <c r="X169" s="40">
        <f t="shared" si="33"/>
        <v>-0.20663784838634641</v>
      </c>
      <c r="Y169" s="18">
        <f t="shared" si="34"/>
        <v>802</v>
      </c>
      <c r="Z169" s="18">
        <f t="shared" si="35"/>
        <v>827</v>
      </c>
      <c r="AA169" s="18">
        <f t="shared" si="36"/>
        <v>949</v>
      </c>
    </row>
    <row r="170" spans="1:27" x14ac:dyDescent="0.25">
      <c r="A170" s="18" t="str">
        <f t="shared" si="37"/>
        <v>Gerald Wilson</v>
      </c>
      <c r="B170" s="18">
        <f t="shared" si="38"/>
        <v>1</v>
      </c>
      <c r="C170" s="18" t="str">
        <f t="shared" si="39"/>
        <v>2022Gerald Wilson1</v>
      </c>
      <c r="D170" s="12">
        <v>2022</v>
      </c>
      <c r="E170" t="s">
        <v>405</v>
      </c>
      <c r="F170">
        <v>857703</v>
      </c>
      <c r="G170" t="s">
        <v>34</v>
      </c>
      <c r="H170" s="15">
        <v>3</v>
      </c>
      <c r="I170" s="15">
        <v>3</v>
      </c>
      <c r="J170" t="s">
        <v>9</v>
      </c>
      <c r="K170" t="s">
        <v>6</v>
      </c>
      <c r="L170" s="6">
        <v>248</v>
      </c>
      <c r="M170" s="6">
        <v>888</v>
      </c>
      <c r="N170" s="6">
        <v>4691</v>
      </c>
      <c r="O170" s="1">
        <v>165483.23000000001</v>
      </c>
      <c r="P170" s="1">
        <v>150439.29999999999</v>
      </c>
      <c r="Q170" s="1">
        <v>9234.6000000000095</v>
      </c>
      <c r="R170" s="38">
        <f t="shared" si="27"/>
        <v>667.27108870967743</v>
      </c>
      <c r="S170" s="39">
        <f t="shared" si="28"/>
        <v>3.5806451612903225</v>
      </c>
      <c r="T170" s="39">
        <f t="shared" si="29"/>
        <v>5.2826576576576576</v>
      </c>
      <c r="U170" s="38">
        <f t="shared" si="30"/>
        <v>15043.930000000022</v>
      </c>
      <c r="V170" s="40">
        <f t="shared" si="31"/>
        <v>9.0909090909091037E-2</v>
      </c>
      <c r="W170" s="38">
        <f t="shared" si="32"/>
        <v>5809.3300000000127</v>
      </c>
      <c r="X170" s="40">
        <f t="shared" si="33"/>
        <v>3.5105249033391552E-2</v>
      </c>
      <c r="Y170" s="18">
        <f t="shared" si="34"/>
        <v>43</v>
      </c>
      <c r="Z170" s="18">
        <f t="shared" si="35"/>
        <v>78</v>
      </c>
      <c r="AA170" s="18">
        <f t="shared" si="36"/>
        <v>156</v>
      </c>
    </row>
    <row r="171" spans="1:27" x14ac:dyDescent="0.25">
      <c r="A171" s="18" t="str">
        <f t="shared" si="37"/>
        <v>Gerald Wilson</v>
      </c>
      <c r="B171" s="18">
        <f t="shared" si="38"/>
        <v>2</v>
      </c>
      <c r="C171" s="18" t="str">
        <f t="shared" si="39"/>
        <v>2022Gerald Wilson2</v>
      </c>
      <c r="D171" s="12">
        <v>2022</v>
      </c>
      <c r="E171" t="s">
        <v>405</v>
      </c>
      <c r="F171">
        <v>548541</v>
      </c>
      <c r="G171" t="s">
        <v>173</v>
      </c>
      <c r="H171" s="15">
        <v>3</v>
      </c>
      <c r="I171" s="15">
        <v>6</v>
      </c>
      <c r="J171" t="s">
        <v>2</v>
      </c>
      <c r="K171" t="s">
        <v>4</v>
      </c>
      <c r="L171" s="6">
        <v>137</v>
      </c>
      <c r="M171" s="6">
        <v>553</v>
      </c>
      <c r="N171" s="6">
        <v>3847</v>
      </c>
      <c r="O171" s="1">
        <v>147931.85920000001</v>
      </c>
      <c r="P171" s="1">
        <v>119565.8</v>
      </c>
      <c r="Q171" s="1">
        <v>5173.2</v>
      </c>
      <c r="R171" s="38">
        <f t="shared" si="27"/>
        <v>1079.7945927007299</v>
      </c>
      <c r="S171" s="39">
        <f t="shared" si="28"/>
        <v>4.0364963503649633</v>
      </c>
      <c r="T171" s="39">
        <f t="shared" si="29"/>
        <v>6.9566003616636527</v>
      </c>
      <c r="U171" s="38">
        <f t="shared" si="30"/>
        <v>28366.059200000003</v>
      </c>
      <c r="V171" s="40">
        <f t="shared" si="31"/>
        <v>0.19175084632479222</v>
      </c>
      <c r="W171" s="38">
        <f t="shared" si="32"/>
        <v>23192.859200000003</v>
      </c>
      <c r="X171" s="40">
        <f t="shared" si="33"/>
        <v>0.15678069163346256</v>
      </c>
      <c r="Y171" s="18">
        <f t="shared" si="34"/>
        <v>55</v>
      </c>
      <c r="Z171" s="18">
        <f t="shared" si="35"/>
        <v>25</v>
      </c>
      <c r="AA171" s="18">
        <f t="shared" si="36"/>
        <v>25</v>
      </c>
    </row>
    <row r="172" spans="1:27" x14ac:dyDescent="0.25">
      <c r="A172" s="18" t="str">
        <f t="shared" si="37"/>
        <v>Gerald Wilson</v>
      </c>
      <c r="B172" s="18">
        <f t="shared" si="38"/>
        <v>3</v>
      </c>
      <c r="C172" s="18" t="str">
        <f t="shared" si="39"/>
        <v>2022Gerald Wilson3</v>
      </c>
      <c r="D172" s="12">
        <v>2022</v>
      </c>
      <c r="E172" t="s">
        <v>405</v>
      </c>
      <c r="F172">
        <v>134581</v>
      </c>
      <c r="G172" t="s">
        <v>194</v>
      </c>
      <c r="H172" s="15">
        <v>3</v>
      </c>
      <c r="I172" s="15">
        <v>3</v>
      </c>
      <c r="J172" t="s">
        <v>9</v>
      </c>
      <c r="K172" t="s">
        <v>4</v>
      </c>
      <c r="L172" s="6">
        <v>76</v>
      </c>
      <c r="M172" s="6">
        <v>601</v>
      </c>
      <c r="N172" s="6">
        <v>3201</v>
      </c>
      <c r="O172" s="1">
        <v>124843.8342</v>
      </c>
      <c r="P172" s="1">
        <v>115348.1</v>
      </c>
      <c r="Q172" s="1">
        <v>3187.8</v>
      </c>
      <c r="R172" s="38">
        <f t="shared" si="27"/>
        <v>1642.6820289473683</v>
      </c>
      <c r="S172" s="39">
        <f t="shared" si="28"/>
        <v>7.9078947368421053</v>
      </c>
      <c r="T172" s="39">
        <f t="shared" si="29"/>
        <v>5.3261231281198</v>
      </c>
      <c r="U172" s="38">
        <f t="shared" si="30"/>
        <v>9495.7341999999917</v>
      </c>
      <c r="V172" s="40">
        <f t="shared" si="31"/>
        <v>7.606089848848932E-2</v>
      </c>
      <c r="W172" s="38">
        <f t="shared" si="32"/>
        <v>6307.9341999999915</v>
      </c>
      <c r="X172" s="40">
        <f t="shared" si="33"/>
        <v>5.0526597812549333E-2</v>
      </c>
      <c r="Y172" s="18">
        <f t="shared" si="34"/>
        <v>70</v>
      </c>
      <c r="Z172" s="18">
        <f t="shared" si="35"/>
        <v>159</v>
      </c>
      <c r="AA172" s="18">
        <f t="shared" si="36"/>
        <v>141</v>
      </c>
    </row>
    <row r="173" spans="1:27" x14ac:dyDescent="0.25">
      <c r="A173" s="18" t="str">
        <f t="shared" si="37"/>
        <v>Gerald Wilson</v>
      </c>
      <c r="B173" s="18">
        <f t="shared" si="38"/>
        <v>4</v>
      </c>
      <c r="C173" s="18" t="str">
        <f t="shared" si="39"/>
        <v>2022Gerald Wilson4</v>
      </c>
      <c r="D173" s="12">
        <v>2022</v>
      </c>
      <c r="E173" t="s">
        <v>405</v>
      </c>
      <c r="F173">
        <v>884431</v>
      </c>
      <c r="G173" t="s">
        <v>172</v>
      </c>
      <c r="H173" s="15">
        <v>3</v>
      </c>
      <c r="I173" s="15">
        <v>4</v>
      </c>
      <c r="J173" t="s">
        <v>2</v>
      </c>
      <c r="K173" t="s">
        <v>3</v>
      </c>
      <c r="L173" s="6">
        <v>245</v>
      </c>
      <c r="M173" s="6">
        <v>497</v>
      </c>
      <c r="N173" s="6">
        <v>1806</v>
      </c>
      <c r="O173" s="1">
        <v>62917.792000000001</v>
      </c>
      <c r="P173" s="1">
        <v>56176.6</v>
      </c>
      <c r="Q173" s="1">
        <v>8676.5999999999694</v>
      </c>
      <c r="R173" s="38">
        <f t="shared" si="27"/>
        <v>256.80731428571431</v>
      </c>
      <c r="S173" s="39">
        <f t="shared" si="28"/>
        <v>2.0285714285714285</v>
      </c>
      <c r="T173" s="39">
        <f t="shared" si="29"/>
        <v>3.6338028169014085</v>
      </c>
      <c r="U173" s="38">
        <f t="shared" si="30"/>
        <v>6741.1920000000027</v>
      </c>
      <c r="V173" s="40">
        <f t="shared" si="31"/>
        <v>0.10714285714285718</v>
      </c>
      <c r="W173" s="38">
        <f t="shared" si="32"/>
        <v>-1935.4079999999667</v>
      </c>
      <c r="X173" s="40">
        <f t="shared" si="33"/>
        <v>-3.0760901463293033E-2</v>
      </c>
      <c r="Y173" s="18">
        <f t="shared" si="34"/>
        <v>180</v>
      </c>
      <c r="Z173" s="18">
        <f t="shared" si="35"/>
        <v>250</v>
      </c>
      <c r="AA173" s="18">
        <f t="shared" si="36"/>
        <v>972</v>
      </c>
    </row>
    <row r="174" spans="1:27" x14ac:dyDescent="0.25">
      <c r="A174" s="18" t="str">
        <f t="shared" si="37"/>
        <v>Gerald Wilson</v>
      </c>
      <c r="B174" s="18">
        <f t="shared" si="38"/>
        <v>5</v>
      </c>
      <c r="C174" s="18" t="str">
        <f t="shared" si="39"/>
        <v>2022Gerald Wilson5</v>
      </c>
      <c r="D174" s="12">
        <v>2022</v>
      </c>
      <c r="E174" t="s">
        <v>405</v>
      </c>
      <c r="F174">
        <v>333362</v>
      </c>
      <c r="G174" t="s">
        <v>350</v>
      </c>
      <c r="H174" s="15">
        <v>3</v>
      </c>
      <c r="I174" s="15">
        <v>3</v>
      </c>
      <c r="J174" t="s">
        <v>9</v>
      </c>
      <c r="K174" t="s">
        <v>3</v>
      </c>
      <c r="L174" s="6">
        <v>30</v>
      </c>
      <c r="M174" s="6">
        <v>186</v>
      </c>
      <c r="N174" s="6">
        <v>1717</v>
      </c>
      <c r="O174" s="1">
        <v>60838.038</v>
      </c>
      <c r="P174" s="1">
        <v>53366.7</v>
      </c>
      <c r="Q174" s="1">
        <v>1211.4000000000001</v>
      </c>
      <c r="R174" s="38">
        <f t="shared" si="27"/>
        <v>2027.9346</v>
      </c>
      <c r="S174" s="39">
        <f t="shared" si="28"/>
        <v>6.2</v>
      </c>
      <c r="T174" s="39">
        <f t="shared" si="29"/>
        <v>9.2311827956989241</v>
      </c>
      <c r="U174" s="38">
        <f t="shared" si="30"/>
        <v>7471.3380000000034</v>
      </c>
      <c r="V174" s="40">
        <f t="shared" si="31"/>
        <v>0.1228070175438597</v>
      </c>
      <c r="W174" s="38">
        <f t="shared" si="32"/>
        <v>6259.9380000000037</v>
      </c>
      <c r="X174" s="40">
        <f t="shared" si="33"/>
        <v>0.10289513281148224</v>
      </c>
      <c r="Y174" s="18">
        <f t="shared" si="34"/>
        <v>187</v>
      </c>
      <c r="Z174" s="18">
        <f t="shared" si="35"/>
        <v>215</v>
      </c>
      <c r="AA174" s="18">
        <f t="shared" si="36"/>
        <v>143</v>
      </c>
    </row>
    <row r="175" spans="1:27" x14ac:dyDescent="0.25">
      <c r="A175" s="18" t="str">
        <f t="shared" si="37"/>
        <v>Gerald Wilson</v>
      </c>
      <c r="B175" s="18">
        <f t="shared" si="38"/>
        <v>6</v>
      </c>
      <c r="C175" s="18" t="str">
        <f t="shared" si="39"/>
        <v>2022Gerald Wilson6</v>
      </c>
      <c r="D175" s="12">
        <v>2022</v>
      </c>
      <c r="E175" t="s">
        <v>405</v>
      </c>
      <c r="F175">
        <v>481214</v>
      </c>
      <c r="G175" t="s">
        <v>267</v>
      </c>
      <c r="H175" s="15">
        <v>3</v>
      </c>
      <c r="I175" s="15">
        <v>4</v>
      </c>
      <c r="J175" t="s">
        <v>2</v>
      </c>
      <c r="K175" t="s">
        <v>3</v>
      </c>
      <c r="L175" s="6">
        <v>22</v>
      </c>
      <c r="M175" s="6">
        <v>134</v>
      </c>
      <c r="N175" s="6">
        <v>1180</v>
      </c>
      <c r="O175" s="1">
        <v>51355.64</v>
      </c>
      <c r="P175" s="1">
        <v>38194.9</v>
      </c>
      <c r="Q175" s="1">
        <v>883.8</v>
      </c>
      <c r="R175" s="38">
        <f t="shared" si="27"/>
        <v>2334.3472727272729</v>
      </c>
      <c r="S175" s="39">
        <f t="shared" si="28"/>
        <v>6.0909090909090908</v>
      </c>
      <c r="T175" s="39">
        <f t="shared" si="29"/>
        <v>8.8059701492537314</v>
      </c>
      <c r="U175" s="38">
        <f t="shared" si="30"/>
        <v>13160.739999999998</v>
      </c>
      <c r="V175" s="40">
        <f t="shared" si="31"/>
        <v>0.25626669242170869</v>
      </c>
      <c r="W175" s="38">
        <f t="shared" si="32"/>
        <v>12276.939999999999</v>
      </c>
      <c r="X175" s="40">
        <f t="shared" si="33"/>
        <v>0.2390572875734778</v>
      </c>
      <c r="Y175" s="18">
        <f t="shared" si="34"/>
        <v>231</v>
      </c>
      <c r="Z175" s="18">
        <f t="shared" si="35"/>
        <v>96</v>
      </c>
      <c r="AA175" s="18">
        <f t="shared" si="36"/>
        <v>57</v>
      </c>
    </row>
    <row r="176" spans="1:27" x14ac:dyDescent="0.25">
      <c r="A176" s="18" t="str">
        <f t="shared" si="37"/>
        <v>Gerald Wilson</v>
      </c>
      <c r="B176" s="18">
        <f t="shared" si="38"/>
        <v>7</v>
      </c>
      <c r="C176" s="18" t="str">
        <f t="shared" si="39"/>
        <v>2022Gerald Wilson7</v>
      </c>
      <c r="D176" s="12">
        <v>2022</v>
      </c>
      <c r="E176" t="s">
        <v>405</v>
      </c>
      <c r="F176">
        <v>226667</v>
      </c>
      <c r="G176" t="s">
        <v>286</v>
      </c>
      <c r="H176" s="15">
        <v>3</v>
      </c>
      <c r="I176" s="15">
        <v>3</v>
      </c>
      <c r="J176" t="s">
        <v>2</v>
      </c>
      <c r="K176" t="s">
        <v>3</v>
      </c>
      <c r="L176" s="6">
        <v>157</v>
      </c>
      <c r="M176" s="6">
        <v>256</v>
      </c>
      <c r="N176" s="6">
        <v>1121</v>
      </c>
      <c r="O176" s="1">
        <v>40793.64</v>
      </c>
      <c r="P176" s="1">
        <v>33994.699999999997</v>
      </c>
      <c r="Q176" s="1">
        <v>5488.1999999999898</v>
      </c>
      <c r="R176" s="38">
        <f t="shared" si="27"/>
        <v>259.83210191082804</v>
      </c>
      <c r="S176" s="39">
        <f t="shared" si="28"/>
        <v>1.6305732484076434</v>
      </c>
      <c r="T176" s="39">
        <f t="shared" si="29"/>
        <v>4.37890625</v>
      </c>
      <c r="U176" s="38">
        <f t="shared" si="30"/>
        <v>6798.9400000000023</v>
      </c>
      <c r="V176" s="40">
        <f t="shared" si="31"/>
        <v>0.16666666666666671</v>
      </c>
      <c r="W176" s="38">
        <f t="shared" si="32"/>
        <v>1310.7400000000125</v>
      </c>
      <c r="X176" s="40">
        <f t="shared" si="33"/>
        <v>3.2130989046332041E-2</v>
      </c>
      <c r="Y176" s="18">
        <f t="shared" si="34"/>
        <v>275</v>
      </c>
      <c r="Z176" s="18">
        <f t="shared" si="35"/>
        <v>249</v>
      </c>
      <c r="AA176" s="18">
        <f t="shared" si="36"/>
        <v>436</v>
      </c>
    </row>
    <row r="177" spans="1:27" x14ac:dyDescent="0.25">
      <c r="A177" s="18" t="str">
        <f t="shared" si="37"/>
        <v>Hugo Vale</v>
      </c>
      <c r="B177" s="18">
        <f t="shared" si="38"/>
        <v>1</v>
      </c>
      <c r="C177" s="18" t="str">
        <f t="shared" si="39"/>
        <v>2022Hugo Vale1</v>
      </c>
      <c r="D177" s="12">
        <v>2022</v>
      </c>
      <c r="E177" t="s">
        <v>425</v>
      </c>
      <c r="F177">
        <v>775247</v>
      </c>
      <c r="G177" t="s">
        <v>86</v>
      </c>
      <c r="H177" s="15">
        <v>5</v>
      </c>
      <c r="I177" s="15">
        <v>5</v>
      </c>
      <c r="J177" t="s">
        <v>2</v>
      </c>
      <c r="K177" t="s">
        <v>6</v>
      </c>
      <c r="L177" s="6">
        <v>160</v>
      </c>
      <c r="M177" s="6">
        <v>570</v>
      </c>
      <c r="N177" s="6">
        <v>4475</v>
      </c>
      <c r="O177" s="1">
        <v>173631.155</v>
      </c>
      <c r="P177" s="1">
        <v>147857.75</v>
      </c>
      <c r="Q177" s="1">
        <v>5575.45</v>
      </c>
      <c r="R177" s="38">
        <f t="shared" si="27"/>
        <v>1085.19471875</v>
      </c>
      <c r="S177" s="39">
        <f t="shared" si="28"/>
        <v>3.5625</v>
      </c>
      <c r="T177" s="39">
        <f t="shared" si="29"/>
        <v>7.8508771929824563</v>
      </c>
      <c r="U177" s="38">
        <f t="shared" si="30"/>
        <v>25773.404999999999</v>
      </c>
      <c r="V177" s="40">
        <f t="shared" si="31"/>
        <v>0.14843767525476634</v>
      </c>
      <c r="W177" s="38">
        <f t="shared" si="32"/>
        <v>20197.954999999998</v>
      </c>
      <c r="X177" s="40">
        <f t="shared" si="33"/>
        <v>0.11632679054631641</v>
      </c>
      <c r="Y177" s="18">
        <f t="shared" si="34"/>
        <v>35</v>
      </c>
      <c r="Z177" s="18">
        <f t="shared" si="35"/>
        <v>28</v>
      </c>
      <c r="AA177" s="18">
        <f t="shared" si="36"/>
        <v>31</v>
      </c>
    </row>
    <row r="178" spans="1:27" x14ac:dyDescent="0.25">
      <c r="A178" s="18" t="str">
        <f t="shared" si="37"/>
        <v>Hugo Vale</v>
      </c>
      <c r="B178" s="18">
        <f t="shared" si="38"/>
        <v>2</v>
      </c>
      <c r="C178" s="18" t="str">
        <f t="shared" si="39"/>
        <v>2022Hugo Vale2</v>
      </c>
      <c r="D178" s="12">
        <v>2022</v>
      </c>
      <c r="E178" t="s">
        <v>425</v>
      </c>
      <c r="F178">
        <v>333866</v>
      </c>
      <c r="G178" t="s">
        <v>285</v>
      </c>
      <c r="H178" s="15">
        <v>5</v>
      </c>
      <c r="I178" s="15">
        <v>3</v>
      </c>
      <c r="J178" t="s">
        <v>2</v>
      </c>
      <c r="K178" t="s">
        <v>4</v>
      </c>
      <c r="L178" s="6">
        <v>70</v>
      </c>
      <c r="M178" s="6">
        <v>550</v>
      </c>
      <c r="N178" s="6">
        <v>3935</v>
      </c>
      <c r="O178" s="1">
        <v>129532.795</v>
      </c>
      <c r="P178" s="1">
        <v>122200.75</v>
      </c>
      <c r="Q178" s="1">
        <v>2738.52</v>
      </c>
      <c r="R178" s="38">
        <f t="shared" si="27"/>
        <v>1850.4684999999999</v>
      </c>
      <c r="S178" s="39">
        <f t="shared" si="28"/>
        <v>7.8571428571428568</v>
      </c>
      <c r="T178" s="39">
        <f t="shared" si="29"/>
        <v>7.1545454545454543</v>
      </c>
      <c r="U178" s="38">
        <f t="shared" si="30"/>
        <v>7332.0449999999983</v>
      </c>
      <c r="V178" s="40">
        <f t="shared" si="31"/>
        <v>5.6603773584905648E-2</v>
      </c>
      <c r="W178" s="38">
        <f t="shared" si="32"/>
        <v>4593.5249999999978</v>
      </c>
      <c r="X178" s="40">
        <f t="shared" si="33"/>
        <v>3.5462254944780572E-2</v>
      </c>
      <c r="Y178" s="18">
        <f t="shared" si="34"/>
        <v>65</v>
      </c>
      <c r="Z178" s="18">
        <f t="shared" si="35"/>
        <v>220</v>
      </c>
      <c r="AA178" s="18">
        <f t="shared" si="36"/>
        <v>199</v>
      </c>
    </row>
    <row r="179" spans="1:27" x14ac:dyDescent="0.25">
      <c r="A179" s="18" t="str">
        <f t="shared" si="37"/>
        <v>Hugo Vale</v>
      </c>
      <c r="B179" s="18">
        <f t="shared" si="38"/>
        <v>3</v>
      </c>
      <c r="C179" s="18" t="str">
        <f t="shared" si="39"/>
        <v>2022Hugo Vale3</v>
      </c>
      <c r="D179" s="12">
        <v>2022</v>
      </c>
      <c r="E179" t="s">
        <v>425</v>
      </c>
      <c r="F179">
        <v>143836</v>
      </c>
      <c r="G179" t="s">
        <v>87</v>
      </c>
      <c r="H179" s="15">
        <v>5</v>
      </c>
      <c r="I179" s="15">
        <v>2</v>
      </c>
      <c r="J179" t="s">
        <v>2</v>
      </c>
      <c r="K179" t="s">
        <v>4</v>
      </c>
      <c r="L179" s="6">
        <v>250</v>
      </c>
      <c r="M179" s="6">
        <v>772</v>
      </c>
      <c r="N179" s="6">
        <v>2746</v>
      </c>
      <c r="O179" s="1">
        <v>98997.78</v>
      </c>
      <c r="P179" s="1">
        <v>82498.149999999994</v>
      </c>
      <c r="Q179" s="1">
        <v>8587.65</v>
      </c>
      <c r="R179" s="38">
        <f t="shared" si="27"/>
        <v>395.99112000000002</v>
      </c>
      <c r="S179" s="39">
        <f t="shared" si="28"/>
        <v>3.0880000000000001</v>
      </c>
      <c r="T179" s="39">
        <f t="shared" si="29"/>
        <v>3.5569948186528499</v>
      </c>
      <c r="U179" s="38">
        <f t="shared" si="30"/>
        <v>16499.630000000005</v>
      </c>
      <c r="V179" s="40">
        <f t="shared" si="31"/>
        <v>0.16666666666666671</v>
      </c>
      <c r="W179" s="38">
        <f t="shared" si="32"/>
        <v>7911.980000000005</v>
      </c>
      <c r="X179" s="40">
        <f t="shared" si="33"/>
        <v>7.9920782061981638E-2</v>
      </c>
      <c r="Y179" s="18">
        <f t="shared" si="34"/>
        <v>96</v>
      </c>
      <c r="Z179" s="18">
        <f t="shared" si="35"/>
        <v>65</v>
      </c>
      <c r="AA179" s="18">
        <f t="shared" si="36"/>
        <v>104</v>
      </c>
    </row>
    <row r="180" spans="1:27" x14ac:dyDescent="0.25">
      <c r="A180" s="18" t="str">
        <f t="shared" si="37"/>
        <v>Hugo Vale</v>
      </c>
      <c r="B180" s="18">
        <f t="shared" si="38"/>
        <v>4</v>
      </c>
      <c r="C180" s="18" t="str">
        <f t="shared" si="39"/>
        <v>2022Hugo Vale4</v>
      </c>
      <c r="D180" s="12">
        <v>2022</v>
      </c>
      <c r="E180" t="s">
        <v>425</v>
      </c>
      <c r="F180">
        <v>106224</v>
      </c>
      <c r="G180" t="s">
        <v>372</v>
      </c>
      <c r="H180" s="15">
        <v>5</v>
      </c>
      <c r="I180" s="15">
        <v>5</v>
      </c>
      <c r="J180" t="s">
        <v>9</v>
      </c>
      <c r="K180" t="s">
        <v>4</v>
      </c>
      <c r="L180" s="6">
        <v>109</v>
      </c>
      <c r="M180" s="6">
        <v>396</v>
      </c>
      <c r="N180" s="6">
        <v>1873</v>
      </c>
      <c r="O180" s="1">
        <v>82515.489000000001</v>
      </c>
      <c r="P180" s="1">
        <v>62520.45</v>
      </c>
      <c r="Q180" s="1">
        <v>3805.8</v>
      </c>
      <c r="R180" s="38">
        <f t="shared" si="27"/>
        <v>757.02283486238537</v>
      </c>
      <c r="S180" s="39">
        <f t="shared" si="28"/>
        <v>3.6330275229357798</v>
      </c>
      <c r="T180" s="39">
        <f t="shared" si="29"/>
        <v>4.7297979797979801</v>
      </c>
      <c r="U180" s="38">
        <f t="shared" si="30"/>
        <v>19995.039000000004</v>
      </c>
      <c r="V180" s="40">
        <f t="shared" si="31"/>
        <v>0.2423186148724151</v>
      </c>
      <c r="W180" s="38">
        <f t="shared" si="32"/>
        <v>16189.239000000005</v>
      </c>
      <c r="X180" s="40">
        <f t="shared" si="33"/>
        <v>0.1961963650242684</v>
      </c>
      <c r="Y180" s="18">
        <f t="shared" si="34"/>
        <v>122</v>
      </c>
      <c r="Z180" s="18">
        <f t="shared" si="35"/>
        <v>47</v>
      </c>
      <c r="AA180" s="18">
        <f t="shared" si="36"/>
        <v>40</v>
      </c>
    </row>
    <row r="181" spans="1:27" x14ac:dyDescent="0.25">
      <c r="A181" s="18" t="str">
        <f t="shared" si="37"/>
        <v>Hugo Vale</v>
      </c>
      <c r="B181" s="18">
        <f t="shared" si="38"/>
        <v>5</v>
      </c>
      <c r="C181" s="18" t="str">
        <f t="shared" si="39"/>
        <v>2022Hugo Vale5</v>
      </c>
      <c r="D181" s="12">
        <v>2022</v>
      </c>
      <c r="E181" t="s">
        <v>425</v>
      </c>
      <c r="F181">
        <v>375019</v>
      </c>
      <c r="G181" t="s">
        <v>95</v>
      </c>
      <c r="H181" s="15">
        <v>5</v>
      </c>
      <c r="I181" s="15">
        <v>5</v>
      </c>
      <c r="J181" t="s">
        <v>9</v>
      </c>
      <c r="K181" t="s">
        <v>4</v>
      </c>
      <c r="L181" s="6">
        <v>141</v>
      </c>
      <c r="M181" s="6">
        <v>515</v>
      </c>
      <c r="N181" s="6">
        <v>1885</v>
      </c>
      <c r="O181" s="1">
        <v>77204.820000000007</v>
      </c>
      <c r="P181" s="1">
        <v>64337.35</v>
      </c>
      <c r="Q181" s="1">
        <v>4929.8</v>
      </c>
      <c r="R181" s="38">
        <f t="shared" si="27"/>
        <v>547.5519148936171</v>
      </c>
      <c r="S181" s="39">
        <f t="shared" si="28"/>
        <v>3.6524822695035462</v>
      </c>
      <c r="T181" s="39">
        <f t="shared" si="29"/>
        <v>3.6601941747572817</v>
      </c>
      <c r="U181" s="38">
        <f t="shared" si="30"/>
        <v>12867.470000000008</v>
      </c>
      <c r="V181" s="40">
        <f t="shared" si="31"/>
        <v>0.16666666666666677</v>
      </c>
      <c r="W181" s="38">
        <f t="shared" si="32"/>
        <v>7937.6700000000083</v>
      </c>
      <c r="X181" s="40">
        <f t="shared" si="33"/>
        <v>0.10281314042309804</v>
      </c>
      <c r="Y181" s="18">
        <f t="shared" si="34"/>
        <v>139</v>
      </c>
      <c r="Z181" s="18">
        <f t="shared" si="35"/>
        <v>100</v>
      </c>
      <c r="AA181" s="18">
        <f t="shared" si="36"/>
        <v>103</v>
      </c>
    </row>
    <row r="182" spans="1:27" x14ac:dyDescent="0.25">
      <c r="A182" s="18" t="str">
        <f t="shared" si="37"/>
        <v>Hugo Vale</v>
      </c>
      <c r="B182" s="18">
        <f t="shared" si="38"/>
        <v>6</v>
      </c>
      <c r="C182" s="18" t="str">
        <f t="shared" si="39"/>
        <v>2022Hugo Vale6</v>
      </c>
      <c r="D182" s="12">
        <v>2022</v>
      </c>
      <c r="E182" t="s">
        <v>425</v>
      </c>
      <c r="F182">
        <v>676623</v>
      </c>
      <c r="G182" t="s">
        <v>274</v>
      </c>
      <c r="H182" s="15">
        <v>5</v>
      </c>
      <c r="I182" s="15">
        <v>3</v>
      </c>
      <c r="J182" t="s">
        <v>2</v>
      </c>
      <c r="K182" t="s">
        <v>3</v>
      </c>
      <c r="L182" s="6">
        <v>70</v>
      </c>
      <c r="M182" s="6">
        <v>283</v>
      </c>
      <c r="N182" s="6">
        <v>1385</v>
      </c>
      <c r="O182" s="1">
        <v>48216.87</v>
      </c>
      <c r="P182" s="1">
        <v>42295.5</v>
      </c>
      <c r="Q182" s="1">
        <v>2478</v>
      </c>
      <c r="R182" s="38">
        <f t="shared" si="27"/>
        <v>688.81242857142865</v>
      </c>
      <c r="S182" s="39">
        <f t="shared" si="28"/>
        <v>4.0428571428571427</v>
      </c>
      <c r="T182" s="39">
        <f t="shared" si="29"/>
        <v>4.8939929328621909</v>
      </c>
      <c r="U182" s="38">
        <f t="shared" si="30"/>
        <v>5921.3700000000026</v>
      </c>
      <c r="V182" s="40">
        <f t="shared" si="31"/>
        <v>0.1228070175438597</v>
      </c>
      <c r="W182" s="38">
        <f t="shared" si="32"/>
        <v>3443.3700000000026</v>
      </c>
      <c r="X182" s="40">
        <f t="shared" si="33"/>
        <v>7.1414216642432457E-2</v>
      </c>
      <c r="Y182" s="18">
        <f t="shared" si="34"/>
        <v>247</v>
      </c>
      <c r="Z182" s="18">
        <f t="shared" si="35"/>
        <v>284</v>
      </c>
      <c r="AA182" s="18">
        <f t="shared" si="36"/>
        <v>254</v>
      </c>
    </row>
    <row r="183" spans="1:27" x14ac:dyDescent="0.25">
      <c r="A183" s="18" t="str">
        <f t="shared" si="37"/>
        <v>Hugo Vale</v>
      </c>
      <c r="B183" s="18">
        <f t="shared" si="38"/>
        <v>7</v>
      </c>
      <c r="C183" s="18" t="str">
        <f t="shared" si="39"/>
        <v>2022Hugo Vale7</v>
      </c>
      <c r="D183" s="12">
        <v>2022</v>
      </c>
      <c r="E183" t="s">
        <v>425</v>
      </c>
      <c r="F183">
        <v>743099</v>
      </c>
      <c r="G183" t="s">
        <v>203</v>
      </c>
      <c r="H183" s="15">
        <v>5</v>
      </c>
      <c r="I183" s="15">
        <v>4</v>
      </c>
      <c r="J183" t="s">
        <v>2</v>
      </c>
      <c r="K183" t="s">
        <v>3</v>
      </c>
      <c r="L183" s="6">
        <v>69</v>
      </c>
      <c r="M183" s="6">
        <v>178</v>
      </c>
      <c r="N183" s="6">
        <v>871</v>
      </c>
      <c r="O183" s="1">
        <v>35598.720000000001</v>
      </c>
      <c r="P183" s="1">
        <v>29665.599999999999</v>
      </c>
      <c r="Q183" s="1">
        <v>2333.15</v>
      </c>
      <c r="R183" s="38">
        <f t="shared" si="27"/>
        <v>515.92347826086962</v>
      </c>
      <c r="S183" s="39">
        <f t="shared" si="28"/>
        <v>2.5797101449275361</v>
      </c>
      <c r="T183" s="39">
        <f t="shared" si="29"/>
        <v>4.893258426966292</v>
      </c>
      <c r="U183" s="38">
        <f t="shared" si="30"/>
        <v>5933.1200000000026</v>
      </c>
      <c r="V183" s="40">
        <f t="shared" si="31"/>
        <v>0.16666666666666674</v>
      </c>
      <c r="W183" s="38">
        <f t="shared" si="32"/>
        <v>3599.9700000000025</v>
      </c>
      <c r="X183" s="40">
        <f t="shared" si="33"/>
        <v>0.10112638881397989</v>
      </c>
      <c r="Y183" s="18">
        <f t="shared" si="34"/>
        <v>302</v>
      </c>
      <c r="Z183" s="18">
        <f t="shared" si="35"/>
        <v>281</v>
      </c>
      <c r="AA183" s="18">
        <f t="shared" si="36"/>
        <v>243</v>
      </c>
    </row>
    <row r="184" spans="1:27" x14ac:dyDescent="0.25">
      <c r="A184" s="18" t="str">
        <f t="shared" si="37"/>
        <v>Hugo Vale</v>
      </c>
      <c r="B184" s="18">
        <f t="shared" si="38"/>
        <v>8</v>
      </c>
      <c r="C184" s="18" t="str">
        <f t="shared" si="39"/>
        <v>2022Hugo Vale8</v>
      </c>
      <c r="D184" s="12">
        <v>2022</v>
      </c>
      <c r="E184" t="s">
        <v>425</v>
      </c>
      <c r="F184">
        <v>688564</v>
      </c>
      <c r="G184" t="s">
        <v>176</v>
      </c>
      <c r="H184" s="15">
        <v>5</v>
      </c>
      <c r="I184" s="15">
        <v>4</v>
      </c>
      <c r="J184" t="s">
        <v>2</v>
      </c>
      <c r="K184" t="s">
        <v>3</v>
      </c>
      <c r="L184" s="6">
        <v>158</v>
      </c>
      <c r="M184" s="6">
        <v>221</v>
      </c>
      <c r="N184" s="6">
        <v>558</v>
      </c>
      <c r="O184" s="1">
        <v>20614.506000000001</v>
      </c>
      <c r="P184" s="1">
        <v>18082.900000000001</v>
      </c>
      <c r="Q184" s="1">
        <v>5141.1000000000004</v>
      </c>
      <c r="R184" s="38">
        <f t="shared" si="27"/>
        <v>130.47155696202532</v>
      </c>
      <c r="S184" s="39">
        <f t="shared" si="28"/>
        <v>1.3987341772151898</v>
      </c>
      <c r="T184" s="39">
        <f t="shared" si="29"/>
        <v>2.5248868778280542</v>
      </c>
      <c r="U184" s="38">
        <f t="shared" si="30"/>
        <v>2531.6059999999998</v>
      </c>
      <c r="V184" s="40">
        <f t="shared" si="31"/>
        <v>0.12280701754385963</v>
      </c>
      <c r="W184" s="38">
        <f t="shared" si="32"/>
        <v>-2609.4940000000006</v>
      </c>
      <c r="X184" s="40">
        <f t="shared" si="33"/>
        <v>-0.12658532782691956</v>
      </c>
      <c r="Y184" s="18">
        <f t="shared" si="34"/>
        <v>387</v>
      </c>
      <c r="Z184" s="18">
        <f t="shared" si="35"/>
        <v>483</v>
      </c>
      <c r="AA184" s="18">
        <f t="shared" si="36"/>
        <v>977</v>
      </c>
    </row>
    <row r="185" spans="1:27" x14ac:dyDescent="0.25">
      <c r="A185" s="18" t="str">
        <f t="shared" si="37"/>
        <v>Hugo Vale</v>
      </c>
      <c r="B185" s="18">
        <f t="shared" si="38"/>
        <v>9</v>
      </c>
      <c r="C185" s="18" t="str">
        <f t="shared" si="39"/>
        <v>2022Hugo Vale9</v>
      </c>
      <c r="D185" s="12">
        <v>2022</v>
      </c>
      <c r="E185" t="s">
        <v>425</v>
      </c>
      <c r="F185">
        <v>652151</v>
      </c>
      <c r="G185" t="s">
        <v>233</v>
      </c>
      <c r="H185" s="15">
        <v>5</v>
      </c>
      <c r="I185" s="15">
        <v>4</v>
      </c>
      <c r="J185" t="s">
        <v>2</v>
      </c>
      <c r="K185" t="s">
        <v>3</v>
      </c>
      <c r="L185" s="6">
        <v>44</v>
      </c>
      <c r="M185" s="6">
        <v>129</v>
      </c>
      <c r="N185" s="6">
        <v>626</v>
      </c>
      <c r="O185" s="1">
        <v>20250.857</v>
      </c>
      <c r="P185" s="1">
        <v>19101.599999999999</v>
      </c>
      <c r="Q185" s="1">
        <v>1502.6</v>
      </c>
      <c r="R185" s="38">
        <f t="shared" si="27"/>
        <v>460.24675000000002</v>
      </c>
      <c r="S185" s="39">
        <f t="shared" si="28"/>
        <v>2.9318181818181817</v>
      </c>
      <c r="T185" s="39">
        <f t="shared" si="29"/>
        <v>4.8527131782945734</v>
      </c>
      <c r="U185" s="38">
        <f t="shared" si="30"/>
        <v>1149.2570000000014</v>
      </c>
      <c r="V185" s="40">
        <f t="shared" si="31"/>
        <v>5.675103033911115E-2</v>
      </c>
      <c r="W185" s="38">
        <f t="shared" si="32"/>
        <v>-353.34299999999848</v>
      </c>
      <c r="X185" s="40">
        <f t="shared" si="33"/>
        <v>-1.7448298607806993E-2</v>
      </c>
      <c r="Y185" s="18">
        <f t="shared" si="34"/>
        <v>394</v>
      </c>
      <c r="Z185" s="18">
        <f t="shared" si="35"/>
        <v>675</v>
      </c>
      <c r="AA185" s="18">
        <f t="shared" si="36"/>
        <v>915</v>
      </c>
    </row>
    <row r="186" spans="1:27" x14ac:dyDescent="0.25">
      <c r="A186" s="18" t="str">
        <f t="shared" si="37"/>
        <v>Hugo Vale</v>
      </c>
      <c r="B186" s="18">
        <f t="shared" si="38"/>
        <v>10</v>
      </c>
      <c r="C186" s="18" t="str">
        <f t="shared" si="39"/>
        <v>2022Hugo Vale10</v>
      </c>
      <c r="D186" s="12">
        <v>2022</v>
      </c>
      <c r="E186" t="s">
        <v>425</v>
      </c>
      <c r="F186">
        <v>968160</v>
      </c>
      <c r="G186" t="s">
        <v>266</v>
      </c>
      <c r="H186" s="15">
        <v>5</v>
      </c>
      <c r="I186" s="15">
        <v>5</v>
      </c>
      <c r="J186" t="s">
        <v>9</v>
      </c>
      <c r="K186" t="s">
        <v>10</v>
      </c>
      <c r="L186" s="6">
        <v>59</v>
      </c>
      <c r="M186" s="6">
        <v>119</v>
      </c>
      <c r="N186" s="6">
        <v>299</v>
      </c>
      <c r="O186" s="1">
        <v>12498.406800000001</v>
      </c>
      <c r="P186" s="1">
        <v>9207.7999999999993</v>
      </c>
      <c r="Q186" s="1">
        <v>1958.8</v>
      </c>
      <c r="R186" s="38">
        <f t="shared" si="27"/>
        <v>211.83740338983051</v>
      </c>
      <c r="S186" s="39">
        <f t="shared" si="28"/>
        <v>2.0169491525423728</v>
      </c>
      <c r="T186" s="39">
        <f t="shared" si="29"/>
        <v>2.5126050420168067</v>
      </c>
      <c r="U186" s="38">
        <f t="shared" si="30"/>
        <v>3290.6068000000014</v>
      </c>
      <c r="V186" s="40">
        <f t="shared" si="31"/>
        <v>0.26328210088345028</v>
      </c>
      <c r="W186" s="38">
        <f t="shared" si="32"/>
        <v>1331.8068000000014</v>
      </c>
      <c r="X186" s="40">
        <f t="shared" si="33"/>
        <v>0.10655812547244033</v>
      </c>
      <c r="Y186" s="18">
        <f t="shared" si="34"/>
        <v>468</v>
      </c>
      <c r="Z186" s="18">
        <f t="shared" si="35"/>
        <v>406</v>
      </c>
      <c r="AA186" s="18">
        <f t="shared" si="36"/>
        <v>433</v>
      </c>
    </row>
    <row r="187" spans="1:27" x14ac:dyDescent="0.25">
      <c r="A187" s="18" t="str">
        <f t="shared" si="37"/>
        <v>Hugo Vale</v>
      </c>
      <c r="B187" s="18">
        <f t="shared" si="38"/>
        <v>11</v>
      </c>
      <c r="C187" s="18" t="str">
        <f t="shared" si="39"/>
        <v>2022Hugo Vale11</v>
      </c>
      <c r="D187" s="12">
        <v>2022</v>
      </c>
      <c r="E187" t="s">
        <v>425</v>
      </c>
      <c r="F187">
        <v>427511</v>
      </c>
      <c r="G187" t="s">
        <v>112</v>
      </c>
      <c r="H187" s="15">
        <v>5</v>
      </c>
      <c r="I187" s="15">
        <v>5</v>
      </c>
      <c r="J187" t="s">
        <v>9</v>
      </c>
      <c r="K187" t="s">
        <v>10</v>
      </c>
      <c r="L187" s="6">
        <v>64</v>
      </c>
      <c r="M187" s="6">
        <v>73</v>
      </c>
      <c r="N187" s="6">
        <v>336</v>
      </c>
      <c r="O187" s="1">
        <v>8846.8799999999992</v>
      </c>
      <c r="P187" s="1">
        <v>7372.4</v>
      </c>
      <c r="Q187" s="1">
        <v>2064.3000000000002</v>
      </c>
      <c r="R187" s="38">
        <f t="shared" si="27"/>
        <v>138.23249999999999</v>
      </c>
      <c r="S187" s="39">
        <f t="shared" si="28"/>
        <v>1.140625</v>
      </c>
      <c r="T187" s="39">
        <f t="shared" si="29"/>
        <v>4.602739726027397</v>
      </c>
      <c r="U187" s="38">
        <f t="shared" si="30"/>
        <v>1474.4799999999996</v>
      </c>
      <c r="V187" s="40">
        <f t="shared" si="31"/>
        <v>0.16666666666666663</v>
      </c>
      <c r="W187" s="38">
        <f t="shared" si="32"/>
        <v>-589.82000000000062</v>
      </c>
      <c r="X187" s="40">
        <f t="shared" si="33"/>
        <v>-6.6669831624256312E-2</v>
      </c>
      <c r="Y187" s="18">
        <f t="shared" si="34"/>
        <v>582</v>
      </c>
      <c r="Z187" s="18">
        <f t="shared" si="35"/>
        <v>634</v>
      </c>
      <c r="AA187" s="18">
        <f t="shared" si="36"/>
        <v>939</v>
      </c>
    </row>
    <row r="188" spans="1:27" x14ac:dyDescent="0.25">
      <c r="A188" s="18" t="str">
        <f t="shared" si="37"/>
        <v>Hugo Vale</v>
      </c>
      <c r="B188" s="18">
        <f t="shared" si="38"/>
        <v>12</v>
      </c>
      <c r="C188" s="18" t="str">
        <f t="shared" si="39"/>
        <v>2022Hugo Vale12</v>
      </c>
      <c r="D188" s="12">
        <v>2022</v>
      </c>
      <c r="E188" t="s">
        <v>425</v>
      </c>
      <c r="F188">
        <v>562725</v>
      </c>
      <c r="G188" t="s">
        <v>146</v>
      </c>
      <c r="H188" s="15">
        <v>5</v>
      </c>
      <c r="I188" s="15">
        <v>5</v>
      </c>
      <c r="J188" t="s">
        <v>9</v>
      </c>
      <c r="K188" t="s">
        <v>10</v>
      </c>
      <c r="L188" s="6">
        <v>7</v>
      </c>
      <c r="M188" s="6">
        <v>79</v>
      </c>
      <c r="N188" s="6">
        <v>248</v>
      </c>
      <c r="O188" s="1">
        <v>7637.19</v>
      </c>
      <c r="P188" s="1">
        <v>6942.9</v>
      </c>
      <c r="Q188" s="1">
        <v>286.17</v>
      </c>
      <c r="R188" s="38">
        <f t="shared" si="27"/>
        <v>1091.0271428571427</v>
      </c>
      <c r="S188" s="39">
        <f t="shared" si="28"/>
        <v>11.285714285714286</v>
      </c>
      <c r="T188" s="39">
        <f t="shared" si="29"/>
        <v>3.1392405063291138</v>
      </c>
      <c r="U188" s="38">
        <f t="shared" si="30"/>
        <v>694.29</v>
      </c>
      <c r="V188" s="40">
        <f t="shared" si="31"/>
        <v>9.0909090909090912E-2</v>
      </c>
      <c r="W188" s="38">
        <f t="shared" si="32"/>
        <v>408.11999999999995</v>
      </c>
      <c r="X188" s="40">
        <f t="shared" si="33"/>
        <v>5.3438502904864217E-2</v>
      </c>
      <c r="Y188" s="18">
        <f t="shared" si="34"/>
        <v>627</v>
      </c>
      <c r="Z188" s="18">
        <f t="shared" si="35"/>
        <v>793</v>
      </c>
      <c r="AA188" s="18">
        <f t="shared" si="36"/>
        <v>649</v>
      </c>
    </row>
    <row r="189" spans="1:27" x14ac:dyDescent="0.25">
      <c r="A189" s="18" t="str">
        <f t="shared" si="37"/>
        <v>Hugo Vale</v>
      </c>
      <c r="B189" s="18">
        <f t="shared" si="38"/>
        <v>13</v>
      </c>
      <c r="C189" s="18" t="str">
        <f t="shared" si="39"/>
        <v>2022Hugo Vale13</v>
      </c>
      <c r="D189" s="12">
        <v>2022</v>
      </c>
      <c r="E189" t="s">
        <v>425</v>
      </c>
      <c r="F189">
        <v>405328</v>
      </c>
      <c r="G189" t="s">
        <v>105</v>
      </c>
      <c r="H189" s="15">
        <v>5</v>
      </c>
      <c r="I189" s="15">
        <v>5</v>
      </c>
      <c r="J189" t="s">
        <v>2</v>
      </c>
      <c r="K189" t="s">
        <v>10</v>
      </c>
      <c r="L189" s="6">
        <v>5</v>
      </c>
      <c r="M189" s="6">
        <v>75</v>
      </c>
      <c r="N189" s="6">
        <v>231</v>
      </c>
      <c r="O189" s="1">
        <v>7443.402</v>
      </c>
      <c r="P189" s="1">
        <v>6529.3</v>
      </c>
      <c r="Q189" s="1">
        <v>223.2</v>
      </c>
      <c r="R189" s="38">
        <f t="shared" si="27"/>
        <v>1488.6804</v>
      </c>
      <c r="S189" s="39">
        <f t="shared" si="28"/>
        <v>15</v>
      </c>
      <c r="T189" s="39">
        <f t="shared" si="29"/>
        <v>3.08</v>
      </c>
      <c r="U189" s="38">
        <f t="shared" si="30"/>
        <v>914.10199999999986</v>
      </c>
      <c r="V189" s="40">
        <f t="shared" si="31"/>
        <v>0.12280701754385963</v>
      </c>
      <c r="W189" s="38">
        <f t="shared" si="32"/>
        <v>690.90199999999982</v>
      </c>
      <c r="X189" s="40">
        <f t="shared" si="33"/>
        <v>9.2820729016113837E-2</v>
      </c>
      <c r="Y189" s="18">
        <f t="shared" si="34"/>
        <v>632</v>
      </c>
      <c r="Z189" s="18">
        <f t="shared" si="35"/>
        <v>737</v>
      </c>
      <c r="AA189" s="18">
        <f t="shared" si="36"/>
        <v>567</v>
      </c>
    </row>
    <row r="190" spans="1:27" x14ac:dyDescent="0.25">
      <c r="A190" s="18" t="str">
        <f t="shared" si="37"/>
        <v>Hugo Vale</v>
      </c>
      <c r="B190" s="18">
        <f t="shared" si="38"/>
        <v>14</v>
      </c>
      <c r="C190" s="18" t="str">
        <f t="shared" si="39"/>
        <v>2022Hugo Vale14</v>
      </c>
      <c r="D190" s="12">
        <v>2022</v>
      </c>
      <c r="E190" t="s">
        <v>425</v>
      </c>
      <c r="F190">
        <v>322666</v>
      </c>
      <c r="G190" t="s">
        <v>80</v>
      </c>
      <c r="H190" s="15">
        <v>5</v>
      </c>
      <c r="I190" s="15">
        <v>5</v>
      </c>
      <c r="J190" t="s">
        <v>9</v>
      </c>
      <c r="K190" t="s">
        <v>10</v>
      </c>
      <c r="L190" s="6">
        <v>21</v>
      </c>
      <c r="M190" s="6">
        <v>38</v>
      </c>
      <c r="N190" s="6">
        <v>82</v>
      </c>
      <c r="O190" s="1">
        <v>3388.14</v>
      </c>
      <c r="P190" s="1">
        <v>2823.45</v>
      </c>
      <c r="Q190" s="1">
        <v>692.8</v>
      </c>
      <c r="R190" s="38">
        <f t="shared" si="27"/>
        <v>161.34</v>
      </c>
      <c r="S190" s="39">
        <f t="shared" si="28"/>
        <v>1.8095238095238095</v>
      </c>
      <c r="T190" s="39">
        <f t="shared" si="29"/>
        <v>2.1578947368421053</v>
      </c>
      <c r="U190" s="38">
        <f t="shared" si="30"/>
        <v>564.69000000000005</v>
      </c>
      <c r="V190" s="40">
        <f t="shared" si="31"/>
        <v>0.16666666666666669</v>
      </c>
      <c r="W190" s="38">
        <f t="shared" si="32"/>
        <v>-128.1099999999999</v>
      </c>
      <c r="X190" s="40">
        <f t="shared" si="33"/>
        <v>-3.7811306498550801E-2</v>
      </c>
      <c r="Y190" s="18">
        <f t="shared" si="34"/>
        <v>811</v>
      </c>
      <c r="Z190" s="18">
        <f t="shared" si="35"/>
        <v>836</v>
      </c>
      <c r="AA190" s="18">
        <f t="shared" si="36"/>
        <v>870</v>
      </c>
    </row>
    <row r="191" spans="1:27" x14ac:dyDescent="0.25">
      <c r="A191" s="18" t="str">
        <f t="shared" si="37"/>
        <v>Hugo Vale</v>
      </c>
      <c r="B191" s="18">
        <f t="shared" si="38"/>
        <v>15</v>
      </c>
      <c r="C191" s="18" t="str">
        <f t="shared" si="39"/>
        <v>2022Hugo Vale15</v>
      </c>
      <c r="D191" s="12">
        <v>2022</v>
      </c>
      <c r="E191" t="s">
        <v>425</v>
      </c>
      <c r="F191">
        <v>946372</v>
      </c>
      <c r="G191" t="s">
        <v>261</v>
      </c>
      <c r="H191" s="15">
        <v>5</v>
      </c>
      <c r="I191" s="15">
        <v>5</v>
      </c>
      <c r="J191" t="s">
        <v>9</v>
      </c>
      <c r="K191" t="s">
        <v>10</v>
      </c>
      <c r="L191" s="6">
        <v>24</v>
      </c>
      <c r="M191" s="6">
        <v>36</v>
      </c>
      <c r="N191" s="6">
        <v>83</v>
      </c>
      <c r="O191" s="1">
        <v>2937.42</v>
      </c>
      <c r="P191" s="1">
        <v>2447.85</v>
      </c>
      <c r="Q191" s="1">
        <v>783.6</v>
      </c>
      <c r="R191" s="38">
        <f t="shared" si="27"/>
        <v>122.3925</v>
      </c>
      <c r="S191" s="39">
        <f t="shared" si="28"/>
        <v>1.5</v>
      </c>
      <c r="T191" s="39">
        <f t="shared" si="29"/>
        <v>2.3055555555555554</v>
      </c>
      <c r="U191" s="38">
        <f t="shared" si="30"/>
        <v>489.57000000000016</v>
      </c>
      <c r="V191" s="40">
        <f t="shared" si="31"/>
        <v>0.16666666666666671</v>
      </c>
      <c r="W191" s="38">
        <f t="shared" si="32"/>
        <v>-294.02999999999986</v>
      </c>
      <c r="X191" s="40">
        <f t="shared" si="33"/>
        <v>-0.10009804522335923</v>
      </c>
      <c r="Y191" s="18">
        <f t="shared" si="34"/>
        <v>836</v>
      </c>
      <c r="Z191" s="18">
        <f t="shared" si="35"/>
        <v>856</v>
      </c>
      <c r="AA191" s="18">
        <f t="shared" si="36"/>
        <v>907</v>
      </c>
    </row>
    <row r="192" spans="1:27" x14ac:dyDescent="0.25">
      <c r="A192" s="18" t="str">
        <f t="shared" si="37"/>
        <v>Ian Juliano</v>
      </c>
      <c r="B192" s="18">
        <f t="shared" si="38"/>
        <v>1</v>
      </c>
      <c r="C192" s="18" t="str">
        <f t="shared" si="39"/>
        <v>2022Ian Juliano1</v>
      </c>
      <c r="D192" s="12">
        <v>2022</v>
      </c>
      <c r="E192" t="s">
        <v>418</v>
      </c>
      <c r="F192">
        <v>401800</v>
      </c>
      <c r="G192" t="s">
        <v>103</v>
      </c>
      <c r="H192" s="15">
        <v>2</v>
      </c>
      <c r="I192" s="15">
        <v>2</v>
      </c>
      <c r="J192" t="s">
        <v>9</v>
      </c>
      <c r="K192" t="s">
        <v>10</v>
      </c>
      <c r="L192" s="6">
        <v>41</v>
      </c>
      <c r="M192" s="6">
        <v>69</v>
      </c>
      <c r="N192" s="6">
        <v>304</v>
      </c>
      <c r="O192" s="1">
        <v>14988.768</v>
      </c>
      <c r="P192" s="1">
        <v>9598.2000000000007</v>
      </c>
      <c r="Q192" s="1">
        <v>1387.9</v>
      </c>
      <c r="R192" s="38">
        <f t="shared" si="27"/>
        <v>365.57970731707314</v>
      </c>
      <c r="S192" s="39">
        <f t="shared" si="28"/>
        <v>1.6829268292682926</v>
      </c>
      <c r="T192" s="39">
        <f t="shared" si="29"/>
        <v>4.4057971014492754</v>
      </c>
      <c r="U192" s="38">
        <f t="shared" si="30"/>
        <v>5390.5679999999993</v>
      </c>
      <c r="V192" s="40">
        <f t="shared" si="31"/>
        <v>0.35964049880550553</v>
      </c>
      <c r="W192" s="38">
        <f t="shared" si="32"/>
        <v>4002.6679999999992</v>
      </c>
      <c r="X192" s="40">
        <f t="shared" si="33"/>
        <v>0.2670444962521269</v>
      </c>
      <c r="Y192" s="18">
        <f t="shared" si="34"/>
        <v>434</v>
      </c>
      <c r="Z192" s="18">
        <f t="shared" si="35"/>
        <v>303</v>
      </c>
      <c r="AA192" s="18">
        <f t="shared" si="36"/>
        <v>215</v>
      </c>
    </row>
    <row r="193" spans="1:27" x14ac:dyDescent="0.25">
      <c r="A193" s="18" t="str">
        <f t="shared" si="37"/>
        <v>Ian Juliano</v>
      </c>
      <c r="B193" s="18">
        <f t="shared" si="38"/>
        <v>2</v>
      </c>
      <c r="C193" s="18" t="str">
        <f t="shared" si="39"/>
        <v>2022Ian Juliano2</v>
      </c>
      <c r="D193" s="12">
        <v>2022</v>
      </c>
      <c r="E193" t="s">
        <v>418</v>
      </c>
      <c r="F193">
        <v>213016</v>
      </c>
      <c r="G193" t="s">
        <v>55</v>
      </c>
      <c r="H193" s="15">
        <v>2</v>
      </c>
      <c r="I193" s="15">
        <v>2</v>
      </c>
      <c r="J193" t="s">
        <v>9</v>
      </c>
      <c r="K193" t="s">
        <v>10</v>
      </c>
      <c r="L193" s="6">
        <v>29</v>
      </c>
      <c r="M193" s="6">
        <v>82</v>
      </c>
      <c r="N193" s="6">
        <v>265</v>
      </c>
      <c r="O193" s="1">
        <v>12404.28</v>
      </c>
      <c r="P193" s="1">
        <v>8091.7</v>
      </c>
      <c r="Q193" s="1">
        <v>1017.65</v>
      </c>
      <c r="R193" s="38">
        <f t="shared" si="27"/>
        <v>427.73379310344831</v>
      </c>
      <c r="S193" s="39">
        <f t="shared" si="28"/>
        <v>2.8275862068965516</v>
      </c>
      <c r="T193" s="39">
        <f t="shared" si="29"/>
        <v>3.2317073170731709</v>
      </c>
      <c r="U193" s="38">
        <f t="shared" si="30"/>
        <v>4312.5800000000008</v>
      </c>
      <c r="V193" s="40">
        <f t="shared" si="31"/>
        <v>0.34766870789759668</v>
      </c>
      <c r="W193" s="38">
        <f t="shared" si="32"/>
        <v>3294.9300000000007</v>
      </c>
      <c r="X193" s="40">
        <f t="shared" si="33"/>
        <v>0.26562847662258515</v>
      </c>
      <c r="Y193" s="18">
        <f t="shared" si="34"/>
        <v>470</v>
      </c>
      <c r="Z193" s="18">
        <f t="shared" si="35"/>
        <v>349</v>
      </c>
      <c r="AA193" s="18">
        <f t="shared" si="36"/>
        <v>263</v>
      </c>
    </row>
    <row r="194" spans="1:27" x14ac:dyDescent="0.25">
      <c r="A194" s="18" t="str">
        <f t="shared" si="37"/>
        <v>Ian Juliano</v>
      </c>
      <c r="B194" s="18">
        <f t="shared" si="38"/>
        <v>3</v>
      </c>
      <c r="C194" s="18" t="str">
        <f t="shared" si="39"/>
        <v>2022Ian Juliano3</v>
      </c>
      <c r="D194" s="12">
        <v>2022</v>
      </c>
      <c r="E194" t="s">
        <v>418</v>
      </c>
      <c r="F194">
        <v>755085</v>
      </c>
      <c r="G194" t="s">
        <v>205</v>
      </c>
      <c r="H194" s="15">
        <v>2</v>
      </c>
      <c r="I194" s="15">
        <v>2</v>
      </c>
      <c r="J194" t="s">
        <v>9</v>
      </c>
      <c r="K194" t="s">
        <v>10</v>
      </c>
      <c r="L194" s="6">
        <v>41</v>
      </c>
      <c r="M194" s="6">
        <v>59</v>
      </c>
      <c r="N194" s="6">
        <v>158</v>
      </c>
      <c r="O194" s="1">
        <v>7279.5360000000001</v>
      </c>
      <c r="P194" s="1">
        <v>4886.25</v>
      </c>
      <c r="Q194" s="1">
        <v>1376.9</v>
      </c>
      <c r="R194" s="38">
        <f t="shared" ref="R194:R257" si="40">O194/L194</f>
        <v>177.54965853658535</v>
      </c>
      <c r="S194" s="39">
        <f t="shared" ref="S194:S257" si="41">M194/L194</f>
        <v>1.4390243902439024</v>
      </c>
      <c r="T194" s="39">
        <f t="shared" ref="T194:T257" si="42">N194/M194</f>
        <v>2.6779661016949152</v>
      </c>
      <c r="U194" s="38">
        <f t="shared" ref="U194:U257" si="43">O194-P194</f>
        <v>2393.2860000000001</v>
      </c>
      <c r="V194" s="40">
        <f t="shared" ref="V194:V257" si="44">U194/O194</f>
        <v>0.32876903143277264</v>
      </c>
      <c r="W194" s="38">
        <f t="shared" ref="W194:W257" si="45">O194-P194-Q194</f>
        <v>1016.386</v>
      </c>
      <c r="X194" s="40">
        <f t="shared" ref="X194:X257" si="46">W194/O194</f>
        <v>0.13962236054605678</v>
      </c>
      <c r="Y194" s="18">
        <f t="shared" ref="Y194:Y257" si="47">RANK(O194,O:O)</f>
        <v>637</v>
      </c>
      <c r="Z194" s="18">
        <f t="shared" ref="Z194:Z257" si="48">RANK(U194,U:U)</f>
        <v>503</v>
      </c>
      <c r="AA194" s="18">
        <f t="shared" ref="AA194:AA257" si="49">RANK(W194,W:W)</f>
        <v>498</v>
      </c>
    </row>
    <row r="195" spans="1:27" x14ac:dyDescent="0.25">
      <c r="A195" s="18" t="str">
        <f t="shared" ref="A195:A258" si="50">E195</f>
        <v>Ian Juliano</v>
      </c>
      <c r="B195" s="18">
        <f t="shared" ref="B195:B258" si="51">IF(A194&lt;&gt;A195,1,B194+1)</f>
        <v>4</v>
      </c>
      <c r="C195" s="18" t="str">
        <f t="shared" ref="C195:C258" si="52">D195&amp;A195&amp;B195</f>
        <v>2022Ian Juliano4</v>
      </c>
      <c r="D195" s="12">
        <v>2022</v>
      </c>
      <c r="E195" t="s">
        <v>418</v>
      </c>
      <c r="F195">
        <v>155535</v>
      </c>
      <c r="G195" t="s">
        <v>29</v>
      </c>
      <c r="H195" s="15">
        <v>2</v>
      </c>
      <c r="I195" s="15">
        <v>2</v>
      </c>
      <c r="J195" t="s">
        <v>9</v>
      </c>
      <c r="K195" t="s">
        <v>10</v>
      </c>
      <c r="L195" s="6">
        <v>44</v>
      </c>
      <c r="M195" s="6">
        <v>71</v>
      </c>
      <c r="N195" s="6">
        <v>188</v>
      </c>
      <c r="O195" s="1">
        <v>6681.6959999999999</v>
      </c>
      <c r="P195" s="1">
        <v>4351.3999999999996</v>
      </c>
      <c r="Q195" s="1">
        <v>1486.1</v>
      </c>
      <c r="R195" s="38">
        <f t="shared" si="40"/>
        <v>151.85672727272728</v>
      </c>
      <c r="S195" s="39">
        <f t="shared" si="41"/>
        <v>1.6136363636363635</v>
      </c>
      <c r="T195" s="39">
        <f t="shared" si="42"/>
        <v>2.647887323943662</v>
      </c>
      <c r="U195" s="38">
        <f t="shared" si="43"/>
        <v>2330.2960000000003</v>
      </c>
      <c r="V195" s="40">
        <f t="shared" si="44"/>
        <v>0.34875815960498657</v>
      </c>
      <c r="W195" s="38">
        <f t="shared" si="45"/>
        <v>844.19600000000037</v>
      </c>
      <c r="X195" s="40">
        <f t="shared" si="46"/>
        <v>0.12634456880408812</v>
      </c>
      <c r="Y195" s="18">
        <f t="shared" si="47"/>
        <v>661</v>
      </c>
      <c r="Z195" s="18">
        <f t="shared" si="48"/>
        <v>511</v>
      </c>
      <c r="AA195" s="18">
        <f t="shared" si="49"/>
        <v>533</v>
      </c>
    </row>
    <row r="196" spans="1:27" x14ac:dyDescent="0.25">
      <c r="A196" s="18" t="str">
        <f t="shared" si="50"/>
        <v>Ian Juliano</v>
      </c>
      <c r="B196" s="18">
        <f t="shared" si="51"/>
        <v>5</v>
      </c>
      <c r="C196" s="18" t="str">
        <f t="shared" si="52"/>
        <v>2022Ian Juliano5</v>
      </c>
      <c r="D196" s="12">
        <v>2022</v>
      </c>
      <c r="E196" t="s">
        <v>418</v>
      </c>
      <c r="F196">
        <v>976942</v>
      </c>
      <c r="G196" t="s">
        <v>270</v>
      </c>
      <c r="H196" s="15">
        <v>2</v>
      </c>
      <c r="I196" s="15">
        <v>2</v>
      </c>
      <c r="J196" t="s">
        <v>9</v>
      </c>
      <c r="K196" t="s">
        <v>10</v>
      </c>
      <c r="L196" s="6">
        <v>40</v>
      </c>
      <c r="M196" s="6">
        <v>64</v>
      </c>
      <c r="N196" s="6">
        <v>106</v>
      </c>
      <c r="O196" s="1">
        <v>5874.3519999999999</v>
      </c>
      <c r="P196" s="1">
        <v>3684.75</v>
      </c>
      <c r="Q196" s="1">
        <v>1350.4</v>
      </c>
      <c r="R196" s="38">
        <f t="shared" si="40"/>
        <v>146.8588</v>
      </c>
      <c r="S196" s="39">
        <f t="shared" si="41"/>
        <v>1.6</v>
      </c>
      <c r="T196" s="39">
        <f t="shared" si="42"/>
        <v>1.65625</v>
      </c>
      <c r="U196" s="38">
        <f t="shared" si="43"/>
        <v>2189.6019999999999</v>
      </c>
      <c r="V196" s="40">
        <f t="shared" si="44"/>
        <v>0.37273932512045582</v>
      </c>
      <c r="W196" s="38">
        <f t="shared" si="45"/>
        <v>839.20199999999977</v>
      </c>
      <c r="X196" s="40">
        <f t="shared" si="46"/>
        <v>0.1428586506222303</v>
      </c>
      <c r="Y196" s="18">
        <f t="shared" si="47"/>
        <v>692</v>
      </c>
      <c r="Z196" s="18">
        <f t="shared" si="48"/>
        <v>536</v>
      </c>
      <c r="AA196" s="18">
        <f t="shared" si="49"/>
        <v>536</v>
      </c>
    </row>
    <row r="197" spans="1:27" x14ac:dyDescent="0.25">
      <c r="A197" s="18" t="str">
        <f t="shared" si="50"/>
        <v>Ian Juliano</v>
      </c>
      <c r="B197" s="18">
        <f t="shared" si="51"/>
        <v>6</v>
      </c>
      <c r="C197" s="18" t="str">
        <f t="shared" si="52"/>
        <v>2022Ian Juliano6</v>
      </c>
      <c r="D197" s="12">
        <v>2022</v>
      </c>
      <c r="E197" t="s">
        <v>418</v>
      </c>
      <c r="F197">
        <v>988636</v>
      </c>
      <c r="G197" t="s">
        <v>272</v>
      </c>
      <c r="H197" s="15">
        <v>2</v>
      </c>
      <c r="I197" s="15">
        <v>2</v>
      </c>
      <c r="J197" t="s">
        <v>9</v>
      </c>
      <c r="K197" t="s">
        <v>10</v>
      </c>
      <c r="L197" s="6">
        <v>16</v>
      </c>
      <c r="M197" s="6">
        <v>31</v>
      </c>
      <c r="N197" s="6">
        <v>75</v>
      </c>
      <c r="O197" s="1">
        <v>4555.3999999999996</v>
      </c>
      <c r="P197" s="1">
        <v>2962.8</v>
      </c>
      <c r="Q197" s="1">
        <v>546.1</v>
      </c>
      <c r="R197" s="38">
        <f t="shared" si="40"/>
        <v>284.71249999999998</v>
      </c>
      <c r="S197" s="39">
        <f t="shared" si="41"/>
        <v>1.9375</v>
      </c>
      <c r="T197" s="39">
        <f t="shared" si="42"/>
        <v>2.4193548387096775</v>
      </c>
      <c r="U197" s="38">
        <f t="shared" si="43"/>
        <v>1592.5999999999995</v>
      </c>
      <c r="V197" s="40">
        <f t="shared" si="44"/>
        <v>0.34960705975325979</v>
      </c>
      <c r="W197" s="38">
        <f t="shared" si="45"/>
        <v>1046.4999999999995</v>
      </c>
      <c r="X197" s="40">
        <f t="shared" si="46"/>
        <v>0.22972735654388191</v>
      </c>
      <c r="Y197" s="18">
        <f t="shared" si="47"/>
        <v>752</v>
      </c>
      <c r="Z197" s="18">
        <f t="shared" si="48"/>
        <v>615</v>
      </c>
      <c r="AA197" s="18">
        <f t="shared" si="49"/>
        <v>493</v>
      </c>
    </row>
    <row r="198" spans="1:27" x14ac:dyDescent="0.25">
      <c r="A198" s="18" t="str">
        <f t="shared" si="50"/>
        <v>Ian Juliano</v>
      </c>
      <c r="B198" s="18">
        <f t="shared" si="51"/>
        <v>7</v>
      </c>
      <c r="C198" s="18" t="str">
        <f t="shared" si="52"/>
        <v>2022Ian Juliano7</v>
      </c>
      <c r="D198" s="12">
        <v>2022</v>
      </c>
      <c r="E198" t="s">
        <v>418</v>
      </c>
      <c r="F198">
        <v>105397</v>
      </c>
      <c r="G198" t="s">
        <v>293</v>
      </c>
      <c r="H198" s="15">
        <v>2</v>
      </c>
      <c r="I198" s="15">
        <v>2</v>
      </c>
      <c r="J198" t="s">
        <v>9</v>
      </c>
      <c r="K198" t="s">
        <v>10</v>
      </c>
      <c r="L198" s="6">
        <v>27</v>
      </c>
      <c r="M198" s="6">
        <v>36</v>
      </c>
      <c r="N198" s="6">
        <v>98</v>
      </c>
      <c r="O198" s="1">
        <v>3671.2159999999999</v>
      </c>
      <c r="P198" s="1">
        <v>2313.6999999999998</v>
      </c>
      <c r="Q198" s="1">
        <v>903.6</v>
      </c>
      <c r="R198" s="38">
        <f t="shared" si="40"/>
        <v>135.97096296296297</v>
      </c>
      <c r="S198" s="39">
        <f t="shared" si="41"/>
        <v>1.3333333333333333</v>
      </c>
      <c r="T198" s="39">
        <f t="shared" si="42"/>
        <v>2.7222222222222223</v>
      </c>
      <c r="U198" s="38">
        <f t="shared" si="43"/>
        <v>1357.5160000000001</v>
      </c>
      <c r="V198" s="40">
        <f t="shared" si="44"/>
        <v>0.36977284910503772</v>
      </c>
      <c r="W198" s="38">
        <f t="shared" si="45"/>
        <v>453.91600000000005</v>
      </c>
      <c r="X198" s="40">
        <f t="shared" si="46"/>
        <v>0.1236418668909702</v>
      </c>
      <c r="Y198" s="18">
        <f t="shared" si="47"/>
        <v>790</v>
      </c>
      <c r="Z198" s="18">
        <f t="shared" si="48"/>
        <v>648</v>
      </c>
      <c r="AA198" s="18">
        <f t="shared" si="49"/>
        <v>634</v>
      </c>
    </row>
    <row r="199" spans="1:27" x14ac:dyDescent="0.25">
      <c r="A199" s="18" t="str">
        <f t="shared" si="50"/>
        <v>Ian Juliano</v>
      </c>
      <c r="B199" s="18">
        <f t="shared" si="51"/>
        <v>8</v>
      </c>
      <c r="C199" s="18" t="str">
        <f t="shared" si="52"/>
        <v>2022Ian Juliano8</v>
      </c>
      <c r="D199" s="12">
        <v>2022</v>
      </c>
      <c r="E199" t="s">
        <v>418</v>
      </c>
      <c r="F199">
        <v>690065</v>
      </c>
      <c r="G199" t="s">
        <v>344</v>
      </c>
      <c r="H199" s="15">
        <v>2</v>
      </c>
      <c r="I199" s="15">
        <v>2</v>
      </c>
      <c r="J199" t="s">
        <v>9</v>
      </c>
      <c r="K199" t="s">
        <v>10</v>
      </c>
      <c r="L199" s="6">
        <v>16</v>
      </c>
      <c r="M199" s="6">
        <v>38</v>
      </c>
      <c r="N199" s="6">
        <v>65</v>
      </c>
      <c r="O199" s="1">
        <v>3419.48</v>
      </c>
      <c r="P199" s="1">
        <v>2273.6</v>
      </c>
      <c r="Q199" s="1">
        <v>553.79999999999995</v>
      </c>
      <c r="R199" s="38">
        <f t="shared" si="40"/>
        <v>213.7175</v>
      </c>
      <c r="S199" s="39">
        <f t="shared" si="41"/>
        <v>2.375</v>
      </c>
      <c r="T199" s="39">
        <f t="shared" si="42"/>
        <v>1.7105263157894737</v>
      </c>
      <c r="U199" s="38">
        <f t="shared" si="43"/>
        <v>1145.8800000000001</v>
      </c>
      <c r="V199" s="40">
        <f t="shared" si="44"/>
        <v>0.33510358300092413</v>
      </c>
      <c r="W199" s="38">
        <f t="shared" si="45"/>
        <v>592.08000000000015</v>
      </c>
      <c r="X199" s="40">
        <f t="shared" si="46"/>
        <v>0.17314913378642371</v>
      </c>
      <c r="Y199" s="18">
        <f t="shared" si="47"/>
        <v>809</v>
      </c>
      <c r="Z199" s="18">
        <f t="shared" si="48"/>
        <v>676</v>
      </c>
      <c r="AA199" s="18">
        <f t="shared" si="49"/>
        <v>597</v>
      </c>
    </row>
    <row r="200" spans="1:27" x14ac:dyDescent="0.25">
      <c r="A200" s="18" t="str">
        <f t="shared" si="50"/>
        <v>Ian Juliano</v>
      </c>
      <c r="B200" s="18">
        <f t="shared" si="51"/>
        <v>9</v>
      </c>
      <c r="C200" s="18" t="str">
        <f t="shared" si="52"/>
        <v>2022Ian Juliano9</v>
      </c>
      <c r="D200" s="12">
        <v>2022</v>
      </c>
      <c r="E200" t="s">
        <v>418</v>
      </c>
      <c r="F200">
        <v>609954</v>
      </c>
      <c r="G200" t="s">
        <v>161</v>
      </c>
      <c r="H200" s="15">
        <v>2</v>
      </c>
      <c r="I200" s="15">
        <v>2</v>
      </c>
      <c r="J200" t="s">
        <v>2</v>
      </c>
      <c r="K200" t="s">
        <v>10</v>
      </c>
      <c r="L200" s="6">
        <v>6</v>
      </c>
      <c r="M200" s="6">
        <v>22</v>
      </c>
      <c r="N200" s="6">
        <v>58</v>
      </c>
      <c r="O200" s="1">
        <v>2847.8939999999998</v>
      </c>
      <c r="P200" s="1">
        <v>1982.75</v>
      </c>
      <c r="Q200" s="1">
        <v>215.65</v>
      </c>
      <c r="R200" s="38">
        <f t="shared" si="40"/>
        <v>474.64899999999994</v>
      </c>
      <c r="S200" s="39">
        <f t="shared" si="41"/>
        <v>3.6666666666666665</v>
      </c>
      <c r="T200" s="39">
        <f t="shared" si="42"/>
        <v>2.6363636363636362</v>
      </c>
      <c r="U200" s="38">
        <f t="shared" si="43"/>
        <v>865.14399999999978</v>
      </c>
      <c r="V200" s="40">
        <f t="shared" si="44"/>
        <v>0.30378377846928284</v>
      </c>
      <c r="W200" s="38">
        <f t="shared" si="45"/>
        <v>649.4939999999998</v>
      </c>
      <c r="X200" s="40">
        <f t="shared" si="46"/>
        <v>0.228061156770582</v>
      </c>
      <c r="Y200" s="18">
        <f t="shared" si="47"/>
        <v>837</v>
      </c>
      <c r="Z200" s="18">
        <f t="shared" si="48"/>
        <v>752</v>
      </c>
      <c r="AA200" s="18">
        <f t="shared" si="49"/>
        <v>578</v>
      </c>
    </row>
    <row r="201" spans="1:27" x14ac:dyDescent="0.25">
      <c r="A201" s="18" t="str">
        <f t="shared" si="50"/>
        <v>Ian Juliano</v>
      </c>
      <c r="B201" s="18">
        <f t="shared" si="51"/>
        <v>10</v>
      </c>
      <c r="C201" s="18" t="str">
        <f t="shared" si="52"/>
        <v>2022Ian Juliano10</v>
      </c>
      <c r="D201" s="12">
        <v>2022</v>
      </c>
      <c r="E201" t="s">
        <v>418</v>
      </c>
      <c r="F201">
        <v>772049</v>
      </c>
      <c r="G201" t="s">
        <v>212</v>
      </c>
      <c r="H201" s="15">
        <v>2</v>
      </c>
      <c r="I201" s="15">
        <v>2</v>
      </c>
      <c r="J201" t="s">
        <v>9</v>
      </c>
      <c r="K201" t="s">
        <v>10</v>
      </c>
      <c r="L201" s="6">
        <v>19</v>
      </c>
      <c r="M201" s="6">
        <v>19</v>
      </c>
      <c r="N201" s="6">
        <v>36</v>
      </c>
      <c r="O201" s="1">
        <v>1805.3119999999999</v>
      </c>
      <c r="P201" s="1">
        <v>1140.0999999999999</v>
      </c>
      <c r="Q201" s="1">
        <v>628.9</v>
      </c>
      <c r="R201" s="38">
        <f t="shared" si="40"/>
        <v>95.016421052631571</v>
      </c>
      <c r="S201" s="39">
        <f t="shared" si="41"/>
        <v>1</v>
      </c>
      <c r="T201" s="39">
        <f t="shared" si="42"/>
        <v>1.8947368421052631</v>
      </c>
      <c r="U201" s="38">
        <f t="shared" si="43"/>
        <v>665.21199999999999</v>
      </c>
      <c r="V201" s="40">
        <f t="shared" si="44"/>
        <v>0.36847481211003974</v>
      </c>
      <c r="W201" s="38">
        <f t="shared" si="45"/>
        <v>36.312000000000012</v>
      </c>
      <c r="X201" s="40">
        <f t="shared" si="46"/>
        <v>2.0113974758933645E-2</v>
      </c>
      <c r="Y201" s="18">
        <f t="shared" si="47"/>
        <v>901</v>
      </c>
      <c r="Z201" s="18">
        <f t="shared" si="48"/>
        <v>802</v>
      </c>
      <c r="AA201" s="18">
        <f t="shared" si="49"/>
        <v>793</v>
      </c>
    </row>
    <row r="202" spans="1:27" x14ac:dyDescent="0.25">
      <c r="A202" s="18" t="str">
        <f t="shared" si="50"/>
        <v>Ian Juliano</v>
      </c>
      <c r="B202" s="18">
        <f t="shared" si="51"/>
        <v>11</v>
      </c>
      <c r="C202" s="18" t="str">
        <f t="shared" si="52"/>
        <v>2022Ian Juliano11</v>
      </c>
      <c r="D202" s="12">
        <v>2022</v>
      </c>
      <c r="E202" t="s">
        <v>418</v>
      </c>
      <c r="F202">
        <v>192425</v>
      </c>
      <c r="G202" t="s">
        <v>49</v>
      </c>
      <c r="H202" s="15">
        <v>2</v>
      </c>
      <c r="I202" s="15">
        <v>2</v>
      </c>
      <c r="J202" t="s">
        <v>9</v>
      </c>
      <c r="K202" t="s">
        <v>10</v>
      </c>
      <c r="L202" s="6">
        <v>13</v>
      </c>
      <c r="M202" s="6">
        <v>21</v>
      </c>
      <c r="N202" s="6">
        <v>48</v>
      </c>
      <c r="O202" s="1">
        <v>1503.616</v>
      </c>
      <c r="P202" s="1">
        <v>897.4</v>
      </c>
      <c r="Q202" s="1">
        <v>439.1</v>
      </c>
      <c r="R202" s="38">
        <f t="shared" si="40"/>
        <v>115.66276923076923</v>
      </c>
      <c r="S202" s="39">
        <f t="shared" si="41"/>
        <v>1.6153846153846154</v>
      </c>
      <c r="T202" s="39">
        <f t="shared" si="42"/>
        <v>2.2857142857142856</v>
      </c>
      <c r="U202" s="38">
        <f t="shared" si="43"/>
        <v>606.21600000000001</v>
      </c>
      <c r="V202" s="40">
        <f t="shared" si="44"/>
        <v>0.40317208649016772</v>
      </c>
      <c r="W202" s="38">
        <f t="shared" si="45"/>
        <v>167.11599999999999</v>
      </c>
      <c r="X202" s="40">
        <f t="shared" si="46"/>
        <v>0.11114273857155017</v>
      </c>
      <c r="Y202" s="18">
        <f t="shared" si="47"/>
        <v>924</v>
      </c>
      <c r="Z202" s="18">
        <f t="shared" si="48"/>
        <v>824</v>
      </c>
      <c r="AA202" s="18">
        <f t="shared" si="49"/>
        <v>740</v>
      </c>
    </row>
    <row r="203" spans="1:27" x14ac:dyDescent="0.25">
      <c r="A203" s="18" t="str">
        <f t="shared" si="50"/>
        <v>Ian Juliano</v>
      </c>
      <c r="B203" s="18">
        <f t="shared" si="51"/>
        <v>12</v>
      </c>
      <c r="C203" s="18" t="str">
        <f t="shared" si="52"/>
        <v>2022Ian Juliano12</v>
      </c>
      <c r="D203" s="12">
        <v>2022</v>
      </c>
      <c r="E203" t="s">
        <v>418</v>
      </c>
      <c r="F203">
        <v>836042</v>
      </c>
      <c r="G203" t="s">
        <v>235</v>
      </c>
      <c r="H203" s="15">
        <v>2</v>
      </c>
      <c r="I203" s="15">
        <v>2</v>
      </c>
      <c r="J203" t="s">
        <v>9</v>
      </c>
      <c r="K203" t="s">
        <v>10</v>
      </c>
      <c r="L203" s="6">
        <v>10</v>
      </c>
      <c r="M203" s="6">
        <v>16</v>
      </c>
      <c r="N203" s="6">
        <v>34</v>
      </c>
      <c r="O203" s="1">
        <v>996.52800000000002</v>
      </c>
      <c r="P203" s="1">
        <v>605.54999999999995</v>
      </c>
      <c r="Q203" s="1">
        <v>337.6</v>
      </c>
      <c r="R203" s="38">
        <f t="shared" si="40"/>
        <v>99.652799999999999</v>
      </c>
      <c r="S203" s="39">
        <f t="shared" si="41"/>
        <v>1.6</v>
      </c>
      <c r="T203" s="39">
        <f t="shared" si="42"/>
        <v>2.125</v>
      </c>
      <c r="U203" s="38">
        <f t="shared" si="43"/>
        <v>390.97800000000007</v>
      </c>
      <c r="V203" s="40">
        <f t="shared" si="44"/>
        <v>0.39234020519242818</v>
      </c>
      <c r="W203" s="38">
        <f t="shared" si="45"/>
        <v>53.378000000000043</v>
      </c>
      <c r="X203" s="40">
        <f t="shared" si="46"/>
        <v>5.3563974118138215E-2</v>
      </c>
      <c r="Y203" s="18">
        <f t="shared" si="47"/>
        <v>950</v>
      </c>
      <c r="Z203" s="18">
        <f t="shared" si="48"/>
        <v>879</v>
      </c>
      <c r="AA203" s="18">
        <f t="shared" si="49"/>
        <v>787</v>
      </c>
    </row>
    <row r="204" spans="1:27" x14ac:dyDescent="0.25">
      <c r="A204" s="18" t="str">
        <f t="shared" si="50"/>
        <v>Ian Juliano</v>
      </c>
      <c r="B204" s="18">
        <f t="shared" si="51"/>
        <v>13</v>
      </c>
      <c r="C204" s="18" t="str">
        <f t="shared" si="52"/>
        <v>2022Ian Juliano13</v>
      </c>
      <c r="D204" s="12">
        <v>2022</v>
      </c>
      <c r="E204" t="s">
        <v>418</v>
      </c>
      <c r="F204">
        <v>280877</v>
      </c>
      <c r="G204" t="s">
        <v>300</v>
      </c>
      <c r="H204" s="15">
        <v>2</v>
      </c>
      <c r="I204" s="15">
        <v>2</v>
      </c>
      <c r="J204" t="s">
        <v>9</v>
      </c>
      <c r="K204" t="s">
        <v>10</v>
      </c>
      <c r="L204" s="6">
        <v>11</v>
      </c>
      <c r="M204" s="6">
        <v>11</v>
      </c>
      <c r="N204" s="6">
        <v>11</v>
      </c>
      <c r="O204" s="1">
        <v>454.31200000000001</v>
      </c>
      <c r="P204" s="1">
        <v>301.85000000000002</v>
      </c>
      <c r="Q204" s="1">
        <v>364.1</v>
      </c>
      <c r="R204" s="38">
        <f t="shared" si="40"/>
        <v>41.30109090909091</v>
      </c>
      <c r="S204" s="39">
        <f t="shared" si="41"/>
        <v>1</v>
      </c>
      <c r="T204" s="39">
        <f t="shared" si="42"/>
        <v>1</v>
      </c>
      <c r="U204" s="38">
        <f t="shared" si="43"/>
        <v>152.46199999999999</v>
      </c>
      <c r="V204" s="40">
        <f t="shared" si="44"/>
        <v>0.3355887583863072</v>
      </c>
      <c r="W204" s="38">
        <f t="shared" si="45"/>
        <v>-211.63800000000003</v>
      </c>
      <c r="X204" s="40">
        <f t="shared" si="46"/>
        <v>-0.46584285689129945</v>
      </c>
      <c r="Y204" s="18">
        <f t="shared" si="47"/>
        <v>980</v>
      </c>
      <c r="Z204" s="18">
        <f t="shared" si="48"/>
        <v>937</v>
      </c>
      <c r="AA204" s="18">
        <f t="shared" si="49"/>
        <v>895</v>
      </c>
    </row>
    <row r="205" spans="1:27" x14ac:dyDescent="0.25">
      <c r="A205" s="18" t="str">
        <f t="shared" si="50"/>
        <v>Ian Juliano</v>
      </c>
      <c r="B205" s="18">
        <f t="shared" si="51"/>
        <v>14</v>
      </c>
      <c r="C205" s="18" t="str">
        <f t="shared" si="52"/>
        <v>2022Ian Juliano14</v>
      </c>
      <c r="D205" s="12">
        <v>2022</v>
      </c>
      <c r="E205" t="s">
        <v>418</v>
      </c>
      <c r="F205">
        <v>980507</v>
      </c>
      <c r="G205" t="s">
        <v>271</v>
      </c>
      <c r="H205" s="15">
        <v>2</v>
      </c>
      <c r="I205" s="15">
        <v>2</v>
      </c>
      <c r="J205" t="s">
        <v>9</v>
      </c>
      <c r="K205" t="s">
        <v>10</v>
      </c>
      <c r="L205" s="6">
        <v>6</v>
      </c>
      <c r="M205" s="6">
        <v>8</v>
      </c>
      <c r="N205" s="6">
        <v>8</v>
      </c>
      <c r="O205" s="1">
        <v>324.73599999999999</v>
      </c>
      <c r="P205" s="1">
        <v>199.25</v>
      </c>
      <c r="Q205" s="1">
        <v>200.8</v>
      </c>
      <c r="R205" s="38">
        <f t="shared" si="40"/>
        <v>54.122666666666667</v>
      </c>
      <c r="S205" s="39">
        <f t="shared" si="41"/>
        <v>1.3333333333333333</v>
      </c>
      <c r="T205" s="39">
        <f t="shared" si="42"/>
        <v>1</v>
      </c>
      <c r="U205" s="38">
        <f t="shared" si="43"/>
        <v>125.48599999999999</v>
      </c>
      <c r="V205" s="40">
        <f t="shared" si="44"/>
        <v>0.3864246649586125</v>
      </c>
      <c r="W205" s="38">
        <f t="shared" si="45"/>
        <v>-75.314000000000021</v>
      </c>
      <c r="X205" s="40">
        <f t="shared" si="46"/>
        <v>-0.23192377808435166</v>
      </c>
      <c r="Y205" s="18">
        <f t="shared" si="47"/>
        <v>983</v>
      </c>
      <c r="Z205" s="18">
        <f t="shared" si="48"/>
        <v>945</v>
      </c>
      <c r="AA205" s="18">
        <f t="shared" si="49"/>
        <v>850</v>
      </c>
    </row>
    <row r="206" spans="1:27" x14ac:dyDescent="0.25">
      <c r="A206" s="18" t="str">
        <f t="shared" si="50"/>
        <v>Jack Gao</v>
      </c>
      <c r="B206" s="18">
        <f t="shared" si="51"/>
        <v>1</v>
      </c>
      <c r="C206" s="18" t="str">
        <f t="shared" si="52"/>
        <v>2022Jack Gao1</v>
      </c>
      <c r="D206" s="12">
        <v>2022</v>
      </c>
      <c r="E206" t="s">
        <v>412</v>
      </c>
      <c r="F206">
        <v>665523</v>
      </c>
      <c r="G206" t="s">
        <v>275</v>
      </c>
      <c r="H206" s="15">
        <v>1</v>
      </c>
      <c r="I206" s="15">
        <v>1</v>
      </c>
      <c r="J206" t="s">
        <v>2</v>
      </c>
      <c r="K206" t="s">
        <v>6</v>
      </c>
      <c r="L206" s="6">
        <v>168</v>
      </c>
      <c r="M206" s="6">
        <v>789</v>
      </c>
      <c r="N206" s="6">
        <v>4349</v>
      </c>
      <c r="O206" s="1">
        <v>175831.8315</v>
      </c>
      <c r="P206" s="1">
        <v>139572.75</v>
      </c>
      <c r="Q206" s="1">
        <v>6060.5</v>
      </c>
      <c r="R206" s="38">
        <f t="shared" si="40"/>
        <v>1046.6180446428571</v>
      </c>
      <c r="S206" s="39">
        <f t="shared" si="41"/>
        <v>4.6964285714285712</v>
      </c>
      <c r="T206" s="39">
        <f t="shared" si="42"/>
        <v>5.5120405576679339</v>
      </c>
      <c r="U206" s="38">
        <f t="shared" si="43"/>
        <v>36259.0815</v>
      </c>
      <c r="V206" s="40">
        <f t="shared" si="44"/>
        <v>0.20621454710832607</v>
      </c>
      <c r="W206" s="38">
        <f t="shared" si="45"/>
        <v>30198.5815</v>
      </c>
      <c r="X206" s="40">
        <f t="shared" si="46"/>
        <v>0.1717469541344111</v>
      </c>
      <c r="Y206" s="18">
        <f t="shared" si="47"/>
        <v>32</v>
      </c>
      <c r="Z206" s="18">
        <f t="shared" si="48"/>
        <v>11</v>
      </c>
      <c r="AA206" s="18">
        <f t="shared" si="49"/>
        <v>12</v>
      </c>
    </row>
    <row r="207" spans="1:27" x14ac:dyDescent="0.25">
      <c r="A207" s="18" t="str">
        <f t="shared" si="50"/>
        <v>Jack Gao</v>
      </c>
      <c r="B207" s="18">
        <f t="shared" si="51"/>
        <v>2</v>
      </c>
      <c r="C207" s="18" t="str">
        <f t="shared" si="52"/>
        <v>2022Jack Gao2</v>
      </c>
      <c r="D207" s="12">
        <v>2022</v>
      </c>
      <c r="E207" t="s">
        <v>412</v>
      </c>
      <c r="F207">
        <v>688564</v>
      </c>
      <c r="G207" t="s">
        <v>176</v>
      </c>
      <c r="H207" s="15">
        <v>1</v>
      </c>
      <c r="I207" s="15">
        <v>4</v>
      </c>
      <c r="J207" t="s">
        <v>2</v>
      </c>
      <c r="K207" t="s">
        <v>3</v>
      </c>
      <c r="L207" s="6">
        <v>249</v>
      </c>
      <c r="M207" s="6">
        <v>509</v>
      </c>
      <c r="N207" s="6">
        <v>1428</v>
      </c>
      <c r="O207" s="1">
        <v>57699.332999999999</v>
      </c>
      <c r="P207" s="1">
        <v>50613.45</v>
      </c>
      <c r="Q207" s="1">
        <v>8272.3000000000102</v>
      </c>
      <c r="R207" s="38">
        <f t="shared" si="40"/>
        <v>231.72422891566265</v>
      </c>
      <c r="S207" s="39">
        <f t="shared" si="41"/>
        <v>2.0441767068273093</v>
      </c>
      <c r="T207" s="39">
        <f t="shared" si="42"/>
        <v>2.8055009823182711</v>
      </c>
      <c r="U207" s="38">
        <f t="shared" si="43"/>
        <v>7085.8830000000016</v>
      </c>
      <c r="V207" s="40">
        <f t="shared" si="44"/>
        <v>0.12280701754385968</v>
      </c>
      <c r="W207" s="38">
        <f t="shared" si="45"/>
        <v>-1186.4170000000086</v>
      </c>
      <c r="X207" s="40">
        <f t="shared" si="46"/>
        <v>-2.0562057450473622E-2</v>
      </c>
      <c r="Y207" s="18">
        <f t="shared" si="47"/>
        <v>203</v>
      </c>
      <c r="Z207" s="18">
        <f t="shared" si="48"/>
        <v>235</v>
      </c>
      <c r="AA207" s="18">
        <f t="shared" si="49"/>
        <v>966</v>
      </c>
    </row>
    <row r="208" spans="1:27" x14ac:dyDescent="0.25">
      <c r="A208" s="18" t="str">
        <f t="shared" si="50"/>
        <v>Jack Gao</v>
      </c>
      <c r="B208" s="18">
        <f t="shared" si="51"/>
        <v>3</v>
      </c>
      <c r="C208" s="18" t="str">
        <f t="shared" si="52"/>
        <v>2022Jack Gao3</v>
      </c>
      <c r="D208" s="12">
        <v>2022</v>
      </c>
      <c r="E208" t="s">
        <v>412</v>
      </c>
      <c r="F208">
        <v>604851</v>
      </c>
      <c r="G208" t="s">
        <v>159</v>
      </c>
      <c r="H208" s="15">
        <v>1</v>
      </c>
      <c r="I208" s="15">
        <v>1</v>
      </c>
      <c r="J208" t="s">
        <v>9</v>
      </c>
      <c r="K208" t="s">
        <v>10</v>
      </c>
      <c r="L208" s="6">
        <v>28</v>
      </c>
      <c r="M208" s="6">
        <v>91</v>
      </c>
      <c r="N208" s="6">
        <v>287</v>
      </c>
      <c r="O208" s="1">
        <v>11193.5684</v>
      </c>
      <c r="P208" s="1">
        <v>8217.9</v>
      </c>
      <c r="Q208" s="1">
        <v>967</v>
      </c>
      <c r="R208" s="38">
        <f t="shared" si="40"/>
        <v>399.77030000000002</v>
      </c>
      <c r="S208" s="39">
        <f t="shared" si="41"/>
        <v>3.25</v>
      </c>
      <c r="T208" s="39">
        <f t="shared" si="42"/>
        <v>3.1538461538461537</v>
      </c>
      <c r="U208" s="38">
        <f t="shared" si="43"/>
        <v>2975.6684000000005</v>
      </c>
      <c r="V208" s="40">
        <f t="shared" si="44"/>
        <v>0.26583733566143219</v>
      </c>
      <c r="W208" s="38">
        <f t="shared" si="45"/>
        <v>2008.6684000000005</v>
      </c>
      <c r="X208" s="40">
        <f t="shared" si="46"/>
        <v>0.17944844112445862</v>
      </c>
      <c r="Y208" s="18">
        <f t="shared" si="47"/>
        <v>503</v>
      </c>
      <c r="Z208" s="18">
        <f t="shared" si="48"/>
        <v>441</v>
      </c>
      <c r="AA208" s="18">
        <f t="shared" si="49"/>
        <v>354</v>
      </c>
    </row>
    <row r="209" spans="1:27" x14ac:dyDescent="0.25">
      <c r="A209" s="18" t="str">
        <f t="shared" si="50"/>
        <v>Jack Gao</v>
      </c>
      <c r="B209" s="18">
        <f t="shared" si="51"/>
        <v>4</v>
      </c>
      <c r="C209" s="18" t="str">
        <f t="shared" si="52"/>
        <v>2022Jack Gao4</v>
      </c>
      <c r="D209" s="12">
        <v>2022</v>
      </c>
      <c r="E209" t="s">
        <v>412</v>
      </c>
      <c r="F209">
        <v>188132</v>
      </c>
      <c r="G209" t="s">
        <v>48</v>
      </c>
      <c r="H209" s="15">
        <v>1</v>
      </c>
      <c r="I209" s="15">
        <v>1</v>
      </c>
      <c r="J209" t="s">
        <v>2</v>
      </c>
      <c r="K209" t="s">
        <v>10</v>
      </c>
      <c r="L209" s="6">
        <v>6</v>
      </c>
      <c r="M209" s="6">
        <v>40</v>
      </c>
      <c r="N209" s="6">
        <v>117</v>
      </c>
      <c r="O209" s="1">
        <v>5181.84</v>
      </c>
      <c r="P209" s="1">
        <v>4318.2</v>
      </c>
      <c r="Q209" s="1">
        <v>227.8</v>
      </c>
      <c r="R209" s="38">
        <f t="shared" si="40"/>
        <v>863.64</v>
      </c>
      <c r="S209" s="39">
        <f t="shared" si="41"/>
        <v>6.666666666666667</v>
      </c>
      <c r="T209" s="39">
        <f t="shared" si="42"/>
        <v>2.9249999999999998</v>
      </c>
      <c r="U209" s="38">
        <f t="shared" si="43"/>
        <v>863.64000000000033</v>
      </c>
      <c r="V209" s="40">
        <f t="shared" si="44"/>
        <v>0.16666666666666671</v>
      </c>
      <c r="W209" s="38">
        <f t="shared" si="45"/>
        <v>635.84000000000037</v>
      </c>
      <c r="X209" s="40">
        <f t="shared" si="46"/>
        <v>0.12270544825776179</v>
      </c>
      <c r="Y209" s="18">
        <f t="shared" si="47"/>
        <v>724</v>
      </c>
      <c r="Z209" s="18">
        <f t="shared" si="48"/>
        <v>753</v>
      </c>
      <c r="AA209" s="18">
        <f t="shared" si="49"/>
        <v>582</v>
      </c>
    </row>
    <row r="210" spans="1:27" x14ac:dyDescent="0.25">
      <c r="A210" s="18" t="str">
        <f t="shared" si="50"/>
        <v>Javier Salinas</v>
      </c>
      <c r="B210" s="18">
        <f t="shared" si="51"/>
        <v>1</v>
      </c>
      <c r="C210" s="18" t="str">
        <f t="shared" si="52"/>
        <v>2022Javier Salinas1</v>
      </c>
      <c r="D210" s="12">
        <v>2022</v>
      </c>
      <c r="E210" t="s">
        <v>403</v>
      </c>
      <c r="F210">
        <v>811025</v>
      </c>
      <c r="G210" t="s">
        <v>280</v>
      </c>
      <c r="H210" s="15">
        <v>4</v>
      </c>
      <c r="I210" s="15">
        <v>4</v>
      </c>
      <c r="J210" t="s">
        <v>2</v>
      </c>
      <c r="K210" t="s">
        <v>6</v>
      </c>
      <c r="L210" s="6">
        <v>203</v>
      </c>
      <c r="M210" s="6">
        <v>1471</v>
      </c>
      <c r="N210" s="6">
        <v>7863</v>
      </c>
      <c r="O210" s="1">
        <v>293661.65999999997</v>
      </c>
      <c r="P210" s="1">
        <v>244718.05</v>
      </c>
      <c r="Q210" s="1">
        <v>7103.25</v>
      </c>
      <c r="R210" s="38">
        <f t="shared" si="40"/>
        <v>1446.6091625615763</v>
      </c>
      <c r="S210" s="39">
        <f t="shared" si="41"/>
        <v>7.2463054187192117</v>
      </c>
      <c r="T210" s="39">
        <f t="shared" si="42"/>
        <v>5.3453433038749152</v>
      </c>
      <c r="U210" s="38">
        <f t="shared" si="43"/>
        <v>48943.609999999986</v>
      </c>
      <c r="V210" s="40">
        <f t="shared" si="44"/>
        <v>0.16666666666666663</v>
      </c>
      <c r="W210" s="38">
        <f t="shared" si="45"/>
        <v>41840.359999999986</v>
      </c>
      <c r="X210" s="40">
        <f t="shared" si="46"/>
        <v>0.14247811580170183</v>
      </c>
      <c r="Y210" s="18">
        <f t="shared" si="47"/>
        <v>5</v>
      </c>
      <c r="Z210" s="18">
        <f t="shared" si="48"/>
        <v>7</v>
      </c>
      <c r="AA210" s="18">
        <f t="shared" si="49"/>
        <v>7</v>
      </c>
    </row>
    <row r="211" spans="1:27" x14ac:dyDescent="0.25">
      <c r="A211" s="18" t="str">
        <f t="shared" si="50"/>
        <v>Javier Salinas</v>
      </c>
      <c r="B211" s="18">
        <f t="shared" si="51"/>
        <v>2</v>
      </c>
      <c r="C211" s="18" t="str">
        <f t="shared" si="52"/>
        <v>2022Javier Salinas2</v>
      </c>
      <c r="D211" s="12">
        <v>2022</v>
      </c>
      <c r="E211" t="s">
        <v>403</v>
      </c>
      <c r="F211">
        <v>431898</v>
      </c>
      <c r="G211" t="s">
        <v>43</v>
      </c>
      <c r="H211" s="15">
        <v>4</v>
      </c>
      <c r="I211" s="15">
        <v>4</v>
      </c>
      <c r="J211" t="s">
        <v>9</v>
      </c>
      <c r="K211" t="s">
        <v>6</v>
      </c>
      <c r="L211" s="6">
        <v>207</v>
      </c>
      <c r="M211" s="6">
        <v>426</v>
      </c>
      <c r="N211" s="6">
        <v>5312</v>
      </c>
      <c r="O211" s="1">
        <v>182890.3075</v>
      </c>
      <c r="P211" s="1">
        <v>159035.04999999999</v>
      </c>
      <c r="Q211" s="1">
        <v>6219.5</v>
      </c>
      <c r="R211" s="38">
        <f t="shared" si="40"/>
        <v>883.52805555555551</v>
      </c>
      <c r="S211" s="39">
        <f t="shared" si="41"/>
        <v>2.0579710144927534</v>
      </c>
      <c r="T211" s="39">
        <f t="shared" si="42"/>
        <v>12.469483568075118</v>
      </c>
      <c r="U211" s="38">
        <f t="shared" si="43"/>
        <v>23855.257500000007</v>
      </c>
      <c r="V211" s="40">
        <f t="shared" si="44"/>
        <v>0.1304347826086957</v>
      </c>
      <c r="W211" s="38">
        <f t="shared" si="45"/>
        <v>17635.757500000007</v>
      </c>
      <c r="X211" s="40">
        <f t="shared" si="46"/>
        <v>9.6428059753795356E-2</v>
      </c>
      <c r="Y211" s="18">
        <f t="shared" si="47"/>
        <v>29</v>
      </c>
      <c r="Z211" s="18">
        <f t="shared" si="48"/>
        <v>34</v>
      </c>
      <c r="AA211" s="18">
        <f t="shared" si="49"/>
        <v>35</v>
      </c>
    </row>
    <row r="212" spans="1:27" x14ac:dyDescent="0.25">
      <c r="A212" s="18" t="str">
        <f t="shared" si="50"/>
        <v>Javier Salinas</v>
      </c>
      <c r="B212" s="18">
        <f t="shared" si="51"/>
        <v>3</v>
      </c>
      <c r="C212" s="18" t="str">
        <f t="shared" si="52"/>
        <v>2022Javier Salinas3</v>
      </c>
      <c r="D212" s="12">
        <v>2022</v>
      </c>
      <c r="E212" t="s">
        <v>403</v>
      </c>
      <c r="F212">
        <v>587438</v>
      </c>
      <c r="G212" t="s">
        <v>332</v>
      </c>
      <c r="H212" s="15">
        <v>4</v>
      </c>
      <c r="I212" s="15">
        <v>4</v>
      </c>
      <c r="J212" t="s">
        <v>9</v>
      </c>
      <c r="K212" t="s">
        <v>6</v>
      </c>
      <c r="L212" s="6">
        <v>250</v>
      </c>
      <c r="M212" s="6">
        <v>840</v>
      </c>
      <c r="N212" s="6">
        <v>4001</v>
      </c>
      <c r="O212" s="1">
        <v>176485.772</v>
      </c>
      <c r="P212" s="1">
        <v>129768.95</v>
      </c>
      <c r="Q212" s="1">
        <v>7831</v>
      </c>
      <c r="R212" s="38">
        <f t="shared" si="40"/>
        <v>705.94308799999999</v>
      </c>
      <c r="S212" s="39">
        <f t="shared" si="41"/>
        <v>3.36</v>
      </c>
      <c r="T212" s="39">
        <f t="shared" si="42"/>
        <v>4.7630952380952385</v>
      </c>
      <c r="U212" s="38">
        <f t="shared" si="43"/>
        <v>46716.822</v>
      </c>
      <c r="V212" s="40">
        <f t="shared" si="44"/>
        <v>0.26470588235294118</v>
      </c>
      <c r="W212" s="38">
        <f t="shared" si="45"/>
        <v>38885.822</v>
      </c>
      <c r="X212" s="40">
        <f t="shared" si="46"/>
        <v>0.22033403349931235</v>
      </c>
      <c r="Y212" s="18">
        <f t="shared" si="47"/>
        <v>31</v>
      </c>
      <c r="Z212" s="18">
        <f t="shared" si="48"/>
        <v>8</v>
      </c>
      <c r="AA212" s="18">
        <f t="shared" si="49"/>
        <v>9</v>
      </c>
    </row>
    <row r="213" spans="1:27" x14ac:dyDescent="0.25">
      <c r="A213" s="18" t="str">
        <f t="shared" si="50"/>
        <v>Javier Salinas</v>
      </c>
      <c r="B213" s="18">
        <f t="shared" si="51"/>
        <v>4</v>
      </c>
      <c r="C213" s="18" t="str">
        <f t="shared" si="52"/>
        <v>2022Javier Salinas4</v>
      </c>
      <c r="D213" s="12">
        <v>2022</v>
      </c>
      <c r="E213" t="s">
        <v>403</v>
      </c>
      <c r="F213">
        <v>921547</v>
      </c>
      <c r="G213" t="s">
        <v>276</v>
      </c>
      <c r="H213" s="15">
        <v>4</v>
      </c>
      <c r="I213" s="15">
        <v>4</v>
      </c>
      <c r="J213" t="s">
        <v>9</v>
      </c>
      <c r="K213" t="s">
        <v>4</v>
      </c>
      <c r="L213" s="6">
        <v>57</v>
      </c>
      <c r="M213" s="6">
        <v>486</v>
      </c>
      <c r="N213" s="6">
        <v>2591</v>
      </c>
      <c r="O213" s="1">
        <v>99791.86</v>
      </c>
      <c r="P213" s="1">
        <v>71279.899999999994</v>
      </c>
      <c r="Q213" s="1">
        <v>2046.25</v>
      </c>
      <c r="R213" s="38">
        <f t="shared" si="40"/>
        <v>1750.7343859649122</v>
      </c>
      <c r="S213" s="39">
        <f t="shared" si="41"/>
        <v>8.526315789473685</v>
      </c>
      <c r="T213" s="39">
        <f t="shared" si="42"/>
        <v>5.3312757201646095</v>
      </c>
      <c r="U213" s="38">
        <f t="shared" si="43"/>
        <v>28511.960000000006</v>
      </c>
      <c r="V213" s="40">
        <f t="shared" si="44"/>
        <v>0.28571428571428575</v>
      </c>
      <c r="W213" s="38">
        <f t="shared" si="45"/>
        <v>26465.710000000006</v>
      </c>
      <c r="X213" s="40">
        <f t="shared" si="46"/>
        <v>0.26520910623371491</v>
      </c>
      <c r="Y213" s="18">
        <f t="shared" si="47"/>
        <v>94</v>
      </c>
      <c r="Z213" s="18">
        <f t="shared" si="48"/>
        <v>24</v>
      </c>
      <c r="AA213" s="18">
        <f t="shared" si="49"/>
        <v>18</v>
      </c>
    </row>
    <row r="214" spans="1:27" x14ac:dyDescent="0.25">
      <c r="A214" s="18" t="str">
        <f t="shared" si="50"/>
        <v>Javier Salinas</v>
      </c>
      <c r="B214" s="18">
        <f t="shared" si="51"/>
        <v>5</v>
      </c>
      <c r="C214" s="18" t="str">
        <f t="shared" si="52"/>
        <v>2022Javier Salinas5</v>
      </c>
      <c r="D214" s="12">
        <v>2022</v>
      </c>
      <c r="E214" t="s">
        <v>403</v>
      </c>
      <c r="F214">
        <v>107439</v>
      </c>
      <c r="G214" t="s">
        <v>1</v>
      </c>
      <c r="H214" s="15">
        <v>4</v>
      </c>
      <c r="I214" s="15">
        <v>4</v>
      </c>
      <c r="J214" t="s">
        <v>2</v>
      </c>
      <c r="K214" t="s">
        <v>4</v>
      </c>
      <c r="L214" s="6">
        <v>249</v>
      </c>
      <c r="M214" s="6">
        <v>617</v>
      </c>
      <c r="N214" s="6">
        <v>2087</v>
      </c>
      <c r="O214" s="1">
        <v>75265.278000000006</v>
      </c>
      <c r="P214" s="1">
        <v>62444.7</v>
      </c>
      <c r="Q214" s="1">
        <v>7582.5</v>
      </c>
      <c r="R214" s="38">
        <f t="shared" si="40"/>
        <v>302.27019277108434</v>
      </c>
      <c r="S214" s="39">
        <f t="shared" si="41"/>
        <v>2.4779116465863456</v>
      </c>
      <c r="T214" s="39">
        <f t="shared" si="42"/>
        <v>3.3824959481361425</v>
      </c>
      <c r="U214" s="38">
        <f t="shared" si="43"/>
        <v>12820.578000000009</v>
      </c>
      <c r="V214" s="40">
        <f t="shared" si="44"/>
        <v>0.17033854575014001</v>
      </c>
      <c r="W214" s="38">
        <f t="shared" si="45"/>
        <v>5238.0780000000086</v>
      </c>
      <c r="X214" s="40">
        <f t="shared" si="46"/>
        <v>6.9594880125202069E-2</v>
      </c>
      <c r="Y214" s="18">
        <f t="shared" si="47"/>
        <v>145</v>
      </c>
      <c r="Z214" s="18">
        <f t="shared" si="48"/>
        <v>101</v>
      </c>
      <c r="AA214" s="18">
        <f t="shared" si="49"/>
        <v>180</v>
      </c>
    </row>
    <row r="215" spans="1:27" x14ac:dyDescent="0.25">
      <c r="A215" s="18" t="str">
        <f t="shared" si="50"/>
        <v>Javier Salinas</v>
      </c>
      <c r="B215" s="18">
        <f t="shared" si="51"/>
        <v>6</v>
      </c>
      <c r="C215" s="18" t="str">
        <f t="shared" si="52"/>
        <v>2022Javier Salinas6</v>
      </c>
      <c r="D215" s="12">
        <v>2022</v>
      </c>
      <c r="E215" t="s">
        <v>403</v>
      </c>
      <c r="F215">
        <v>925350</v>
      </c>
      <c r="G215" t="s">
        <v>166</v>
      </c>
      <c r="H215" s="15">
        <v>4</v>
      </c>
      <c r="I215" s="15">
        <v>2</v>
      </c>
      <c r="J215" t="s">
        <v>2</v>
      </c>
      <c r="K215" t="s">
        <v>3</v>
      </c>
      <c r="L215" s="6">
        <v>244</v>
      </c>
      <c r="M215" s="6">
        <v>489</v>
      </c>
      <c r="N215" s="6">
        <v>1959</v>
      </c>
      <c r="O215" s="1">
        <v>67611.72</v>
      </c>
      <c r="P215" s="1">
        <v>56343.1</v>
      </c>
      <c r="Q215" s="1">
        <v>7316</v>
      </c>
      <c r="R215" s="38">
        <f t="shared" si="40"/>
        <v>277.09721311475408</v>
      </c>
      <c r="S215" s="39">
        <f t="shared" si="41"/>
        <v>2.0040983606557377</v>
      </c>
      <c r="T215" s="39">
        <f t="shared" si="42"/>
        <v>4.0061349693251538</v>
      </c>
      <c r="U215" s="38">
        <f t="shared" si="43"/>
        <v>11268.620000000003</v>
      </c>
      <c r="V215" s="40">
        <f t="shared" si="44"/>
        <v>0.16666666666666671</v>
      </c>
      <c r="W215" s="38">
        <f t="shared" si="45"/>
        <v>3952.6200000000026</v>
      </c>
      <c r="X215" s="40">
        <f t="shared" si="46"/>
        <v>5.8460574586772861E-2</v>
      </c>
      <c r="Y215" s="18">
        <f t="shared" si="47"/>
        <v>164</v>
      </c>
      <c r="Z215" s="18">
        <f t="shared" si="48"/>
        <v>131</v>
      </c>
      <c r="AA215" s="18">
        <f t="shared" si="49"/>
        <v>219</v>
      </c>
    </row>
    <row r="216" spans="1:27" x14ac:dyDescent="0.25">
      <c r="A216" s="18" t="str">
        <f t="shared" si="50"/>
        <v>Javier Salinas</v>
      </c>
      <c r="B216" s="18">
        <f t="shared" si="51"/>
        <v>7</v>
      </c>
      <c r="C216" s="18" t="str">
        <f t="shared" si="52"/>
        <v>2022Javier Salinas7</v>
      </c>
      <c r="D216" s="12">
        <v>2022</v>
      </c>
      <c r="E216" t="s">
        <v>403</v>
      </c>
      <c r="F216">
        <v>178362</v>
      </c>
      <c r="G216" t="s">
        <v>38</v>
      </c>
      <c r="H216" s="15">
        <v>4</v>
      </c>
      <c r="I216" s="15">
        <v>4</v>
      </c>
      <c r="J216" t="s">
        <v>9</v>
      </c>
      <c r="K216" t="s">
        <v>3</v>
      </c>
      <c r="L216" s="6">
        <v>249</v>
      </c>
      <c r="M216" s="6">
        <v>348</v>
      </c>
      <c r="N216" s="6">
        <v>1532</v>
      </c>
      <c r="O216" s="1">
        <v>57233.642999999996</v>
      </c>
      <c r="P216" s="1">
        <v>50204.95</v>
      </c>
      <c r="Q216" s="1">
        <v>7320</v>
      </c>
      <c r="R216" s="38">
        <f t="shared" si="40"/>
        <v>229.85398795180723</v>
      </c>
      <c r="S216" s="39">
        <f t="shared" si="41"/>
        <v>1.3975903614457832</v>
      </c>
      <c r="T216" s="39">
        <f t="shared" si="42"/>
        <v>4.4022988505747129</v>
      </c>
      <c r="U216" s="38">
        <f t="shared" si="43"/>
        <v>7028.6929999999993</v>
      </c>
      <c r="V216" s="40">
        <f t="shared" si="44"/>
        <v>0.12280701754385964</v>
      </c>
      <c r="W216" s="38">
        <f t="shared" si="45"/>
        <v>-291.3070000000007</v>
      </c>
      <c r="X216" s="40">
        <f t="shared" si="46"/>
        <v>-5.0897860896256548E-3</v>
      </c>
      <c r="Y216" s="18">
        <f t="shared" si="47"/>
        <v>205</v>
      </c>
      <c r="Z216" s="18">
        <f t="shared" si="48"/>
        <v>239</v>
      </c>
      <c r="AA216" s="18">
        <f t="shared" si="49"/>
        <v>906</v>
      </c>
    </row>
    <row r="217" spans="1:27" x14ac:dyDescent="0.25">
      <c r="A217" s="18" t="str">
        <f t="shared" si="50"/>
        <v>Javier Salinas</v>
      </c>
      <c r="B217" s="18">
        <f t="shared" si="51"/>
        <v>8</v>
      </c>
      <c r="C217" s="18" t="str">
        <f t="shared" si="52"/>
        <v>2022Javier Salinas8</v>
      </c>
      <c r="D217" s="12">
        <v>2022</v>
      </c>
      <c r="E217" t="s">
        <v>403</v>
      </c>
      <c r="F217">
        <v>782190</v>
      </c>
      <c r="G217" t="s">
        <v>53</v>
      </c>
      <c r="H217" s="15">
        <v>4</v>
      </c>
      <c r="I217" s="15">
        <v>2</v>
      </c>
      <c r="J217" t="s">
        <v>2</v>
      </c>
      <c r="K217" t="s">
        <v>3</v>
      </c>
      <c r="L217" s="6">
        <v>246</v>
      </c>
      <c r="M217" s="6">
        <v>363</v>
      </c>
      <c r="N217" s="6">
        <v>1212</v>
      </c>
      <c r="O217" s="1">
        <v>39475.32</v>
      </c>
      <c r="P217" s="1">
        <v>32896.1</v>
      </c>
      <c r="Q217" s="1">
        <v>7251</v>
      </c>
      <c r="R217" s="38">
        <f t="shared" si="40"/>
        <v>160.46878048780488</v>
      </c>
      <c r="S217" s="39">
        <f t="shared" si="41"/>
        <v>1.475609756097561</v>
      </c>
      <c r="T217" s="39">
        <f t="shared" si="42"/>
        <v>3.3388429752066116</v>
      </c>
      <c r="U217" s="38">
        <f t="shared" si="43"/>
        <v>6579.2200000000012</v>
      </c>
      <c r="V217" s="40">
        <f t="shared" si="44"/>
        <v>0.16666666666666669</v>
      </c>
      <c r="W217" s="38">
        <f t="shared" si="45"/>
        <v>-671.77999999999884</v>
      </c>
      <c r="X217" s="40">
        <f t="shared" si="46"/>
        <v>-1.7017721452289653E-2</v>
      </c>
      <c r="Y217" s="18">
        <f t="shared" si="47"/>
        <v>280</v>
      </c>
      <c r="Z217" s="18">
        <f t="shared" si="48"/>
        <v>255</v>
      </c>
      <c r="AA217" s="18">
        <f t="shared" si="49"/>
        <v>946</v>
      </c>
    </row>
    <row r="218" spans="1:27" x14ac:dyDescent="0.25">
      <c r="A218" s="18" t="str">
        <f t="shared" si="50"/>
        <v>Javier Salinas</v>
      </c>
      <c r="B218" s="18">
        <f t="shared" si="51"/>
        <v>9</v>
      </c>
      <c r="C218" s="18" t="str">
        <f t="shared" si="52"/>
        <v>2022Javier Salinas9</v>
      </c>
      <c r="D218" s="12">
        <v>2022</v>
      </c>
      <c r="E218" t="s">
        <v>403</v>
      </c>
      <c r="F218">
        <v>742000</v>
      </c>
      <c r="G218" t="s">
        <v>201</v>
      </c>
      <c r="H218" s="15">
        <v>4</v>
      </c>
      <c r="I218" s="15">
        <v>4</v>
      </c>
      <c r="J218" t="s">
        <v>9</v>
      </c>
      <c r="K218" t="s">
        <v>10</v>
      </c>
      <c r="L218" s="6">
        <v>1</v>
      </c>
      <c r="M218" s="6">
        <v>10</v>
      </c>
      <c r="N218" s="6">
        <v>87</v>
      </c>
      <c r="O218" s="1">
        <v>3258.2339999999999</v>
      </c>
      <c r="P218" s="1">
        <v>2858.1</v>
      </c>
      <c r="Q218" s="1">
        <v>38</v>
      </c>
      <c r="R218" s="38">
        <f t="shared" si="40"/>
        <v>3258.2339999999999</v>
      </c>
      <c r="S218" s="39">
        <f t="shared" si="41"/>
        <v>10</v>
      </c>
      <c r="T218" s="39">
        <f t="shared" si="42"/>
        <v>8.6999999999999993</v>
      </c>
      <c r="U218" s="38">
        <f t="shared" si="43"/>
        <v>400.13400000000001</v>
      </c>
      <c r="V218" s="40">
        <f t="shared" si="44"/>
        <v>0.12280701754385966</v>
      </c>
      <c r="W218" s="38">
        <f t="shared" si="45"/>
        <v>362.13400000000001</v>
      </c>
      <c r="X218" s="40">
        <f t="shared" si="46"/>
        <v>0.11114425790167312</v>
      </c>
      <c r="Y218" s="18">
        <f t="shared" si="47"/>
        <v>820</v>
      </c>
      <c r="Z218" s="18">
        <f t="shared" si="48"/>
        <v>876</v>
      </c>
      <c r="AA218" s="18">
        <f t="shared" si="49"/>
        <v>667</v>
      </c>
    </row>
    <row r="219" spans="1:27" x14ac:dyDescent="0.25">
      <c r="A219" s="18" t="str">
        <f t="shared" si="50"/>
        <v>Jeannie Skiles</v>
      </c>
      <c r="B219" s="18">
        <f t="shared" si="51"/>
        <v>1</v>
      </c>
      <c r="C219" s="18" t="str">
        <f t="shared" si="52"/>
        <v>2022Jeannie Skiles1</v>
      </c>
      <c r="D219" s="12">
        <v>2022</v>
      </c>
      <c r="E219" t="s">
        <v>407</v>
      </c>
      <c r="F219">
        <v>875444</v>
      </c>
      <c r="G219" t="s">
        <v>243</v>
      </c>
      <c r="H219" s="15">
        <v>5</v>
      </c>
      <c r="I219" s="15">
        <v>5</v>
      </c>
      <c r="J219" t="s">
        <v>9</v>
      </c>
      <c r="K219" t="s">
        <v>3</v>
      </c>
      <c r="L219" s="6">
        <v>37</v>
      </c>
      <c r="M219" s="6">
        <v>102</v>
      </c>
      <c r="N219" s="6">
        <v>425</v>
      </c>
      <c r="O219" s="1">
        <v>21663.8</v>
      </c>
      <c r="P219" s="1">
        <v>13678.9</v>
      </c>
      <c r="Q219" s="1">
        <v>1257.55</v>
      </c>
      <c r="R219" s="38">
        <f t="shared" si="40"/>
        <v>585.5081081081081</v>
      </c>
      <c r="S219" s="39">
        <f t="shared" si="41"/>
        <v>2.7567567567567566</v>
      </c>
      <c r="T219" s="39">
        <f t="shared" si="42"/>
        <v>4.166666666666667</v>
      </c>
      <c r="U219" s="38">
        <f t="shared" si="43"/>
        <v>7984.9</v>
      </c>
      <c r="V219" s="40">
        <f t="shared" si="44"/>
        <v>0.36858261246872664</v>
      </c>
      <c r="W219" s="38">
        <f t="shared" si="45"/>
        <v>6727.3499999999995</v>
      </c>
      <c r="X219" s="40">
        <f t="shared" si="46"/>
        <v>0.31053416298156372</v>
      </c>
      <c r="Y219" s="18">
        <f t="shared" si="47"/>
        <v>380</v>
      </c>
      <c r="Z219" s="18">
        <f t="shared" si="48"/>
        <v>201</v>
      </c>
      <c r="AA219" s="18">
        <f t="shared" si="49"/>
        <v>130</v>
      </c>
    </row>
    <row r="220" spans="1:27" x14ac:dyDescent="0.25">
      <c r="A220" s="18" t="str">
        <f t="shared" si="50"/>
        <v>Jeannie Skiles</v>
      </c>
      <c r="B220" s="18">
        <f t="shared" si="51"/>
        <v>2</v>
      </c>
      <c r="C220" s="18" t="str">
        <f t="shared" si="52"/>
        <v>2022Jeannie Skiles2</v>
      </c>
      <c r="D220" s="12">
        <v>2022</v>
      </c>
      <c r="E220" t="s">
        <v>407</v>
      </c>
      <c r="F220">
        <v>169318</v>
      </c>
      <c r="G220" t="s">
        <v>35</v>
      </c>
      <c r="H220" s="15">
        <v>5</v>
      </c>
      <c r="I220" s="15">
        <v>5</v>
      </c>
      <c r="J220" t="s">
        <v>9</v>
      </c>
      <c r="K220" t="s">
        <v>10</v>
      </c>
      <c r="L220" s="6">
        <v>24</v>
      </c>
      <c r="M220" s="6">
        <v>69</v>
      </c>
      <c r="N220" s="6">
        <v>168</v>
      </c>
      <c r="O220" s="1">
        <v>8985.8559999999998</v>
      </c>
      <c r="P220" s="1">
        <v>5622</v>
      </c>
      <c r="Q220" s="1">
        <v>819.9</v>
      </c>
      <c r="R220" s="38">
        <f t="shared" si="40"/>
        <v>374.41066666666666</v>
      </c>
      <c r="S220" s="39">
        <f t="shared" si="41"/>
        <v>2.875</v>
      </c>
      <c r="T220" s="39">
        <f t="shared" si="42"/>
        <v>2.4347826086956523</v>
      </c>
      <c r="U220" s="38">
        <f t="shared" si="43"/>
        <v>3363.8559999999998</v>
      </c>
      <c r="V220" s="40">
        <f t="shared" si="44"/>
        <v>0.37435008974103301</v>
      </c>
      <c r="W220" s="38">
        <f t="shared" si="45"/>
        <v>2543.9559999999997</v>
      </c>
      <c r="X220" s="40">
        <f t="shared" si="46"/>
        <v>0.2831066956781858</v>
      </c>
      <c r="Y220" s="18">
        <f t="shared" si="47"/>
        <v>572</v>
      </c>
      <c r="Z220" s="18">
        <f t="shared" si="48"/>
        <v>402</v>
      </c>
      <c r="AA220" s="18">
        <f t="shared" si="49"/>
        <v>313</v>
      </c>
    </row>
    <row r="221" spans="1:27" x14ac:dyDescent="0.25">
      <c r="A221" s="18" t="str">
        <f t="shared" si="50"/>
        <v>Jeannie Skiles</v>
      </c>
      <c r="B221" s="18">
        <f t="shared" si="51"/>
        <v>3</v>
      </c>
      <c r="C221" s="18" t="str">
        <f t="shared" si="52"/>
        <v>2022Jeannie Skiles3</v>
      </c>
      <c r="D221" s="12">
        <v>2022</v>
      </c>
      <c r="E221" t="s">
        <v>407</v>
      </c>
      <c r="F221">
        <v>728140</v>
      </c>
      <c r="G221" t="s">
        <v>193</v>
      </c>
      <c r="H221" s="15">
        <v>5</v>
      </c>
      <c r="I221" s="15">
        <v>5</v>
      </c>
      <c r="J221" t="s">
        <v>9</v>
      </c>
      <c r="K221" t="s">
        <v>10</v>
      </c>
      <c r="L221" s="6">
        <v>19</v>
      </c>
      <c r="M221" s="6">
        <v>52</v>
      </c>
      <c r="N221" s="6">
        <v>184</v>
      </c>
      <c r="O221" s="1">
        <v>8848.9279999999999</v>
      </c>
      <c r="P221" s="1">
        <v>5716.5</v>
      </c>
      <c r="Q221" s="1">
        <v>645.1</v>
      </c>
      <c r="R221" s="38">
        <f t="shared" si="40"/>
        <v>465.73305263157891</v>
      </c>
      <c r="S221" s="39">
        <f t="shared" si="41"/>
        <v>2.736842105263158</v>
      </c>
      <c r="T221" s="39">
        <f t="shared" si="42"/>
        <v>3.5384615384615383</v>
      </c>
      <c r="U221" s="38">
        <f t="shared" si="43"/>
        <v>3132.4279999999999</v>
      </c>
      <c r="V221" s="40">
        <f t="shared" si="44"/>
        <v>0.35398954540030159</v>
      </c>
      <c r="W221" s="38">
        <f t="shared" si="45"/>
        <v>2487.328</v>
      </c>
      <c r="X221" s="40">
        <f t="shared" si="46"/>
        <v>0.28108805948019916</v>
      </c>
      <c r="Y221" s="18">
        <f t="shared" si="47"/>
        <v>581</v>
      </c>
      <c r="Z221" s="18">
        <f t="shared" si="48"/>
        <v>420</v>
      </c>
      <c r="AA221" s="18">
        <f t="shared" si="49"/>
        <v>315</v>
      </c>
    </row>
    <row r="222" spans="1:27" x14ac:dyDescent="0.25">
      <c r="A222" s="18" t="str">
        <f t="shared" si="50"/>
        <v>Jeannie Skiles</v>
      </c>
      <c r="B222" s="18">
        <f t="shared" si="51"/>
        <v>4</v>
      </c>
      <c r="C222" s="18" t="str">
        <f t="shared" si="52"/>
        <v>2022Jeannie Skiles4</v>
      </c>
      <c r="D222" s="12">
        <v>2022</v>
      </c>
      <c r="E222" t="s">
        <v>407</v>
      </c>
      <c r="F222">
        <v>972717</v>
      </c>
      <c r="G222" t="s">
        <v>384</v>
      </c>
      <c r="H222" s="15">
        <v>5</v>
      </c>
      <c r="I222" s="15">
        <v>5</v>
      </c>
      <c r="J222" t="s">
        <v>9</v>
      </c>
      <c r="K222" t="s">
        <v>10</v>
      </c>
      <c r="L222" s="6">
        <v>48</v>
      </c>
      <c r="M222" s="6">
        <v>48</v>
      </c>
      <c r="N222" s="6">
        <v>153</v>
      </c>
      <c r="O222" s="1">
        <v>8157.9760000000097</v>
      </c>
      <c r="P222" s="1">
        <v>5102.45</v>
      </c>
      <c r="Q222" s="1">
        <v>1540.8</v>
      </c>
      <c r="R222" s="38">
        <f t="shared" si="40"/>
        <v>169.95783333333353</v>
      </c>
      <c r="S222" s="39">
        <f t="shared" si="41"/>
        <v>1</v>
      </c>
      <c r="T222" s="39">
        <f t="shared" si="42"/>
        <v>3.1875</v>
      </c>
      <c r="U222" s="38">
        <f t="shared" si="43"/>
        <v>3055.5260000000098</v>
      </c>
      <c r="V222" s="40">
        <f t="shared" si="44"/>
        <v>0.37454461743942447</v>
      </c>
      <c r="W222" s="38">
        <f t="shared" si="45"/>
        <v>1514.7260000000099</v>
      </c>
      <c r="X222" s="40">
        <f t="shared" si="46"/>
        <v>0.18567424076756392</v>
      </c>
      <c r="Y222" s="18">
        <f t="shared" si="47"/>
        <v>609</v>
      </c>
      <c r="Z222" s="18">
        <f t="shared" si="48"/>
        <v>431</v>
      </c>
      <c r="AA222" s="18">
        <f t="shared" si="49"/>
        <v>402</v>
      </c>
    </row>
    <row r="223" spans="1:27" x14ac:dyDescent="0.25">
      <c r="A223" s="18" t="str">
        <f t="shared" si="50"/>
        <v>Jeannie Skiles</v>
      </c>
      <c r="B223" s="18">
        <f t="shared" si="51"/>
        <v>5</v>
      </c>
      <c r="C223" s="18" t="str">
        <f t="shared" si="52"/>
        <v>2022Jeannie Skiles5</v>
      </c>
      <c r="D223" s="12">
        <v>2022</v>
      </c>
      <c r="E223" t="s">
        <v>407</v>
      </c>
      <c r="F223">
        <v>426484</v>
      </c>
      <c r="G223" t="s">
        <v>111</v>
      </c>
      <c r="H223" s="15">
        <v>5</v>
      </c>
      <c r="I223" s="15">
        <v>5</v>
      </c>
      <c r="J223" t="s">
        <v>9</v>
      </c>
      <c r="K223" t="s">
        <v>10</v>
      </c>
      <c r="L223" s="6">
        <v>45</v>
      </c>
      <c r="M223" s="6">
        <v>71</v>
      </c>
      <c r="N223" s="6">
        <v>188</v>
      </c>
      <c r="O223" s="1">
        <v>7858.4960000000101</v>
      </c>
      <c r="P223" s="1">
        <v>4925.8999999999996</v>
      </c>
      <c r="Q223" s="1">
        <v>1473.1</v>
      </c>
      <c r="R223" s="38">
        <f t="shared" si="40"/>
        <v>174.63324444444467</v>
      </c>
      <c r="S223" s="39">
        <f t="shared" si="41"/>
        <v>1.5777777777777777</v>
      </c>
      <c r="T223" s="39">
        <f t="shared" si="42"/>
        <v>2.647887323943662</v>
      </c>
      <c r="U223" s="38">
        <f t="shared" si="43"/>
        <v>2932.5960000000105</v>
      </c>
      <c r="V223" s="40">
        <f t="shared" si="44"/>
        <v>0.37317522335062669</v>
      </c>
      <c r="W223" s="38">
        <f t="shared" si="45"/>
        <v>1459.4960000000106</v>
      </c>
      <c r="X223" s="40">
        <f t="shared" si="46"/>
        <v>0.18572205164957883</v>
      </c>
      <c r="Y223" s="18">
        <f t="shared" si="47"/>
        <v>618</v>
      </c>
      <c r="Z223" s="18">
        <f t="shared" si="48"/>
        <v>446</v>
      </c>
      <c r="AA223" s="18">
        <f t="shared" si="49"/>
        <v>409</v>
      </c>
    </row>
    <row r="224" spans="1:27" x14ac:dyDescent="0.25">
      <c r="A224" s="18" t="str">
        <f t="shared" si="50"/>
        <v>Jeannie Skiles</v>
      </c>
      <c r="B224" s="18">
        <f t="shared" si="51"/>
        <v>6</v>
      </c>
      <c r="C224" s="18" t="str">
        <f t="shared" si="52"/>
        <v>2022Jeannie Skiles6</v>
      </c>
      <c r="D224" s="12">
        <v>2022</v>
      </c>
      <c r="E224" t="s">
        <v>407</v>
      </c>
      <c r="F224">
        <v>923218</v>
      </c>
      <c r="G224" t="s">
        <v>256</v>
      </c>
      <c r="H224" s="15">
        <v>5</v>
      </c>
      <c r="I224" s="15">
        <v>5</v>
      </c>
      <c r="J224" t="s">
        <v>9</v>
      </c>
      <c r="K224" t="s">
        <v>10</v>
      </c>
      <c r="L224" s="6">
        <v>33</v>
      </c>
      <c r="M224" s="6">
        <v>80</v>
      </c>
      <c r="N224" s="6">
        <v>170</v>
      </c>
      <c r="O224" s="1">
        <v>7845.84</v>
      </c>
      <c r="P224" s="1">
        <v>4696.95</v>
      </c>
      <c r="Q224" s="1">
        <v>1110.45</v>
      </c>
      <c r="R224" s="38">
        <f t="shared" si="40"/>
        <v>237.75272727272727</v>
      </c>
      <c r="S224" s="39">
        <f t="shared" si="41"/>
        <v>2.4242424242424243</v>
      </c>
      <c r="T224" s="39">
        <f t="shared" si="42"/>
        <v>2.125</v>
      </c>
      <c r="U224" s="38">
        <f t="shared" si="43"/>
        <v>3148.8900000000003</v>
      </c>
      <c r="V224" s="40">
        <f t="shared" si="44"/>
        <v>0.40134517145391702</v>
      </c>
      <c r="W224" s="38">
        <f t="shared" si="45"/>
        <v>2038.4400000000003</v>
      </c>
      <c r="X224" s="40">
        <f t="shared" si="46"/>
        <v>0.25981156893334562</v>
      </c>
      <c r="Y224" s="18">
        <f t="shared" si="47"/>
        <v>619</v>
      </c>
      <c r="Z224" s="18">
        <f t="shared" si="48"/>
        <v>418</v>
      </c>
      <c r="AA224" s="18">
        <f t="shared" si="49"/>
        <v>351</v>
      </c>
    </row>
    <row r="225" spans="1:27" x14ac:dyDescent="0.25">
      <c r="A225" s="18" t="str">
        <f t="shared" si="50"/>
        <v>Jeannie Skiles</v>
      </c>
      <c r="B225" s="18">
        <f t="shared" si="51"/>
        <v>7</v>
      </c>
      <c r="C225" s="18" t="str">
        <f t="shared" si="52"/>
        <v>2022Jeannie Skiles7</v>
      </c>
      <c r="D225" s="12">
        <v>2022</v>
      </c>
      <c r="E225" t="s">
        <v>407</v>
      </c>
      <c r="F225">
        <v>910039</v>
      </c>
      <c r="G225" t="s">
        <v>252</v>
      </c>
      <c r="H225" s="15">
        <v>5</v>
      </c>
      <c r="I225" s="15">
        <v>5</v>
      </c>
      <c r="J225" t="s">
        <v>9</v>
      </c>
      <c r="K225" t="s">
        <v>10</v>
      </c>
      <c r="L225" s="6">
        <v>36</v>
      </c>
      <c r="M225" s="6">
        <v>61</v>
      </c>
      <c r="N225" s="6">
        <v>146</v>
      </c>
      <c r="O225" s="1">
        <v>6694.0320000000002</v>
      </c>
      <c r="P225" s="1">
        <v>3984.75</v>
      </c>
      <c r="Q225" s="1">
        <v>1182.55</v>
      </c>
      <c r="R225" s="38">
        <f t="shared" si="40"/>
        <v>185.94533333333334</v>
      </c>
      <c r="S225" s="39">
        <f t="shared" si="41"/>
        <v>1.6944444444444444</v>
      </c>
      <c r="T225" s="39">
        <f t="shared" si="42"/>
        <v>2.3934426229508197</v>
      </c>
      <c r="U225" s="38">
        <f t="shared" si="43"/>
        <v>2709.2820000000002</v>
      </c>
      <c r="V225" s="40">
        <f t="shared" si="44"/>
        <v>0.40473096035393918</v>
      </c>
      <c r="W225" s="38">
        <f t="shared" si="45"/>
        <v>1526.7320000000002</v>
      </c>
      <c r="X225" s="40">
        <f t="shared" si="46"/>
        <v>0.22807360347246625</v>
      </c>
      <c r="Y225" s="18">
        <f t="shared" si="47"/>
        <v>660</v>
      </c>
      <c r="Z225" s="18">
        <f t="shared" si="48"/>
        <v>471</v>
      </c>
      <c r="AA225" s="18">
        <f t="shared" si="49"/>
        <v>399</v>
      </c>
    </row>
    <row r="226" spans="1:27" x14ac:dyDescent="0.25">
      <c r="A226" s="18" t="str">
        <f t="shared" si="50"/>
        <v>Jeannie Skiles</v>
      </c>
      <c r="B226" s="18">
        <f t="shared" si="51"/>
        <v>8</v>
      </c>
      <c r="C226" s="18" t="str">
        <f t="shared" si="52"/>
        <v>2022Jeannie Skiles8</v>
      </c>
      <c r="D226" s="12">
        <v>2022</v>
      </c>
      <c r="E226" t="s">
        <v>407</v>
      </c>
      <c r="F226">
        <v>826226</v>
      </c>
      <c r="G226" t="s">
        <v>229</v>
      </c>
      <c r="H226" s="15">
        <v>5</v>
      </c>
      <c r="I226" s="15">
        <v>3</v>
      </c>
      <c r="J226" t="s">
        <v>2</v>
      </c>
      <c r="K226" t="s">
        <v>10</v>
      </c>
      <c r="L226" s="6">
        <v>22</v>
      </c>
      <c r="M226" s="6">
        <v>44</v>
      </c>
      <c r="N226" s="6">
        <v>142</v>
      </c>
      <c r="O226" s="1">
        <v>5524.0343999999996</v>
      </c>
      <c r="P226" s="1">
        <v>4075.45</v>
      </c>
      <c r="Q226" s="1">
        <v>729.85</v>
      </c>
      <c r="R226" s="38">
        <f t="shared" si="40"/>
        <v>251.09247272727271</v>
      </c>
      <c r="S226" s="39">
        <f t="shared" si="41"/>
        <v>2</v>
      </c>
      <c r="T226" s="39">
        <f t="shared" si="42"/>
        <v>3.2272727272727271</v>
      </c>
      <c r="U226" s="38">
        <f t="shared" si="43"/>
        <v>1448.5843999999997</v>
      </c>
      <c r="V226" s="40">
        <f t="shared" si="44"/>
        <v>0.26223305198823521</v>
      </c>
      <c r="W226" s="38">
        <f t="shared" si="45"/>
        <v>718.73439999999971</v>
      </c>
      <c r="X226" s="40">
        <f t="shared" si="46"/>
        <v>0.13011041350502808</v>
      </c>
      <c r="Y226" s="18">
        <f t="shared" si="47"/>
        <v>705</v>
      </c>
      <c r="Z226" s="18">
        <f t="shared" si="48"/>
        <v>639</v>
      </c>
      <c r="AA226" s="18">
        <f t="shared" si="49"/>
        <v>562</v>
      </c>
    </row>
    <row r="227" spans="1:27" x14ac:dyDescent="0.25">
      <c r="A227" s="18" t="str">
        <f t="shared" si="50"/>
        <v>Jeannie Skiles</v>
      </c>
      <c r="B227" s="18">
        <f t="shared" si="51"/>
        <v>9</v>
      </c>
      <c r="C227" s="18" t="str">
        <f t="shared" si="52"/>
        <v>2022Jeannie Skiles9</v>
      </c>
      <c r="D227" s="12">
        <v>2022</v>
      </c>
      <c r="E227" t="s">
        <v>407</v>
      </c>
      <c r="F227">
        <v>116138</v>
      </c>
      <c r="G227" t="s">
        <v>39</v>
      </c>
      <c r="H227" s="15">
        <v>5</v>
      </c>
      <c r="I227" s="15">
        <v>5</v>
      </c>
      <c r="J227" t="s">
        <v>2</v>
      </c>
      <c r="K227" t="s">
        <v>10</v>
      </c>
      <c r="L227" s="6">
        <v>17</v>
      </c>
      <c r="M227" s="6">
        <v>43</v>
      </c>
      <c r="N227" s="6">
        <v>112</v>
      </c>
      <c r="O227" s="1">
        <v>4936.8270000000002</v>
      </c>
      <c r="P227" s="1">
        <v>4330.55</v>
      </c>
      <c r="Q227" s="1">
        <v>573.75</v>
      </c>
      <c r="R227" s="38">
        <f t="shared" si="40"/>
        <v>290.40158823529413</v>
      </c>
      <c r="S227" s="39">
        <f t="shared" si="41"/>
        <v>2.5294117647058822</v>
      </c>
      <c r="T227" s="39">
        <f t="shared" si="42"/>
        <v>2.6046511627906979</v>
      </c>
      <c r="U227" s="38">
        <f t="shared" si="43"/>
        <v>606.27700000000004</v>
      </c>
      <c r="V227" s="40">
        <f t="shared" si="44"/>
        <v>0.12280701754385966</v>
      </c>
      <c r="W227" s="38">
        <f t="shared" si="45"/>
        <v>32.527000000000044</v>
      </c>
      <c r="X227" s="40">
        <f t="shared" si="46"/>
        <v>6.5886448927621006E-3</v>
      </c>
      <c r="Y227" s="18">
        <f t="shared" si="47"/>
        <v>736</v>
      </c>
      <c r="Z227" s="18">
        <f t="shared" si="48"/>
        <v>823</v>
      </c>
      <c r="AA227" s="18">
        <f t="shared" si="49"/>
        <v>794</v>
      </c>
    </row>
    <row r="228" spans="1:27" x14ac:dyDescent="0.25">
      <c r="A228" s="18" t="str">
        <f t="shared" si="50"/>
        <v>Jeannie Skiles</v>
      </c>
      <c r="B228" s="18">
        <f t="shared" si="51"/>
        <v>10</v>
      </c>
      <c r="C228" s="18" t="str">
        <f t="shared" si="52"/>
        <v>2022Jeannie Skiles10</v>
      </c>
      <c r="D228" s="12">
        <v>2022</v>
      </c>
      <c r="E228" t="s">
        <v>407</v>
      </c>
      <c r="F228">
        <v>599426</v>
      </c>
      <c r="G228" t="s">
        <v>339</v>
      </c>
      <c r="H228" s="15">
        <v>5</v>
      </c>
      <c r="I228" s="15">
        <v>5</v>
      </c>
      <c r="J228" t="s">
        <v>9</v>
      </c>
      <c r="K228" t="s">
        <v>10</v>
      </c>
      <c r="L228" s="6">
        <v>14</v>
      </c>
      <c r="M228" s="6">
        <v>23</v>
      </c>
      <c r="N228" s="6">
        <v>58</v>
      </c>
      <c r="O228" s="1">
        <v>3548.3359999999998</v>
      </c>
      <c r="P228" s="1">
        <v>2180.0500000000002</v>
      </c>
      <c r="Q228" s="1">
        <v>459.3</v>
      </c>
      <c r="R228" s="38">
        <f t="shared" si="40"/>
        <v>253.45257142857142</v>
      </c>
      <c r="S228" s="39">
        <f t="shared" si="41"/>
        <v>1.6428571428571428</v>
      </c>
      <c r="T228" s="39">
        <f t="shared" si="42"/>
        <v>2.5217391304347827</v>
      </c>
      <c r="U228" s="38">
        <f t="shared" si="43"/>
        <v>1368.2859999999996</v>
      </c>
      <c r="V228" s="40">
        <f t="shared" si="44"/>
        <v>0.38561342556060069</v>
      </c>
      <c r="W228" s="38">
        <f t="shared" si="45"/>
        <v>908.98599999999965</v>
      </c>
      <c r="X228" s="40">
        <f t="shared" si="46"/>
        <v>0.25617247070175986</v>
      </c>
      <c r="Y228" s="18">
        <f t="shared" si="47"/>
        <v>799</v>
      </c>
      <c r="Z228" s="18">
        <f t="shared" si="48"/>
        <v>646</v>
      </c>
      <c r="AA228" s="18">
        <f t="shared" si="49"/>
        <v>519</v>
      </c>
    </row>
    <row r="229" spans="1:27" x14ac:dyDescent="0.25">
      <c r="A229" s="18" t="str">
        <f t="shared" si="50"/>
        <v>Jeannie Skiles</v>
      </c>
      <c r="B229" s="18">
        <f t="shared" si="51"/>
        <v>11</v>
      </c>
      <c r="C229" s="18" t="str">
        <f t="shared" si="52"/>
        <v>2022Jeannie Skiles11</v>
      </c>
      <c r="D229" s="12">
        <v>2022</v>
      </c>
      <c r="E229" t="s">
        <v>407</v>
      </c>
      <c r="F229">
        <v>206748</v>
      </c>
      <c r="G229" t="s">
        <v>52</v>
      </c>
      <c r="H229" s="15">
        <v>5</v>
      </c>
      <c r="I229" s="15">
        <v>5</v>
      </c>
      <c r="J229" t="s">
        <v>9</v>
      </c>
      <c r="K229" t="s">
        <v>10</v>
      </c>
      <c r="L229" s="6">
        <v>18</v>
      </c>
      <c r="M229" s="6">
        <v>18</v>
      </c>
      <c r="N229" s="6">
        <v>51</v>
      </c>
      <c r="O229" s="1">
        <v>2835.5920000000001</v>
      </c>
      <c r="P229" s="1">
        <v>1820.6</v>
      </c>
      <c r="Q229" s="1">
        <v>577.79999999999995</v>
      </c>
      <c r="R229" s="38">
        <f t="shared" si="40"/>
        <v>157.53288888888889</v>
      </c>
      <c r="S229" s="39">
        <f t="shared" si="41"/>
        <v>1</v>
      </c>
      <c r="T229" s="39">
        <f t="shared" si="42"/>
        <v>2.8333333333333335</v>
      </c>
      <c r="U229" s="38">
        <f t="shared" si="43"/>
        <v>1014.9920000000002</v>
      </c>
      <c r="V229" s="40">
        <f t="shared" si="44"/>
        <v>0.35794712356361569</v>
      </c>
      <c r="W229" s="38">
        <f t="shared" si="45"/>
        <v>437.19200000000023</v>
      </c>
      <c r="X229" s="40">
        <f t="shared" si="46"/>
        <v>0.15418015003568927</v>
      </c>
      <c r="Y229" s="18">
        <f t="shared" si="47"/>
        <v>838</v>
      </c>
      <c r="Z229" s="18">
        <f t="shared" si="48"/>
        <v>711</v>
      </c>
      <c r="AA229" s="18">
        <f t="shared" si="49"/>
        <v>640</v>
      </c>
    </row>
    <row r="230" spans="1:27" x14ac:dyDescent="0.25">
      <c r="A230" s="18" t="str">
        <f t="shared" si="50"/>
        <v>Jeannie Skiles</v>
      </c>
      <c r="B230" s="18">
        <f t="shared" si="51"/>
        <v>12</v>
      </c>
      <c r="C230" s="18" t="str">
        <f t="shared" si="52"/>
        <v>2022Jeannie Skiles12</v>
      </c>
      <c r="D230" s="12">
        <v>2022</v>
      </c>
      <c r="E230" t="s">
        <v>407</v>
      </c>
      <c r="F230">
        <v>899280</v>
      </c>
      <c r="G230" t="s">
        <v>249</v>
      </c>
      <c r="H230" s="15">
        <v>5</v>
      </c>
      <c r="I230" s="15">
        <v>5</v>
      </c>
      <c r="J230" t="s">
        <v>9</v>
      </c>
      <c r="K230" t="s">
        <v>10</v>
      </c>
      <c r="L230" s="6">
        <v>26</v>
      </c>
      <c r="M230" s="6">
        <v>26</v>
      </c>
      <c r="N230" s="6">
        <v>55</v>
      </c>
      <c r="O230" s="1">
        <v>2696.36</v>
      </c>
      <c r="P230" s="1">
        <v>1610.85</v>
      </c>
      <c r="Q230" s="1">
        <v>834.6</v>
      </c>
      <c r="R230" s="38">
        <f t="shared" si="40"/>
        <v>103.70615384615385</v>
      </c>
      <c r="S230" s="39">
        <f t="shared" si="41"/>
        <v>1</v>
      </c>
      <c r="T230" s="39">
        <f t="shared" si="42"/>
        <v>2.1153846153846154</v>
      </c>
      <c r="U230" s="38">
        <f t="shared" si="43"/>
        <v>1085.5100000000002</v>
      </c>
      <c r="V230" s="40">
        <f t="shared" si="44"/>
        <v>0.40258348291771134</v>
      </c>
      <c r="W230" s="38">
        <f t="shared" si="45"/>
        <v>250.9100000000002</v>
      </c>
      <c r="X230" s="40">
        <f t="shared" si="46"/>
        <v>9.3055081665653017E-2</v>
      </c>
      <c r="Y230" s="18">
        <f t="shared" si="47"/>
        <v>845</v>
      </c>
      <c r="Z230" s="18">
        <f t="shared" si="48"/>
        <v>694</v>
      </c>
      <c r="AA230" s="18">
        <f t="shared" si="49"/>
        <v>706</v>
      </c>
    </row>
    <row r="231" spans="1:27" x14ac:dyDescent="0.25">
      <c r="A231" s="18" t="str">
        <f t="shared" si="50"/>
        <v>Jeannie Skiles</v>
      </c>
      <c r="B231" s="18">
        <f t="shared" si="51"/>
        <v>13</v>
      </c>
      <c r="C231" s="18" t="str">
        <f t="shared" si="52"/>
        <v>2022Jeannie Skiles13</v>
      </c>
      <c r="D231" s="12">
        <v>2022</v>
      </c>
      <c r="E231" t="s">
        <v>407</v>
      </c>
      <c r="F231">
        <v>223205</v>
      </c>
      <c r="G231" t="s">
        <v>58</v>
      </c>
      <c r="H231" s="15">
        <v>5</v>
      </c>
      <c r="I231" s="15">
        <v>5</v>
      </c>
      <c r="J231" t="s">
        <v>9</v>
      </c>
      <c r="K231" t="s">
        <v>10</v>
      </c>
      <c r="L231" s="6">
        <v>8</v>
      </c>
      <c r="M231" s="6">
        <v>16</v>
      </c>
      <c r="N231" s="6">
        <v>34</v>
      </c>
      <c r="O231" s="1">
        <v>2047.7280000000001</v>
      </c>
      <c r="P231" s="1">
        <v>1275.25</v>
      </c>
      <c r="Q231" s="1">
        <v>265.60000000000002</v>
      </c>
      <c r="R231" s="38">
        <f t="shared" si="40"/>
        <v>255.96600000000001</v>
      </c>
      <c r="S231" s="39">
        <f t="shared" si="41"/>
        <v>2</v>
      </c>
      <c r="T231" s="39">
        <f t="shared" si="42"/>
        <v>2.125</v>
      </c>
      <c r="U231" s="38">
        <f t="shared" si="43"/>
        <v>772.47800000000007</v>
      </c>
      <c r="V231" s="40">
        <f t="shared" si="44"/>
        <v>0.3772366251767813</v>
      </c>
      <c r="W231" s="38">
        <f t="shared" si="45"/>
        <v>506.87800000000004</v>
      </c>
      <c r="X231" s="40">
        <f t="shared" si="46"/>
        <v>0.24753189876780513</v>
      </c>
      <c r="Y231" s="18">
        <f t="shared" si="47"/>
        <v>881</v>
      </c>
      <c r="Z231" s="18">
        <f t="shared" si="48"/>
        <v>778</v>
      </c>
      <c r="AA231" s="18">
        <f t="shared" si="49"/>
        <v>611</v>
      </c>
    </row>
    <row r="232" spans="1:27" x14ac:dyDescent="0.25">
      <c r="A232" s="18" t="str">
        <f t="shared" si="50"/>
        <v>Jeannie Skiles</v>
      </c>
      <c r="B232" s="18">
        <f t="shared" si="51"/>
        <v>14</v>
      </c>
      <c r="C232" s="18" t="str">
        <f t="shared" si="52"/>
        <v>2022Jeannie Skiles14</v>
      </c>
      <c r="D232" s="12">
        <v>2022</v>
      </c>
      <c r="E232" t="s">
        <v>407</v>
      </c>
      <c r="F232">
        <v>304909</v>
      </c>
      <c r="G232" t="s">
        <v>298</v>
      </c>
      <c r="H232" s="15">
        <v>5</v>
      </c>
      <c r="I232" s="15">
        <v>5</v>
      </c>
      <c r="J232" t="s">
        <v>9</v>
      </c>
      <c r="K232" t="s">
        <v>10</v>
      </c>
      <c r="L232" s="6">
        <v>11</v>
      </c>
      <c r="M232" s="6">
        <v>25</v>
      </c>
      <c r="N232" s="6">
        <v>34</v>
      </c>
      <c r="O232" s="1">
        <v>1702.9280000000001</v>
      </c>
      <c r="P232" s="1">
        <v>1025.25</v>
      </c>
      <c r="Q232" s="1">
        <v>368.5</v>
      </c>
      <c r="R232" s="38">
        <f t="shared" si="40"/>
        <v>154.81163636363638</v>
      </c>
      <c r="S232" s="39">
        <f t="shared" si="41"/>
        <v>2.2727272727272729</v>
      </c>
      <c r="T232" s="39">
        <f t="shared" si="42"/>
        <v>1.36</v>
      </c>
      <c r="U232" s="38">
        <f t="shared" si="43"/>
        <v>677.67800000000011</v>
      </c>
      <c r="V232" s="40">
        <f t="shared" si="44"/>
        <v>0.39794870951678524</v>
      </c>
      <c r="W232" s="38">
        <f t="shared" si="45"/>
        <v>309.17800000000011</v>
      </c>
      <c r="X232" s="40">
        <f t="shared" si="46"/>
        <v>0.18155670703635157</v>
      </c>
      <c r="Y232" s="18">
        <f t="shared" si="47"/>
        <v>909</v>
      </c>
      <c r="Z232" s="18">
        <f t="shared" si="48"/>
        <v>799</v>
      </c>
      <c r="AA232" s="18">
        <f t="shared" si="49"/>
        <v>687</v>
      </c>
    </row>
    <row r="233" spans="1:27" x14ac:dyDescent="0.25">
      <c r="A233" s="18" t="str">
        <f t="shared" si="50"/>
        <v>Jeannie Skiles</v>
      </c>
      <c r="B233" s="18">
        <f t="shared" si="51"/>
        <v>15</v>
      </c>
      <c r="C233" s="18" t="str">
        <f t="shared" si="52"/>
        <v>2022Jeannie Skiles15</v>
      </c>
      <c r="D233" s="12">
        <v>2022</v>
      </c>
      <c r="E233" t="s">
        <v>407</v>
      </c>
      <c r="F233">
        <v>701147</v>
      </c>
      <c r="G233" t="s">
        <v>325</v>
      </c>
      <c r="H233" s="15">
        <v>5</v>
      </c>
      <c r="I233" s="15">
        <v>5</v>
      </c>
      <c r="J233" t="s">
        <v>9</v>
      </c>
      <c r="K233" t="s">
        <v>10</v>
      </c>
      <c r="L233" s="6">
        <v>21</v>
      </c>
      <c r="M233" s="6">
        <v>30</v>
      </c>
      <c r="N233" s="6">
        <v>75</v>
      </c>
      <c r="O233" s="1">
        <v>1523.4</v>
      </c>
      <c r="P233" s="1">
        <v>971.5</v>
      </c>
      <c r="Q233" s="1">
        <v>684</v>
      </c>
      <c r="R233" s="38">
        <f t="shared" si="40"/>
        <v>72.542857142857144</v>
      </c>
      <c r="S233" s="39">
        <f t="shared" si="41"/>
        <v>1.4285714285714286</v>
      </c>
      <c r="T233" s="39">
        <f t="shared" si="42"/>
        <v>2.5</v>
      </c>
      <c r="U233" s="38">
        <f t="shared" si="43"/>
        <v>551.90000000000009</v>
      </c>
      <c r="V233" s="40">
        <f t="shared" si="44"/>
        <v>0.36228173821714588</v>
      </c>
      <c r="W233" s="38">
        <f t="shared" si="45"/>
        <v>-132.09999999999991</v>
      </c>
      <c r="X233" s="40">
        <f t="shared" si="46"/>
        <v>-8.6713929368517725E-2</v>
      </c>
      <c r="Y233" s="18">
        <f t="shared" si="47"/>
        <v>922</v>
      </c>
      <c r="Z233" s="18">
        <f t="shared" si="48"/>
        <v>843</v>
      </c>
      <c r="AA233" s="18">
        <f t="shared" si="49"/>
        <v>872</v>
      </c>
    </row>
    <row r="234" spans="1:27" x14ac:dyDescent="0.25">
      <c r="A234" s="18" t="str">
        <f t="shared" si="50"/>
        <v>Jeannie Skiles</v>
      </c>
      <c r="B234" s="18">
        <f t="shared" si="51"/>
        <v>16</v>
      </c>
      <c r="C234" s="18" t="str">
        <f t="shared" si="52"/>
        <v>2022Jeannie Skiles16</v>
      </c>
      <c r="D234" s="12">
        <v>2022</v>
      </c>
      <c r="E234" t="s">
        <v>407</v>
      </c>
      <c r="F234">
        <v>365924</v>
      </c>
      <c r="G234" t="s">
        <v>310</v>
      </c>
      <c r="H234" s="15">
        <v>5</v>
      </c>
      <c r="I234" s="15">
        <v>5</v>
      </c>
      <c r="J234" t="s">
        <v>9</v>
      </c>
      <c r="K234" t="s">
        <v>10</v>
      </c>
      <c r="L234" s="6">
        <v>11</v>
      </c>
      <c r="M234" s="6">
        <v>15</v>
      </c>
      <c r="N234" s="6">
        <v>21</v>
      </c>
      <c r="O234" s="1">
        <v>1102.232</v>
      </c>
      <c r="P234" s="1">
        <v>660.4</v>
      </c>
      <c r="Q234" s="1">
        <v>357.5</v>
      </c>
      <c r="R234" s="38">
        <f t="shared" si="40"/>
        <v>100.20290909090909</v>
      </c>
      <c r="S234" s="39">
        <f t="shared" si="41"/>
        <v>1.3636363636363635</v>
      </c>
      <c r="T234" s="39">
        <f t="shared" si="42"/>
        <v>1.4</v>
      </c>
      <c r="U234" s="38">
        <f t="shared" si="43"/>
        <v>441.83199999999999</v>
      </c>
      <c r="V234" s="40">
        <f t="shared" si="44"/>
        <v>0.4008520892153376</v>
      </c>
      <c r="W234" s="38">
        <f t="shared" si="45"/>
        <v>84.331999999999994</v>
      </c>
      <c r="X234" s="40">
        <f t="shared" si="46"/>
        <v>7.6510208377183753E-2</v>
      </c>
      <c r="Y234" s="18">
        <f t="shared" si="47"/>
        <v>947</v>
      </c>
      <c r="Z234" s="18">
        <f t="shared" si="48"/>
        <v>867</v>
      </c>
      <c r="AA234" s="18">
        <f t="shared" si="49"/>
        <v>771</v>
      </c>
    </row>
    <row r="235" spans="1:27" x14ac:dyDescent="0.25">
      <c r="A235" s="18" t="str">
        <f t="shared" si="50"/>
        <v>Jeannie Skiles</v>
      </c>
      <c r="B235" s="18">
        <f t="shared" si="51"/>
        <v>17</v>
      </c>
      <c r="C235" s="18" t="str">
        <f t="shared" si="52"/>
        <v>2022Jeannie Skiles17</v>
      </c>
      <c r="D235" s="12">
        <v>2022</v>
      </c>
      <c r="E235" t="s">
        <v>407</v>
      </c>
      <c r="F235">
        <v>667972</v>
      </c>
      <c r="G235" t="s">
        <v>345</v>
      </c>
      <c r="H235" s="15">
        <v>5</v>
      </c>
      <c r="I235" s="15">
        <v>5</v>
      </c>
      <c r="J235" t="s">
        <v>9</v>
      </c>
      <c r="K235" t="s">
        <v>10</v>
      </c>
      <c r="L235" s="6">
        <v>12</v>
      </c>
      <c r="M235" s="6">
        <v>18</v>
      </c>
      <c r="N235" s="6">
        <v>18</v>
      </c>
      <c r="O235" s="1">
        <v>998.25599999999997</v>
      </c>
      <c r="P235" s="1">
        <v>654.9</v>
      </c>
      <c r="Q235" s="1">
        <v>391.8</v>
      </c>
      <c r="R235" s="38">
        <f t="shared" si="40"/>
        <v>83.188000000000002</v>
      </c>
      <c r="S235" s="39">
        <f t="shared" si="41"/>
        <v>1.5</v>
      </c>
      <c r="T235" s="39">
        <f t="shared" si="42"/>
        <v>1</v>
      </c>
      <c r="U235" s="38">
        <f t="shared" si="43"/>
        <v>343.35599999999999</v>
      </c>
      <c r="V235" s="40">
        <f t="shared" si="44"/>
        <v>0.34395585901812764</v>
      </c>
      <c r="W235" s="38">
        <f t="shared" si="45"/>
        <v>-48.444000000000017</v>
      </c>
      <c r="X235" s="40">
        <f t="shared" si="46"/>
        <v>-4.8528633937587169E-2</v>
      </c>
      <c r="Y235" s="18">
        <f t="shared" si="47"/>
        <v>949</v>
      </c>
      <c r="Z235" s="18">
        <f t="shared" si="48"/>
        <v>894</v>
      </c>
      <c r="AA235" s="18">
        <f t="shared" si="49"/>
        <v>833</v>
      </c>
    </row>
    <row r="236" spans="1:27" x14ac:dyDescent="0.25">
      <c r="A236" s="18" t="str">
        <f t="shared" si="50"/>
        <v>Jeannie Skiles</v>
      </c>
      <c r="B236" s="18">
        <f t="shared" si="51"/>
        <v>18</v>
      </c>
      <c r="C236" s="18" t="str">
        <f t="shared" si="52"/>
        <v>2022Jeannie Skiles18</v>
      </c>
      <c r="D236" s="12">
        <v>2022</v>
      </c>
      <c r="E236" t="s">
        <v>407</v>
      </c>
      <c r="F236">
        <v>263517</v>
      </c>
      <c r="G236" t="s">
        <v>24</v>
      </c>
      <c r="H236" s="15">
        <v>5</v>
      </c>
      <c r="I236" s="15">
        <v>1</v>
      </c>
      <c r="J236" t="s">
        <v>2</v>
      </c>
      <c r="K236" t="s">
        <v>10</v>
      </c>
      <c r="L236" s="6">
        <v>5</v>
      </c>
      <c r="M236" s="6">
        <v>5</v>
      </c>
      <c r="N236" s="6">
        <v>15</v>
      </c>
      <c r="O236" s="1">
        <v>318.60000000000002</v>
      </c>
      <c r="P236" s="1">
        <v>265.5</v>
      </c>
      <c r="Q236" s="1">
        <v>160.5</v>
      </c>
      <c r="R236" s="38">
        <f t="shared" si="40"/>
        <v>63.720000000000006</v>
      </c>
      <c r="S236" s="39">
        <f t="shared" si="41"/>
        <v>1</v>
      </c>
      <c r="T236" s="39">
        <f t="shared" si="42"/>
        <v>3</v>
      </c>
      <c r="U236" s="38">
        <f t="shared" si="43"/>
        <v>53.100000000000023</v>
      </c>
      <c r="V236" s="40">
        <f t="shared" si="44"/>
        <v>0.16666666666666671</v>
      </c>
      <c r="W236" s="38">
        <f t="shared" si="45"/>
        <v>-107.39999999999998</v>
      </c>
      <c r="X236" s="40">
        <f t="shared" si="46"/>
        <v>-0.33709981167608277</v>
      </c>
      <c r="Y236" s="18">
        <f t="shared" si="47"/>
        <v>984</v>
      </c>
      <c r="Z236" s="18">
        <f t="shared" si="48"/>
        <v>962</v>
      </c>
      <c r="AA236" s="18">
        <f t="shared" si="49"/>
        <v>863</v>
      </c>
    </row>
    <row r="237" spans="1:27" x14ac:dyDescent="0.25">
      <c r="A237" s="18" t="str">
        <f t="shared" si="50"/>
        <v>Jeannie Skiles</v>
      </c>
      <c r="B237" s="18">
        <f t="shared" si="51"/>
        <v>19</v>
      </c>
      <c r="C237" s="18" t="str">
        <f t="shared" si="52"/>
        <v>2022Jeannie Skiles19</v>
      </c>
      <c r="D237" s="12">
        <v>2022</v>
      </c>
      <c r="E237" t="s">
        <v>407</v>
      </c>
      <c r="F237">
        <v>327287</v>
      </c>
      <c r="G237" t="s">
        <v>81</v>
      </c>
      <c r="H237" s="15">
        <v>5</v>
      </c>
      <c r="I237" s="15">
        <v>5</v>
      </c>
      <c r="J237" t="s">
        <v>9</v>
      </c>
      <c r="K237" t="s">
        <v>10</v>
      </c>
      <c r="L237" s="6">
        <v>6</v>
      </c>
      <c r="M237" s="6">
        <v>6</v>
      </c>
      <c r="N237" s="6">
        <v>6</v>
      </c>
      <c r="O237" s="1">
        <v>248.75200000000001</v>
      </c>
      <c r="P237" s="1">
        <v>140.4</v>
      </c>
      <c r="Q237" s="1">
        <v>192.6</v>
      </c>
      <c r="R237" s="38">
        <f t="shared" si="40"/>
        <v>41.458666666666666</v>
      </c>
      <c r="S237" s="39">
        <f t="shared" si="41"/>
        <v>1</v>
      </c>
      <c r="T237" s="39">
        <f t="shared" si="42"/>
        <v>1</v>
      </c>
      <c r="U237" s="38">
        <f t="shared" si="43"/>
        <v>108.352</v>
      </c>
      <c r="V237" s="40">
        <f t="shared" si="44"/>
        <v>0.43558242747797005</v>
      </c>
      <c r="W237" s="38">
        <f t="shared" si="45"/>
        <v>-84.24799999999999</v>
      </c>
      <c r="X237" s="40">
        <f t="shared" si="46"/>
        <v>-0.3386827040586608</v>
      </c>
      <c r="Y237" s="18">
        <f t="shared" si="47"/>
        <v>990</v>
      </c>
      <c r="Z237" s="18">
        <f t="shared" si="48"/>
        <v>951</v>
      </c>
      <c r="AA237" s="18">
        <f t="shared" si="49"/>
        <v>856</v>
      </c>
    </row>
    <row r="238" spans="1:27" x14ac:dyDescent="0.25">
      <c r="A238" s="18" t="str">
        <f t="shared" si="50"/>
        <v>John Foley</v>
      </c>
      <c r="B238" s="18">
        <f t="shared" si="51"/>
        <v>1</v>
      </c>
      <c r="C238" s="18" t="str">
        <f t="shared" si="52"/>
        <v>2022John Foley1</v>
      </c>
      <c r="D238" s="12">
        <v>2022</v>
      </c>
      <c r="E238" t="s">
        <v>394</v>
      </c>
      <c r="F238">
        <v>703857</v>
      </c>
      <c r="G238" t="s">
        <v>284</v>
      </c>
      <c r="H238" s="15">
        <v>4</v>
      </c>
      <c r="I238" s="15">
        <v>4</v>
      </c>
      <c r="J238" t="s">
        <v>9</v>
      </c>
      <c r="K238" t="s">
        <v>6</v>
      </c>
      <c r="L238" s="6">
        <v>159</v>
      </c>
      <c r="M238" s="6">
        <v>1703</v>
      </c>
      <c r="N238" s="6">
        <v>8726</v>
      </c>
      <c r="O238" s="1">
        <v>292899.20000000001</v>
      </c>
      <c r="P238" s="1">
        <v>266272</v>
      </c>
      <c r="Q238" s="1">
        <v>5900.5</v>
      </c>
      <c r="R238" s="38">
        <f t="shared" si="40"/>
        <v>1842.1333333333334</v>
      </c>
      <c r="S238" s="39">
        <f t="shared" si="41"/>
        <v>10.710691823899371</v>
      </c>
      <c r="T238" s="39">
        <f t="shared" si="42"/>
        <v>5.1238990017615968</v>
      </c>
      <c r="U238" s="38">
        <f t="shared" si="43"/>
        <v>26627.200000000012</v>
      </c>
      <c r="V238" s="40">
        <f t="shared" si="44"/>
        <v>9.0909090909090939E-2</v>
      </c>
      <c r="W238" s="38">
        <f t="shared" si="45"/>
        <v>20726.700000000012</v>
      </c>
      <c r="X238" s="40">
        <f t="shared" si="46"/>
        <v>7.0763935169505451E-2</v>
      </c>
      <c r="Y238" s="18">
        <f t="shared" si="47"/>
        <v>6</v>
      </c>
      <c r="Z238" s="18">
        <f t="shared" si="48"/>
        <v>26</v>
      </c>
      <c r="AA238" s="18">
        <f t="shared" si="49"/>
        <v>30</v>
      </c>
    </row>
    <row r="239" spans="1:27" x14ac:dyDescent="0.25">
      <c r="A239" s="18" t="str">
        <f t="shared" si="50"/>
        <v>John Foley</v>
      </c>
      <c r="B239" s="18">
        <f t="shared" si="51"/>
        <v>2</v>
      </c>
      <c r="C239" s="18" t="str">
        <f t="shared" si="52"/>
        <v>2022John Foley2</v>
      </c>
      <c r="D239" s="12">
        <v>2022</v>
      </c>
      <c r="E239" t="s">
        <v>394</v>
      </c>
      <c r="F239">
        <v>499295</v>
      </c>
      <c r="G239" t="s">
        <v>41</v>
      </c>
      <c r="H239" s="15">
        <v>4</v>
      </c>
      <c r="I239" s="15">
        <v>4</v>
      </c>
      <c r="J239" t="s">
        <v>2</v>
      </c>
      <c r="K239" t="s">
        <v>6</v>
      </c>
      <c r="L239" s="6">
        <v>226</v>
      </c>
      <c r="M239" s="6">
        <v>1295</v>
      </c>
      <c r="N239" s="6">
        <v>6893</v>
      </c>
      <c r="O239" s="1">
        <v>271662.99550000002</v>
      </c>
      <c r="P239" s="1">
        <v>217885.45</v>
      </c>
      <c r="Q239" s="1">
        <v>7594</v>
      </c>
      <c r="R239" s="38">
        <f t="shared" si="40"/>
        <v>1202.0486526548673</v>
      </c>
      <c r="S239" s="39">
        <f t="shared" si="41"/>
        <v>5.7300884955752212</v>
      </c>
      <c r="T239" s="39">
        <f t="shared" si="42"/>
        <v>5.3227799227799224</v>
      </c>
      <c r="U239" s="38">
        <f t="shared" si="43"/>
        <v>53777.545500000007</v>
      </c>
      <c r="V239" s="40">
        <f t="shared" si="44"/>
        <v>0.19795683030374303</v>
      </c>
      <c r="W239" s="38">
        <f t="shared" si="45"/>
        <v>46183.545500000007</v>
      </c>
      <c r="X239" s="40">
        <f t="shared" si="46"/>
        <v>0.17000307831767247</v>
      </c>
      <c r="Y239" s="18">
        <f t="shared" si="47"/>
        <v>8</v>
      </c>
      <c r="Z239" s="18">
        <f t="shared" si="48"/>
        <v>4</v>
      </c>
      <c r="AA239" s="18">
        <f t="shared" si="49"/>
        <v>5</v>
      </c>
    </row>
    <row r="240" spans="1:27" x14ac:dyDescent="0.25">
      <c r="A240" s="18" t="str">
        <f t="shared" si="50"/>
        <v>John Foley</v>
      </c>
      <c r="B240" s="18">
        <f t="shared" si="51"/>
        <v>3</v>
      </c>
      <c r="C240" s="18" t="str">
        <f t="shared" si="52"/>
        <v>2022John Foley3</v>
      </c>
      <c r="D240" s="12">
        <v>2022</v>
      </c>
      <c r="E240" t="s">
        <v>394</v>
      </c>
      <c r="F240">
        <v>303477</v>
      </c>
      <c r="G240" t="s">
        <v>281</v>
      </c>
      <c r="H240" s="15">
        <v>4</v>
      </c>
      <c r="I240" s="15">
        <v>4</v>
      </c>
      <c r="J240" t="s">
        <v>9</v>
      </c>
      <c r="K240" t="s">
        <v>6</v>
      </c>
      <c r="L240" s="6">
        <v>54</v>
      </c>
      <c r="M240" s="6">
        <v>417</v>
      </c>
      <c r="N240" s="6">
        <v>3413</v>
      </c>
      <c r="O240" s="1">
        <v>174843.3708</v>
      </c>
      <c r="P240" s="1">
        <v>108062.15</v>
      </c>
      <c r="Q240" s="1">
        <v>1908</v>
      </c>
      <c r="R240" s="38">
        <f t="shared" si="40"/>
        <v>3237.8402000000001</v>
      </c>
      <c r="S240" s="39">
        <f t="shared" si="41"/>
        <v>7.7222222222222223</v>
      </c>
      <c r="T240" s="39">
        <f t="shared" si="42"/>
        <v>8.1846522781774578</v>
      </c>
      <c r="U240" s="38">
        <f t="shared" si="43"/>
        <v>66781.22080000001</v>
      </c>
      <c r="V240" s="40">
        <f t="shared" si="44"/>
        <v>0.38194882936905727</v>
      </c>
      <c r="W240" s="38">
        <f t="shared" si="45"/>
        <v>64873.22080000001</v>
      </c>
      <c r="X240" s="40">
        <f t="shared" si="46"/>
        <v>0.37103620516563507</v>
      </c>
      <c r="Y240" s="18">
        <f t="shared" si="47"/>
        <v>33</v>
      </c>
      <c r="Z240" s="18">
        <f t="shared" si="48"/>
        <v>1</v>
      </c>
      <c r="AA240" s="18">
        <f t="shared" si="49"/>
        <v>1</v>
      </c>
    </row>
    <row r="241" spans="1:27" x14ac:dyDescent="0.25">
      <c r="A241" s="18" t="str">
        <f t="shared" si="50"/>
        <v>John Foley</v>
      </c>
      <c r="B241" s="18">
        <f t="shared" si="51"/>
        <v>4</v>
      </c>
      <c r="C241" s="18" t="str">
        <f t="shared" si="52"/>
        <v>2022John Foley4</v>
      </c>
      <c r="D241" s="12">
        <v>2022</v>
      </c>
      <c r="E241" t="s">
        <v>394</v>
      </c>
      <c r="F241">
        <v>866033</v>
      </c>
      <c r="G241" t="s">
        <v>338</v>
      </c>
      <c r="H241" s="15">
        <v>4</v>
      </c>
      <c r="I241" s="15">
        <v>4</v>
      </c>
      <c r="J241" t="s">
        <v>2</v>
      </c>
      <c r="K241" t="s">
        <v>4</v>
      </c>
      <c r="L241" s="6">
        <v>66</v>
      </c>
      <c r="M241" s="6">
        <v>436</v>
      </c>
      <c r="N241" s="6">
        <v>4118</v>
      </c>
      <c r="O241" s="1">
        <v>141337.90900000001</v>
      </c>
      <c r="P241" s="1">
        <v>133337.65</v>
      </c>
      <c r="Q241" s="1">
        <v>2263.5</v>
      </c>
      <c r="R241" s="38">
        <f t="shared" si="40"/>
        <v>2141.4834696969701</v>
      </c>
      <c r="S241" s="39">
        <f t="shared" si="41"/>
        <v>6.6060606060606064</v>
      </c>
      <c r="T241" s="39">
        <f t="shared" si="42"/>
        <v>9.4449541284403669</v>
      </c>
      <c r="U241" s="38">
        <f t="shared" si="43"/>
        <v>8000.25900000002</v>
      </c>
      <c r="V241" s="40">
        <f t="shared" si="44"/>
        <v>5.6603773584905794E-2</v>
      </c>
      <c r="W241" s="38">
        <f t="shared" si="45"/>
        <v>5736.75900000002</v>
      </c>
      <c r="X241" s="40">
        <f t="shared" si="46"/>
        <v>4.0588961875755634E-2</v>
      </c>
      <c r="Y241" s="18">
        <f t="shared" si="47"/>
        <v>61</v>
      </c>
      <c r="Z241" s="18">
        <f t="shared" si="48"/>
        <v>199</v>
      </c>
      <c r="AA241" s="18">
        <f t="shared" si="49"/>
        <v>158</v>
      </c>
    </row>
    <row r="242" spans="1:27" x14ac:dyDescent="0.25">
      <c r="A242" s="18" t="str">
        <f t="shared" si="50"/>
        <v>Josh Banks</v>
      </c>
      <c r="B242" s="18">
        <f t="shared" si="51"/>
        <v>1</v>
      </c>
      <c r="C242" s="18" t="str">
        <f t="shared" si="52"/>
        <v>2022Josh Banks1</v>
      </c>
      <c r="D242" s="12">
        <v>2022</v>
      </c>
      <c r="E242" t="s">
        <v>423</v>
      </c>
      <c r="F242">
        <v>167210</v>
      </c>
      <c r="G242" t="s">
        <v>32</v>
      </c>
      <c r="H242" s="15">
        <v>5</v>
      </c>
      <c r="I242" s="15">
        <v>5</v>
      </c>
      <c r="J242" t="s">
        <v>9</v>
      </c>
      <c r="K242" t="s">
        <v>10</v>
      </c>
      <c r="L242" s="6">
        <v>34</v>
      </c>
      <c r="M242" s="6">
        <v>77</v>
      </c>
      <c r="N242" s="6">
        <v>264</v>
      </c>
      <c r="O242" s="1">
        <v>12526.688</v>
      </c>
      <c r="P242" s="1">
        <v>7938.45</v>
      </c>
      <c r="Q242" s="1">
        <v>1138.7</v>
      </c>
      <c r="R242" s="38">
        <f t="shared" si="40"/>
        <v>368.43200000000002</v>
      </c>
      <c r="S242" s="39">
        <f t="shared" si="41"/>
        <v>2.2647058823529411</v>
      </c>
      <c r="T242" s="39">
        <f t="shared" si="42"/>
        <v>3.4285714285714284</v>
      </c>
      <c r="U242" s="38">
        <f t="shared" si="43"/>
        <v>4588.2380000000003</v>
      </c>
      <c r="V242" s="40">
        <f t="shared" si="44"/>
        <v>0.36627702390288641</v>
      </c>
      <c r="W242" s="38">
        <f t="shared" si="45"/>
        <v>3449.5380000000005</v>
      </c>
      <c r="X242" s="40">
        <f t="shared" si="46"/>
        <v>0.27537510313979247</v>
      </c>
      <c r="Y242" s="18">
        <f t="shared" si="47"/>
        <v>467</v>
      </c>
      <c r="Z242" s="18">
        <f t="shared" si="48"/>
        <v>333</v>
      </c>
      <c r="AA242" s="18">
        <f t="shared" si="49"/>
        <v>253</v>
      </c>
    </row>
    <row r="243" spans="1:27" x14ac:dyDescent="0.25">
      <c r="A243" s="18" t="str">
        <f t="shared" si="50"/>
        <v>Josh Banks</v>
      </c>
      <c r="B243" s="18">
        <f t="shared" si="51"/>
        <v>2</v>
      </c>
      <c r="C243" s="18" t="str">
        <f t="shared" si="52"/>
        <v>2022Josh Banks2</v>
      </c>
      <c r="D243" s="12">
        <v>2022</v>
      </c>
      <c r="E243" t="s">
        <v>423</v>
      </c>
      <c r="F243">
        <v>470647</v>
      </c>
      <c r="G243" t="s">
        <v>124</v>
      </c>
      <c r="H243" s="15">
        <v>5</v>
      </c>
      <c r="I243" s="15">
        <v>5</v>
      </c>
      <c r="J243" t="s">
        <v>9</v>
      </c>
      <c r="K243" t="s">
        <v>10</v>
      </c>
      <c r="L243" s="6">
        <v>50</v>
      </c>
      <c r="M243" s="6">
        <v>68</v>
      </c>
      <c r="N243" s="6">
        <v>212</v>
      </c>
      <c r="O243" s="1">
        <v>11175.103999999999</v>
      </c>
      <c r="P243" s="1">
        <v>7207.15</v>
      </c>
      <c r="Q243" s="1">
        <v>1624.8</v>
      </c>
      <c r="R243" s="38">
        <f t="shared" si="40"/>
        <v>223.50207999999998</v>
      </c>
      <c r="S243" s="39">
        <f t="shared" si="41"/>
        <v>1.36</v>
      </c>
      <c r="T243" s="39">
        <f t="shared" si="42"/>
        <v>3.1176470588235294</v>
      </c>
      <c r="U243" s="38">
        <f t="shared" si="43"/>
        <v>3967.9539999999997</v>
      </c>
      <c r="V243" s="40">
        <f t="shared" si="44"/>
        <v>0.35507087898242379</v>
      </c>
      <c r="W243" s="38">
        <f t="shared" si="45"/>
        <v>2343.1539999999995</v>
      </c>
      <c r="X243" s="40">
        <f t="shared" si="46"/>
        <v>0.20967625894130379</v>
      </c>
      <c r="Y243" s="18">
        <f t="shared" si="47"/>
        <v>504</v>
      </c>
      <c r="Z243" s="18">
        <f t="shared" si="48"/>
        <v>368</v>
      </c>
      <c r="AA243" s="18">
        <f t="shared" si="49"/>
        <v>323</v>
      </c>
    </row>
    <row r="244" spans="1:27" x14ac:dyDescent="0.25">
      <c r="A244" s="18" t="str">
        <f t="shared" si="50"/>
        <v>Josh Banks</v>
      </c>
      <c r="B244" s="18">
        <f t="shared" si="51"/>
        <v>3</v>
      </c>
      <c r="C244" s="18" t="str">
        <f t="shared" si="52"/>
        <v>2022Josh Banks3</v>
      </c>
      <c r="D244" s="12">
        <v>2022</v>
      </c>
      <c r="E244" t="s">
        <v>423</v>
      </c>
      <c r="F244">
        <v>209666</v>
      </c>
      <c r="G244" t="s">
        <v>54</v>
      </c>
      <c r="H244" s="15">
        <v>5</v>
      </c>
      <c r="I244" s="15">
        <v>5</v>
      </c>
      <c r="J244" t="s">
        <v>9</v>
      </c>
      <c r="K244" t="s">
        <v>10</v>
      </c>
      <c r="L244" s="6">
        <v>37</v>
      </c>
      <c r="M244" s="6">
        <v>86</v>
      </c>
      <c r="N244" s="6">
        <v>194</v>
      </c>
      <c r="O244" s="1">
        <v>9981.6479999999992</v>
      </c>
      <c r="P244" s="1">
        <v>6122.35</v>
      </c>
      <c r="Q244" s="1">
        <v>1240.5</v>
      </c>
      <c r="R244" s="38">
        <f t="shared" si="40"/>
        <v>269.77427027027022</v>
      </c>
      <c r="S244" s="39">
        <f t="shared" si="41"/>
        <v>2.3243243243243241</v>
      </c>
      <c r="T244" s="39">
        <f t="shared" si="42"/>
        <v>2.2558139534883721</v>
      </c>
      <c r="U244" s="38">
        <f t="shared" si="43"/>
        <v>3859.2979999999989</v>
      </c>
      <c r="V244" s="40">
        <f t="shared" si="44"/>
        <v>0.3866393605544895</v>
      </c>
      <c r="W244" s="38">
        <f t="shared" si="45"/>
        <v>2618.7979999999989</v>
      </c>
      <c r="X244" s="40">
        <f t="shared" si="46"/>
        <v>0.26236128543102294</v>
      </c>
      <c r="Y244" s="18">
        <f t="shared" si="47"/>
        <v>533</v>
      </c>
      <c r="Z244" s="18">
        <f t="shared" si="48"/>
        <v>374</v>
      </c>
      <c r="AA244" s="18">
        <f t="shared" si="49"/>
        <v>308</v>
      </c>
    </row>
    <row r="245" spans="1:27" x14ac:dyDescent="0.25">
      <c r="A245" s="18" t="str">
        <f t="shared" si="50"/>
        <v>Josh Banks</v>
      </c>
      <c r="B245" s="18">
        <f t="shared" si="51"/>
        <v>4</v>
      </c>
      <c r="C245" s="18" t="str">
        <f t="shared" si="52"/>
        <v>2022Josh Banks4</v>
      </c>
      <c r="D245" s="12">
        <v>2022</v>
      </c>
      <c r="E245" t="s">
        <v>423</v>
      </c>
      <c r="F245">
        <v>865220</v>
      </c>
      <c r="G245" t="s">
        <v>239</v>
      </c>
      <c r="H245" s="15">
        <v>5</v>
      </c>
      <c r="I245" s="15">
        <v>5</v>
      </c>
      <c r="J245" t="s">
        <v>9</v>
      </c>
      <c r="K245" t="s">
        <v>10</v>
      </c>
      <c r="L245" s="6">
        <v>44</v>
      </c>
      <c r="M245" s="6">
        <v>82</v>
      </c>
      <c r="N245" s="6">
        <v>181</v>
      </c>
      <c r="O245" s="1">
        <v>8212.1520000000091</v>
      </c>
      <c r="P245" s="1">
        <v>5296.15</v>
      </c>
      <c r="Q245" s="1">
        <v>1453.65</v>
      </c>
      <c r="R245" s="38">
        <f t="shared" si="40"/>
        <v>186.63981818181838</v>
      </c>
      <c r="S245" s="39">
        <f t="shared" si="41"/>
        <v>1.8636363636363635</v>
      </c>
      <c r="T245" s="39">
        <f t="shared" si="42"/>
        <v>2.2073170731707319</v>
      </c>
      <c r="U245" s="38">
        <f t="shared" si="43"/>
        <v>2916.0020000000095</v>
      </c>
      <c r="V245" s="40">
        <f t="shared" si="44"/>
        <v>0.35508378315452593</v>
      </c>
      <c r="W245" s="38">
        <f t="shared" si="45"/>
        <v>1462.3520000000094</v>
      </c>
      <c r="X245" s="40">
        <f t="shared" si="46"/>
        <v>0.1780717161591758</v>
      </c>
      <c r="Y245" s="18">
        <f t="shared" si="47"/>
        <v>607</v>
      </c>
      <c r="Z245" s="18">
        <f t="shared" si="48"/>
        <v>449</v>
      </c>
      <c r="AA245" s="18">
        <f t="shared" si="49"/>
        <v>407</v>
      </c>
    </row>
    <row r="246" spans="1:27" x14ac:dyDescent="0.25">
      <c r="A246" s="18" t="str">
        <f t="shared" si="50"/>
        <v>Josh Banks</v>
      </c>
      <c r="B246" s="18">
        <f t="shared" si="51"/>
        <v>5</v>
      </c>
      <c r="C246" s="18" t="str">
        <f t="shared" si="52"/>
        <v>2022Josh Banks5</v>
      </c>
      <c r="D246" s="12">
        <v>2022</v>
      </c>
      <c r="E246" t="s">
        <v>423</v>
      </c>
      <c r="F246">
        <v>811025</v>
      </c>
      <c r="G246" t="s">
        <v>280</v>
      </c>
      <c r="H246" s="15">
        <v>5</v>
      </c>
      <c r="I246" s="15">
        <v>4</v>
      </c>
      <c r="J246" t="s">
        <v>2</v>
      </c>
      <c r="K246" t="s">
        <v>10</v>
      </c>
      <c r="L246" s="6">
        <v>29</v>
      </c>
      <c r="M246" s="6">
        <v>59</v>
      </c>
      <c r="N246" s="6">
        <v>187</v>
      </c>
      <c r="O246" s="1">
        <v>6758.94</v>
      </c>
      <c r="P246" s="1">
        <v>5632.45</v>
      </c>
      <c r="Q246" s="1">
        <v>963.35000000000105</v>
      </c>
      <c r="R246" s="38">
        <f t="shared" si="40"/>
        <v>233.06689655172411</v>
      </c>
      <c r="S246" s="39">
        <f t="shared" si="41"/>
        <v>2.0344827586206895</v>
      </c>
      <c r="T246" s="39">
        <f t="shared" si="42"/>
        <v>3.1694915254237288</v>
      </c>
      <c r="U246" s="38">
        <f t="shared" si="43"/>
        <v>1126.4899999999998</v>
      </c>
      <c r="V246" s="40">
        <f t="shared" si="44"/>
        <v>0.16666666666666666</v>
      </c>
      <c r="W246" s="38">
        <f t="shared" si="45"/>
        <v>163.13999999999874</v>
      </c>
      <c r="X246" s="40">
        <f t="shared" si="46"/>
        <v>2.4136920878125676E-2</v>
      </c>
      <c r="Y246" s="18">
        <f t="shared" si="47"/>
        <v>658</v>
      </c>
      <c r="Z246" s="18">
        <f t="shared" si="48"/>
        <v>680</v>
      </c>
      <c r="AA246" s="18">
        <f t="shared" si="49"/>
        <v>743</v>
      </c>
    </row>
    <row r="247" spans="1:27" x14ac:dyDescent="0.25">
      <c r="A247" s="18" t="str">
        <f t="shared" si="50"/>
        <v>Josh Banks</v>
      </c>
      <c r="B247" s="18">
        <f t="shared" si="51"/>
        <v>6</v>
      </c>
      <c r="C247" s="18" t="str">
        <f t="shared" si="52"/>
        <v>2022Josh Banks6</v>
      </c>
      <c r="D247" s="12">
        <v>2022</v>
      </c>
      <c r="E247" t="s">
        <v>423</v>
      </c>
      <c r="F247">
        <v>127511</v>
      </c>
      <c r="G247" t="s">
        <v>18</v>
      </c>
      <c r="H247" s="15">
        <v>5</v>
      </c>
      <c r="I247" s="15">
        <v>5</v>
      </c>
      <c r="J247" t="s">
        <v>9</v>
      </c>
      <c r="K247" t="s">
        <v>10</v>
      </c>
      <c r="L247" s="6">
        <v>25</v>
      </c>
      <c r="M247" s="6">
        <v>43</v>
      </c>
      <c r="N247" s="6">
        <v>124</v>
      </c>
      <c r="O247" s="1">
        <v>6082.2079999999996</v>
      </c>
      <c r="P247" s="1">
        <v>3881.95</v>
      </c>
      <c r="Q247" s="1">
        <v>822.3</v>
      </c>
      <c r="R247" s="38">
        <f t="shared" si="40"/>
        <v>243.28832</v>
      </c>
      <c r="S247" s="39">
        <f t="shared" si="41"/>
        <v>1.72</v>
      </c>
      <c r="T247" s="39">
        <f t="shared" si="42"/>
        <v>2.8837209302325579</v>
      </c>
      <c r="U247" s="38">
        <f t="shared" si="43"/>
        <v>2200.2579999999998</v>
      </c>
      <c r="V247" s="40">
        <f t="shared" si="44"/>
        <v>0.36175316595552143</v>
      </c>
      <c r="W247" s="38">
        <f t="shared" si="45"/>
        <v>1377.9579999999999</v>
      </c>
      <c r="X247" s="40">
        <f t="shared" si="46"/>
        <v>0.22655555350951495</v>
      </c>
      <c r="Y247" s="18">
        <f t="shared" si="47"/>
        <v>680</v>
      </c>
      <c r="Z247" s="18">
        <f t="shared" si="48"/>
        <v>534</v>
      </c>
      <c r="AA247" s="18">
        <f t="shared" si="49"/>
        <v>426</v>
      </c>
    </row>
    <row r="248" spans="1:27" x14ac:dyDescent="0.25">
      <c r="A248" s="18" t="str">
        <f t="shared" si="50"/>
        <v>Josh Banks</v>
      </c>
      <c r="B248" s="18">
        <f t="shared" si="51"/>
        <v>7</v>
      </c>
      <c r="C248" s="18" t="str">
        <f t="shared" si="52"/>
        <v>2022Josh Banks7</v>
      </c>
      <c r="D248" s="12">
        <v>2022</v>
      </c>
      <c r="E248" t="s">
        <v>423</v>
      </c>
      <c r="F248">
        <v>944227</v>
      </c>
      <c r="G248" t="s">
        <v>381</v>
      </c>
      <c r="H248" s="15">
        <v>5</v>
      </c>
      <c r="I248" s="15">
        <v>5</v>
      </c>
      <c r="J248" t="s">
        <v>9</v>
      </c>
      <c r="K248" t="s">
        <v>10</v>
      </c>
      <c r="L248" s="6">
        <v>41</v>
      </c>
      <c r="M248" s="6">
        <v>59</v>
      </c>
      <c r="N248" s="6">
        <v>145</v>
      </c>
      <c r="O248" s="1">
        <v>5699.64</v>
      </c>
      <c r="P248" s="1">
        <v>3542.45</v>
      </c>
      <c r="Q248" s="1">
        <v>1335.9</v>
      </c>
      <c r="R248" s="38">
        <f t="shared" si="40"/>
        <v>139.01560975609758</v>
      </c>
      <c r="S248" s="39">
        <f t="shared" si="41"/>
        <v>1.4390243902439024</v>
      </c>
      <c r="T248" s="39">
        <f t="shared" si="42"/>
        <v>2.4576271186440679</v>
      </c>
      <c r="U248" s="38">
        <f t="shared" si="43"/>
        <v>2157.1900000000005</v>
      </c>
      <c r="V248" s="40">
        <f t="shared" si="44"/>
        <v>0.37847828985690329</v>
      </c>
      <c r="W248" s="38">
        <f t="shared" si="45"/>
        <v>821.29000000000042</v>
      </c>
      <c r="X248" s="40">
        <f t="shared" si="46"/>
        <v>0.14409506565326941</v>
      </c>
      <c r="Y248" s="18">
        <f t="shared" si="47"/>
        <v>698</v>
      </c>
      <c r="Z248" s="18">
        <f t="shared" si="48"/>
        <v>538</v>
      </c>
      <c r="AA248" s="18">
        <f t="shared" si="49"/>
        <v>539</v>
      </c>
    </row>
    <row r="249" spans="1:27" x14ac:dyDescent="0.25">
      <c r="A249" s="18" t="str">
        <f t="shared" si="50"/>
        <v>Josh Banks</v>
      </c>
      <c r="B249" s="18">
        <f t="shared" si="51"/>
        <v>8</v>
      </c>
      <c r="C249" s="18" t="str">
        <f t="shared" si="52"/>
        <v>2022Josh Banks8</v>
      </c>
      <c r="D249" s="12">
        <v>2022</v>
      </c>
      <c r="E249" t="s">
        <v>423</v>
      </c>
      <c r="F249">
        <v>998890</v>
      </c>
      <c r="G249" t="s">
        <v>273</v>
      </c>
      <c r="H249" s="15">
        <v>5</v>
      </c>
      <c r="I249" s="15">
        <v>5</v>
      </c>
      <c r="J249" t="s">
        <v>9</v>
      </c>
      <c r="K249" t="s">
        <v>10</v>
      </c>
      <c r="L249" s="6">
        <v>10</v>
      </c>
      <c r="M249" s="6">
        <v>28</v>
      </c>
      <c r="N249" s="6">
        <v>109</v>
      </c>
      <c r="O249" s="1">
        <v>4484.7280000000001</v>
      </c>
      <c r="P249" s="1">
        <v>2671.15</v>
      </c>
      <c r="Q249" s="1">
        <v>339.7</v>
      </c>
      <c r="R249" s="38">
        <f t="shared" si="40"/>
        <v>448.47280000000001</v>
      </c>
      <c r="S249" s="39">
        <f t="shared" si="41"/>
        <v>2.8</v>
      </c>
      <c r="T249" s="39">
        <f t="shared" si="42"/>
        <v>3.8928571428571428</v>
      </c>
      <c r="U249" s="38">
        <f t="shared" si="43"/>
        <v>1813.578</v>
      </c>
      <c r="V249" s="40">
        <f t="shared" si="44"/>
        <v>0.40438974225415675</v>
      </c>
      <c r="W249" s="38">
        <f t="shared" si="45"/>
        <v>1473.8779999999999</v>
      </c>
      <c r="X249" s="40">
        <f t="shared" si="46"/>
        <v>0.3286437884304243</v>
      </c>
      <c r="Y249" s="18">
        <f t="shared" si="47"/>
        <v>755</v>
      </c>
      <c r="Z249" s="18">
        <f t="shared" si="48"/>
        <v>583</v>
      </c>
      <c r="AA249" s="18">
        <f t="shared" si="49"/>
        <v>406</v>
      </c>
    </row>
    <row r="250" spans="1:27" x14ac:dyDescent="0.25">
      <c r="A250" s="18" t="str">
        <f t="shared" si="50"/>
        <v>Josh Banks</v>
      </c>
      <c r="B250" s="18">
        <f t="shared" si="51"/>
        <v>9</v>
      </c>
      <c r="C250" s="18" t="str">
        <f t="shared" si="52"/>
        <v>2022Josh Banks9</v>
      </c>
      <c r="D250" s="12">
        <v>2022</v>
      </c>
      <c r="E250" t="s">
        <v>423</v>
      </c>
      <c r="F250">
        <v>714082</v>
      </c>
      <c r="G250" t="s">
        <v>189</v>
      </c>
      <c r="H250" s="15">
        <v>5</v>
      </c>
      <c r="I250" s="15">
        <v>5</v>
      </c>
      <c r="J250" t="s">
        <v>9</v>
      </c>
      <c r="K250" t="s">
        <v>10</v>
      </c>
      <c r="L250" s="6">
        <v>9</v>
      </c>
      <c r="M250" s="6">
        <v>20</v>
      </c>
      <c r="N250" s="6">
        <v>77</v>
      </c>
      <c r="O250" s="1">
        <v>4056.9839999999999</v>
      </c>
      <c r="P250" s="1">
        <v>2704</v>
      </c>
      <c r="Q250" s="1">
        <v>301</v>
      </c>
      <c r="R250" s="38">
        <f t="shared" si="40"/>
        <v>450.77600000000001</v>
      </c>
      <c r="S250" s="39">
        <f t="shared" si="41"/>
        <v>2.2222222222222223</v>
      </c>
      <c r="T250" s="39">
        <f t="shared" si="42"/>
        <v>3.85</v>
      </c>
      <c r="U250" s="38">
        <f t="shared" si="43"/>
        <v>1352.9839999999999</v>
      </c>
      <c r="V250" s="40">
        <f t="shared" si="44"/>
        <v>0.33349502980539236</v>
      </c>
      <c r="W250" s="38">
        <f t="shared" si="45"/>
        <v>1051.9839999999999</v>
      </c>
      <c r="X250" s="40">
        <f t="shared" si="46"/>
        <v>0.25930198393683584</v>
      </c>
      <c r="Y250" s="18">
        <f t="shared" si="47"/>
        <v>772</v>
      </c>
      <c r="Z250" s="18">
        <f t="shared" si="48"/>
        <v>650</v>
      </c>
      <c r="AA250" s="18">
        <f t="shared" si="49"/>
        <v>491</v>
      </c>
    </row>
    <row r="251" spans="1:27" x14ac:dyDescent="0.25">
      <c r="A251" s="18" t="str">
        <f t="shared" si="50"/>
        <v>Josh Banks</v>
      </c>
      <c r="B251" s="18">
        <f t="shared" si="51"/>
        <v>10</v>
      </c>
      <c r="C251" s="18" t="str">
        <f t="shared" si="52"/>
        <v>2022Josh Banks10</v>
      </c>
      <c r="D251" s="12">
        <v>2022</v>
      </c>
      <c r="E251" t="s">
        <v>423</v>
      </c>
      <c r="F251">
        <v>126102</v>
      </c>
      <c r="G251" t="s">
        <v>17</v>
      </c>
      <c r="H251" s="15">
        <v>5</v>
      </c>
      <c r="I251" s="15">
        <v>5</v>
      </c>
      <c r="J251" t="s">
        <v>9</v>
      </c>
      <c r="K251" t="s">
        <v>10</v>
      </c>
      <c r="L251" s="6">
        <v>14</v>
      </c>
      <c r="M251" s="6">
        <v>34</v>
      </c>
      <c r="N251" s="6">
        <v>52</v>
      </c>
      <c r="O251" s="1">
        <v>2813.1840000000002</v>
      </c>
      <c r="P251" s="1">
        <v>1712.25</v>
      </c>
      <c r="Q251" s="1">
        <v>471.4</v>
      </c>
      <c r="R251" s="38">
        <f t="shared" si="40"/>
        <v>200.94171428571431</v>
      </c>
      <c r="S251" s="39">
        <f t="shared" si="41"/>
        <v>2.4285714285714284</v>
      </c>
      <c r="T251" s="39">
        <f t="shared" si="42"/>
        <v>1.5294117647058822</v>
      </c>
      <c r="U251" s="38">
        <f t="shared" si="43"/>
        <v>1100.9340000000002</v>
      </c>
      <c r="V251" s="40">
        <f t="shared" si="44"/>
        <v>0.39134802416052422</v>
      </c>
      <c r="W251" s="38">
        <f t="shared" si="45"/>
        <v>629.53400000000022</v>
      </c>
      <c r="X251" s="40">
        <f t="shared" si="46"/>
        <v>0.22377988784238789</v>
      </c>
      <c r="Y251" s="18">
        <f t="shared" si="47"/>
        <v>840</v>
      </c>
      <c r="Z251" s="18">
        <f t="shared" si="48"/>
        <v>686</v>
      </c>
      <c r="AA251" s="18">
        <f t="shared" si="49"/>
        <v>587</v>
      </c>
    </row>
    <row r="252" spans="1:27" x14ac:dyDescent="0.25">
      <c r="A252" s="18" t="str">
        <f t="shared" si="50"/>
        <v>Josh Banks</v>
      </c>
      <c r="B252" s="18">
        <f t="shared" si="51"/>
        <v>11</v>
      </c>
      <c r="C252" s="18" t="str">
        <f t="shared" si="52"/>
        <v>2022Josh Banks11</v>
      </c>
      <c r="D252" s="12">
        <v>2022</v>
      </c>
      <c r="E252" t="s">
        <v>423</v>
      </c>
      <c r="F252">
        <v>476374</v>
      </c>
      <c r="G252" t="s">
        <v>125</v>
      </c>
      <c r="H252" s="15">
        <v>5</v>
      </c>
      <c r="I252" s="15">
        <v>5</v>
      </c>
      <c r="J252" t="s">
        <v>9</v>
      </c>
      <c r="K252" t="s">
        <v>10</v>
      </c>
      <c r="L252" s="6">
        <v>10</v>
      </c>
      <c r="M252" s="6">
        <v>23</v>
      </c>
      <c r="N252" s="6">
        <v>50</v>
      </c>
      <c r="O252" s="1">
        <v>2514</v>
      </c>
      <c r="P252" s="1">
        <v>1542.95</v>
      </c>
      <c r="Q252" s="1">
        <v>334.75</v>
      </c>
      <c r="R252" s="38">
        <f t="shared" si="40"/>
        <v>251.4</v>
      </c>
      <c r="S252" s="39">
        <f t="shared" si="41"/>
        <v>2.2999999999999998</v>
      </c>
      <c r="T252" s="39">
        <f t="shared" si="42"/>
        <v>2.1739130434782608</v>
      </c>
      <c r="U252" s="38">
        <f t="shared" si="43"/>
        <v>971.05</v>
      </c>
      <c r="V252" s="40">
        <f t="shared" si="44"/>
        <v>0.38625696101829754</v>
      </c>
      <c r="W252" s="38">
        <f t="shared" si="45"/>
        <v>636.29999999999995</v>
      </c>
      <c r="X252" s="40">
        <f t="shared" si="46"/>
        <v>0.25310262529832933</v>
      </c>
      <c r="Y252" s="18">
        <f t="shared" si="47"/>
        <v>853</v>
      </c>
      <c r="Z252" s="18">
        <f t="shared" si="48"/>
        <v>727</v>
      </c>
      <c r="AA252" s="18">
        <f t="shared" si="49"/>
        <v>581</v>
      </c>
    </row>
    <row r="253" spans="1:27" x14ac:dyDescent="0.25">
      <c r="A253" s="18" t="str">
        <f t="shared" si="50"/>
        <v>Josh Banks</v>
      </c>
      <c r="B253" s="18">
        <f t="shared" si="51"/>
        <v>12</v>
      </c>
      <c r="C253" s="18" t="str">
        <f t="shared" si="52"/>
        <v>2022Josh Banks12</v>
      </c>
      <c r="D253" s="12">
        <v>2022</v>
      </c>
      <c r="E253" t="s">
        <v>423</v>
      </c>
      <c r="F253">
        <v>707741</v>
      </c>
      <c r="G253" t="s">
        <v>364</v>
      </c>
      <c r="H253" s="15">
        <v>5</v>
      </c>
      <c r="I253" s="15">
        <v>5</v>
      </c>
      <c r="J253" t="s">
        <v>9</v>
      </c>
      <c r="K253" t="s">
        <v>10</v>
      </c>
      <c r="L253" s="6">
        <v>10</v>
      </c>
      <c r="M253" s="6">
        <v>19</v>
      </c>
      <c r="N253" s="6">
        <v>47</v>
      </c>
      <c r="O253" s="1">
        <v>2503.6239999999998</v>
      </c>
      <c r="P253" s="1">
        <v>1604.25</v>
      </c>
      <c r="Q253" s="1">
        <v>330.9</v>
      </c>
      <c r="R253" s="38">
        <f t="shared" si="40"/>
        <v>250.36239999999998</v>
      </c>
      <c r="S253" s="39">
        <f t="shared" si="41"/>
        <v>1.9</v>
      </c>
      <c r="T253" s="39">
        <f t="shared" si="42"/>
        <v>2.4736842105263159</v>
      </c>
      <c r="U253" s="38">
        <f t="shared" si="43"/>
        <v>899.3739999999998</v>
      </c>
      <c r="V253" s="40">
        <f t="shared" si="44"/>
        <v>0.35922886184187397</v>
      </c>
      <c r="W253" s="38">
        <f t="shared" si="45"/>
        <v>568.47399999999982</v>
      </c>
      <c r="X253" s="40">
        <f t="shared" si="46"/>
        <v>0.22706045316708892</v>
      </c>
      <c r="Y253" s="18">
        <f t="shared" si="47"/>
        <v>855</v>
      </c>
      <c r="Z253" s="18">
        <f t="shared" si="48"/>
        <v>743</v>
      </c>
      <c r="AA253" s="18">
        <f t="shared" si="49"/>
        <v>603</v>
      </c>
    </row>
    <row r="254" spans="1:27" x14ac:dyDescent="0.25">
      <c r="A254" s="18" t="str">
        <f t="shared" si="50"/>
        <v>Josh Banks</v>
      </c>
      <c r="B254" s="18">
        <f t="shared" si="51"/>
        <v>13</v>
      </c>
      <c r="C254" s="18" t="str">
        <f t="shared" si="52"/>
        <v>2022Josh Banks13</v>
      </c>
      <c r="D254" s="12">
        <v>2022</v>
      </c>
      <c r="E254" t="s">
        <v>423</v>
      </c>
      <c r="F254">
        <v>122003</v>
      </c>
      <c r="G254" t="s">
        <v>15</v>
      </c>
      <c r="H254" s="15">
        <v>5</v>
      </c>
      <c r="I254" s="15">
        <v>5</v>
      </c>
      <c r="J254" t="s">
        <v>9</v>
      </c>
      <c r="K254" t="s">
        <v>10</v>
      </c>
      <c r="L254" s="6">
        <v>8</v>
      </c>
      <c r="M254" s="6">
        <v>17</v>
      </c>
      <c r="N254" s="6">
        <v>35</v>
      </c>
      <c r="O254" s="1">
        <v>1456.52</v>
      </c>
      <c r="P254" s="1">
        <v>841.75</v>
      </c>
      <c r="Q254" s="1">
        <v>266.7</v>
      </c>
      <c r="R254" s="38">
        <f t="shared" si="40"/>
        <v>182.065</v>
      </c>
      <c r="S254" s="39">
        <f t="shared" si="41"/>
        <v>2.125</v>
      </c>
      <c r="T254" s="39">
        <f t="shared" si="42"/>
        <v>2.0588235294117645</v>
      </c>
      <c r="U254" s="38">
        <f t="shared" si="43"/>
        <v>614.77</v>
      </c>
      <c r="V254" s="40">
        <f t="shared" si="44"/>
        <v>0.42208139950017848</v>
      </c>
      <c r="W254" s="38">
        <f t="shared" si="45"/>
        <v>348.07</v>
      </c>
      <c r="X254" s="40">
        <f t="shared" si="46"/>
        <v>0.23897371817757393</v>
      </c>
      <c r="Y254" s="18">
        <f t="shared" si="47"/>
        <v>927</v>
      </c>
      <c r="Z254" s="18">
        <f t="shared" si="48"/>
        <v>821</v>
      </c>
      <c r="AA254" s="18">
        <f t="shared" si="49"/>
        <v>676</v>
      </c>
    </row>
    <row r="255" spans="1:27" x14ac:dyDescent="0.25">
      <c r="A255" s="18" t="str">
        <f t="shared" si="50"/>
        <v>Josh Banks</v>
      </c>
      <c r="B255" s="18">
        <f t="shared" si="51"/>
        <v>14</v>
      </c>
      <c r="C255" s="18" t="str">
        <f t="shared" si="52"/>
        <v>2022Josh Banks14</v>
      </c>
      <c r="D255" s="12">
        <v>2022</v>
      </c>
      <c r="E255" t="s">
        <v>423</v>
      </c>
      <c r="F255">
        <v>648045</v>
      </c>
      <c r="G255" t="s">
        <v>177</v>
      </c>
      <c r="H255" s="15">
        <v>5</v>
      </c>
      <c r="I255" s="15">
        <v>5</v>
      </c>
      <c r="J255" t="s">
        <v>2</v>
      </c>
      <c r="K255" t="s">
        <v>10</v>
      </c>
      <c r="L255" s="6">
        <v>6</v>
      </c>
      <c r="M255" s="6">
        <v>7</v>
      </c>
      <c r="N255" s="6">
        <v>25</v>
      </c>
      <c r="O255" s="1">
        <v>1371.8</v>
      </c>
      <c r="P255" s="1">
        <v>804.6</v>
      </c>
      <c r="Q255" s="1">
        <v>193.7</v>
      </c>
      <c r="R255" s="38">
        <f t="shared" si="40"/>
        <v>228.63333333333333</v>
      </c>
      <c r="S255" s="39">
        <f t="shared" si="41"/>
        <v>1.1666666666666667</v>
      </c>
      <c r="T255" s="39">
        <f t="shared" si="42"/>
        <v>3.5714285714285716</v>
      </c>
      <c r="U255" s="38">
        <f t="shared" si="43"/>
        <v>567.19999999999993</v>
      </c>
      <c r="V255" s="40">
        <f t="shared" si="44"/>
        <v>0.4134713515089663</v>
      </c>
      <c r="W255" s="38">
        <f t="shared" si="45"/>
        <v>373.49999999999994</v>
      </c>
      <c r="X255" s="40">
        <f t="shared" si="46"/>
        <v>0.27227001020556929</v>
      </c>
      <c r="Y255" s="18">
        <f t="shared" si="47"/>
        <v>933</v>
      </c>
      <c r="Z255" s="18">
        <f t="shared" si="48"/>
        <v>834</v>
      </c>
      <c r="AA255" s="18">
        <f t="shared" si="49"/>
        <v>662</v>
      </c>
    </row>
    <row r="256" spans="1:27" x14ac:dyDescent="0.25">
      <c r="A256" s="18" t="str">
        <f t="shared" si="50"/>
        <v>Josh Banks</v>
      </c>
      <c r="B256" s="18">
        <f t="shared" si="51"/>
        <v>15</v>
      </c>
      <c r="C256" s="18" t="str">
        <f t="shared" si="52"/>
        <v>2022Josh Banks15</v>
      </c>
      <c r="D256" s="12">
        <v>2022</v>
      </c>
      <c r="E256" t="s">
        <v>423</v>
      </c>
      <c r="F256">
        <v>234303</v>
      </c>
      <c r="G256" t="s">
        <v>61</v>
      </c>
      <c r="H256" s="15">
        <v>5</v>
      </c>
      <c r="I256" s="15">
        <v>5</v>
      </c>
      <c r="J256" t="s">
        <v>9</v>
      </c>
      <c r="K256" t="s">
        <v>10</v>
      </c>
      <c r="L256" s="6">
        <v>12</v>
      </c>
      <c r="M256" s="6">
        <v>12</v>
      </c>
      <c r="N256" s="6">
        <v>17</v>
      </c>
      <c r="O256" s="1">
        <v>1014.264</v>
      </c>
      <c r="P256" s="1">
        <v>636.95000000000005</v>
      </c>
      <c r="Q256" s="1">
        <v>385.2</v>
      </c>
      <c r="R256" s="38">
        <f t="shared" si="40"/>
        <v>84.522000000000006</v>
      </c>
      <c r="S256" s="39">
        <f t="shared" si="41"/>
        <v>1</v>
      </c>
      <c r="T256" s="39">
        <f t="shared" si="42"/>
        <v>1.4166666666666667</v>
      </c>
      <c r="U256" s="38">
        <f t="shared" si="43"/>
        <v>377.31399999999996</v>
      </c>
      <c r="V256" s="40">
        <f t="shared" si="44"/>
        <v>0.37200768241798976</v>
      </c>
      <c r="W256" s="38">
        <f t="shared" si="45"/>
        <v>-7.8860000000000241</v>
      </c>
      <c r="X256" s="40">
        <f t="shared" si="46"/>
        <v>-7.7750960302248959E-3</v>
      </c>
      <c r="Y256" s="18">
        <f t="shared" si="47"/>
        <v>948</v>
      </c>
      <c r="Z256" s="18">
        <f t="shared" si="48"/>
        <v>882</v>
      </c>
      <c r="AA256" s="18">
        <f t="shared" si="49"/>
        <v>811</v>
      </c>
    </row>
    <row r="257" spans="1:27" x14ac:dyDescent="0.25">
      <c r="A257" s="18" t="str">
        <f t="shared" si="50"/>
        <v>Katie Sweeney</v>
      </c>
      <c r="B257" s="18">
        <f t="shared" si="51"/>
        <v>1</v>
      </c>
      <c r="C257" s="18" t="str">
        <f t="shared" si="52"/>
        <v>2022Katie Sweeney1</v>
      </c>
      <c r="D257" s="12">
        <v>2022</v>
      </c>
      <c r="E257" t="s">
        <v>400</v>
      </c>
      <c r="F257">
        <v>648045</v>
      </c>
      <c r="G257" t="s">
        <v>177</v>
      </c>
      <c r="H257" s="15">
        <v>4</v>
      </c>
      <c r="I257" s="15">
        <v>5</v>
      </c>
      <c r="J257" t="s">
        <v>2</v>
      </c>
      <c r="K257" t="s">
        <v>3</v>
      </c>
      <c r="L257" s="6">
        <v>68</v>
      </c>
      <c r="M257" s="6">
        <v>245</v>
      </c>
      <c r="N257" s="6">
        <v>1155</v>
      </c>
      <c r="O257" s="1">
        <v>57151.56</v>
      </c>
      <c r="P257" s="1">
        <v>36483.550000000003</v>
      </c>
      <c r="Q257" s="1">
        <v>2148.5</v>
      </c>
      <c r="R257" s="38">
        <f t="shared" si="40"/>
        <v>840.46411764705874</v>
      </c>
      <c r="S257" s="39">
        <f t="shared" si="41"/>
        <v>3.6029411764705883</v>
      </c>
      <c r="T257" s="39">
        <f t="shared" si="42"/>
        <v>4.7142857142857144</v>
      </c>
      <c r="U257" s="38">
        <f t="shared" si="43"/>
        <v>20668.009999999995</v>
      </c>
      <c r="V257" s="40">
        <f t="shared" si="44"/>
        <v>0.36163509797457838</v>
      </c>
      <c r="W257" s="38">
        <f t="shared" si="45"/>
        <v>18519.509999999995</v>
      </c>
      <c r="X257" s="40">
        <f t="shared" si="46"/>
        <v>0.3240420733922223</v>
      </c>
      <c r="Y257" s="18">
        <f t="shared" si="47"/>
        <v>207</v>
      </c>
      <c r="Z257" s="18">
        <f t="shared" si="48"/>
        <v>42</v>
      </c>
      <c r="AA257" s="18">
        <f t="shared" si="49"/>
        <v>33</v>
      </c>
    </row>
    <row r="258" spans="1:27" x14ac:dyDescent="0.25">
      <c r="A258" s="18" t="str">
        <f t="shared" si="50"/>
        <v>Katie Sweeney</v>
      </c>
      <c r="B258" s="18">
        <f t="shared" si="51"/>
        <v>2</v>
      </c>
      <c r="C258" s="18" t="str">
        <f t="shared" si="52"/>
        <v>2022Katie Sweeney2</v>
      </c>
      <c r="D258" s="12">
        <v>2022</v>
      </c>
      <c r="E258" t="s">
        <v>400</v>
      </c>
      <c r="F258">
        <v>964263</v>
      </c>
      <c r="G258" t="s">
        <v>265</v>
      </c>
      <c r="H258" s="15">
        <v>4</v>
      </c>
      <c r="I258" s="15">
        <v>3</v>
      </c>
      <c r="J258" t="s">
        <v>2</v>
      </c>
      <c r="K258" t="s">
        <v>3</v>
      </c>
      <c r="L258" s="6">
        <v>108</v>
      </c>
      <c r="M258" s="6">
        <v>281</v>
      </c>
      <c r="N258" s="6">
        <v>1297</v>
      </c>
      <c r="O258" s="1">
        <v>55670.260399999999</v>
      </c>
      <c r="P258" s="1">
        <v>42929.9</v>
      </c>
      <c r="Q258" s="1">
        <v>3300.5</v>
      </c>
      <c r="R258" s="38">
        <f t="shared" ref="R258:R321" si="53">O258/L258</f>
        <v>515.46537407407402</v>
      </c>
      <c r="S258" s="39">
        <f t="shared" ref="S258:S321" si="54">M258/L258</f>
        <v>2.6018518518518516</v>
      </c>
      <c r="T258" s="39">
        <f t="shared" ref="T258:T321" si="55">N258/M258</f>
        <v>4.6156583629893237</v>
      </c>
      <c r="U258" s="38">
        <f t="shared" ref="U258:U321" si="56">O258-P258</f>
        <v>12740.360399999998</v>
      </c>
      <c r="V258" s="40">
        <f t="shared" ref="V258:V321" si="57">U258/O258</f>
        <v>0.22885397532647428</v>
      </c>
      <c r="W258" s="38">
        <f t="shared" ref="W258:W321" si="58">O258-P258-Q258</f>
        <v>9439.8603999999978</v>
      </c>
      <c r="X258" s="40">
        <f t="shared" ref="X258:X321" si="59">W258/O258</f>
        <v>0.16956738359355686</v>
      </c>
      <c r="Y258" s="18">
        <f t="shared" ref="Y258:Y321" si="60">RANK(O258,O:O)</f>
        <v>217</v>
      </c>
      <c r="Z258" s="18">
        <f t="shared" ref="Z258:Z321" si="61">RANK(U258,U:U)</f>
        <v>102</v>
      </c>
      <c r="AA258" s="18">
        <f t="shared" ref="AA258:AA321" si="62">RANK(W258,W:W)</f>
        <v>81</v>
      </c>
    </row>
    <row r="259" spans="1:27" x14ac:dyDescent="0.25">
      <c r="A259" s="18" t="str">
        <f t="shared" ref="A259:A322" si="63">E259</f>
        <v>Katie Sweeney</v>
      </c>
      <c r="B259" s="18">
        <f t="shared" ref="B259:B322" si="64">IF(A258&lt;&gt;A259,1,B258+1)</f>
        <v>3</v>
      </c>
      <c r="C259" s="18" t="str">
        <f t="shared" ref="C259:C322" si="65">D259&amp;A259&amp;B259</f>
        <v>2022Katie Sweeney3</v>
      </c>
      <c r="D259" s="12">
        <v>2022</v>
      </c>
      <c r="E259" t="s">
        <v>400</v>
      </c>
      <c r="F259">
        <v>495647</v>
      </c>
      <c r="G259" t="s">
        <v>127</v>
      </c>
      <c r="H259" s="15">
        <v>4</v>
      </c>
      <c r="I259" s="15">
        <v>4</v>
      </c>
      <c r="J259" t="s">
        <v>2</v>
      </c>
      <c r="K259" t="s">
        <v>3</v>
      </c>
      <c r="L259" s="6">
        <v>125</v>
      </c>
      <c r="M259" s="6">
        <v>239</v>
      </c>
      <c r="N259" s="6">
        <v>971</v>
      </c>
      <c r="O259" s="1">
        <v>42461.414599999996</v>
      </c>
      <c r="P259" s="1">
        <v>28683.5</v>
      </c>
      <c r="Q259" s="1">
        <v>3737.5</v>
      </c>
      <c r="R259" s="38">
        <f t="shared" si="53"/>
        <v>339.69131679999998</v>
      </c>
      <c r="S259" s="39">
        <f t="shared" si="54"/>
        <v>1.9119999999999999</v>
      </c>
      <c r="T259" s="39">
        <f t="shared" si="55"/>
        <v>4.0627615062761508</v>
      </c>
      <c r="U259" s="38">
        <f t="shared" si="56"/>
        <v>13777.914599999996</v>
      </c>
      <c r="V259" s="40">
        <f t="shared" si="57"/>
        <v>0.32448081934604217</v>
      </c>
      <c r="W259" s="38">
        <f t="shared" si="58"/>
        <v>10040.414599999996</v>
      </c>
      <c r="X259" s="40">
        <f t="shared" si="59"/>
        <v>0.2364597292526377</v>
      </c>
      <c r="Y259" s="18">
        <f t="shared" si="60"/>
        <v>267</v>
      </c>
      <c r="Z259" s="18">
        <f t="shared" si="61"/>
        <v>90</v>
      </c>
      <c r="AA259" s="18">
        <f t="shared" si="62"/>
        <v>75</v>
      </c>
    </row>
    <row r="260" spans="1:27" x14ac:dyDescent="0.25">
      <c r="A260" s="18" t="str">
        <f t="shared" si="63"/>
        <v>Katie Sweeney</v>
      </c>
      <c r="B260" s="18">
        <f t="shared" si="64"/>
        <v>4</v>
      </c>
      <c r="C260" s="18" t="str">
        <f t="shared" si="65"/>
        <v>2022Katie Sweeney4</v>
      </c>
      <c r="D260" s="12">
        <v>2022</v>
      </c>
      <c r="E260" t="s">
        <v>400</v>
      </c>
      <c r="F260">
        <v>758786</v>
      </c>
      <c r="G260" t="s">
        <v>208</v>
      </c>
      <c r="H260" s="15">
        <v>4</v>
      </c>
      <c r="I260" s="15">
        <v>4</v>
      </c>
      <c r="J260" t="s">
        <v>9</v>
      </c>
      <c r="K260" t="s">
        <v>3</v>
      </c>
      <c r="L260" s="6">
        <v>42</v>
      </c>
      <c r="M260" s="6">
        <v>138</v>
      </c>
      <c r="N260" s="6">
        <v>533</v>
      </c>
      <c r="O260" s="1">
        <v>37730.402999999998</v>
      </c>
      <c r="P260" s="1">
        <v>22518</v>
      </c>
      <c r="Q260" s="1">
        <v>1310</v>
      </c>
      <c r="R260" s="38">
        <f t="shared" si="53"/>
        <v>898.3429285714285</v>
      </c>
      <c r="S260" s="39">
        <f t="shared" si="54"/>
        <v>3.2857142857142856</v>
      </c>
      <c r="T260" s="39">
        <f t="shared" si="55"/>
        <v>3.86231884057971</v>
      </c>
      <c r="U260" s="38">
        <f t="shared" si="56"/>
        <v>15212.402999999998</v>
      </c>
      <c r="V260" s="40">
        <f t="shared" si="57"/>
        <v>0.40318686763032979</v>
      </c>
      <c r="W260" s="38">
        <f t="shared" si="58"/>
        <v>13902.402999999998</v>
      </c>
      <c r="X260" s="40">
        <f t="shared" si="59"/>
        <v>0.36846685682100982</v>
      </c>
      <c r="Y260" s="18">
        <f t="shared" si="60"/>
        <v>292</v>
      </c>
      <c r="Z260" s="18">
        <f t="shared" si="61"/>
        <v>77</v>
      </c>
      <c r="AA260" s="18">
        <f t="shared" si="62"/>
        <v>50</v>
      </c>
    </row>
    <row r="261" spans="1:27" x14ac:dyDescent="0.25">
      <c r="A261" s="18" t="str">
        <f t="shared" si="63"/>
        <v>Katie Sweeney</v>
      </c>
      <c r="B261" s="18">
        <f t="shared" si="64"/>
        <v>5</v>
      </c>
      <c r="C261" s="18" t="str">
        <f t="shared" si="65"/>
        <v>2022Katie Sweeney5</v>
      </c>
      <c r="D261" s="12">
        <v>2022</v>
      </c>
      <c r="E261" t="s">
        <v>400</v>
      </c>
      <c r="F261">
        <v>193040</v>
      </c>
      <c r="G261" t="s">
        <v>373</v>
      </c>
      <c r="H261" s="15">
        <v>4</v>
      </c>
      <c r="I261" s="15">
        <v>4</v>
      </c>
      <c r="J261" t="s">
        <v>9</v>
      </c>
      <c r="K261" t="s">
        <v>3</v>
      </c>
      <c r="L261" s="6">
        <v>61</v>
      </c>
      <c r="M261" s="6">
        <v>218</v>
      </c>
      <c r="N261" s="6">
        <v>856</v>
      </c>
      <c r="O261" s="1">
        <v>34246.332000000002</v>
      </c>
      <c r="P261" s="1">
        <v>29522.7</v>
      </c>
      <c r="Q261" s="1">
        <v>1922</v>
      </c>
      <c r="R261" s="38">
        <f t="shared" si="53"/>
        <v>561.41527868852461</v>
      </c>
      <c r="S261" s="39">
        <f t="shared" si="54"/>
        <v>3.5737704918032787</v>
      </c>
      <c r="T261" s="39">
        <f t="shared" si="55"/>
        <v>3.926605504587156</v>
      </c>
      <c r="U261" s="38">
        <f t="shared" si="56"/>
        <v>4723.6320000000014</v>
      </c>
      <c r="V261" s="40">
        <f t="shared" si="57"/>
        <v>0.13793103448275865</v>
      </c>
      <c r="W261" s="38">
        <f t="shared" si="58"/>
        <v>2801.6320000000014</v>
      </c>
      <c r="X261" s="40">
        <f t="shared" si="59"/>
        <v>8.1808235696599604E-2</v>
      </c>
      <c r="Y261" s="18">
        <f t="shared" si="60"/>
        <v>309</v>
      </c>
      <c r="Z261" s="18">
        <f t="shared" si="61"/>
        <v>328</v>
      </c>
      <c r="AA261" s="18">
        <f t="shared" si="62"/>
        <v>298</v>
      </c>
    </row>
    <row r="262" spans="1:27" x14ac:dyDescent="0.25">
      <c r="A262" s="18" t="str">
        <f t="shared" si="63"/>
        <v>Katie Sweeney</v>
      </c>
      <c r="B262" s="18">
        <f t="shared" si="64"/>
        <v>6</v>
      </c>
      <c r="C262" s="18" t="str">
        <f t="shared" si="65"/>
        <v>2022Katie Sweeney6</v>
      </c>
      <c r="D262" s="12">
        <v>2022</v>
      </c>
      <c r="E262" t="s">
        <v>400</v>
      </c>
      <c r="F262">
        <v>131289</v>
      </c>
      <c r="G262" t="s">
        <v>343</v>
      </c>
      <c r="H262" s="15">
        <v>4</v>
      </c>
      <c r="I262" s="15">
        <v>4</v>
      </c>
      <c r="J262" t="s">
        <v>9</v>
      </c>
      <c r="K262" t="s">
        <v>3</v>
      </c>
      <c r="L262" s="6">
        <v>49</v>
      </c>
      <c r="M262" s="6">
        <v>164</v>
      </c>
      <c r="N262" s="6">
        <v>640</v>
      </c>
      <c r="O262" s="1">
        <v>32626.704000000002</v>
      </c>
      <c r="P262" s="1">
        <v>24717.200000000001</v>
      </c>
      <c r="Q262" s="1">
        <v>1531.5</v>
      </c>
      <c r="R262" s="38">
        <f t="shared" si="53"/>
        <v>665.85110204081639</v>
      </c>
      <c r="S262" s="39">
        <f t="shared" si="54"/>
        <v>3.3469387755102042</v>
      </c>
      <c r="T262" s="39">
        <f t="shared" si="55"/>
        <v>3.9024390243902438</v>
      </c>
      <c r="U262" s="38">
        <f t="shared" si="56"/>
        <v>7909.5040000000008</v>
      </c>
      <c r="V262" s="40">
        <f t="shared" si="57"/>
        <v>0.24242424242424243</v>
      </c>
      <c r="W262" s="38">
        <f t="shared" si="58"/>
        <v>6378.0040000000008</v>
      </c>
      <c r="X262" s="40">
        <f t="shared" si="59"/>
        <v>0.19548416536343974</v>
      </c>
      <c r="Y262" s="18">
        <f t="shared" si="60"/>
        <v>311</v>
      </c>
      <c r="Z262" s="18">
        <f t="shared" si="61"/>
        <v>203</v>
      </c>
      <c r="AA262" s="18">
        <f t="shared" si="62"/>
        <v>138</v>
      </c>
    </row>
    <row r="263" spans="1:27" x14ac:dyDescent="0.25">
      <c r="A263" s="18" t="str">
        <f t="shared" si="63"/>
        <v>Katie Sweeney</v>
      </c>
      <c r="B263" s="18">
        <f t="shared" si="64"/>
        <v>7</v>
      </c>
      <c r="C263" s="18" t="str">
        <f t="shared" si="65"/>
        <v>2022Katie Sweeney7</v>
      </c>
      <c r="D263" s="12">
        <v>2022</v>
      </c>
      <c r="E263" t="s">
        <v>400</v>
      </c>
      <c r="F263">
        <v>481214</v>
      </c>
      <c r="G263" t="s">
        <v>267</v>
      </c>
      <c r="H263" s="15">
        <v>4</v>
      </c>
      <c r="I263" s="15">
        <v>4</v>
      </c>
      <c r="J263" t="s">
        <v>2</v>
      </c>
      <c r="K263" t="s">
        <v>3</v>
      </c>
      <c r="L263" s="6">
        <v>41</v>
      </c>
      <c r="M263" s="6">
        <v>142</v>
      </c>
      <c r="N263" s="6">
        <v>692</v>
      </c>
      <c r="O263" s="1">
        <v>30851.155999999999</v>
      </c>
      <c r="P263" s="1">
        <v>23707.200000000001</v>
      </c>
      <c r="Q263" s="1">
        <v>1288</v>
      </c>
      <c r="R263" s="38">
        <f t="shared" si="53"/>
        <v>752.46721951219513</v>
      </c>
      <c r="S263" s="39">
        <f t="shared" si="54"/>
        <v>3.4634146341463414</v>
      </c>
      <c r="T263" s="39">
        <f t="shared" si="55"/>
        <v>4.873239436619718</v>
      </c>
      <c r="U263" s="38">
        <f t="shared" si="56"/>
        <v>7143.9559999999983</v>
      </c>
      <c r="V263" s="40">
        <f t="shared" si="57"/>
        <v>0.23156201991264116</v>
      </c>
      <c r="W263" s="38">
        <f t="shared" si="58"/>
        <v>5855.9559999999983</v>
      </c>
      <c r="X263" s="40">
        <f t="shared" si="59"/>
        <v>0.18981317912366066</v>
      </c>
      <c r="Y263" s="18">
        <f t="shared" si="60"/>
        <v>319</v>
      </c>
      <c r="Z263" s="18">
        <f t="shared" si="61"/>
        <v>232</v>
      </c>
      <c r="AA263" s="18">
        <f t="shared" si="62"/>
        <v>154</v>
      </c>
    </row>
    <row r="264" spans="1:27" x14ac:dyDescent="0.25">
      <c r="A264" s="18" t="str">
        <f t="shared" si="63"/>
        <v>Katie Sweeney</v>
      </c>
      <c r="B264" s="18">
        <f t="shared" si="64"/>
        <v>8</v>
      </c>
      <c r="C264" s="18" t="str">
        <f t="shared" si="65"/>
        <v>2022Katie Sweeney8</v>
      </c>
      <c r="D264" s="12">
        <v>2022</v>
      </c>
      <c r="E264" t="s">
        <v>400</v>
      </c>
      <c r="F264">
        <v>551787</v>
      </c>
      <c r="G264" t="s">
        <v>140</v>
      </c>
      <c r="H264" s="15">
        <v>4</v>
      </c>
      <c r="I264" s="15">
        <v>4</v>
      </c>
      <c r="J264" t="s">
        <v>9</v>
      </c>
      <c r="K264" t="s">
        <v>3</v>
      </c>
      <c r="L264" s="6">
        <v>62</v>
      </c>
      <c r="M264" s="6">
        <v>152</v>
      </c>
      <c r="N264" s="6">
        <v>552</v>
      </c>
      <c r="O264" s="1">
        <v>30482.784</v>
      </c>
      <c r="P264" s="1">
        <v>19375.900000000001</v>
      </c>
      <c r="Q264" s="1">
        <v>1885.5</v>
      </c>
      <c r="R264" s="38">
        <f t="shared" si="53"/>
        <v>491.65780645161288</v>
      </c>
      <c r="S264" s="39">
        <f t="shared" si="54"/>
        <v>2.4516129032258065</v>
      </c>
      <c r="T264" s="39">
        <f t="shared" si="55"/>
        <v>3.6315789473684212</v>
      </c>
      <c r="U264" s="38">
        <f t="shared" si="56"/>
        <v>11106.883999999998</v>
      </c>
      <c r="V264" s="40">
        <f t="shared" si="57"/>
        <v>0.36436580070901653</v>
      </c>
      <c r="W264" s="38">
        <f t="shared" si="58"/>
        <v>9221.3839999999982</v>
      </c>
      <c r="X264" s="40">
        <f t="shared" si="59"/>
        <v>0.30251121419880805</v>
      </c>
      <c r="Y264" s="18">
        <f t="shared" si="60"/>
        <v>321</v>
      </c>
      <c r="Z264" s="18">
        <f t="shared" si="61"/>
        <v>135</v>
      </c>
      <c r="AA264" s="18">
        <f t="shared" si="62"/>
        <v>82</v>
      </c>
    </row>
    <row r="265" spans="1:27" x14ac:dyDescent="0.25">
      <c r="A265" s="18" t="str">
        <f t="shared" si="63"/>
        <v>Katie Sweeney</v>
      </c>
      <c r="B265" s="18">
        <f t="shared" si="64"/>
        <v>9</v>
      </c>
      <c r="C265" s="18" t="str">
        <f t="shared" si="65"/>
        <v>2022Katie Sweeney9</v>
      </c>
      <c r="D265" s="12">
        <v>2022</v>
      </c>
      <c r="E265" t="s">
        <v>400</v>
      </c>
      <c r="F265">
        <v>633660</v>
      </c>
      <c r="G265" t="s">
        <v>169</v>
      </c>
      <c r="H265" s="15">
        <v>4</v>
      </c>
      <c r="I265" s="15">
        <v>4</v>
      </c>
      <c r="J265" t="s">
        <v>9</v>
      </c>
      <c r="K265" t="s">
        <v>3</v>
      </c>
      <c r="L265" s="6">
        <v>88</v>
      </c>
      <c r="M265" s="6">
        <v>274</v>
      </c>
      <c r="N265" s="6">
        <v>728</v>
      </c>
      <c r="O265" s="1">
        <v>25170.432000000001</v>
      </c>
      <c r="P265" s="1">
        <v>22037</v>
      </c>
      <c r="Q265" s="1">
        <v>2733</v>
      </c>
      <c r="R265" s="38">
        <f t="shared" si="53"/>
        <v>286.02763636363636</v>
      </c>
      <c r="S265" s="39">
        <f t="shared" si="54"/>
        <v>3.1136363636363638</v>
      </c>
      <c r="T265" s="39">
        <f t="shared" si="55"/>
        <v>2.6569343065693429</v>
      </c>
      <c r="U265" s="38">
        <f t="shared" si="56"/>
        <v>3133.4320000000007</v>
      </c>
      <c r="V265" s="40">
        <f t="shared" si="57"/>
        <v>0.12448860631394808</v>
      </c>
      <c r="W265" s="38">
        <f t="shared" si="58"/>
        <v>400.4320000000007</v>
      </c>
      <c r="X265" s="40">
        <f t="shared" si="59"/>
        <v>1.5908825084925068E-2</v>
      </c>
      <c r="Y265" s="18">
        <f t="shared" si="60"/>
        <v>357</v>
      </c>
      <c r="Z265" s="18">
        <f t="shared" si="61"/>
        <v>419</v>
      </c>
      <c r="AA265" s="18">
        <f t="shared" si="62"/>
        <v>651</v>
      </c>
    </row>
    <row r="266" spans="1:27" x14ac:dyDescent="0.25">
      <c r="A266" s="18" t="str">
        <f t="shared" si="63"/>
        <v>Katie Sweeney</v>
      </c>
      <c r="B266" s="18">
        <f t="shared" si="64"/>
        <v>10</v>
      </c>
      <c r="C266" s="18" t="str">
        <f t="shared" si="65"/>
        <v>2022Katie Sweeney10</v>
      </c>
      <c r="D266" s="12">
        <v>2022</v>
      </c>
      <c r="E266" t="s">
        <v>400</v>
      </c>
      <c r="F266">
        <v>642012</v>
      </c>
      <c r="G266" t="s">
        <v>215</v>
      </c>
      <c r="H266" s="15">
        <v>4</v>
      </c>
      <c r="I266" s="15">
        <v>4</v>
      </c>
      <c r="J266" t="s">
        <v>2</v>
      </c>
      <c r="K266" t="s">
        <v>3</v>
      </c>
      <c r="L266" s="6">
        <v>52</v>
      </c>
      <c r="M266" s="6">
        <v>216</v>
      </c>
      <c r="N266" s="6">
        <v>797</v>
      </c>
      <c r="O266" s="1">
        <v>24114.401999999998</v>
      </c>
      <c r="P266" s="1">
        <v>22328.15</v>
      </c>
      <c r="Q266" s="1">
        <v>1667.5</v>
      </c>
      <c r="R266" s="38">
        <f t="shared" si="53"/>
        <v>463.73849999999999</v>
      </c>
      <c r="S266" s="39">
        <f t="shared" si="54"/>
        <v>4.1538461538461542</v>
      </c>
      <c r="T266" s="39">
        <f t="shared" si="55"/>
        <v>3.6898148148148149</v>
      </c>
      <c r="U266" s="38">
        <f t="shared" si="56"/>
        <v>1786.2519999999968</v>
      </c>
      <c r="V266" s="40">
        <f t="shared" si="57"/>
        <v>7.4074074074073945E-2</v>
      </c>
      <c r="W266" s="38">
        <f t="shared" si="58"/>
        <v>118.75199999999677</v>
      </c>
      <c r="X266" s="40">
        <f t="shared" si="59"/>
        <v>4.9245260156149332E-3</v>
      </c>
      <c r="Y266" s="18">
        <f t="shared" si="60"/>
        <v>364</v>
      </c>
      <c r="Z266" s="18">
        <f t="shared" si="61"/>
        <v>587</v>
      </c>
      <c r="AA266" s="18">
        <f t="shared" si="62"/>
        <v>764</v>
      </c>
    </row>
    <row r="267" spans="1:27" x14ac:dyDescent="0.25">
      <c r="A267" s="18" t="str">
        <f t="shared" si="63"/>
        <v>Katie Sweeney</v>
      </c>
      <c r="B267" s="18">
        <f t="shared" si="64"/>
        <v>11</v>
      </c>
      <c r="C267" s="18" t="str">
        <f t="shared" si="65"/>
        <v>2022Katie Sweeney11</v>
      </c>
      <c r="D267" s="12">
        <v>2022</v>
      </c>
      <c r="E267" t="s">
        <v>400</v>
      </c>
      <c r="F267">
        <v>428625</v>
      </c>
      <c r="G267" t="s">
        <v>113</v>
      </c>
      <c r="H267" s="15">
        <v>4</v>
      </c>
      <c r="I267" s="15">
        <v>4</v>
      </c>
      <c r="J267" t="s">
        <v>9</v>
      </c>
      <c r="K267" t="s">
        <v>3</v>
      </c>
      <c r="L267" s="6">
        <v>66</v>
      </c>
      <c r="M267" s="6">
        <v>189</v>
      </c>
      <c r="N267" s="6">
        <v>790</v>
      </c>
      <c r="O267" s="1">
        <v>22951.65</v>
      </c>
      <c r="P267" s="1">
        <v>22951.65</v>
      </c>
      <c r="Q267" s="1">
        <v>2035.5</v>
      </c>
      <c r="R267" s="38">
        <f t="shared" si="53"/>
        <v>347.75227272727273</v>
      </c>
      <c r="S267" s="39">
        <f t="shared" si="54"/>
        <v>2.8636363636363638</v>
      </c>
      <c r="T267" s="39">
        <f t="shared" si="55"/>
        <v>4.1798941798941796</v>
      </c>
      <c r="U267" s="38">
        <f t="shared" si="56"/>
        <v>0</v>
      </c>
      <c r="V267" s="40">
        <f t="shared" si="57"/>
        <v>0</v>
      </c>
      <c r="W267" s="38">
        <f t="shared" si="58"/>
        <v>-2035.5</v>
      </c>
      <c r="X267" s="40">
        <f t="shared" si="59"/>
        <v>-8.8686434308644466E-2</v>
      </c>
      <c r="Y267" s="18">
        <f t="shared" si="60"/>
        <v>370</v>
      </c>
      <c r="Z267" s="18">
        <f t="shared" si="61"/>
        <v>972</v>
      </c>
      <c r="AA267" s="18">
        <f t="shared" si="62"/>
        <v>974</v>
      </c>
    </row>
    <row r="268" spans="1:27" x14ac:dyDescent="0.25">
      <c r="A268" s="18" t="str">
        <f t="shared" si="63"/>
        <v>Katie Sweeney</v>
      </c>
      <c r="B268" s="18">
        <f t="shared" si="64"/>
        <v>12</v>
      </c>
      <c r="C268" s="18" t="str">
        <f t="shared" si="65"/>
        <v>2022Katie Sweeney12</v>
      </c>
      <c r="D268" s="12">
        <v>2022</v>
      </c>
      <c r="E268" t="s">
        <v>400</v>
      </c>
      <c r="F268">
        <v>302233</v>
      </c>
      <c r="G268" t="s">
        <v>75</v>
      </c>
      <c r="H268" s="15">
        <v>4</v>
      </c>
      <c r="I268" s="15">
        <v>3</v>
      </c>
      <c r="J268" t="s">
        <v>2</v>
      </c>
      <c r="K268" t="s">
        <v>3</v>
      </c>
      <c r="L268" s="6">
        <v>59</v>
      </c>
      <c r="M268" s="6">
        <v>152</v>
      </c>
      <c r="N268" s="6">
        <v>725</v>
      </c>
      <c r="O268" s="1">
        <v>20087.82</v>
      </c>
      <c r="P268" s="1">
        <v>16739.849999999999</v>
      </c>
      <c r="Q268" s="1">
        <v>1804</v>
      </c>
      <c r="R268" s="38">
        <f t="shared" si="53"/>
        <v>340.47152542372879</v>
      </c>
      <c r="S268" s="39">
        <f t="shared" si="54"/>
        <v>2.5762711864406778</v>
      </c>
      <c r="T268" s="39">
        <f t="shared" si="55"/>
        <v>4.7697368421052628</v>
      </c>
      <c r="U268" s="38">
        <f t="shared" si="56"/>
        <v>3347.9700000000012</v>
      </c>
      <c r="V268" s="40">
        <f t="shared" si="57"/>
        <v>0.16666666666666674</v>
      </c>
      <c r="W268" s="38">
        <f t="shared" si="58"/>
        <v>1543.9700000000012</v>
      </c>
      <c r="X268" s="40">
        <f t="shared" si="59"/>
        <v>7.6861003334358885E-2</v>
      </c>
      <c r="Y268" s="18">
        <f t="shared" si="60"/>
        <v>395</v>
      </c>
      <c r="Z268" s="18">
        <f t="shared" si="61"/>
        <v>404</v>
      </c>
      <c r="AA268" s="18">
        <f t="shared" si="62"/>
        <v>396</v>
      </c>
    </row>
    <row r="269" spans="1:27" x14ac:dyDescent="0.25">
      <c r="A269" s="18" t="str">
        <f t="shared" si="63"/>
        <v>Katie Sweeney</v>
      </c>
      <c r="B269" s="18">
        <f t="shared" si="64"/>
        <v>13</v>
      </c>
      <c r="C269" s="18" t="str">
        <f t="shared" si="65"/>
        <v>2022Katie Sweeney13</v>
      </c>
      <c r="D269" s="12">
        <v>2022</v>
      </c>
      <c r="E269" t="s">
        <v>400</v>
      </c>
      <c r="F269">
        <v>743099</v>
      </c>
      <c r="G269" t="s">
        <v>203</v>
      </c>
      <c r="H269" s="15">
        <v>4</v>
      </c>
      <c r="I269" s="15">
        <v>4</v>
      </c>
      <c r="J269" t="s">
        <v>2</v>
      </c>
      <c r="K269" t="s">
        <v>3</v>
      </c>
      <c r="L269" s="6">
        <v>121</v>
      </c>
      <c r="M269" s="6">
        <v>157</v>
      </c>
      <c r="N269" s="6">
        <v>545</v>
      </c>
      <c r="O269" s="1">
        <v>19633.86</v>
      </c>
      <c r="P269" s="1">
        <v>16361.55</v>
      </c>
      <c r="Q269" s="1">
        <v>3545</v>
      </c>
      <c r="R269" s="38">
        <f t="shared" si="53"/>
        <v>162.26330578512398</v>
      </c>
      <c r="S269" s="39">
        <f t="shared" si="54"/>
        <v>1.2975206611570247</v>
      </c>
      <c r="T269" s="39">
        <f t="shared" si="55"/>
        <v>3.4713375796178343</v>
      </c>
      <c r="U269" s="38">
        <f t="shared" si="56"/>
        <v>3272.3100000000013</v>
      </c>
      <c r="V269" s="40">
        <f t="shared" si="57"/>
        <v>0.16666666666666674</v>
      </c>
      <c r="W269" s="38">
        <f t="shared" si="58"/>
        <v>-272.68999999999869</v>
      </c>
      <c r="X269" s="40">
        <f t="shared" si="59"/>
        <v>-1.3888761557839299E-2</v>
      </c>
      <c r="Y269" s="18">
        <f t="shared" si="60"/>
        <v>399</v>
      </c>
      <c r="Z269" s="18">
        <f t="shared" si="61"/>
        <v>407</v>
      </c>
      <c r="AA269" s="18">
        <f t="shared" si="62"/>
        <v>902</v>
      </c>
    </row>
    <row r="270" spans="1:27" x14ac:dyDescent="0.25">
      <c r="A270" s="18" t="str">
        <f t="shared" si="63"/>
        <v>Katie Sweeney</v>
      </c>
      <c r="B270" s="18">
        <f t="shared" si="64"/>
        <v>14</v>
      </c>
      <c r="C270" s="18" t="str">
        <f t="shared" si="65"/>
        <v>2022Katie Sweeney14</v>
      </c>
      <c r="D270" s="12">
        <v>2022</v>
      </c>
      <c r="E270" t="s">
        <v>400</v>
      </c>
      <c r="F270">
        <v>772168</v>
      </c>
      <c r="G270" t="s">
        <v>213</v>
      </c>
      <c r="H270" s="15">
        <v>4</v>
      </c>
      <c r="I270" s="15">
        <v>4</v>
      </c>
      <c r="J270" t="s">
        <v>2</v>
      </c>
      <c r="K270" t="s">
        <v>10</v>
      </c>
      <c r="L270" s="6">
        <v>26</v>
      </c>
      <c r="M270" s="6">
        <v>58</v>
      </c>
      <c r="N270" s="6">
        <v>209</v>
      </c>
      <c r="O270" s="1">
        <v>7902.9930000000004</v>
      </c>
      <c r="P270" s="1">
        <v>6932.45</v>
      </c>
      <c r="Q270" s="1">
        <v>785</v>
      </c>
      <c r="R270" s="38">
        <f t="shared" si="53"/>
        <v>303.96126923076923</v>
      </c>
      <c r="S270" s="39">
        <f t="shared" si="54"/>
        <v>2.2307692307692308</v>
      </c>
      <c r="T270" s="39">
        <f t="shared" si="55"/>
        <v>3.603448275862069</v>
      </c>
      <c r="U270" s="38">
        <f t="shared" si="56"/>
        <v>970.54300000000057</v>
      </c>
      <c r="V270" s="40">
        <f t="shared" si="57"/>
        <v>0.12280701754385971</v>
      </c>
      <c r="W270" s="38">
        <f t="shared" si="58"/>
        <v>185.54300000000057</v>
      </c>
      <c r="X270" s="40">
        <f t="shared" si="59"/>
        <v>2.3477560969622592E-2</v>
      </c>
      <c r="Y270" s="18">
        <f t="shared" si="60"/>
        <v>617</v>
      </c>
      <c r="Z270" s="18">
        <f t="shared" si="61"/>
        <v>728</v>
      </c>
      <c r="AA270" s="18">
        <f t="shared" si="62"/>
        <v>731</v>
      </c>
    </row>
    <row r="271" spans="1:27" x14ac:dyDescent="0.25">
      <c r="A271" s="18" t="str">
        <f t="shared" si="63"/>
        <v>Katie Sweeney</v>
      </c>
      <c r="B271" s="18">
        <f t="shared" si="64"/>
        <v>15</v>
      </c>
      <c r="C271" s="18" t="str">
        <f t="shared" si="65"/>
        <v>2022Katie Sweeney15</v>
      </c>
      <c r="D271" s="12">
        <v>2022</v>
      </c>
      <c r="E271" t="s">
        <v>400</v>
      </c>
      <c r="F271">
        <v>128453</v>
      </c>
      <c r="G271" t="s">
        <v>130</v>
      </c>
      <c r="H271" s="15">
        <v>4</v>
      </c>
      <c r="I271" s="15">
        <v>1</v>
      </c>
      <c r="J271" t="s">
        <v>2</v>
      </c>
      <c r="K271" t="s">
        <v>10</v>
      </c>
      <c r="L271" s="6">
        <v>73</v>
      </c>
      <c r="M271" s="6">
        <v>100</v>
      </c>
      <c r="N271" s="6">
        <v>215</v>
      </c>
      <c r="O271" s="1">
        <v>7477.94</v>
      </c>
      <c r="P271" s="1">
        <v>6446.5</v>
      </c>
      <c r="Q271" s="1">
        <v>2144</v>
      </c>
      <c r="R271" s="38">
        <f t="shared" si="53"/>
        <v>102.43753424657534</v>
      </c>
      <c r="S271" s="39">
        <f t="shared" si="54"/>
        <v>1.3698630136986301</v>
      </c>
      <c r="T271" s="39">
        <f t="shared" si="55"/>
        <v>2.15</v>
      </c>
      <c r="U271" s="38">
        <f t="shared" si="56"/>
        <v>1031.4399999999996</v>
      </c>
      <c r="V271" s="40">
        <f t="shared" si="57"/>
        <v>0.13793103448275856</v>
      </c>
      <c r="W271" s="38">
        <f t="shared" si="58"/>
        <v>-1112.5600000000004</v>
      </c>
      <c r="X271" s="40">
        <f t="shared" si="59"/>
        <v>-0.14877894179413054</v>
      </c>
      <c r="Y271" s="18">
        <f t="shared" si="60"/>
        <v>630</v>
      </c>
      <c r="Z271" s="18">
        <f t="shared" si="61"/>
        <v>707</v>
      </c>
      <c r="AA271" s="18">
        <f t="shared" si="62"/>
        <v>964</v>
      </c>
    </row>
    <row r="272" spans="1:27" x14ac:dyDescent="0.25">
      <c r="A272" s="18" t="str">
        <f t="shared" si="63"/>
        <v>Katie Sweeney</v>
      </c>
      <c r="B272" s="18">
        <f t="shared" si="64"/>
        <v>16</v>
      </c>
      <c r="C272" s="18" t="str">
        <f t="shared" si="65"/>
        <v>2022Katie Sweeney16</v>
      </c>
      <c r="D272" s="12">
        <v>2022</v>
      </c>
      <c r="E272" t="s">
        <v>400</v>
      </c>
      <c r="F272">
        <v>282916</v>
      </c>
      <c r="G272" t="s">
        <v>391</v>
      </c>
      <c r="H272" s="15">
        <v>4</v>
      </c>
      <c r="I272" s="15">
        <v>4</v>
      </c>
      <c r="J272" t="s">
        <v>9</v>
      </c>
      <c r="K272" t="s">
        <v>10</v>
      </c>
      <c r="L272" s="6">
        <v>17</v>
      </c>
      <c r="M272" s="6">
        <v>35</v>
      </c>
      <c r="N272" s="6">
        <v>149</v>
      </c>
      <c r="O272" s="1">
        <v>7078.6949999999997</v>
      </c>
      <c r="P272" s="1">
        <v>5445.15</v>
      </c>
      <c r="Q272" s="1">
        <v>511</v>
      </c>
      <c r="R272" s="38">
        <f t="shared" si="53"/>
        <v>416.39382352941175</v>
      </c>
      <c r="S272" s="39">
        <f t="shared" si="54"/>
        <v>2.0588235294117645</v>
      </c>
      <c r="T272" s="39">
        <f t="shared" si="55"/>
        <v>4.2571428571428571</v>
      </c>
      <c r="U272" s="38">
        <f t="shared" si="56"/>
        <v>1633.5450000000001</v>
      </c>
      <c r="V272" s="40">
        <f t="shared" si="57"/>
        <v>0.23076923076923078</v>
      </c>
      <c r="W272" s="38">
        <f t="shared" si="58"/>
        <v>1122.5450000000001</v>
      </c>
      <c r="X272" s="40">
        <f t="shared" si="59"/>
        <v>0.15858078360488764</v>
      </c>
      <c r="Y272" s="18">
        <f t="shared" si="60"/>
        <v>647</v>
      </c>
      <c r="Z272" s="18">
        <f t="shared" si="61"/>
        <v>610</v>
      </c>
      <c r="AA272" s="18">
        <f t="shared" si="62"/>
        <v>473</v>
      </c>
    </row>
    <row r="273" spans="1:27" x14ac:dyDescent="0.25">
      <c r="A273" s="18" t="str">
        <f t="shared" si="63"/>
        <v>Katie Sweeney</v>
      </c>
      <c r="B273" s="18">
        <f t="shared" si="64"/>
        <v>17</v>
      </c>
      <c r="C273" s="18" t="str">
        <f t="shared" si="65"/>
        <v>2022Katie Sweeney17</v>
      </c>
      <c r="D273" s="12">
        <v>2022</v>
      </c>
      <c r="E273" t="s">
        <v>400</v>
      </c>
      <c r="F273">
        <v>596579</v>
      </c>
      <c r="G273" t="s">
        <v>158</v>
      </c>
      <c r="H273" s="15">
        <v>4</v>
      </c>
      <c r="I273" s="15">
        <v>4</v>
      </c>
      <c r="J273" t="s">
        <v>9</v>
      </c>
      <c r="K273" t="s">
        <v>10</v>
      </c>
      <c r="L273" s="6">
        <v>11</v>
      </c>
      <c r="M273" s="6">
        <v>44</v>
      </c>
      <c r="N273" s="6">
        <v>186</v>
      </c>
      <c r="O273" s="1">
        <v>6818.625</v>
      </c>
      <c r="P273" s="1">
        <v>5981.25</v>
      </c>
      <c r="Q273" s="1">
        <v>352</v>
      </c>
      <c r="R273" s="38">
        <f t="shared" si="53"/>
        <v>619.875</v>
      </c>
      <c r="S273" s="39">
        <f t="shared" si="54"/>
        <v>4</v>
      </c>
      <c r="T273" s="39">
        <f t="shared" si="55"/>
        <v>4.2272727272727275</v>
      </c>
      <c r="U273" s="38">
        <f t="shared" si="56"/>
        <v>837.375</v>
      </c>
      <c r="V273" s="40">
        <f t="shared" si="57"/>
        <v>0.12280701754385964</v>
      </c>
      <c r="W273" s="38">
        <f t="shared" si="58"/>
        <v>485.375</v>
      </c>
      <c r="X273" s="40">
        <f t="shared" si="59"/>
        <v>7.118370639241782E-2</v>
      </c>
      <c r="Y273" s="18">
        <f t="shared" si="60"/>
        <v>657</v>
      </c>
      <c r="Z273" s="18">
        <f t="shared" si="61"/>
        <v>758</v>
      </c>
      <c r="AA273" s="18">
        <f t="shared" si="62"/>
        <v>618</v>
      </c>
    </row>
    <row r="274" spans="1:27" x14ac:dyDescent="0.25">
      <c r="A274" s="18" t="str">
        <f t="shared" si="63"/>
        <v>Katie Sweeney</v>
      </c>
      <c r="B274" s="18">
        <f t="shared" si="64"/>
        <v>18</v>
      </c>
      <c r="C274" s="18" t="str">
        <f t="shared" si="65"/>
        <v>2022Katie Sweeney18</v>
      </c>
      <c r="D274" s="12">
        <v>2022</v>
      </c>
      <c r="E274" t="s">
        <v>400</v>
      </c>
      <c r="F274">
        <v>316478</v>
      </c>
      <c r="G274" t="s">
        <v>305</v>
      </c>
      <c r="H274" s="15">
        <v>4</v>
      </c>
      <c r="I274" s="15">
        <v>4</v>
      </c>
      <c r="J274" t="s">
        <v>9</v>
      </c>
      <c r="K274" t="s">
        <v>10</v>
      </c>
      <c r="L274" s="6">
        <v>6</v>
      </c>
      <c r="M274" s="6">
        <v>35</v>
      </c>
      <c r="N274" s="6">
        <v>116</v>
      </c>
      <c r="O274" s="1">
        <v>4604.3760000000002</v>
      </c>
      <c r="P274" s="1">
        <v>4111.05</v>
      </c>
      <c r="Q274" s="1">
        <v>201</v>
      </c>
      <c r="R274" s="38">
        <f t="shared" si="53"/>
        <v>767.39600000000007</v>
      </c>
      <c r="S274" s="39">
        <f t="shared" si="54"/>
        <v>5.833333333333333</v>
      </c>
      <c r="T274" s="39">
        <f t="shared" si="55"/>
        <v>3.3142857142857145</v>
      </c>
      <c r="U274" s="38">
        <f t="shared" si="56"/>
        <v>493.32600000000002</v>
      </c>
      <c r="V274" s="40">
        <f t="shared" si="57"/>
        <v>0.10714285714285714</v>
      </c>
      <c r="W274" s="38">
        <f t="shared" si="58"/>
        <v>292.32600000000002</v>
      </c>
      <c r="X274" s="40">
        <f t="shared" si="59"/>
        <v>6.3488733326730926E-2</v>
      </c>
      <c r="Y274" s="18">
        <f t="shared" si="60"/>
        <v>747</v>
      </c>
      <c r="Z274" s="18">
        <f t="shared" si="61"/>
        <v>855</v>
      </c>
      <c r="AA274" s="18">
        <f t="shared" si="62"/>
        <v>692</v>
      </c>
    </row>
    <row r="275" spans="1:27" x14ac:dyDescent="0.25">
      <c r="A275" s="18" t="str">
        <f t="shared" si="63"/>
        <v>Katie Sweeney</v>
      </c>
      <c r="B275" s="18">
        <f t="shared" si="64"/>
        <v>19</v>
      </c>
      <c r="C275" s="18" t="str">
        <f t="shared" si="65"/>
        <v>2022Katie Sweeney19</v>
      </c>
      <c r="D275" s="12">
        <v>2022</v>
      </c>
      <c r="E275" t="s">
        <v>400</v>
      </c>
      <c r="F275">
        <v>775247</v>
      </c>
      <c r="G275" t="s">
        <v>86</v>
      </c>
      <c r="H275" s="15">
        <v>4</v>
      </c>
      <c r="I275" s="15">
        <v>5</v>
      </c>
      <c r="J275" t="s">
        <v>2</v>
      </c>
      <c r="K275" t="s">
        <v>10</v>
      </c>
      <c r="L275" s="6">
        <v>18</v>
      </c>
      <c r="M275" s="6">
        <v>45</v>
      </c>
      <c r="N275" s="6">
        <v>141</v>
      </c>
      <c r="O275" s="1">
        <v>4583.4058000000005</v>
      </c>
      <c r="P275" s="1">
        <v>3767.85</v>
      </c>
      <c r="Q275" s="1">
        <v>548</v>
      </c>
      <c r="R275" s="38">
        <f t="shared" si="53"/>
        <v>254.63365555555558</v>
      </c>
      <c r="S275" s="39">
        <f t="shared" si="54"/>
        <v>2.5</v>
      </c>
      <c r="T275" s="39">
        <f t="shared" si="55"/>
        <v>3.1333333333333333</v>
      </c>
      <c r="U275" s="38">
        <f t="shared" si="56"/>
        <v>815.55580000000054</v>
      </c>
      <c r="V275" s="40">
        <f t="shared" si="57"/>
        <v>0.17793663393278433</v>
      </c>
      <c r="W275" s="38">
        <f t="shared" si="58"/>
        <v>267.55580000000054</v>
      </c>
      <c r="X275" s="40">
        <f t="shared" si="59"/>
        <v>5.8374887949044468E-2</v>
      </c>
      <c r="Y275" s="18">
        <f t="shared" si="60"/>
        <v>749</v>
      </c>
      <c r="Z275" s="18">
        <f t="shared" si="61"/>
        <v>767</v>
      </c>
      <c r="AA275" s="18">
        <f t="shared" si="62"/>
        <v>698</v>
      </c>
    </row>
    <row r="276" spans="1:27" x14ac:dyDescent="0.25">
      <c r="A276" s="18" t="str">
        <f t="shared" si="63"/>
        <v>Katie Sweeney</v>
      </c>
      <c r="B276" s="18">
        <f t="shared" si="64"/>
        <v>20</v>
      </c>
      <c r="C276" s="18" t="str">
        <f t="shared" si="65"/>
        <v>2022Katie Sweeney20</v>
      </c>
      <c r="D276" s="12">
        <v>2022</v>
      </c>
      <c r="E276" t="s">
        <v>400</v>
      </c>
      <c r="F276">
        <v>790239</v>
      </c>
      <c r="G276" t="s">
        <v>219</v>
      </c>
      <c r="H276" s="15">
        <v>4</v>
      </c>
      <c r="I276" s="15">
        <v>4</v>
      </c>
      <c r="J276" t="s">
        <v>9</v>
      </c>
      <c r="K276" t="s">
        <v>10</v>
      </c>
      <c r="L276" s="6">
        <v>22</v>
      </c>
      <c r="M276" s="6">
        <v>22</v>
      </c>
      <c r="N276" s="6">
        <v>77</v>
      </c>
      <c r="O276" s="1">
        <v>4242.1049999999996</v>
      </c>
      <c r="P276" s="1">
        <v>3142.3</v>
      </c>
      <c r="Q276" s="1">
        <v>638</v>
      </c>
      <c r="R276" s="38">
        <f t="shared" si="53"/>
        <v>192.82295454545454</v>
      </c>
      <c r="S276" s="39">
        <f t="shared" si="54"/>
        <v>1</v>
      </c>
      <c r="T276" s="39">
        <f t="shared" si="55"/>
        <v>3.5</v>
      </c>
      <c r="U276" s="38">
        <f t="shared" si="56"/>
        <v>1099.8049999999994</v>
      </c>
      <c r="V276" s="40">
        <f t="shared" si="57"/>
        <v>0.25925925925925913</v>
      </c>
      <c r="W276" s="38">
        <f t="shared" si="58"/>
        <v>461.80499999999938</v>
      </c>
      <c r="X276" s="40">
        <f t="shared" si="59"/>
        <v>0.10886222759691225</v>
      </c>
      <c r="Y276" s="18">
        <f t="shared" si="60"/>
        <v>763</v>
      </c>
      <c r="Z276" s="18">
        <f t="shared" si="61"/>
        <v>687</v>
      </c>
      <c r="AA276" s="18">
        <f t="shared" si="62"/>
        <v>628</v>
      </c>
    </row>
    <row r="277" spans="1:27" x14ac:dyDescent="0.25">
      <c r="A277" s="18" t="str">
        <f t="shared" si="63"/>
        <v>Katie Sweeney</v>
      </c>
      <c r="B277" s="18">
        <f t="shared" si="64"/>
        <v>21</v>
      </c>
      <c r="C277" s="18" t="str">
        <f t="shared" si="65"/>
        <v>2022Katie Sweeney21</v>
      </c>
      <c r="D277" s="12">
        <v>2022</v>
      </c>
      <c r="E277" t="s">
        <v>400</v>
      </c>
      <c r="F277">
        <v>188132</v>
      </c>
      <c r="G277" t="s">
        <v>48</v>
      </c>
      <c r="H277" s="15">
        <v>4</v>
      </c>
      <c r="I277" s="15">
        <v>1</v>
      </c>
      <c r="J277" t="s">
        <v>2</v>
      </c>
      <c r="K277" t="s">
        <v>10</v>
      </c>
      <c r="L277" s="6">
        <v>10</v>
      </c>
      <c r="M277" s="6">
        <v>28</v>
      </c>
      <c r="N277" s="6">
        <v>80</v>
      </c>
      <c r="O277" s="1">
        <v>3375.66</v>
      </c>
      <c r="P277" s="1">
        <v>2813.05</v>
      </c>
      <c r="Q277" s="1">
        <v>308</v>
      </c>
      <c r="R277" s="38">
        <f t="shared" si="53"/>
        <v>337.56599999999997</v>
      </c>
      <c r="S277" s="39">
        <f t="shared" si="54"/>
        <v>2.8</v>
      </c>
      <c r="T277" s="39">
        <f t="shared" si="55"/>
        <v>2.8571428571428572</v>
      </c>
      <c r="U277" s="38">
        <f t="shared" si="56"/>
        <v>562.60999999999967</v>
      </c>
      <c r="V277" s="40">
        <f t="shared" si="57"/>
        <v>0.16666666666666657</v>
      </c>
      <c r="W277" s="38">
        <f t="shared" si="58"/>
        <v>254.60999999999967</v>
      </c>
      <c r="X277" s="40">
        <f t="shared" si="59"/>
        <v>7.5425250173299346E-2</v>
      </c>
      <c r="Y277" s="18">
        <f t="shared" si="60"/>
        <v>813</v>
      </c>
      <c r="Z277" s="18">
        <f t="shared" si="61"/>
        <v>838</v>
      </c>
      <c r="AA277" s="18">
        <f t="shared" si="62"/>
        <v>705</v>
      </c>
    </row>
    <row r="278" spans="1:27" x14ac:dyDescent="0.25">
      <c r="A278" s="18" t="str">
        <f t="shared" si="63"/>
        <v>Katie Sweeney</v>
      </c>
      <c r="B278" s="18">
        <f t="shared" si="64"/>
        <v>22</v>
      </c>
      <c r="C278" s="18" t="str">
        <f t="shared" si="65"/>
        <v>2022Katie Sweeney22</v>
      </c>
      <c r="D278" s="12">
        <v>2022</v>
      </c>
      <c r="E278" t="s">
        <v>400</v>
      </c>
      <c r="F278">
        <v>289007</v>
      </c>
      <c r="G278" t="s">
        <v>72</v>
      </c>
      <c r="H278" s="15">
        <v>4</v>
      </c>
      <c r="I278" s="15">
        <v>4</v>
      </c>
      <c r="J278" t="s">
        <v>9</v>
      </c>
      <c r="K278" t="s">
        <v>10</v>
      </c>
      <c r="L278" s="6">
        <v>17</v>
      </c>
      <c r="M278" s="6">
        <v>26</v>
      </c>
      <c r="N278" s="6">
        <v>72</v>
      </c>
      <c r="O278" s="1">
        <v>2293.8656000000001</v>
      </c>
      <c r="P278" s="1">
        <v>2454.0500000000002</v>
      </c>
      <c r="Q278" s="1">
        <v>502</v>
      </c>
      <c r="R278" s="38">
        <f t="shared" si="53"/>
        <v>134.9332705882353</v>
      </c>
      <c r="S278" s="39">
        <f t="shared" si="54"/>
        <v>1.5294117647058822</v>
      </c>
      <c r="T278" s="39">
        <f t="shared" si="55"/>
        <v>2.7692307692307692</v>
      </c>
      <c r="U278" s="38">
        <f t="shared" si="56"/>
        <v>-160.1844000000001</v>
      </c>
      <c r="V278" s="40">
        <f t="shared" si="57"/>
        <v>-6.9831641400437794E-2</v>
      </c>
      <c r="W278" s="38">
        <f t="shared" si="58"/>
        <v>-662.1844000000001</v>
      </c>
      <c r="X278" s="40">
        <f t="shared" si="59"/>
        <v>-0.28867619794289606</v>
      </c>
      <c r="Y278" s="18">
        <f t="shared" si="60"/>
        <v>870</v>
      </c>
      <c r="Z278" s="18">
        <f t="shared" si="61"/>
        <v>979</v>
      </c>
      <c r="AA278" s="18">
        <f t="shared" si="62"/>
        <v>944</v>
      </c>
    </row>
    <row r="279" spans="1:27" x14ac:dyDescent="0.25">
      <c r="A279" s="18" t="str">
        <f t="shared" si="63"/>
        <v>Katie Sweeney</v>
      </c>
      <c r="B279" s="18">
        <f t="shared" si="64"/>
        <v>23</v>
      </c>
      <c r="C279" s="18" t="str">
        <f t="shared" si="65"/>
        <v>2022Katie Sweeney23</v>
      </c>
      <c r="D279" s="12">
        <v>2022</v>
      </c>
      <c r="E279" t="s">
        <v>400</v>
      </c>
      <c r="F279">
        <v>248351</v>
      </c>
      <c r="G279" t="s">
        <v>347</v>
      </c>
      <c r="H279" s="15">
        <v>4</v>
      </c>
      <c r="I279" s="15">
        <v>4</v>
      </c>
      <c r="J279" t="s">
        <v>9</v>
      </c>
      <c r="K279" t="s">
        <v>10</v>
      </c>
      <c r="L279" s="6">
        <v>3</v>
      </c>
      <c r="M279" s="6">
        <v>8</v>
      </c>
      <c r="N279" s="6">
        <v>26</v>
      </c>
      <c r="O279" s="1">
        <v>1563.2564</v>
      </c>
      <c r="P279" s="1">
        <v>902.05</v>
      </c>
      <c r="Q279" s="1">
        <v>92</v>
      </c>
      <c r="R279" s="38">
        <f t="shared" si="53"/>
        <v>521.08546666666666</v>
      </c>
      <c r="S279" s="39">
        <f t="shared" si="54"/>
        <v>2.6666666666666665</v>
      </c>
      <c r="T279" s="39">
        <f t="shared" si="55"/>
        <v>3.25</v>
      </c>
      <c r="U279" s="38">
        <f t="shared" si="56"/>
        <v>661.20640000000003</v>
      </c>
      <c r="V279" s="40">
        <f t="shared" si="57"/>
        <v>0.4229673392029612</v>
      </c>
      <c r="W279" s="38">
        <f t="shared" si="58"/>
        <v>569.20640000000003</v>
      </c>
      <c r="X279" s="40">
        <f t="shared" si="59"/>
        <v>0.36411582898365236</v>
      </c>
      <c r="Y279" s="18">
        <f t="shared" si="60"/>
        <v>919</v>
      </c>
      <c r="Z279" s="18">
        <f t="shared" si="61"/>
        <v>803</v>
      </c>
      <c r="AA279" s="18">
        <f t="shared" si="62"/>
        <v>602</v>
      </c>
    </row>
    <row r="280" spans="1:27" x14ac:dyDescent="0.25">
      <c r="A280" s="18" t="str">
        <f t="shared" si="63"/>
        <v>Kevin Baxter</v>
      </c>
      <c r="B280" s="18">
        <f t="shared" si="64"/>
        <v>1</v>
      </c>
      <c r="C280" s="18" t="str">
        <f t="shared" si="65"/>
        <v>2022Kevin Baxter1</v>
      </c>
      <c r="D280" s="12">
        <v>2022</v>
      </c>
      <c r="E280" t="s">
        <v>396</v>
      </c>
      <c r="F280">
        <v>141109</v>
      </c>
      <c r="G280" t="s">
        <v>22</v>
      </c>
      <c r="H280" s="15">
        <v>3</v>
      </c>
      <c r="I280" s="15">
        <v>3</v>
      </c>
      <c r="J280" t="s">
        <v>9</v>
      </c>
      <c r="K280" t="s">
        <v>4</v>
      </c>
      <c r="L280" s="6">
        <v>90</v>
      </c>
      <c r="M280" s="6">
        <v>346</v>
      </c>
      <c r="N280" s="6">
        <v>1900</v>
      </c>
      <c r="O280" s="1">
        <v>87035.04</v>
      </c>
      <c r="P280" s="1">
        <v>62510.25</v>
      </c>
      <c r="Q280" s="1">
        <v>3378.6</v>
      </c>
      <c r="R280" s="38">
        <f t="shared" si="53"/>
        <v>967.05599999999993</v>
      </c>
      <c r="S280" s="39">
        <f t="shared" si="54"/>
        <v>3.8444444444444446</v>
      </c>
      <c r="T280" s="39">
        <f t="shared" si="55"/>
        <v>5.4913294797687859</v>
      </c>
      <c r="U280" s="38">
        <f t="shared" si="56"/>
        <v>24524.789999999994</v>
      </c>
      <c r="V280" s="40">
        <f t="shared" si="57"/>
        <v>0.28178064834576966</v>
      </c>
      <c r="W280" s="38">
        <f t="shared" si="58"/>
        <v>21146.189999999995</v>
      </c>
      <c r="X280" s="40">
        <f t="shared" si="59"/>
        <v>0.24296180021287975</v>
      </c>
      <c r="Y280" s="18">
        <f t="shared" si="60"/>
        <v>115</v>
      </c>
      <c r="Z280" s="18">
        <f t="shared" si="61"/>
        <v>32</v>
      </c>
      <c r="AA280" s="18">
        <f t="shared" si="62"/>
        <v>27</v>
      </c>
    </row>
    <row r="281" spans="1:27" x14ac:dyDescent="0.25">
      <c r="A281" s="18" t="str">
        <f t="shared" si="63"/>
        <v>Kevin Baxter</v>
      </c>
      <c r="B281" s="18">
        <f t="shared" si="64"/>
        <v>2</v>
      </c>
      <c r="C281" s="18" t="str">
        <f t="shared" si="65"/>
        <v>2022Kevin Baxter2</v>
      </c>
      <c r="D281" s="12">
        <v>2022</v>
      </c>
      <c r="E281" t="s">
        <v>396</v>
      </c>
      <c r="F281">
        <v>925350</v>
      </c>
      <c r="G281" t="s">
        <v>166</v>
      </c>
      <c r="H281" s="15">
        <v>3</v>
      </c>
      <c r="I281" s="15">
        <v>2</v>
      </c>
      <c r="J281" t="s">
        <v>2</v>
      </c>
      <c r="K281" t="s">
        <v>3</v>
      </c>
      <c r="L281" s="6">
        <v>136</v>
      </c>
      <c r="M281" s="6">
        <v>381</v>
      </c>
      <c r="N281" s="6">
        <v>1794</v>
      </c>
      <c r="O281" s="1">
        <v>74095.38</v>
      </c>
      <c r="P281" s="1">
        <v>61746.15</v>
      </c>
      <c r="Q281" s="1">
        <v>4939.2</v>
      </c>
      <c r="R281" s="38">
        <f t="shared" si="53"/>
        <v>544.81897058823529</v>
      </c>
      <c r="S281" s="39">
        <f t="shared" si="54"/>
        <v>2.8014705882352939</v>
      </c>
      <c r="T281" s="39">
        <f t="shared" si="55"/>
        <v>4.7086614173228343</v>
      </c>
      <c r="U281" s="38">
        <f t="shared" si="56"/>
        <v>12349.230000000003</v>
      </c>
      <c r="V281" s="40">
        <f t="shared" si="57"/>
        <v>0.16666666666666671</v>
      </c>
      <c r="W281" s="38">
        <f t="shared" si="58"/>
        <v>7410.0300000000034</v>
      </c>
      <c r="X281" s="40">
        <f t="shared" si="59"/>
        <v>0.10000664009011093</v>
      </c>
      <c r="Y281" s="18">
        <f t="shared" si="60"/>
        <v>147</v>
      </c>
      <c r="Z281" s="18">
        <f t="shared" si="61"/>
        <v>108</v>
      </c>
      <c r="AA281" s="18">
        <f t="shared" si="62"/>
        <v>114</v>
      </c>
    </row>
    <row r="282" spans="1:27" x14ac:dyDescent="0.25">
      <c r="A282" s="18" t="str">
        <f t="shared" si="63"/>
        <v>Kevin Baxter</v>
      </c>
      <c r="B282" s="18">
        <f t="shared" si="64"/>
        <v>3</v>
      </c>
      <c r="C282" s="18" t="str">
        <f t="shared" si="65"/>
        <v>2022Kevin Baxter3</v>
      </c>
      <c r="D282" s="12">
        <v>2022</v>
      </c>
      <c r="E282" t="s">
        <v>396</v>
      </c>
      <c r="F282">
        <v>302233</v>
      </c>
      <c r="G282" t="s">
        <v>75</v>
      </c>
      <c r="H282" s="15">
        <v>3</v>
      </c>
      <c r="I282" s="15">
        <v>3</v>
      </c>
      <c r="J282" t="s">
        <v>2</v>
      </c>
      <c r="K282" t="s">
        <v>3</v>
      </c>
      <c r="L282" s="6">
        <v>120</v>
      </c>
      <c r="M282" s="6">
        <v>406</v>
      </c>
      <c r="N282" s="6">
        <v>1233</v>
      </c>
      <c r="O282" s="1">
        <v>51147.48</v>
      </c>
      <c r="P282" s="1">
        <v>42622.9</v>
      </c>
      <c r="Q282" s="1">
        <v>4444.2</v>
      </c>
      <c r="R282" s="38">
        <f t="shared" si="53"/>
        <v>426.22900000000004</v>
      </c>
      <c r="S282" s="39">
        <f t="shared" si="54"/>
        <v>3.3833333333333333</v>
      </c>
      <c r="T282" s="39">
        <f t="shared" si="55"/>
        <v>3.0369458128078817</v>
      </c>
      <c r="U282" s="38">
        <f t="shared" si="56"/>
        <v>8524.5800000000017</v>
      </c>
      <c r="V282" s="40">
        <f t="shared" si="57"/>
        <v>0.16666666666666669</v>
      </c>
      <c r="W282" s="38">
        <f t="shared" si="58"/>
        <v>4080.3800000000019</v>
      </c>
      <c r="X282" s="40">
        <f t="shared" si="59"/>
        <v>7.9776755374849392E-2</v>
      </c>
      <c r="Y282" s="18">
        <f t="shared" si="60"/>
        <v>234</v>
      </c>
      <c r="Z282" s="18">
        <f t="shared" si="61"/>
        <v>184</v>
      </c>
      <c r="AA282" s="18">
        <f t="shared" si="62"/>
        <v>209</v>
      </c>
    </row>
    <row r="283" spans="1:27" x14ac:dyDescent="0.25">
      <c r="A283" s="18" t="str">
        <f t="shared" si="63"/>
        <v>Kevin Baxter</v>
      </c>
      <c r="B283" s="18">
        <f t="shared" si="64"/>
        <v>4</v>
      </c>
      <c r="C283" s="18" t="str">
        <f t="shared" si="65"/>
        <v>2022Kevin Baxter4</v>
      </c>
      <c r="D283" s="12">
        <v>2022</v>
      </c>
      <c r="E283" t="s">
        <v>396</v>
      </c>
      <c r="F283">
        <v>734173</v>
      </c>
      <c r="G283" t="s">
        <v>64</v>
      </c>
      <c r="H283" s="15">
        <v>3</v>
      </c>
      <c r="I283" s="15">
        <v>3</v>
      </c>
      <c r="J283" t="s">
        <v>2</v>
      </c>
      <c r="K283" t="s">
        <v>3</v>
      </c>
      <c r="L283" s="6">
        <v>110</v>
      </c>
      <c r="M283" s="6">
        <v>199</v>
      </c>
      <c r="N283" s="6">
        <v>844</v>
      </c>
      <c r="O283" s="1">
        <v>37557.460800000001</v>
      </c>
      <c r="P283" s="1">
        <v>28584.2</v>
      </c>
      <c r="Q283" s="1">
        <v>3868.2</v>
      </c>
      <c r="R283" s="38">
        <f t="shared" si="53"/>
        <v>341.43146181818184</v>
      </c>
      <c r="S283" s="39">
        <f t="shared" si="54"/>
        <v>1.8090909090909091</v>
      </c>
      <c r="T283" s="39">
        <f t="shared" si="55"/>
        <v>4.2412060301507539</v>
      </c>
      <c r="U283" s="38">
        <f t="shared" si="56"/>
        <v>8973.2608</v>
      </c>
      <c r="V283" s="40">
        <f t="shared" si="57"/>
        <v>0.23892085910131602</v>
      </c>
      <c r="W283" s="38">
        <f t="shared" si="58"/>
        <v>5105.0608000000002</v>
      </c>
      <c r="X283" s="40">
        <f t="shared" si="59"/>
        <v>0.13592667585237819</v>
      </c>
      <c r="Y283" s="18">
        <f t="shared" si="60"/>
        <v>295</v>
      </c>
      <c r="Z283" s="18">
        <f t="shared" si="61"/>
        <v>174</v>
      </c>
      <c r="AA283" s="18">
        <f t="shared" si="62"/>
        <v>181</v>
      </c>
    </row>
    <row r="284" spans="1:27" x14ac:dyDescent="0.25">
      <c r="A284" s="18" t="str">
        <f t="shared" si="63"/>
        <v>Kevin Baxter</v>
      </c>
      <c r="B284" s="18">
        <f t="shared" si="64"/>
        <v>5</v>
      </c>
      <c r="C284" s="18" t="str">
        <f t="shared" si="65"/>
        <v>2022Kevin Baxter5</v>
      </c>
      <c r="D284" s="12">
        <v>2022</v>
      </c>
      <c r="E284" t="s">
        <v>396</v>
      </c>
      <c r="F284">
        <v>964263</v>
      </c>
      <c r="G284" t="s">
        <v>265</v>
      </c>
      <c r="H284" s="15">
        <v>3</v>
      </c>
      <c r="I284" s="15">
        <v>3</v>
      </c>
      <c r="J284" t="s">
        <v>2</v>
      </c>
      <c r="K284" t="s">
        <v>3</v>
      </c>
      <c r="L284" s="6">
        <v>108</v>
      </c>
      <c r="M284" s="6">
        <v>241</v>
      </c>
      <c r="N284" s="6">
        <v>867</v>
      </c>
      <c r="O284" s="1">
        <v>35903.544399999999</v>
      </c>
      <c r="P284" s="1">
        <v>26801.599999999999</v>
      </c>
      <c r="Q284" s="1">
        <v>3849</v>
      </c>
      <c r="R284" s="38">
        <f t="shared" si="53"/>
        <v>332.44022592592592</v>
      </c>
      <c r="S284" s="39">
        <f t="shared" si="54"/>
        <v>2.2314814814814814</v>
      </c>
      <c r="T284" s="39">
        <f t="shared" si="55"/>
        <v>3.5975103734439835</v>
      </c>
      <c r="U284" s="38">
        <f t="shared" si="56"/>
        <v>9101.9444000000003</v>
      </c>
      <c r="V284" s="40">
        <f t="shared" si="57"/>
        <v>0.25351102661607972</v>
      </c>
      <c r="W284" s="38">
        <f t="shared" si="58"/>
        <v>5252.9444000000003</v>
      </c>
      <c r="X284" s="40">
        <f t="shared" si="59"/>
        <v>0.1463071261566031</v>
      </c>
      <c r="Y284" s="18">
        <f t="shared" si="60"/>
        <v>301</v>
      </c>
      <c r="Z284" s="18">
        <f t="shared" si="61"/>
        <v>168</v>
      </c>
      <c r="AA284" s="18">
        <f t="shared" si="62"/>
        <v>178</v>
      </c>
    </row>
    <row r="285" spans="1:27" x14ac:dyDescent="0.25">
      <c r="A285" s="18" t="str">
        <f t="shared" si="63"/>
        <v>Kevin Baxter</v>
      </c>
      <c r="B285" s="18">
        <f t="shared" si="64"/>
        <v>6</v>
      </c>
      <c r="C285" s="18" t="str">
        <f t="shared" si="65"/>
        <v>2022Kevin Baxter6</v>
      </c>
      <c r="D285" s="12">
        <v>2022</v>
      </c>
      <c r="E285" t="s">
        <v>396</v>
      </c>
      <c r="F285">
        <v>768405</v>
      </c>
      <c r="G285" t="s">
        <v>328</v>
      </c>
      <c r="H285" s="15">
        <v>3</v>
      </c>
      <c r="I285" s="15">
        <v>3</v>
      </c>
      <c r="J285" t="s">
        <v>9</v>
      </c>
      <c r="K285" t="s">
        <v>3</v>
      </c>
      <c r="L285" s="6">
        <v>59</v>
      </c>
      <c r="M285" s="6">
        <v>186</v>
      </c>
      <c r="N285" s="6">
        <v>639</v>
      </c>
      <c r="O285" s="1">
        <v>26174.991399999999</v>
      </c>
      <c r="P285" s="1">
        <v>17430.900000000001</v>
      </c>
      <c r="Q285" s="1">
        <v>2167.1999999999998</v>
      </c>
      <c r="R285" s="38">
        <f t="shared" si="53"/>
        <v>443.64392203389826</v>
      </c>
      <c r="S285" s="39">
        <f t="shared" si="54"/>
        <v>3.152542372881356</v>
      </c>
      <c r="T285" s="39">
        <f t="shared" si="55"/>
        <v>3.435483870967742</v>
      </c>
      <c r="U285" s="38">
        <f t="shared" si="56"/>
        <v>8744.0913999999975</v>
      </c>
      <c r="V285" s="40">
        <f t="shared" si="57"/>
        <v>0.33406281845043884</v>
      </c>
      <c r="W285" s="38">
        <f t="shared" si="58"/>
        <v>6576.8913999999977</v>
      </c>
      <c r="X285" s="40">
        <f t="shared" si="59"/>
        <v>0.25126622964239054</v>
      </c>
      <c r="Y285" s="18">
        <f t="shared" si="60"/>
        <v>348</v>
      </c>
      <c r="Z285" s="18">
        <f t="shared" si="61"/>
        <v>179</v>
      </c>
      <c r="AA285" s="18">
        <f t="shared" si="62"/>
        <v>134</v>
      </c>
    </row>
    <row r="286" spans="1:27" x14ac:dyDescent="0.25">
      <c r="A286" s="18" t="str">
        <f t="shared" si="63"/>
        <v>Kevin Baxter</v>
      </c>
      <c r="B286" s="18">
        <f t="shared" si="64"/>
        <v>7</v>
      </c>
      <c r="C286" s="18" t="str">
        <f t="shared" si="65"/>
        <v>2022Kevin Baxter7</v>
      </c>
      <c r="D286" s="12">
        <v>2022</v>
      </c>
      <c r="E286" t="s">
        <v>396</v>
      </c>
      <c r="F286">
        <v>737682</v>
      </c>
      <c r="G286" t="s">
        <v>199</v>
      </c>
      <c r="H286" s="15">
        <v>3</v>
      </c>
      <c r="I286" s="15">
        <v>3</v>
      </c>
      <c r="J286" t="s">
        <v>9</v>
      </c>
      <c r="K286" t="s">
        <v>3</v>
      </c>
      <c r="L286" s="6">
        <v>74</v>
      </c>
      <c r="M286" s="6">
        <v>213</v>
      </c>
      <c r="N286" s="6">
        <v>726</v>
      </c>
      <c r="O286" s="1">
        <v>24936.959999999999</v>
      </c>
      <c r="P286" s="1">
        <v>20780.8</v>
      </c>
      <c r="Q286" s="1">
        <v>2695.8</v>
      </c>
      <c r="R286" s="38">
        <f t="shared" si="53"/>
        <v>336.98594594594596</v>
      </c>
      <c r="S286" s="39">
        <f t="shared" si="54"/>
        <v>2.8783783783783785</v>
      </c>
      <c r="T286" s="39">
        <f t="shared" si="55"/>
        <v>3.408450704225352</v>
      </c>
      <c r="U286" s="38">
        <f t="shared" si="56"/>
        <v>4156.16</v>
      </c>
      <c r="V286" s="40">
        <f t="shared" si="57"/>
        <v>0.16666666666666666</v>
      </c>
      <c r="W286" s="38">
        <f t="shared" si="58"/>
        <v>1460.3599999999997</v>
      </c>
      <c r="X286" s="40">
        <f t="shared" si="59"/>
        <v>5.8562070116004505E-2</v>
      </c>
      <c r="Y286" s="18">
        <f t="shared" si="60"/>
        <v>360</v>
      </c>
      <c r="Z286" s="18">
        <f t="shared" si="61"/>
        <v>357</v>
      </c>
      <c r="AA286" s="18">
        <f t="shared" si="62"/>
        <v>408</v>
      </c>
    </row>
    <row r="287" spans="1:27" x14ac:dyDescent="0.25">
      <c r="A287" s="18" t="str">
        <f t="shared" si="63"/>
        <v>Kevin Baxter</v>
      </c>
      <c r="B287" s="18">
        <f t="shared" si="64"/>
        <v>8</v>
      </c>
      <c r="C287" s="18" t="str">
        <f t="shared" si="65"/>
        <v>2022Kevin Baxter8</v>
      </c>
      <c r="D287" s="12">
        <v>2022</v>
      </c>
      <c r="E287" t="s">
        <v>396</v>
      </c>
      <c r="F287">
        <v>314704</v>
      </c>
      <c r="G287" t="s">
        <v>363</v>
      </c>
      <c r="H287" s="15">
        <v>3</v>
      </c>
      <c r="I287" s="15">
        <v>3</v>
      </c>
      <c r="J287" t="s">
        <v>9</v>
      </c>
      <c r="K287" t="s">
        <v>3</v>
      </c>
      <c r="L287" s="6">
        <v>62</v>
      </c>
      <c r="M287" s="6">
        <v>89</v>
      </c>
      <c r="N287" s="6">
        <v>375</v>
      </c>
      <c r="O287" s="1">
        <v>16721.46</v>
      </c>
      <c r="P287" s="1">
        <v>11143.85</v>
      </c>
      <c r="Q287" s="1">
        <v>2152.8000000000002</v>
      </c>
      <c r="R287" s="38">
        <f t="shared" si="53"/>
        <v>269.70096774193547</v>
      </c>
      <c r="S287" s="39">
        <f t="shared" si="54"/>
        <v>1.435483870967742</v>
      </c>
      <c r="T287" s="39">
        <f t="shared" si="55"/>
        <v>4.213483146067416</v>
      </c>
      <c r="U287" s="38">
        <f t="shared" si="56"/>
        <v>5577.6099999999988</v>
      </c>
      <c r="V287" s="40">
        <f t="shared" si="57"/>
        <v>0.33355998818284999</v>
      </c>
      <c r="W287" s="38">
        <f t="shared" si="58"/>
        <v>3424.8099999999986</v>
      </c>
      <c r="X287" s="40">
        <f t="shared" si="59"/>
        <v>0.20481524938611811</v>
      </c>
      <c r="Y287" s="18">
        <f t="shared" si="60"/>
        <v>416</v>
      </c>
      <c r="Z287" s="18">
        <f t="shared" si="61"/>
        <v>297</v>
      </c>
      <c r="AA287" s="18">
        <f t="shared" si="62"/>
        <v>257</v>
      </c>
    </row>
    <row r="288" spans="1:27" x14ac:dyDescent="0.25">
      <c r="A288" s="18" t="str">
        <f t="shared" si="63"/>
        <v>Kevin Baxter</v>
      </c>
      <c r="B288" s="18">
        <f t="shared" si="64"/>
        <v>9</v>
      </c>
      <c r="C288" s="18" t="str">
        <f t="shared" si="65"/>
        <v>2022Kevin Baxter9</v>
      </c>
      <c r="D288" s="12">
        <v>2022</v>
      </c>
      <c r="E288" t="s">
        <v>396</v>
      </c>
      <c r="F288">
        <v>284988</v>
      </c>
      <c r="G288" t="s">
        <v>303</v>
      </c>
      <c r="H288" s="15">
        <v>3</v>
      </c>
      <c r="I288" s="15">
        <v>3</v>
      </c>
      <c r="J288" t="s">
        <v>9</v>
      </c>
      <c r="K288" t="s">
        <v>10</v>
      </c>
      <c r="L288" s="6">
        <v>26</v>
      </c>
      <c r="M288" s="6">
        <v>80</v>
      </c>
      <c r="N288" s="6">
        <v>327</v>
      </c>
      <c r="O288" s="1">
        <v>14867.8056</v>
      </c>
      <c r="P288" s="1">
        <v>10851.95</v>
      </c>
      <c r="Q288" s="1">
        <v>952.8</v>
      </c>
      <c r="R288" s="38">
        <f t="shared" si="53"/>
        <v>571.83867692307695</v>
      </c>
      <c r="S288" s="39">
        <f t="shared" si="54"/>
        <v>3.0769230769230771</v>
      </c>
      <c r="T288" s="39">
        <f t="shared" si="55"/>
        <v>4.0875000000000004</v>
      </c>
      <c r="U288" s="38">
        <f t="shared" si="56"/>
        <v>4015.855599999999</v>
      </c>
      <c r="V288" s="40">
        <f t="shared" si="57"/>
        <v>0.270104123502933</v>
      </c>
      <c r="W288" s="38">
        <f t="shared" si="58"/>
        <v>3063.0555999999988</v>
      </c>
      <c r="X288" s="40">
        <f t="shared" si="59"/>
        <v>0.20601934693039023</v>
      </c>
      <c r="Y288" s="18">
        <f t="shared" si="60"/>
        <v>436</v>
      </c>
      <c r="Z288" s="18">
        <f t="shared" si="61"/>
        <v>367</v>
      </c>
      <c r="AA288" s="18">
        <f t="shared" si="62"/>
        <v>275</v>
      </c>
    </row>
    <row r="289" spans="1:27" x14ac:dyDescent="0.25">
      <c r="A289" s="18" t="str">
        <f t="shared" si="63"/>
        <v>Kevin Baxter</v>
      </c>
      <c r="B289" s="18">
        <f t="shared" si="64"/>
        <v>10</v>
      </c>
      <c r="C289" s="18" t="str">
        <f t="shared" si="65"/>
        <v>2022Kevin Baxter10</v>
      </c>
      <c r="D289" s="12">
        <v>2022</v>
      </c>
      <c r="E289" t="s">
        <v>396</v>
      </c>
      <c r="F289">
        <v>826226</v>
      </c>
      <c r="G289" t="s">
        <v>229</v>
      </c>
      <c r="H289" s="15">
        <v>3</v>
      </c>
      <c r="I289" s="15">
        <v>3</v>
      </c>
      <c r="J289" t="s">
        <v>2</v>
      </c>
      <c r="K289" t="s">
        <v>10</v>
      </c>
      <c r="L289" s="6">
        <v>25</v>
      </c>
      <c r="M289" s="6">
        <v>98</v>
      </c>
      <c r="N289" s="6">
        <v>248</v>
      </c>
      <c r="O289" s="1">
        <v>9495.8736000000008</v>
      </c>
      <c r="P289" s="1">
        <v>7109.05</v>
      </c>
      <c r="Q289" s="1">
        <v>939</v>
      </c>
      <c r="R289" s="38">
        <f t="shared" si="53"/>
        <v>379.83494400000001</v>
      </c>
      <c r="S289" s="39">
        <f t="shared" si="54"/>
        <v>3.92</v>
      </c>
      <c r="T289" s="39">
        <f t="shared" si="55"/>
        <v>2.5306122448979593</v>
      </c>
      <c r="U289" s="38">
        <f t="shared" si="56"/>
        <v>2386.8236000000006</v>
      </c>
      <c r="V289" s="40">
        <f t="shared" si="57"/>
        <v>0.25135376696673811</v>
      </c>
      <c r="W289" s="38">
        <f t="shared" si="58"/>
        <v>1447.8236000000006</v>
      </c>
      <c r="X289" s="40">
        <f t="shared" si="59"/>
        <v>0.15246871019850144</v>
      </c>
      <c r="Y289" s="18">
        <f t="shared" si="60"/>
        <v>552</v>
      </c>
      <c r="Z289" s="18">
        <f t="shared" si="61"/>
        <v>505</v>
      </c>
      <c r="AA289" s="18">
        <f t="shared" si="62"/>
        <v>413</v>
      </c>
    </row>
    <row r="290" spans="1:27" x14ac:dyDescent="0.25">
      <c r="A290" s="18" t="str">
        <f t="shared" si="63"/>
        <v>Kim Pearson</v>
      </c>
      <c r="B290" s="18">
        <f t="shared" si="64"/>
        <v>1</v>
      </c>
      <c r="C290" s="18" t="str">
        <f t="shared" si="65"/>
        <v>2022Kim Pearson1</v>
      </c>
      <c r="D290" s="12">
        <v>2022</v>
      </c>
      <c r="E290" t="s">
        <v>421</v>
      </c>
      <c r="F290">
        <v>422074</v>
      </c>
      <c r="G290" t="s">
        <v>107</v>
      </c>
      <c r="H290" s="15">
        <v>4</v>
      </c>
      <c r="I290" s="15">
        <v>4</v>
      </c>
      <c r="J290" t="s">
        <v>9</v>
      </c>
      <c r="K290" t="s">
        <v>3</v>
      </c>
      <c r="L290" s="6">
        <v>129</v>
      </c>
      <c r="M290" s="6">
        <v>469</v>
      </c>
      <c r="N290" s="6">
        <v>1637</v>
      </c>
      <c r="O290" s="1">
        <v>60273.385399999999</v>
      </c>
      <c r="P290" s="1">
        <v>52560.05</v>
      </c>
      <c r="Q290" s="1">
        <v>4075</v>
      </c>
      <c r="R290" s="38">
        <f t="shared" si="53"/>
        <v>467.23554573643412</v>
      </c>
      <c r="S290" s="39">
        <f t="shared" si="54"/>
        <v>3.635658914728682</v>
      </c>
      <c r="T290" s="39">
        <f t="shared" si="55"/>
        <v>3.4904051172707891</v>
      </c>
      <c r="U290" s="38">
        <f t="shared" si="56"/>
        <v>7713.3353999999963</v>
      </c>
      <c r="V290" s="40">
        <f t="shared" si="57"/>
        <v>0.12797249314620374</v>
      </c>
      <c r="W290" s="38">
        <f t="shared" si="58"/>
        <v>3638.3353999999963</v>
      </c>
      <c r="X290" s="40">
        <f t="shared" si="59"/>
        <v>6.0363879942273761E-2</v>
      </c>
      <c r="Y290" s="18">
        <f t="shared" si="60"/>
        <v>188</v>
      </c>
      <c r="Z290" s="18">
        <f t="shared" si="61"/>
        <v>206</v>
      </c>
      <c r="AA290" s="18">
        <f t="shared" si="62"/>
        <v>240</v>
      </c>
    </row>
    <row r="291" spans="1:27" x14ac:dyDescent="0.25">
      <c r="A291" s="18" t="str">
        <f t="shared" si="63"/>
        <v>Kim Pearson</v>
      </c>
      <c r="B291" s="18">
        <f t="shared" si="64"/>
        <v>2</v>
      </c>
      <c r="C291" s="18" t="str">
        <f t="shared" si="65"/>
        <v>2022Kim Pearson2</v>
      </c>
      <c r="D291" s="12">
        <v>2022</v>
      </c>
      <c r="E291" t="s">
        <v>421</v>
      </c>
      <c r="F291">
        <v>466514</v>
      </c>
      <c r="G291" t="s">
        <v>121</v>
      </c>
      <c r="H291" s="15">
        <v>4</v>
      </c>
      <c r="I291" s="15">
        <v>4</v>
      </c>
      <c r="J291" t="s">
        <v>9</v>
      </c>
      <c r="K291" t="s">
        <v>3</v>
      </c>
      <c r="L291" s="6">
        <v>105</v>
      </c>
      <c r="M291" s="6">
        <v>327</v>
      </c>
      <c r="N291" s="6">
        <v>1413</v>
      </c>
      <c r="O291" s="1">
        <v>49725.603000000003</v>
      </c>
      <c r="P291" s="1">
        <v>43618.95</v>
      </c>
      <c r="Q291" s="1">
        <v>3264.5</v>
      </c>
      <c r="R291" s="38">
        <f t="shared" si="53"/>
        <v>473.57717142857143</v>
      </c>
      <c r="S291" s="39">
        <f t="shared" si="54"/>
        <v>3.1142857142857143</v>
      </c>
      <c r="T291" s="39">
        <f t="shared" si="55"/>
        <v>4.3211009174311927</v>
      </c>
      <c r="U291" s="38">
        <f t="shared" si="56"/>
        <v>6106.6530000000057</v>
      </c>
      <c r="V291" s="40">
        <f t="shared" si="57"/>
        <v>0.12280701754385975</v>
      </c>
      <c r="W291" s="38">
        <f t="shared" si="58"/>
        <v>2842.1530000000057</v>
      </c>
      <c r="X291" s="40">
        <f t="shared" si="59"/>
        <v>5.7156732719762203E-2</v>
      </c>
      <c r="Y291" s="18">
        <f t="shared" si="60"/>
        <v>239</v>
      </c>
      <c r="Z291" s="18">
        <f t="shared" si="61"/>
        <v>277</v>
      </c>
      <c r="AA291" s="18">
        <f t="shared" si="62"/>
        <v>294</v>
      </c>
    </row>
    <row r="292" spans="1:27" x14ac:dyDescent="0.25">
      <c r="A292" s="18" t="str">
        <f t="shared" si="63"/>
        <v>Kim Pearson</v>
      </c>
      <c r="B292" s="18">
        <f t="shared" si="64"/>
        <v>3</v>
      </c>
      <c r="C292" s="18" t="str">
        <f t="shared" si="65"/>
        <v>2022Kim Pearson3</v>
      </c>
      <c r="D292" s="12">
        <v>2022</v>
      </c>
      <c r="E292" t="s">
        <v>421</v>
      </c>
      <c r="F292">
        <v>609954</v>
      </c>
      <c r="G292" t="s">
        <v>161</v>
      </c>
      <c r="H292" s="15">
        <v>4</v>
      </c>
      <c r="I292" s="15">
        <v>2</v>
      </c>
      <c r="J292" t="s">
        <v>2</v>
      </c>
      <c r="K292" t="s">
        <v>3</v>
      </c>
      <c r="L292" s="6">
        <v>30</v>
      </c>
      <c r="M292" s="6">
        <v>135</v>
      </c>
      <c r="N292" s="6">
        <v>588</v>
      </c>
      <c r="O292" s="1">
        <v>25146.184000000001</v>
      </c>
      <c r="P292" s="1">
        <v>17489.25</v>
      </c>
      <c r="Q292" s="1">
        <v>973.5</v>
      </c>
      <c r="R292" s="38">
        <f t="shared" si="53"/>
        <v>838.20613333333336</v>
      </c>
      <c r="S292" s="39">
        <f t="shared" si="54"/>
        <v>4.5</v>
      </c>
      <c r="T292" s="39">
        <f t="shared" si="55"/>
        <v>4.3555555555555552</v>
      </c>
      <c r="U292" s="38">
        <f t="shared" si="56"/>
        <v>7656.9340000000011</v>
      </c>
      <c r="V292" s="40">
        <f t="shared" si="57"/>
        <v>0.30449685725675119</v>
      </c>
      <c r="W292" s="38">
        <f t="shared" si="58"/>
        <v>6683.4340000000011</v>
      </c>
      <c r="X292" s="40">
        <f t="shared" si="59"/>
        <v>0.26578322977355134</v>
      </c>
      <c r="Y292" s="18">
        <f t="shared" si="60"/>
        <v>358</v>
      </c>
      <c r="Z292" s="18">
        <f t="shared" si="61"/>
        <v>208</v>
      </c>
      <c r="AA292" s="18">
        <f t="shared" si="62"/>
        <v>133</v>
      </c>
    </row>
    <row r="293" spans="1:27" x14ac:dyDescent="0.25">
      <c r="A293" s="18" t="str">
        <f t="shared" si="63"/>
        <v>Kim Pearson</v>
      </c>
      <c r="B293" s="18">
        <f t="shared" si="64"/>
        <v>4</v>
      </c>
      <c r="C293" s="18" t="str">
        <f t="shared" si="65"/>
        <v>2022Kim Pearson4</v>
      </c>
      <c r="D293" s="12">
        <v>2022</v>
      </c>
      <c r="E293" t="s">
        <v>421</v>
      </c>
      <c r="F293">
        <v>332181</v>
      </c>
      <c r="G293" t="s">
        <v>83</v>
      </c>
      <c r="H293" s="15">
        <v>4</v>
      </c>
      <c r="I293" s="15">
        <v>4</v>
      </c>
      <c r="J293" t="s">
        <v>9</v>
      </c>
      <c r="K293" t="s">
        <v>3</v>
      </c>
      <c r="L293" s="6">
        <v>38</v>
      </c>
      <c r="M293" s="6">
        <v>100</v>
      </c>
      <c r="N293" s="6">
        <v>430</v>
      </c>
      <c r="O293" s="1">
        <v>20854.856</v>
      </c>
      <c r="P293" s="1">
        <v>12332.6</v>
      </c>
      <c r="Q293" s="1">
        <v>1162.5</v>
      </c>
      <c r="R293" s="38">
        <f t="shared" si="53"/>
        <v>548.81200000000001</v>
      </c>
      <c r="S293" s="39">
        <f t="shared" si="54"/>
        <v>2.6315789473684212</v>
      </c>
      <c r="T293" s="39">
        <f t="shared" si="55"/>
        <v>4.3</v>
      </c>
      <c r="U293" s="38">
        <f t="shared" si="56"/>
        <v>8522.2559999999994</v>
      </c>
      <c r="V293" s="40">
        <f t="shared" si="57"/>
        <v>0.40864612059656513</v>
      </c>
      <c r="W293" s="38">
        <f t="shared" si="58"/>
        <v>7359.7559999999994</v>
      </c>
      <c r="X293" s="40">
        <f t="shared" si="59"/>
        <v>0.35290370741471433</v>
      </c>
      <c r="Y293" s="18">
        <f t="shared" si="60"/>
        <v>384</v>
      </c>
      <c r="Z293" s="18">
        <f t="shared" si="61"/>
        <v>185</v>
      </c>
      <c r="AA293" s="18">
        <f t="shared" si="62"/>
        <v>115</v>
      </c>
    </row>
    <row r="294" spans="1:27" x14ac:dyDescent="0.25">
      <c r="A294" s="18" t="str">
        <f t="shared" si="63"/>
        <v>Kim Pearson</v>
      </c>
      <c r="B294" s="18">
        <f t="shared" si="64"/>
        <v>5</v>
      </c>
      <c r="C294" s="18" t="str">
        <f t="shared" si="65"/>
        <v>2022Kim Pearson5</v>
      </c>
      <c r="D294" s="12">
        <v>2022</v>
      </c>
      <c r="E294" t="s">
        <v>421</v>
      </c>
      <c r="F294">
        <v>145784</v>
      </c>
      <c r="G294" t="s">
        <v>27</v>
      </c>
      <c r="H294" s="15">
        <v>4</v>
      </c>
      <c r="I294" s="15">
        <v>4</v>
      </c>
      <c r="J294" t="s">
        <v>9</v>
      </c>
      <c r="K294" t="s">
        <v>3</v>
      </c>
      <c r="L294" s="6">
        <v>36</v>
      </c>
      <c r="M294" s="6">
        <v>82</v>
      </c>
      <c r="N294" s="6">
        <v>496</v>
      </c>
      <c r="O294" s="1">
        <v>20593.632000000001</v>
      </c>
      <c r="P294" s="1">
        <v>12363.2</v>
      </c>
      <c r="Q294" s="1">
        <v>1089</v>
      </c>
      <c r="R294" s="38">
        <f t="shared" si="53"/>
        <v>572.04533333333336</v>
      </c>
      <c r="S294" s="39">
        <f t="shared" si="54"/>
        <v>2.2777777777777777</v>
      </c>
      <c r="T294" s="39">
        <f t="shared" si="55"/>
        <v>6.0487804878048781</v>
      </c>
      <c r="U294" s="38">
        <f t="shared" si="56"/>
        <v>8230.4320000000007</v>
      </c>
      <c r="V294" s="40">
        <f t="shared" si="57"/>
        <v>0.39965907907842579</v>
      </c>
      <c r="W294" s="38">
        <f t="shared" si="58"/>
        <v>7141.4320000000007</v>
      </c>
      <c r="X294" s="40">
        <f t="shared" si="59"/>
        <v>0.34677865468315644</v>
      </c>
      <c r="Y294" s="18">
        <f t="shared" si="60"/>
        <v>388</v>
      </c>
      <c r="Z294" s="18">
        <f t="shared" si="61"/>
        <v>189</v>
      </c>
      <c r="AA294" s="18">
        <f t="shared" si="62"/>
        <v>121</v>
      </c>
    </row>
    <row r="295" spans="1:27" x14ac:dyDescent="0.25">
      <c r="A295" s="18" t="str">
        <f t="shared" si="63"/>
        <v>Kim Pearson</v>
      </c>
      <c r="B295" s="18">
        <f t="shared" si="64"/>
        <v>6</v>
      </c>
      <c r="C295" s="18" t="str">
        <f t="shared" si="65"/>
        <v>2022Kim Pearson6</v>
      </c>
      <c r="D295" s="12">
        <v>2022</v>
      </c>
      <c r="E295" t="s">
        <v>421</v>
      </c>
      <c r="F295">
        <v>868970</v>
      </c>
      <c r="G295" t="s">
        <v>377</v>
      </c>
      <c r="H295" s="15">
        <v>4</v>
      </c>
      <c r="I295" s="15">
        <v>4</v>
      </c>
      <c r="J295" t="s">
        <v>9</v>
      </c>
      <c r="K295" t="s">
        <v>3</v>
      </c>
      <c r="L295" s="6">
        <v>39</v>
      </c>
      <c r="M295" s="6">
        <v>110</v>
      </c>
      <c r="N295" s="6">
        <v>366</v>
      </c>
      <c r="O295" s="1">
        <v>15702.004800000001</v>
      </c>
      <c r="P295" s="1">
        <v>11099.1</v>
      </c>
      <c r="Q295" s="1">
        <v>1200</v>
      </c>
      <c r="R295" s="38">
        <f t="shared" si="53"/>
        <v>402.61550769230769</v>
      </c>
      <c r="S295" s="39">
        <f t="shared" si="54"/>
        <v>2.8205128205128207</v>
      </c>
      <c r="T295" s="39">
        <f t="shared" si="55"/>
        <v>3.3272727272727272</v>
      </c>
      <c r="U295" s="38">
        <f t="shared" si="56"/>
        <v>4602.9048000000003</v>
      </c>
      <c r="V295" s="40">
        <f t="shared" si="57"/>
        <v>0.29314121722851594</v>
      </c>
      <c r="W295" s="38">
        <f t="shared" si="58"/>
        <v>3402.9048000000003</v>
      </c>
      <c r="X295" s="40">
        <f t="shared" si="59"/>
        <v>0.21671785503466412</v>
      </c>
      <c r="Y295" s="18">
        <f t="shared" si="60"/>
        <v>425</v>
      </c>
      <c r="Z295" s="18">
        <f t="shared" si="61"/>
        <v>331</v>
      </c>
      <c r="AA295" s="18">
        <f t="shared" si="62"/>
        <v>258</v>
      </c>
    </row>
    <row r="296" spans="1:27" x14ac:dyDescent="0.25">
      <c r="A296" s="18" t="str">
        <f t="shared" si="63"/>
        <v>Kim Pearson</v>
      </c>
      <c r="B296" s="18">
        <f t="shared" si="64"/>
        <v>7</v>
      </c>
      <c r="C296" s="18" t="str">
        <f t="shared" si="65"/>
        <v>2022Kim Pearson7</v>
      </c>
      <c r="D296" s="12">
        <v>2022</v>
      </c>
      <c r="E296" t="s">
        <v>421</v>
      </c>
      <c r="F296">
        <v>650314</v>
      </c>
      <c r="G296" t="s">
        <v>178</v>
      </c>
      <c r="H296" s="15">
        <v>4</v>
      </c>
      <c r="I296" s="15">
        <v>4</v>
      </c>
      <c r="J296" t="s">
        <v>9</v>
      </c>
      <c r="K296" t="s">
        <v>3</v>
      </c>
      <c r="L296" s="6">
        <v>46</v>
      </c>
      <c r="M296" s="6">
        <v>88</v>
      </c>
      <c r="N296" s="6">
        <v>359</v>
      </c>
      <c r="O296" s="1">
        <v>15246.727999999999</v>
      </c>
      <c r="P296" s="1">
        <v>10008.85</v>
      </c>
      <c r="Q296" s="1">
        <v>1375.5</v>
      </c>
      <c r="R296" s="38">
        <f t="shared" si="53"/>
        <v>331.45060869565214</v>
      </c>
      <c r="S296" s="39">
        <f t="shared" si="54"/>
        <v>1.9130434782608696</v>
      </c>
      <c r="T296" s="39">
        <f t="shared" si="55"/>
        <v>4.0795454545454541</v>
      </c>
      <c r="U296" s="38">
        <f t="shared" si="56"/>
        <v>5237.8779999999988</v>
      </c>
      <c r="V296" s="40">
        <f t="shared" si="57"/>
        <v>0.34354111911749191</v>
      </c>
      <c r="W296" s="38">
        <f t="shared" si="58"/>
        <v>3862.3779999999988</v>
      </c>
      <c r="X296" s="40">
        <f t="shared" si="59"/>
        <v>0.25332504128098821</v>
      </c>
      <c r="Y296" s="18">
        <f t="shared" si="60"/>
        <v>432</v>
      </c>
      <c r="Z296" s="18">
        <f t="shared" si="61"/>
        <v>314</v>
      </c>
      <c r="AA296" s="18">
        <f t="shared" si="62"/>
        <v>226</v>
      </c>
    </row>
    <row r="297" spans="1:27" x14ac:dyDescent="0.25">
      <c r="A297" s="18" t="str">
        <f t="shared" si="63"/>
        <v>Kim Pearson</v>
      </c>
      <c r="B297" s="18">
        <f t="shared" si="64"/>
        <v>8</v>
      </c>
      <c r="C297" s="18" t="str">
        <f t="shared" si="65"/>
        <v>2022Kim Pearson8</v>
      </c>
      <c r="D297" s="12">
        <v>2022</v>
      </c>
      <c r="E297" t="s">
        <v>421</v>
      </c>
      <c r="F297">
        <v>676623</v>
      </c>
      <c r="G297" t="s">
        <v>274</v>
      </c>
      <c r="H297" s="15">
        <v>4</v>
      </c>
      <c r="I297" s="15">
        <v>3</v>
      </c>
      <c r="J297" t="s">
        <v>2</v>
      </c>
      <c r="K297" t="s">
        <v>10</v>
      </c>
      <c r="L297" s="6">
        <v>63</v>
      </c>
      <c r="M297" s="6">
        <v>105</v>
      </c>
      <c r="N297" s="6">
        <v>399</v>
      </c>
      <c r="O297" s="1">
        <v>14277.189</v>
      </c>
      <c r="P297" s="1">
        <v>12523.85</v>
      </c>
      <c r="Q297" s="1">
        <v>1868.5</v>
      </c>
      <c r="R297" s="38">
        <f t="shared" si="53"/>
        <v>226.62204761904763</v>
      </c>
      <c r="S297" s="39">
        <f t="shared" si="54"/>
        <v>1.6666666666666667</v>
      </c>
      <c r="T297" s="39">
        <f t="shared" si="55"/>
        <v>3.8</v>
      </c>
      <c r="U297" s="38">
        <f t="shared" si="56"/>
        <v>1753.3389999999999</v>
      </c>
      <c r="V297" s="40">
        <f t="shared" si="57"/>
        <v>0.12280701754385964</v>
      </c>
      <c r="W297" s="38">
        <f t="shared" si="58"/>
        <v>-115.16100000000006</v>
      </c>
      <c r="X297" s="40">
        <f t="shared" si="59"/>
        <v>-8.0660835967080111E-3</v>
      </c>
      <c r="Y297" s="18">
        <f t="shared" si="60"/>
        <v>442</v>
      </c>
      <c r="Z297" s="18">
        <f t="shared" si="61"/>
        <v>591</v>
      </c>
      <c r="AA297" s="18">
        <f t="shared" si="62"/>
        <v>866</v>
      </c>
    </row>
    <row r="298" spans="1:27" x14ac:dyDescent="0.25">
      <c r="A298" s="18" t="str">
        <f t="shared" si="63"/>
        <v>Kim Pearson</v>
      </c>
      <c r="B298" s="18">
        <f t="shared" si="64"/>
        <v>9</v>
      </c>
      <c r="C298" s="18" t="str">
        <f t="shared" si="65"/>
        <v>2022Kim Pearson9</v>
      </c>
      <c r="D298" s="12">
        <v>2022</v>
      </c>
      <c r="E298" t="s">
        <v>421</v>
      </c>
      <c r="F298">
        <v>735008</v>
      </c>
      <c r="G298" t="s">
        <v>367</v>
      </c>
      <c r="H298" s="15">
        <v>4</v>
      </c>
      <c r="I298" s="15">
        <v>4</v>
      </c>
      <c r="J298" t="s">
        <v>9</v>
      </c>
      <c r="K298" t="s">
        <v>10</v>
      </c>
      <c r="L298" s="6">
        <v>35</v>
      </c>
      <c r="M298" s="6">
        <v>72</v>
      </c>
      <c r="N298" s="6">
        <v>267</v>
      </c>
      <c r="O298" s="1">
        <v>12306.664000000001</v>
      </c>
      <c r="P298" s="1">
        <v>7936.4</v>
      </c>
      <c r="Q298" s="1">
        <v>1051</v>
      </c>
      <c r="R298" s="38">
        <f t="shared" si="53"/>
        <v>351.61897142857146</v>
      </c>
      <c r="S298" s="39">
        <f t="shared" si="54"/>
        <v>2.0571428571428569</v>
      </c>
      <c r="T298" s="39">
        <f t="shared" si="55"/>
        <v>3.7083333333333335</v>
      </c>
      <c r="U298" s="38">
        <f t="shared" si="56"/>
        <v>4370.264000000001</v>
      </c>
      <c r="V298" s="40">
        <f t="shared" si="57"/>
        <v>0.3551136197429296</v>
      </c>
      <c r="W298" s="38">
        <f t="shared" si="58"/>
        <v>3319.264000000001</v>
      </c>
      <c r="X298" s="40">
        <f t="shared" si="59"/>
        <v>0.26971273449896743</v>
      </c>
      <c r="Y298" s="18">
        <f t="shared" si="60"/>
        <v>476</v>
      </c>
      <c r="Z298" s="18">
        <f t="shared" si="61"/>
        <v>345</v>
      </c>
      <c r="AA298" s="18">
        <f t="shared" si="62"/>
        <v>262</v>
      </c>
    </row>
    <row r="299" spans="1:27" x14ac:dyDescent="0.25">
      <c r="A299" s="18" t="str">
        <f t="shared" si="63"/>
        <v>Kim Pearson</v>
      </c>
      <c r="B299" s="18">
        <f t="shared" si="64"/>
        <v>10</v>
      </c>
      <c r="C299" s="18" t="str">
        <f t="shared" si="65"/>
        <v>2022Kim Pearson10</v>
      </c>
      <c r="D299" s="12">
        <v>2022</v>
      </c>
      <c r="E299" t="s">
        <v>421</v>
      </c>
      <c r="F299">
        <v>219128</v>
      </c>
      <c r="G299" t="s">
        <v>56</v>
      </c>
      <c r="H299" s="15">
        <v>4</v>
      </c>
      <c r="I299" s="15">
        <v>4</v>
      </c>
      <c r="J299" t="s">
        <v>9</v>
      </c>
      <c r="K299" t="s">
        <v>10</v>
      </c>
      <c r="L299" s="6">
        <v>50</v>
      </c>
      <c r="M299" s="6">
        <v>68</v>
      </c>
      <c r="N299" s="6">
        <v>200</v>
      </c>
      <c r="O299" s="1">
        <v>11873.6</v>
      </c>
      <c r="P299" s="1">
        <v>7933</v>
      </c>
      <c r="Q299" s="1">
        <v>1468</v>
      </c>
      <c r="R299" s="38">
        <f t="shared" si="53"/>
        <v>237.47200000000001</v>
      </c>
      <c r="S299" s="39">
        <f t="shared" si="54"/>
        <v>1.36</v>
      </c>
      <c r="T299" s="39">
        <f t="shared" si="55"/>
        <v>2.9411764705882355</v>
      </c>
      <c r="U299" s="38">
        <f t="shared" si="56"/>
        <v>3940.6000000000004</v>
      </c>
      <c r="V299" s="40">
        <f t="shared" si="57"/>
        <v>0.33187912680231779</v>
      </c>
      <c r="W299" s="38">
        <f t="shared" si="58"/>
        <v>2472.6000000000004</v>
      </c>
      <c r="X299" s="40">
        <f t="shared" si="59"/>
        <v>0.20824349818083818</v>
      </c>
      <c r="Y299" s="18">
        <f t="shared" si="60"/>
        <v>488</v>
      </c>
      <c r="Z299" s="18">
        <f t="shared" si="61"/>
        <v>370</v>
      </c>
      <c r="AA299" s="18">
        <f t="shared" si="62"/>
        <v>316</v>
      </c>
    </row>
    <row r="300" spans="1:27" x14ac:dyDescent="0.25">
      <c r="A300" s="18" t="str">
        <f t="shared" si="63"/>
        <v>Kim Pearson</v>
      </c>
      <c r="B300" s="18">
        <f t="shared" si="64"/>
        <v>11</v>
      </c>
      <c r="C300" s="18" t="str">
        <f t="shared" si="65"/>
        <v>2022Kim Pearson11</v>
      </c>
      <c r="D300" s="12">
        <v>2022</v>
      </c>
      <c r="E300" t="s">
        <v>421</v>
      </c>
      <c r="F300">
        <v>317731</v>
      </c>
      <c r="G300" t="s">
        <v>348</v>
      </c>
      <c r="H300" s="15">
        <v>4</v>
      </c>
      <c r="I300" s="15">
        <v>4</v>
      </c>
      <c r="J300" t="s">
        <v>9</v>
      </c>
      <c r="K300" t="s">
        <v>10</v>
      </c>
      <c r="L300" s="6">
        <v>52</v>
      </c>
      <c r="M300" s="6">
        <v>100</v>
      </c>
      <c r="N300" s="6">
        <v>244</v>
      </c>
      <c r="O300" s="1">
        <v>11548.291999999999</v>
      </c>
      <c r="P300" s="1">
        <v>8366.85</v>
      </c>
      <c r="Q300" s="1">
        <v>1555.5</v>
      </c>
      <c r="R300" s="38">
        <f t="shared" si="53"/>
        <v>222.08253846153846</v>
      </c>
      <c r="S300" s="39">
        <f t="shared" si="54"/>
        <v>1.9230769230769231</v>
      </c>
      <c r="T300" s="39">
        <f t="shared" si="55"/>
        <v>2.44</v>
      </c>
      <c r="U300" s="38">
        <f t="shared" si="56"/>
        <v>3181.4419999999991</v>
      </c>
      <c r="V300" s="40">
        <f t="shared" si="57"/>
        <v>0.27549026297568502</v>
      </c>
      <c r="W300" s="38">
        <f t="shared" si="58"/>
        <v>1625.9419999999991</v>
      </c>
      <c r="X300" s="40">
        <f t="shared" si="59"/>
        <v>0.14079501973105626</v>
      </c>
      <c r="Y300" s="18">
        <f t="shared" si="60"/>
        <v>493</v>
      </c>
      <c r="Z300" s="18">
        <f t="shared" si="61"/>
        <v>417</v>
      </c>
      <c r="AA300" s="18">
        <f t="shared" si="62"/>
        <v>385</v>
      </c>
    </row>
    <row r="301" spans="1:27" x14ac:dyDescent="0.25">
      <c r="A301" s="18" t="str">
        <f t="shared" si="63"/>
        <v>Kim Pearson</v>
      </c>
      <c r="B301" s="18">
        <f t="shared" si="64"/>
        <v>12</v>
      </c>
      <c r="C301" s="18" t="str">
        <f t="shared" si="65"/>
        <v>2022Kim Pearson12</v>
      </c>
      <c r="D301" s="12">
        <v>2022</v>
      </c>
      <c r="E301" t="s">
        <v>421</v>
      </c>
      <c r="F301">
        <v>833290</v>
      </c>
      <c r="G301" t="s">
        <v>234</v>
      </c>
      <c r="H301" s="15">
        <v>4</v>
      </c>
      <c r="I301" s="15">
        <v>4</v>
      </c>
      <c r="J301" t="s">
        <v>9</v>
      </c>
      <c r="K301" t="s">
        <v>10</v>
      </c>
      <c r="L301" s="6">
        <v>37</v>
      </c>
      <c r="M301" s="6">
        <v>140</v>
      </c>
      <c r="N301" s="6">
        <v>302</v>
      </c>
      <c r="O301" s="1">
        <v>11376.35</v>
      </c>
      <c r="P301" s="1">
        <v>11376.35</v>
      </c>
      <c r="Q301" s="1">
        <v>1175.5</v>
      </c>
      <c r="R301" s="38">
        <f t="shared" si="53"/>
        <v>307.46891891891892</v>
      </c>
      <c r="S301" s="39">
        <f t="shared" si="54"/>
        <v>3.7837837837837838</v>
      </c>
      <c r="T301" s="39">
        <f t="shared" si="55"/>
        <v>2.157142857142857</v>
      </c>
      <c r="U301" s="38">
        <f t="shared" si="56"/>
        <v>0</v>
      </c>
      <c r="V301" s="40">
        <f t="shared" si="57"/>
        <v>0</v>
      </c>
      <c r="W301" s="38">
        <f t="shared" si="58"/>
        <v>-1175.5</v>
      </c>
      <c r="X301" s="40">
        <f t="shared" si="59"/>
        <v>-0.10332839619034224</v>
      </c>
      <c r="Y301" s="18">
        <f t="shared" si="60"/>
        <v>496</v>
      </c>
      <c r="Z301" s="18">
        <f t="shared" si="61"/>
        <v>972</v>
      </c>
      <c r="AA301" s="18">
        <f t="shared" si="62"/>
        <v>965</v>
      </c>
    </row>
    <row r="302" spans="1:27" x14ac:dyDescent="0.25">
      <c r="A302" s="18" t="str">
        <f t="shared" si="63"/>
        <v>Kim Pearson</v>
      </c>
      <c r="B302" s="18">
        <f t="shared" si="64"/>
        <v>13</v>
      </c>
      <c r="C302" s="18" t="str">
        <f t="shared" si="65"/>
        <v>2022Kim Pearson13</v>
      </c>
      <c r="D302" s="12">
        <v>2022</v>
      </c>
      <c r="E302" t="s">
        <v>421</v>
      </c>
      <c r="F302">
        <v>870139</v>
      </c>
      <c r="G302" t="s">
        <v>174</v>
      </c>
      <c r="H302" s="15">
        <v>4</v>
      </c>
      <c r="I302" s="15">
        <v>3</v>
      </c>
      <c r="J302" t="s">
        <v>2</v>
      </c>
      <c r="K302" t="s">
        <v>10</v>
      </c>
      <c r="L302" s="6">
        <v>40</v>
      </c>
      <c r="M302" s="6">
        <v>102</v>
      </c>
      <c r="N302" s="6">
        <v>340</v>
      </c>
      <c r="O302" s="1">
        <v>11259.304</v>
      </c>
      <c r="P302" s="1">
        <v>10052.950000000001</v>
      </c>
      <c r="Q302" s="1">
        <v>1222</v>
      </c>
      <c r="R302" s="38">
        <f t="shared" si="53"/>
        <v>281.48259999999999</v>
      </c>
      <c r="S302" s="39">
        <f t="shared" si="54"/>
        <v>2.5499999999999998</v>
      </c>
      <c r="T302" s="39">
        <f t="shared" si="55"/>
        <v>3.3333333333333335</v>
      </c>
      <c r="U302" s="38">
        <f t="shared" si="56"/>
        <v>1206.3539999999994</v>
      </c>
      <c r="V302" s="40">
        <f t="shared" si="57"/>
        <v>0.10714285714285708</v>
      </c>
      <c r="W302" s="38">
        <f t="shared" si="58"/>
        <v>-15.64600000000064</v>
      </c>
      <c r="X302" s="40">
        <f t="shared" si="59"/>
        <v>-1.3896063202486265E-3</v>
      </c>
      <c r="Y302" s="18">
        <f t="shared" si="60"/>
        <v>501</v>
      </c>
      <c r="Z302" s="18">
        <f t="shared" si="61"/>
        <v>668</v>
      </c>
      <c r="AA302" s="18">
        <f t="shared" si="62"/>
        <v>813</v>
      </c>
    </row>
    <row r="303" spans="1:27" x14ac:dyDescent="0.25">
      <c r="A303" s="18" t="str">
        <f t="shared" si="63"/>
        <v>Kim Pearson</v>
      </c>
      <c r="B303" s="18">
        <f t="shared" si="64"/>
        <v>14</v>
      </c>
      <c r="C303" s="18" t="str">
        <f t="shared" si="65"/>
        <v>2022Kim Pearson14</v>
      </c>
      <c r="D303" s="12">
        <v>2022</v>
      </c>
      <c r="E303" t="s">
        <v>421</v>
      </c>
      <c r="F303">
        <v>331231</v>
      </c>
      <c r="G303" t="s">
        <v>307</v>
      </c>
      <c r="H303" s="15">
        <v>4</v>
      </c>
      <c r="I303" s="15">
        <v>4</v>
      </c>
      <c r="J303" t="s">
        <v>9</v>
      </c>
      <c r="K303" t="s">
        <v>10</v>
      </c>
      <c r="L303" s="6">
        <v>29</v>
      </c>
      <c r="M303" s="6">
        <v>73</v>
      </c>
      <c r="N303" s="6">
        <v>223</v>
      </c>
      <c r="O303" s="1">
        <v>10883.3544</v>
      </c>
      <c r="P303" s="1">
        <v>8617.6</v>
      </c>
      <c r="Q303" s="1">
        <v>884.5</v>
      </c>
      <c r="R303" s="38">
        <f t="shared" si="53"/>
        <v>375.2880827586207</v>
      </c>
      <c r="S303" s="39">
        <f t="shared" si="54"/>
        <v>2.5172413793103448</v>
      </c>
      <c r="T303" s="39">
        <f t="shared" si="55"/>
        <v>3.0547945205479454</v>
      </c>
      <c r="U303" s="38">
        <f t="shared" si="56"/>
        <v>2265.7543999999998</v>
      </c>
      <c r="V303" s="40">
        <f t="shared" si="57"/>
        <v>0.20818529992922033</v>
      </c>
      <c r="W303" s="38">
        <f t="shared" si="58"/>
        <v>1381.2543999999998</v>
      </c>
      <c r="X303" s="40">
        <f t="shared" si="59"/>
        <v>0.12691440058223225</v>
      </c>
      <c r="Y303" s="18">
        <f t="shared" si="60"/>
        <v>510</v>
      </c>
      <c r="Z303" s="18">
        <f t="shared" si="61"/>
        <v>521</v>
      </c>
      <c r="AA303" s="18">
        <f t="shared" si="62"/>
        <v>425</v>
      </c>
    </row>
    <row r="304" spans="1:27" x14ac:dyDescent="0.25">
      <c r="A304" s="18" t="str">
        <f t="shared" si="63"/>
        <v>Kim Pearson</v>
      </c>
      <c r="B304" s="18">
        <f t="shared" si="64"/>
        <v>15</v>
      </c>
      <c r="C304" s="18" t="str">
        <f t="shared" si="65"/>
        <v>2022Kim Pearson15</v>
      </c>
      <c r="D304" s="12">
        <v>2022</v>
      </c>
      <c r="E304" t="s">
        <v>421</v>
      </c>
      <c r="F304">
        <v>725619</v>
      </c>
      <c r="G304" t="s">
        <v>190</v>
      </c>
      <c r="H304" s="15">
        <v>4</v>
      </c>
      <c r="I304" s="15">
        <v>4</v>
      </c>
      <c r="J304" t="s">
        <v>9</v>
      </c>
      <c r="K304" t="s">
        <v>10</v>
      </c>
      <c r="L304" s="6">
        <v>29</v>
      </c>
      <c r="M304" s="6">
        <v>99</v>
      </c>
      <c r="N304" s="6">
        <v>281</v>
      </c>
      <c r="O304" s="1">
        <v>10802.3778</v>
      </c>
      <c r="P304" s="1">
        <v>9217.25</v>
      </c>
      <c r="Q304" s="1">
        <v>909.5</v>
      </c>
      <c r="R304" s="38">
        <f t="shared" si="53"/>
        <v>372.49578620689658</v>
      </c>
      <c r="S304" s="39">
        <f t="shared" si="54"/>
        <v>3.4137931034482758</v>
      </c>
      <c r="T304" s="39">
        <f t="shared" si="55"/>
        <v>2.8383838383838382</v>
      </c>
      <c r="U304" s="38">
        <f t="shared" si="56"/>
        <v>1585.1278000000002</v>
      </c>
      <c r="V304" s="40">
        <f t="shared" si="57"/>
        <v>0.14673878560329562</v>
      </c>
      <c r="W304" s="38">
        <f t="shared" si="58"/>
        <v>675.62780000000021</v>
      </c>
      <c r="X304" s="40">
        <f t="shared" si="59"/>
        <v>6.2544359446491518E-2</v>
      </c>
      <c r="Y304" s="18">
        <f t="shared" si="60"/>
        <v>514</v>
      </c>
      <c r="Z304" s="18">
        <f t="shared" si="61"/>
        <v>618</v>
      </c>
      <c r="AA304" s="18">
        <f t="shared" si="62"/>
        <v>570</v>
      </c>
    </row>
    <row r="305" spans="1:27" x14ac:dyDescent="0.25">
      <c r="A305" s="18" t="str">
        <f t="shared" si="63"/>
        <v>Kim Pearson</v>
      </c>
      <c r="B305" s="18">
        <f t="shared" si="64"/>
        <v>16</v>
      </c>
      <c r="C305" s="18" t="str">
        <f t="shared" si="65"/>
        <v>2022Kim Pearson16</v>
      </c>
      <c r="D305" s="12">
        <v>2022</v>
      </c>
      <c r="E305" t="s">
        <v>421</v>
      </c>
      <c r="F305">
        <v>521200</v>
      </c>
      <c r="G305" t="s">
        <v>356</v>
      </c>
      <c r="H305" s="15">
        <v>4</v>
      </c>
      <c r="I305" s="15">
        <v>4</v>
      </c>
      <c r="J305" t="s">
        <v>9</v>
      </c>
      <c r="K305" t="s">
        <v>10</v>
      </c>
      <c r="L305" s="6">
        <v>42</v>
      </c>
      <c r="M305" s="6">
        <v>61</v>
      </c>
      <c r="N305" s="6">
        <v>237</v>
      </c>
      <c r="O305" s="1">
        <v>10763.7336</v>
      </c>
      <c r="P305" s="1">
        <v>7529.8</v>
      </c>
      <c r="Q305" s="1">
        <v>1237</v>
      </c>
      <c r="R305" s="38">
        <f t="shared" si="53"/>
        <v>256.27937142857144</v>
      </c>
      <c r="S305" s="39">
        <f t="shared" si="54"/>
        <v>1.4523809523809523</v>
      </c>
      <c r="T305" s="39">
        <f t="shared" si="55"/>
        <v>3.8852459016393444</v>
      </c>
      <c r="U305" s="38">
        <f t="shared" si="56"/>
        <v>3233.9335999999994</v>
      </c>
      <c r="V305" s="40">
        <f t="shared" si="57"/>
        <v>0.30044719798713704</v>
      </c>
      <c r="W305" s="38">
        <f t="shared" si="58"/>
        <v>1996.9335999999994</v>
      </c>
      <c r="X305" s="40">
        <f t="shared" si="59"/>
        <v>0.18552424968971729</v>
      </c>
      <c r="Y305" s="18">
        <f t="shared" si="60"/>
        <v>515</v>
      </c>
      <c r="Z305" s="18">
        <f t="shared" si="61"/>
        <v>410</v>
      </c>
      <c r="AA305" s="18">
        <f t="shared" si="62"/>
        <v>355</v>
      </c>
    </row>
    <row r="306" spans="1:27" x14ac:dyDescent="0.25">
      <c r="A306" s="18" t="str">
        <f t="shared" si="63"/>
        <v>Kim Pearson</v>
      </c>
      <c r="B306" s="18">
        <f t="shared" si="64"/>
        <v>17</v>
      </c>
      <c r="C306" s="18" t="str">
        <f t="shared" si="65"/>
        <v>2022Kim Pearson17</v>
      </c>
      <c r="D306" s="12">
        <v>2022</v>
      </c>
      <c r="E306" t="s">
        <v>421</v>
      </c>
      <c r="F306">
        <v>519375</v>
      </c>
      <c r="G306" t="s">
        <v>314</v>
      </c>
      <c r="H306" s="15">
        <v>4</v>
      </c>
      <c r="I306" s="15">
        <v>4</v>
      </c>
      <c r="J306" t="s">
        <v>9</v>
      </c>
      <c r="K306" t="s">
        <v>10</v>
      </c>
      <c r="L306" s="6">
        <v>46</v>
      </c>
      <c r="M306" s="6">
        <v>89</v>
      </c>
      <c r="N306" s="6">
        <v>224</v>
      </c>
      <c r="O306" s="1">
        <v>10194.8024</v>
      </c>
      <c r="P306" s="1">
        <v>7162.7</v>
      </c>
      <c r="Q306" s="1">
        <v>1376</v>
      </c>
      <c r="R306" s="38">
        <f t="shared" si="53"/>
        <v>221.62613913043478</v>
      </c>
      <c r="S306" s="39">
        <f t="shared" si="54"/>
        <v>1.9347826086956521</v>
      </c>
      <c r="T306" s="39">
        <f t="shared" si="55"/>
        <v>2.5168539325842696</v>
      </c>
      <c r="U306" s="38">
        <f t="shared" si="56"/>
        <v>3032.1024000000007</v>
      </c>
      <c r="V306" s="40">
        <f t="shared" si="57"/>
        <v>0.29741649529175773</v>
      </c>
      <c r="W306" s="38">
        <f t="shared" si="58"/>
        <v>1656.1024000000007</v>
      </c>
      <c r="X306" s="40">
        <f t="shared" si="59"/>
        <v>0.16244575765391986</v>
      </c>
      <c r="Y306" s="18">
        <f t="shared" si="60"/>
        <v>525</v>
      </c>
      <c r="Z306" s="18">
        <f t="shared" si="61"/>
        <v>435</v>
      </c>
      <c r="AA306" s="18">
        <f t="shared" si="62"/>
        <v>382</v>
      </c>
    </row>
    <row r="307" spans="1:27" x14ac:dyDescent="0.25">
      <c r="A307" s="18" t="str">
        <f t="shared" si="63"/>
        <v>Kim Pearson</v>
      </c>
      <c r="B307" s="18">
        <f t="shared" si="64"/>
        <v>18</v>
      </c>
      <c r="C307" s="18" t="str">
        <f t="shared" si="65"/>
        <v>2022Kim Pearson18</v>
      </c>
      <c r="D307" s="12">
        <v>2022</v>
      </c>
      <c r="E307" t="s">
        <v>421</v>
      </c>
      <c r="F307">
        <v>250641</v>
      </c>
      <c r="G307" t="s">
        <v>297</v>
      </c>
      <c r="H307" s="15">
        <v>4</v>
      </c>
      <c r="I307" s="15">
        <v>4</v>
      </c>
      <c r="J307" t="s">
        <v>9</v>
      </c>
      <c r="K307" t="s">
        <v>10</v>
      </c>
      <c r="L307" s="6">
        <v>31</v>
      </c>
      <c r="M307" s="6">
        <v>73</v>
      </c>
      <c r="N307" s="6">
        <v>215</v>
      </c>
      <c r="O307" s="1">
        <v>10165.572</v>
      </c>
      <c r="P307" s="1">
        <v>7359.05</v>
      </c>
      <c r="Q307" s="1">
        <v>940.5</v>
      </c>
      <c r="R307" s="38">
        <f t="shared" si="53"/>
        <v>327.92167741935486</v>
      </c>
      <c r="S307" s="39">
        <f t="shared" si="54"/>
        <v>2.3548387096774195</v>
      </c>
      <c r="T307" s="39">
        <f t="shared" si="55"/>
        <v>2.9452054794520546</v>
      </c>
      <c r="U307" s="38">
        <f t="shared" si="56"/>
        <v>2806.5219999999999</v>
      </c>
      <c r="V307" s="40">
        <f t="shared" si="57"/>
        <v>0.27608107049952524</v>
      </c>
      <c r="W307" s="38">
        <f t="shared" si="58"/>
        <v>1866.0219999999999</v>
      </c>
      <c r="X307" s="40">
        <f t="shared" si="59"/>
        <v>0.18356291215093454</v>
      </c>
      <c r="Y307" s="18">
        <f t="shared" si="60"/>
        <v>526</v>
      </c>
      <c r="Z307" s="18">
        <f t="shared" si="61"/>
        <v>463</v>
      </c>
      <c r="AA307" s="18">
        <f t="shared" si="62"/>
        <v>368</v>
      </c>
    </row>
    <row r="308" spans="1:27" x14ac:dyDescent="0.25">
      <c r="A308" s="18" t="str">
        <f t="shared" si="63"/>
        <v>Kim Pearson</v>
      </c>
      <c r="B308" s="18">
        <f t="shared" si="64"/>
        <v>19</v>
      </c>
      <c r="C308" s="18" t="str">
        <f t="shared" si="65"/>
        <v>2022Kim Pearson19</v>
      </c>
      <c r="D308" s="12">
        <v>2022</v>
      </c>
      <c r="E308" t="s">
        <v>421</v>
      </c>
      <c r="F308">
        <v>469339</v>
      </c>
      <c r="G308" t="s">
        <v>123</v>
      </c>
      <c r="H308" s="15">
        <v>4</v>
      </c>
      <c r="I308" s="15">
        <v>3</v>
      </c>
      <c r="J308" t="s">
        <v>2</v>
      </c>
      <c r="K308" t="s">
        <v>10</v>
      </c>
      <c r="L308" s="6">
        <v>29</v>
      </c>
      <c r="M308" s="6">
        <v>72</v>
      </c>
      <c r="N308" s="6">
        <v>217</v>
      </c>
      <c r="O308" s="1">
        <v>9410.2639999999992</v>
      </c>
      <c r="P308" s="1">
        <v>6146.75</v>
      </c>
      <c r="Q308" s="1">
        <v>882.5</v>
      </c>
      <c r="R308" s="38">
        <f t="shared" si="53"/>
        <v>324.49186206896547</v>
      </c>
      <c r="S308" s="39">
        <f t="shared" si="54"/>
        <v>2.4827586206896552</v>
      </c>
      <c r="T308" s="39">
        <f t="shared" si="55"/>
        <v>3.0138888888888888</v>
      </c>
      <c r="U308" s="38">
        <f t="shared" si="56"/>
        <v>3263.5139999999992</v>
      </c>
      <c r="V308" s="40">
        <f t="shared" si="57"/>
        <v>0.34680366034364174</v>
      </c>
      <c r="W308" s="38">
        <f t="shared" si="58"/>
        <v>2381.0139999999992</v>
      </c>
      <c r="X308" s="40">
        <f t="shared" si="59"/>
        <v>0.25302308203042967</v>
      </c>
      <c r="Y308" s="18">
        <f t="shared" si="60"/>
        <v>557</v>
      </c>
      <c r="Z308" s="18">
        <f t="shared" si="61"/>
        <v>408</v>
      </c>
      <c r="AA308" s="18">
        <f t="shared" si="62"/>
        <v>321</v>
      </c>
    </row>
    <row r="309" spans="1:27" x14ac:dyDescent="0.25">
      <c r="A309" s="18" t="str">
        <f t="shared" si="63"/>
        <v>Kim Pearson</v>
      </c>
      <c r="B309" s="18">
        <f t="shared" si="64"/>
        <v>20</v>
      </c>
      <c r="C309" s="18" t="str">
        <f t="shared" si="65"/>
        <v>2022Kim Pearson20</v>
      </c>
      <c r="D309" s="12">
        <v>2022</v>
      </c>
      <c r="E309" t="s">
        <v>421</v>
      </c>
      <c r="F309">
        <v>316008</v>
      </c>
      <c r="G309" t="s">
        <v>104</v>
      </c>
      <c r="H309" s="15">
        <v>4</v>
      </c>
      <c r="I309" s="15">
        <v>1</v>
      </c>
      <c r="J309" t="s">
        <v>2</v>
      </c>
      <c r="K309" t="s">
        <v>10</v>
      </c>
      <c r="L309" s="6">
        <v>50</v>
      </c>
      <c r="M309" s="6">
        <v>104</v>
      </c>
      <c r="N309" s="6">
        <v>266</v>
      </c>
      <c r="O309" s="1">
        <v>8929.2780000000002</v>
      </c>
      <c r="P309" s="1">
        <v>7832.7</v>
      </c>
      <c r="Q309" s="1">
        <v>1503</v>
      </c>
      <c r="R309" s="38">
        <f t="shared" si="53"/>
        <v>178.58556000000002</v>
      </c>
      <c r="S309" s="39">
        <f t="shared" si="54"/>
        <v>2.08</v>
      </c>
      <c r="T309" s="39">
        <f t="shared" si="55"/>
        <v>2.5576923076923075</v>
      </c>
      <c r="U309" s="38">
        <f t="shared" si="56"/>
        <v>1096.5780000000004</v>
      </c>
      <c r="V309" s="40">
        <f t="shared" si="57"/>
        <v>0.1228070175438597</v>
      </c>
      <c r="W309" s="38">
        <f t="shared" si="58"/>
        <v>-406.42199999999957</v>
      </c>
      <c r="X309" s="40">
        <f t="shared" si="59"/>
        <v>-4.5515662072566174E-2</v>
      </c>
      <c r="Y309" s="18">
        <f t="shared" si="60"/>
        <v>575</v>
      </c>
      <c r="Z309" s="18">
        <f t="shared" si="61"/>
        <v>688</v>
      </c>
      <c r="AA309" s="18">
        <f t="shared" si="62"/>
        <v>924</v>
      </c>
    </row>
    <row r="310" spans="1:27" x14ac:dyDescent="0.25">
      <c r="A310" s="18" t="str">
        <f t="shared" si="63"/>
        <v>Kim Pearson</v>
      </c>
      <c r="B310" s="18">
        <f t="shared" si="64"/>
        <v>21</v>
      </c>
      <c r="C310" s="18" t="str">
        <f t="shared" si="65"/>
        <v>2022Kim Pearson21</v>
      </c>
      <c r="D310" s="12">
        <v>2022</v>
      </c>
      <c r="E310" t="s">
        <v>421</v>
      </c>
      <c r="F310">
        <v>733583</v>
      </c>
      <c r="G310" t="s">
        <v>197</v>
      </c>
      <c r="H310" s="15">
        <v>4</v>
      </c>
      <c r="I310" s="15">
        <v>4</v>
      </c>
      <c r="J310" t="s">
        <v>9</v>
      </c>
      <c r="K310" t="s">
        <v>10</v>
      </c>
      <c r="L310" s="6">
        <v>48</v>
      </c>
      <c r="M310" s="6">
        <v>84</v>
      </c>
      <c r="N310" s="6">
        <v>192</v>
      </c>
      <c r="O310" s="1">
        <v>8329.6640000000007</v>
      </c>
      <c r="P310" s="1">
        <v>5353.45</v>
      </c>
      <c r="Q310" s="1">
        <v>1428</v>
      </c>
      <c r="R310" s="38">
        <f t="shared" si="53"/>
        <v>173.53466666666668</v>
      </c>
      <c r="S310" s="39">
        <f t="shared" si="54"/>
        <v>1.75</v>
      </c>
      <c r="T310" s="39">
        <f t="shared" si="55"/>
        <v>2.2857142857142856</v>
      </c>
      <c r="U310" s="38">
        <f t="shared" si="56"/>
        <v>2976.2140000000009</v>
      </c>
      <c r="V310" s="40">
        <f t="shared" si="57"/>
        <v>0.35730300766033307</v>
      </c>
      <c r="W310" s="38">
        <f t="shared" si="58"/>
        <v>1548.2140000000009</v>
      </c>
      <c r="X310" s="40">
        <f t="shared" si="59"/>
        <v>0.18586752118692912</v>
      </c>
      <c r="Y310" s="18">
        <f t="shared" si="60"/>
        <v>604</v>
      </c>
      <c r="Z310" s="18">
        <f t="shared" si="61"/>
        <v>440</v>
      </c>
      <c r="AA310" s="18">
        <f t="shared" si="62"/>
        <v>395</v>
      </c>
    </row>
    <row r="311" spans="1:27" x14ac:dyDescent="0.25">
      <c r="A311" s="18" t="str">
        <f t="shared" si="63"/>
        <v>Kim Pearson</v>
      </c>
      <c r="B311" s="18">
        <f t="shared" si="64"/>
        <v>22</v>
      </c>
      <c r="C311" s="18" t="str">
        <f t="shared" si="65"/>
        <v>2022Kim Pearson22</v>
      </c>
      <c r="D311" s="12">
        <v>2022</v>
      </c>
      <c r="E311" t="s">
        <v>421</v>
      </c>
      <c r="F311">
        <v>104983</v>
      </c>
      <c r="G311" t="s">
        <v>8</v>
      </c>
      <c r="H311" s="15">
        <v>4</v>
      </c>
      <c r="I311" s="15">
        <v>4</v>
      </c>
      <c r="J311" t="s">
        <v>9</v>
      </c>
      <c r="K311" t="s">
        <v>10</v>
      </c>
      <c r="L311" s="6">
        <v>39</v>
      </c>
      <c r="M311" s="6">
        <v>94</v>
      </c>
      <c r="N311" s="6">
        <v>175</v>
      </c>
      <c r="O311" s="1">
        <v>8273.7999999999993</v>
      </c>
      <c r="P311" s="1">
        <v>5229.3999999999996</v>
      </c>
      <c r="Q311" s="1">
        <v>1185</v>
      </c>
      <c r="R311" s="38">
        <f t="shared" si="53"/>
        <v>212.14871794871792</v>
      </c>
      <c r="S311" s="39">
        <f t="shared" si="54"/>
        <v>2.4102564102564101</v>
      </c>
      <c r="T311" s="39">
        <f t="shared" si="55"/>
        <v>1.8617021276595744</v>
      </c>
      <c r="U311" s="38">
        <f t="shared" si="56"/>
        <v>3044.3999999999996</v>
      </c>
      <c r="V311" s="40">
        <f t="shared" si="57"/>
        <v>0.36795668254006625</v>
      </c>
      <c r="W311" s="38">
        <f t="shared" si="58"/>
        <v>1859.3999999999996</v>
      </c>
      <c r="X311" s="40">
        <f t="shared" si="59"/>
        <v>0.2247334960961106</v>
      </c>
      <c r="Y311" s="18">
        <f t="shared" si="60"/>
        <v>606</v>
      </c>
      <c r="Z311" s="18">
        <f t="shared" si="61"/>
        <v>432</v>
      </c>
      <c r="AA311" s="18">
        <f t="shared" si="62"/>
        <v>369</v>
      </c>
    </row>
    <row r="312" spans="1:27" x14ac:dyDescent="0.25">
      <c r="A312" s="18" t="str">
        <f t="shared" si="63"/>
        <v>Kim Pearson</v>
      </c>
      <c r="B312" s="18">
        <f t="shared" si="64"/>
        <v>23</v>
      </c>
      <c r="C312" s="18" t="str">
        <f t="shared" si="65"/>
        <v>2022Kim Pearson23</v>
      </c>
      <c r="D312" s="12">
        <v>2022</v>
      </c>
      <c r="E312" t="s">
        <v>421</v>
      </c>
      <c r="F312">
        <v>444980</v>
      </c>
      <c r="G312" t="s">
        <v>313</v>
      </c>
      <c r="H312" s="15">
        <v>4</v>
      </c>
      <c r="I312" s="15">
        <v>4</v>
      </c>
      <c r="J312" t="s">
        <v>9</v>
      </c>
      <c r="K312" t="s">
        <v>10</v>
      </c>
      <c r="L312" s="6">
        <v>35</v>
      </c>
      <c r="M312" s="6">
        <v>62</v>
      </c>
      <c r="N312" s="6">
        <v>170</v>
      </c>
      <c r="O312" s="1">
        <v>7758.31</v>
      </c>
      <c r="P312" s="1">
        <v>5906.15</v>
      </c>
      <c r="Q312" s="1">
        <v>1042</v>
      </c>
      <c r="R312" s="38">
        <f t="shared" si="53"/>
        <v>221.66600000000003</v>
      </c>
      <c r="S312" s="39">
        <f t="shared" si="54"/>
        <v>1.7714285714285714</v>
      </c>
      <c r="T312" s="39">
        <f t="shared" si="55"/>
        <v>2.7419354838709675</v>
      </c>
      <c r="U312" s="38">
        <f t="shared" si="56"/>
        <v>1852.1600000000008</v>
      </c>
      <c r="V312" s="40">
        <f t="shared" si="57"/>
        <v>0.23873240435094764</v>
      </c>
      <c r="W312" s="38">
        <f t="shared" si="58"/>
        <v>810.16000000000076</v>
      </c>
      <c r="X312" s="40">
        <f t="shared" si="59"/>
        <v>0.10442480385547893</v>
      </c>
      <c r="Y312" s="18">
        <f t="shared" si="60"/>
        <v>623</v>
      </c>
      <c r="Z312" s="18">
        <f t="shared" si="61"/>
        <v>576</v>
      </c>
      <c r="AA312" s="18">
        <f t="shared" si="62"/>
        <v>540</v>
      </c>
    </row>
    <row r="313" spans="1:27" x14ac:dyDescent="0.25">
      <c r="A313" s="18" t="str">
        <f t="shared" si="63"/>
        <v>Kim Pearson</v>
      </c>
      <c r="B313" s="18">
        <f t="shared" si="64"/>
        <v>24</v>
      </c>
      <c r="C313" s="18" t="str">
        <f t="shared" si="65"/>
        <v>2022Kim Pearson24</v>
      </c>
      <c r="D313" s="12">
        <v>2022</v>
      </c>
      <c r="E313" t="s">
        <v>421</v>
      </c>
      <c r="F313">
        <v>116138</v>
      </c>
      <c r="G313" t="s">
        <v>39</v>
      </c>
      <c r="H313" s="15">
        <v>4</v>
      </c>
      <c r="I313" s="15">
        <v>5</v>
      </c>
      <c r="J313" t="s">
        <v>2</v>
      </c>
      <c r="K313" t="s">
        <v>10</v>
      </c>
      <c r="L313" s="6">
        <v>32</v>
      </c>
      <c r="M313" s="6">
        <v>93</v>
      </c>
      <c r="N313" s="6">
        <v>258</v>
      </c>
      <c r="O313" s="1">
        <v>7344.5069999999996</v>
      </c>
      <c r="P313" s="1">
        <v>6442.55</v>
      </c>
      <c r="Q313" s="1">
        <v>987</v>
      </c>
      <c r="R313" s="38">
        <f t="shared" si="53"/>
        <v>229.51584374999999</v>
      </c>
      <c r="S313" s="39">
        <f t="shared" si="54"/>
        <v>2.90625</v>
      </c>
      <c r="T313" s="39">
        <f t="shared" si="55"/>
        <v>2.774193548387097</v>
      </c>
      <c r="U313" s="38">
        <f t="shared" si="56"/>
        <v>901.95699999999943</v>
      </c>
      <c r="V313" s="40">
        <f t="shared" si="57"/>
        <v>0.12280701754385957</v>
      </c>
      <c r="W313" s="38">
        <f t="shared" si="58"/>
        <v>-85.043000000000575</v>
      </c>
      <c r="X313" s="40">
        <f t="shared" si="59"/>
        <v>-1.1579129817699211E-2</v>
      </c>
      <c r="Y313" s="18">
        <f t="shared" si="60"/>
        <v>635</v>
      </c>
      <c r="Z313" s="18">
        <f t="shared" si="61"/>
        <v>742</v>
      </c>
      <c r="AA313" s="18">
        <f t="shared" si="62"/>
        <v>858</v>
      </c>
    </row>
    <row r="314" spans="1:27" x14ac:dyDescent="0.25">
      <c r="A314" s="18" t="str">
        <f t="shared" si="63"/>
        <v>Kim Pearson</v>
      </c>
      <c r="B314" s="18">
        <f t="shared" si="64"/>
        <v>25</v>
      </c>
      <c r="C314" s="18" t="str">
        <f t="shared" si="65"/>
        <v>2022Kim Pearson25</v>
      </c>
      <c r="D314" s="12">
        <v>2022</v>
      </c>
      <c r="E314" t="s">
        <v>421</v>
      </c>
      <c r="F314">
        <v>736536</v>
      </c>
      <c r="G314" t="s">
        <v>198</v>
      </c>
      <c r="H314" s="15">
        <v>4</v>
      </c>
      <c r="I314" s="15">
        <v>4</v>
      </c>
      <c r="J314" t="s">
        <v>9</v>
      </c>
      <c r="K314" t="s">
        <v>10</v>
      </c>
      <c r="L314" s="6">
        <v>12</v>
      </c>
      <c r="M314" s="6">
        <v>63</v>
      </c>
      <c r="N314" s="6">
        <v>187</v>
      </c>
      <c r="O314" s="1">
        <v>6970.55</v>
      </c>
      <c r="P314" s="1">
        <v>6970.55</v>
      </c>
      <c r="Q314" s="1">
        <v>396.5</v>
      </c>
      <c r="R314" s="38">
        <f t="shared" si="53"/>
        <v>580.87916666666672</v>
      </c>
      <c r="S314" s="39">
        <f t="shared" si="54"/>
        <v>5.25</v>
      </c>
      <c r="T314" s="39">
        <f t="shared" si="55"/>
        <v>2.9682539682539684</v>
      </c>
      <c r="U314" s="38">
        <f t="shared" si="56"/>
        <v>0</v>
      </c>
      <c r="V314" s="40">
        <f t="shared" si="57"/>
        <v>0</v>
      </c>
      <c r="W314" s="38">
        <f t="shared" si="58"/>
        <v>-396.5</v>
      </c>
      <c r="X314" s="40">
        <f t="shared" si="59"/>
        <v>-5.6882168551979397E-2</v>
      </c>
      <c r="Y314" s="18">
        <f t="shared" si="60"/>
        <v>651</v>
      </c>
      <c r="Z314" s="18">
        <f t="shared" si="61"/>
        <v>972</v>
      </c>
      <c r="AA314" s="18">
        <f t="shared" si="62"/>
        <v>923</v>
      </c>
    </row>
    <row r="315" spans="1:27" x14ac:dyDescent="0.25">
      <c r="A315" s="18" t="str">
        <f t="shared" si="63"/>
        <v>Kim Pearson</v>
      </c>
      <c r="B315" s="18">
        <f t="shared" si="64"/>
        <v>26</v>
      </c>
      <c r="C315" s="18" t="str">
        <f t="shared" si="65"/>
        <v>2022Kim Pearson26</v>
      </c>
      <c r="D315" s="12">
        <v>2022</v>
      </c>
      <c r="E315" t="s">
        <v>421</v>
      </c>
      <c r="F315">
        <v>270575</v>
      </c>
      <c r="G315" t="s">
        <v>68</v>
      </c>
      <c r="H315" s="15">
        <v>4</v>
      </c>
      <c r="I315" s="15">
        <v>4</v>
      </c>
      <c r="J315" t="s">
        <v>9</v>
      </c>
      <c r="K315" t="s">
        <v>10</v>
      </c>
      <c r="L315" s="6">
        <v>46</v>
      </c>
      <c r="M315" s="6">
        <v>64</v>
      </c>
      <c r="N315" s="6">
        <v>163</v>
      </c>
      <c r="O315" s="1">
        <v>6426.259</v>
      </c>
      <c r="P315" s="1">
        <v>4695</v>
      </c>
      <c r="Q315" s="1">
        <v>1352</v>
      </c>
      <c r="R315" s="38">
        <f t="shared" si="53"/>
        <v>139.70128260869566</v>
      </c>
      <c r="S315" s="39">
        <f t="shared" si="54"/>
        <v>1.3913043478260869</v>
      </c>
      <c r="T315" s="39">
        <f t="shared" si="55"/>
        <v>2.546875</v>
      </c>
      <c r="U315" s="38">
        <f t="shared" si="56"/>
        <v>1731.259</v>
      </c>
      <c r="V315" s="40">
        <f t="shared" si="57"/>
        <v>0.26940386311849551</v>
      </c>
      <c r="W315" s="38">
        <f t="shared" si="58"/>
        <v>379.25900000000001</v>
      </c>
      <c r="X315" s="40">
        <f t="shared" si="59"/>
        <v>5.9017073541542599E-2</v>
      </c>
      <c r="Y315" s="18">
        <f t="shared" si="60"/>
        <v>669</v>
      </c>
      <c r="Z315" s="18">
        <f t="shared" si="61"/>
        <v>595</v>
      </c>
      <c r="AA315" s="18">
        <f t="shared" si="62"/>
        <v>658</v>
      </c>
    </row>
    <row r="316" spans="1:27" x14ac:dyDescent="0.25">
      <c r="A316" s="18" t="str">
        <f t="shared" si="63"/>
        <v>Kim Pearson</v>
      </c>
      <c r="B316" s="18">
        <f t="shared" si="64"/>
        <v>27</v>
      </c>
      <c r="C316" s="18" t="str">
        <f t="shared" si="65"/>
        <v>2022Kim Pearson27</v>
      </c>
      <c r="D316" s="12">
        <v>2022</v>
      </c>
      <c r="E316" t="s">
        <v>421</v>
      </c>
      <c r="F316">
        <v>427110</v>
      </c>
      <c r="G316" t="s">
        <v>353</v>
      </c>
      <c r="H316" s="15">
        <v>4</v>
      </c>
      <c r="I316" s="15">
        <v>4</v>
      </c>
      <c r="J316" t="s">
        <v>9</v>
      </c>
      <c r="K316" t="s">
        <v>10</v>
      </c>
      <c r="L316" s="6">
        <v>36</v>
      </c>
      <c r="M316" s="6">
        <v>54</v>
      </c>
      <c r="N316" s="6">
        <v>169</v>
      </c>
      <c r="O316" s="1">
        <v>6259.9031999999997</v>
      </c>
      <c r="P316" s="1">
        <v>4221.45</v>
      </c>
      <c r="Q316" s="1">
        <v>1062</v>
      </c>
      <c r="R316" s="38">
        <f t="shared" si="53"/>
        <v>173.8862</v>
      </c>
      <c r="S316" s="39">
        <f t="shared" si="54"/>
        <v>1.5</v>
      </c>
      <c r="T316" s="39">
        <f t="shared" si="55"/>
        <v>3.1296296296296298</v>
      </c>
      <c r="U316" s="38">
        <f t="shared" si="56"/>
        <v>2038.4531999999999</v>
      </c>
      <c r="V316" s="40">
        <f t="shared" si="57"/>
        <v>0.32563653699948586</v>
      </c>
      <c r="W316" s="38">
        <f t="shared" si="58"/>
        <v>976.45319999999992</v>
      </c>
      <c r="X316" s="40">
        <f t="shared" si="59"/>
        <v>0.15598535133897917</v>
      </c>
      <c r="Y316" s="18">
        <f t="shared" si="60"/>
        <v>674</v>
      </c>
      <c r="Z316" s="18">
        <f t="shared" si="61"/>
        <v>545</v>
      </c>
      <c r="AA316" s="18">
        <f t="shared" si="62"/>
        <v>506</v>
      </c>
    </row>
    <row r="317" spans="1:27" x14ac:dyDescent="0.25">
      <c r="A317" s="18" t="str">
        <f t="shared" si="63"/>
        <v>Kim Pearson</v>
      </c>
      <c r="B317" s="18">
        <f t="shared" si="64"/>
        <v>28</v>
      </c>
      <c r="C317" s="18" t="str">
        <f t="shared" si="65"/>
        <v>2022Kim Pearson28</v>
      </c>
      <c r="D317" s="12">
        <v>2022</v>
      </c>
      <c r="E317" t="s">
        <v>421</v>
      </c>
      <c r="F317">
        <v>352289</v>
      </c>
      <c r="G317" t="s">
        <v>387</v>
      </c>
      <c r="H317" s="15">
        <v>4</v>
      </c>
      <c r="I317" s="15">
        <v>4</v>
      </c>
      <c r="J317" t="s">
        <v>9</v>
      </c>
      <c r="K317" t="s">
        <v>10</v>
      </c>
      <c r="L317" s="6">
        <v>12</v>
      </c>
      <c r="M317" s="6">
        <v>32</v>
      </c>
      <c r="N317" s="6">
        <v>119</v>
      </c>
      <c r="O317" s="1">
        <v>6036.6480000000001</v>
      </c>
      <c r="P317" s="1">
        <v>4177.8</v>
      </c>
      <c r="Q317" s="1">
        <v>368</v>
      </c>
      <c r="R317" s="38">
        <f t="shared" si="53"/>
        <v>503.05400000000003</v>
      </c>
      <c r="S317" s="39">
        <f t="shared" si="54"/>
        <v>2.6666666666666665</v>
      </c>
      <c r="T317" s="39">
        <f t="shared" si="55"/>
        <v>3.71875</v>
      </c>
      <c r="U317" s="38">
        <f t="shared" si="56"/>
        <v>1858.848</v>
      </c>
      <c r="V317" s="40">
        <f t="shared" si="57"/>
        <v>0.30792718077979697</v>
      </c>
      <c r="W317" s="38">
        <f t="shared" si="58"/>
        <v>1490.848</v>
      </c>
      <c r="X317" s="40">
        <f t="shared" si="59"/>
        <v>0.24696619713456872</v>
      </c>
      <c r="Y317" s="18">
        <f t="shared" si="60"/>
        <v>683</v>
      </c>
      <c r="Z317" s="18">
        <f t="shared" si="61"/>
        <v>574</v>
      </c>
      <c r="AA317" s="18">
        <f t="shared" si="62"/>
        <v>405</v>
      </c>
    </row>
    <row r="318" spans="1:27" x14ac:dyDescent="0.25">
      <c r="A318" s="18" t="str">
        <f t="shared" si="63"/>
        <v>Kim Pearson</v>
      </c>
      <c r="B318" s="18">
        <f t="shared" si="64"/>
        <v>29</v>
      </c>
      <c r="C318" s="18" t="str">
        <f t="shared" si="65"/>
        <v>2022Kim Pearson29</v>
      </c>
      <c r="D318" s="12">
        <v>2022</v>
      </c>
      <c r="E318" t="s">
        <v>421</v>
      </c>
      <c r="F318">
        <v>758545</v>
      </c>
      <c r="G318" t="s">
        <v>207</v>
      </c>
      <c r="H318" s="15">
        <v>4</v>
      </c>
      <c r="I318" s="15">
        <v>4</v>
      </c>
      <c r="J318" t="s">
        <v>9</v>
      </c>
      <c r="K318" t="s">
        <v>10</v>
      </c>
      <c r="L318" s="6">
        <v>23</v>
      </c>
      <c r="M318" s="6">
        <v>35</v>
      </c>
      <c r="N318" s="6">
        <v>125</v>
      </c>
      <c r="O318" s="1">
        <v>5512.86</v>
      </c>
      <c r="P318" s="1">
        <v>4034.65</v>
      </c>
      <c r="Q318" s="1">
        <v>679</v>
      </c>
      <c r="R318" s="38">
        <f t="shared" si="53"/>
        <v>239.68956521739128</v>
      </c>
      <c r="S318" s="39">
        <f t="shared" si="54"/>
        <v>1.5217391304347827</v>
      </c>
      <c r="T318" s="39">
        <f t="shared" si="55"/>
        <v>3.5714285714285716</v>
      </c>
      <c r="U318" s="38">
        <f t="shared" si="56"/>
        <v>1478.2099999999996</v>
      </c>
      <c r="V318" s="40">
        <f t="shared" si="57"/>
        <v>0.26813849798471207</v>
      </c>
      <c r="W318" s="38">
        <f t="shared" si="58"/>
        <v>799.20999999999958</v>
      </c>
      <c r="X318" s="40">
        <f t="shared" si="59"/>
        <v>0.14497193834053462</v>
      </c>
      <c r="Y318" s="18">
        <f t="shared" si="60"/>
        <v>706</v>
      </c>
      <c r="Z318" s="18">
        <f t="shared" si="61"/>
        <v>633</v>
      </c>
      <c r="AA318" s="18">
        <f t="shared" si="62"/>
        <v>542</v>
      </c>
    </row>
    <row r="319" spans="1:27" x14ac:dyDescent="0.25">
      <c r="A319" s="18" t="str">
        <f t="shared" si="63"/>
        <v>Kim Pearson</v>
      </c>
      <c r="B319" s="18">
        <f t="shared" si="64"/>
        <v>30</v>
      </c>
      <c r="C319" s="18" t="str">
        <f t="shared" si="65"/>
        <v>2022Kim Pearson30</v>
      </c>
      <c r="D319" s="12">
        <v>2022</v>
      </c>
      <c r="E319" t="s">
        <v>421</v>
      </c>
      <c r="F319">
        <v>601052</v>
      </c>
      <c r="G319" t="s">
        <v>319</v>
      </c>
      <c r="H319" s="15">
        <v>4</v>
      </c>
      <c r="I319" s="15">
        <v>4</v>
      </c>
      <c r="J319" t="s">
        <v>9</v>
      </c>
      <c r="K319" t="s">
        <v>10</v>
      </c>
      <c r="L319" s="6">
        <v>16</v>
      </c>
      <c r="M319" s="6">
        <v>38</v>
      </c>
      <c r="N319" s="6">
        <v>101</v>
      </c>
      <c r="O319" s="1">
        <v>5265.5919999999996</v>
      </c>
      <c r="P319" s="1">
        <v>3244.1</v>
      </c>
      <c r="Q319" s="1">
        <v>486</v>
      </c>
      <c r="R319" s="38">
        <f t="shared" si="53"/>
        <v>329.09949999999998</v>
      </c>
      <c r="S319" s="39">
        <f t="shared" si="54"/>
        <v>2.375</v>
      </c>
      <c r="T319" s="39">
        <f t="shared" si="55"/>
        <v>2.6578947368421053</v>
      </c>
      <c r="U319" s="38">
        <f t="shared" si="56"/>
        <v>2021.4919999999997</v>
      </c>
      <c r="V319" s="40">
        <f t="shared" si="57"/>
        <v>0.38390593118494554</v>
      </c>
      <c r="W319" s="38">
        <f t="shared" si="58"/>
        <v>1535.4919999999997</v>
      </c>
      <c r="X319" s="40">
        <f t="shared" si="59"/>
        <v>0.29160861684688061</v>
      </c>
      <c r="Y319" s="18">
        <f t="shared" si="60"/>
        <v>721</v>
      </c>
      <c r="Z319" s="18">
        <f t="shared" si="61"/>
        <v>548</v>
      </c>
      <c r="AA319" s="18">
        <f t="shared" si="62"/>
        <v>398</v>
      </c>
    </row>
    <row r="320" spans="1:27" x14ac:dyDescent="0.25">
      <c r="A320" s="18" t="str">
        <f t="shared" si="63"/>
        <v>Kim Pearson</v>
      </c>
      <c r="B320" s="18">
        <f t="shared" si="64"/>
        <v>31</v>
      </c>
      <c r="C320" s="18" t="str">
        <f t="shared" si="65"/>
        <v>2022Kim Pearson31</v>
      </c>
      <c r="D320" s="12">
        <v>2022</v>
      </c>
      <c r="E320" t="s">
        <v>421</v>
      </c>
      <c r="F320">
        <v>315225</v>
      </c>
      <c r="G320" t="s">
        <v>306</v>
      </c>
      <c r="H320" s="15">
        <v>4</v>
      </c>
      <c r="I320" s="15">
        <v>4</v>
      </c>
      <c r="J320" t="s">
        <v>9</v>
      </c>
      <c r="K320" t="s">
        <v>10</v>
      </c>
      <c r="L320" s="6">
        <v>18</v>
      </c>
      <c r="M320" s="6">
        <v>45</v>
      </c>
      <c r="N320" s="6">
        <v>99</v>
      </c>
      <c r="O320" s="1">
        <v>5021.8069999999998</v>
      </c>
      <c r="P320" s="1">
        <v>3885.6</v>
      </c>
      <c r="Q320" s="1">
        <v>548.5</v>
      </c>
      <c r="R320" s="38">
        <f t="shared" si="53"/>
        <v>278.98927777777777</v>
      </c>
      <c r="S320" s="39">
        <f t="shared" si="54"/>
        <v>2.5</v>
      </c>
      <c r="T320" s="39">
        <f t="shared" si="55"/>
        <v>2.2000000000000002</v>
      </c>
      <c r="U320" s="38">
        <f t="shared" si="56"/>
        <v>1136.2069999999999</v>
      </c>
      <c r="V320" s="40">
        <f t="shared" si="57"/>
        <v>0.22625461313029352</v>
      </c>
      <c r="W320" s="38">
        <f t="shared" si="58"/>
        <v>587.70699999999988</v>
      </c>
      <c r="X320" s="40">
        <f t="shared" si="59"/>
        <v>0.11703098107912151</v>
      </c>
      <c r="Y320" s="18">
        <f t="shared" si="60"/>
        <v>732</v>
      </c>
      <c r="Z320" s="18">
        <f t="shared" si="61"/>
        <v>678</v>
      </c>
      <c r="AA320" s="18">
        <f t="shared" si="62"/>
        <v>600</v>
      </c>
    </row>
    <row r="321" spans="1:27" x14ac:dyDescent="0.25">
      <c r="A321" s="18" t="str">
        <f t="shared" si="63"/>
        <v>Kim Pearson</v>
      </c>
      <c r="B321" s="18">
        <f t="shared" si="64"/>
        <v>32</v>
      </c>
      <c r="C321" s="18" t="str">
        <f t="shared" si="65"/>
        <v>2022Kim Pearson32</v>
      </c>
      <c r="D321" s="12">
        <v>2022</v>
      </c>
      <c r="E321" t="s">
        <v>421</v>
      </c>
      <c r="F321">
        <v>726602</v>
      </c>
      <c r="G321" t="s">
        <v>191</v>
      </c>
      <c r="H321" s="15">
        <v>4</v>
      </c>
      <c r="I321" s="15">
        <v>4</v>
      </c>
      <c r="J321" t="s">
        <v>9</v>
      </c>
      <c r="K321" t="s">
        <v>10</v>
      </c>
      <c r="L321" s="6">
        <v>29</v>
      </c>
      <c r="M321" s="6">
        <v>43</v>
      </c>
      <c r="N321" s="6">
        <v>124</v>
      </c>
      <c r="O321" s="1">
        <v>4433.9023999999999</v>
      </c>
      <c r="P321" s="1">
        <v>2847.8</v>
      </c>
      <c r="Q321" s="1">
        <v>855</v>
      </c>
      <c r="R321" s="38">
        <f t="shared" si="53"/>
        <v>152.89318620689656</v>
      </c>
      <c r="S321" s="39">
        <f t="shared" si="54"/>
        <v>1.4827586206896552</v>
      </c>
      <c r="T321" s="39">
        <f t="shared" si="55"/>
        <v>2.8837209302325579</v>
      </c>
      <c r="U321" s="38">
        <f t="shared" si="56"/>
        <v>1586.1023999999998</v>
      </c>
      <c r="V321" s="40">
        <f t="shared" si="57"/>
        <v>0.35772154118683347</v>
      </c>
      <c r="W321" s="38">
        <f t="shared" si="58"/>
        <v>731.10239999999976</v>
      </c>
      <c r="X321" s="40">
        <f t="shared" si="59"/>
        <v>0.16488915046934721</v>
      </c>
      <c r="Y321" s="18">
        <f t="shared" si="60"/>
        <v>757</v>
      </c>
      <c r="Z321" s="18">
        <f t="shared" si="61"/>
        <v>617</v>
      </c>
      <c r="AA321" s="18">
        <f t="shared" si="62"/>
        <v>559</v>
      </c>
    </row>
    <row r="322" spans="1:27" x14ac:dyDescent="0.25">
      <c r="A322" s="18" t="str">
        <f t="shared" si="63"/>
        <v>Kim Pearson</v>
      </c>
      <c r="B322" s="18">
        <f t="shared" si="64"/>
        <v>33</v>
      </c>
      <c r="C322" s="18" t="str">
        <f t="shared" si="65"/>
        <v>2022Kim Pearson33</v>
      </c>
      <c r="D322" s="12">
        <v>2022</v>
      </c>
      <c r="E322" t="s">
        <v>421</v>
      </c>
      <c r="F322">
        <v>916061</v>
      </c>
      <c r="G322" t="s">
        <v>255</v>
      </c>
      <c r="H322" s="15">
        <v>4</v>
      </c>
      <c r="I322" s="15">
        <v>4</v>
      </c>
      <c r="J322" t="s">
        <v>9</v>
      </c>
      <c r="K322" t="s">
        <v>10</v>
      </c>
      <c r="L322" s="6">
        <v>25</v>
      </c>
      <c r="M322" s="6">
        <v>43</v>
      </c>
      <c r="N322" s="6">
        <v>86</v>
      </c>
      <c r="O322" s="1">
        <v>4231.5407999999998</v>
      </c>
      <c r="P322" s="1">
        <v>2989.35</v>
      </c>
      <c r="Q322" s="1">
        <v>743</v>
      </c>
      <c r="R322" s="38">
        <f t="shared" ref="R322:R385" si="66">O322/L322</f>
        <v>169.26163199999999</v>
      </c>
      <c r="S322" s="39">
        <f t="shared" ref="S322:S385" si="67">M322/L322</f>
        <v>1.72</v>
      </c>
      <c r="T322" s="39">
        <f t="shared" ref="T322:T385" si="68">N322/M322</f>
        <v>2</v>
      </c>
      <c r="U322" s="38">
        <f t="shared" ref="U322:U385" si="69">O322-P322</f>
        <v>1242.1907999999999</v>
      </c>
      <c r="V322" s="40">
        <f t="shared" ref="V322:V385" si="70">U322/O322</f>
        <v>0.2935551986170144</v>
      </c>
      <c r="W322" s="38">
        <f t="shared" ref="W322:W385" si="71">O322-P322-Q322</f>
        <v>499.19079999999985</v>
      </c>
      <c r="X322" s="40">
        <f t="shared" ref="X322:X385" si="72">W322/O322</f>
        <v>0.11796903860645747</v>
      </c>
      <c r="Y322" s="18">
        <f t="shared" ref="Y322:Y385" si="73">RANK(O322,O:O)</f>
        <v>764</v>
      </c>
      <c r="Z322" s="18">
        <f t="shared" ref="Z322:Z385" si="74">RANK(U322,U:U)</f>
        <v>662</v>
      </c>
      <c r="AA322" s="18">
        <f t="shared" ref="AA322:AA385" si="75">RANK(W322,W:W)</f>
        <v>614</v>
      </c>
    </row>
    <row r="323" spans="1:27" x14ac:dyDescent="0.25">
      <c r="A323" s="18" t="str">
        <f t="shared" ref="A323:A386" si="76">E323</f>
        <v>Kim Pearson</v>
      </c>
      <c r="B323" s="18">
        <f t="shared" ref="B323:B386" si="77">IF(A322&lt;&gt;A323,1,B322+1)</f>
        <v>34</v>
      </c>
      <c r="C323" s="18" t="str">
        <f t="shared" ref="C323:C386" si="78">D323&amp;A323&amp;B323</f>
        <v>2022Kim Pearson34</v>
      </c>
      <c r="D323" s="12">
        <v>2022</v>
      </c>
      <c r="E323" t="s">
        <v>421</v>
      </c>
      <c r="F323">
        <v>668464</v>
      </c>
      <c r="G323" t="s">
        <v>370</v>
      </c>
      <c r="H323" s="15">
        <v>4</v>
      </c>
      <c r="I323" s="15">
        <v>4</v>
      </c>
      <c r="J323" t="s">
        <v>9</v>
      </c>
      <c r="K323" t="s">
        <v>10</v>
      </c>
      <c r="L323" s="6">
        <v>27</v>
      </c>
      <c r="M323" s="6">
        <v>36</v>
      </c>
      <c r="N323" s="6">
        <v>93</v>
      </c>
      <c r="O323" s="1">
        <v>4150.4560000000001</v>
      </c>
      <c r="P323" s="1">
        <v>2695.2</v>
      </c>
      <c r="Q323" s="1">
        <v>792</v>
      </c>
      <c r="R323" s="38">
        <f t="shared" si="66"/>
        <v>153.7205925925926</v>
      </c>
      <c r="S323" s="39">
        <f t="shared" si="67"/>
        <v>1.3333333333333333</v>
      </c>
      <c r="T323" s="39">
        <f t="shared" si="68"/>
        <v>2.5833333333333335</v>
      </c>
      <c r="U323" s="38">
        <f t="shared" si="69"/>
        <v>1455.2560000000003</v>
      </c>
      <c r="V323" s="40">
        <f t="shared" si="70"/>
        <v>0.35062556981690696</v>
      </c>
      <c r="W323" s="38">
        <f t="shared" si="71"/>
        <v>663.25600000000031</v>
      </c>
      <c r="X323" s="40">
        <f t="shared" si="72"/>
        <v>0.1598031637969419</v>
      </c>
      <c r="Y323" s="18">
        <f t="shared" si="73"/>
        <v>765</v>
      </c>
      <c r="Z323" s="18">
        <f t="shared" si="74"/>
        <v>637</v>
      </c>
      <c r="AA323" s="18">
        <f t="shared" si="75"/>
        <v>574</v>
      </c>
    </row>
    <row r="324" spans="1:27" x14ac:dyDescent="0.25">
      <c r="A324" s="18" t="str">
        <f t="shared" si="76"/>
        <v>Kim Pearson</v>
      </c>
      <c r="B324" s="18">
        <f t="shared" si="77"/>
        <v>35</v>
      </c>
      <c r="C324" s="18" t="str">
        <f t="shared" si="78"/>
        <v>2022Kim Pearson35</v>
      </c>
      <c r="D324" s="12">
        <v>2022</v>
      </c>
      <c r="E324" t="s">
        <v>421</v>
      </c>
      <c r="F324">
        <v>143836</v>
      </c>
      <c r="G324" t="s">
        <v>87</v>
      </c>
      <c r="H324" s="15">
        <v>4</v>
      </c>
      <c r="I324" s="15">
        <v>2</v>
      </c>
      <c r="J324" t="s">
        <v>2</v>
      </c>
      <c r="K324" t="s">
        <v>10</v>
      </c>
      <c r="L324" s="6">
        <v>40</v>
      </c>
      <c r="M324" s="6">
        <v>49</v>
      </c>
      <c r="N324" s="6">
        <v>94</v>
      </c>
      <c r="O324" s="1">
        <v>4032.84</v>
      </c>
      <c r="P324" s="1">
        <v>3360.7</v>
      </c>
      <c r="Q324" s="1">
        <v>1169</v>
      </c>
      <c r="R324" s="38">
        <f t="shared" si="66"/>
        <v>100.821</v>
      </c>
      <c r="S324" s="39">
        <f t="shared" si="67"/>
        <v>1.2250000000000001</v>
      </c>
      <c r="T324" s="39">
        <f t="shared" si="68"/>
        <v>1.9183673469387754</v>
      </c>
      <c r="U324" s="38">
        <f t="shared" si="69"/>
        <v>672.14000000000033</v>
      </c>
      <c r="V324" s="40">
        <f t="shared" si="70"/>
        <v>0.16666666666666674</v>
      </c>
      <c r="W324" s="38">
        <f t="shared" si="71"/>
        <v>-496.85999999999967</v>
      </c>
      <c r="X324" s="40">
        <f t="shared" si="72"/>
        <v>-0.12320349927098513</v>
      </c>
      <c r="Y324" s="18">
        <f t="shared" si="73"/>
        <v>774</v>
      </c>
      <c r="Z324" s="18">
        <f t="shared" si="74"/>
        <v>801</v>
      </c>
      <c r="AA324" s="18">
        <f t="shared" si="75"/>
        <v>931</v>
      </c>
    </row>
    <row r="325" spans="1:27" x14ac:dyDescent="0.25">
      <c r="A325" s="18" t="str">
        <f t="shared" si="76"/>
        <v>Kim Pearson</v>
      </c>
      <c r="B325" s="18">
        <f t="shared" si="77"/>
        <v>36</v>
      </c>
      <c r="C325" s="18" t="str">
        <f t="shared" si="78"/>
        <v>2022Kim Pearson36</v>
      </c>
      <c r="D325" s="12">
        <v>2022</v>
      </c>
      <c r="E325" t="s">
        <v>421</v>
      </c>
      <c r="F325">
        <v>310640</v>
      </c>
      <c r="G325" t="s">
        <v>77</v>
      </c>
      <c r="H325" s="15">
        <v>4</v>
      </c>
      <c r="I325" s="15">
        <v>4</v>
      </c>
      <c r="J325" t="s">
        <v>9</v>
      </c>
      <c r="K325" t="s">
        <v>10</v>
      </c>
      <c r="L325" s="6">
        <v>21</v>
      </c>
      <c r="M325" s="6">
        <v>30</v>
      </c>
      <c r="N325" s="6">
        <v>79</v>
      </c>
      <c r="O325" s="1">
        <v>3907.3679999999999</v>
      </c>
      <c r="P325" s="1">
        <v>2316.75</v>
      </c>
      <c r="Q325" s="1">
        <v>618</v>
      </c>
      <c r="R325" s="38">
        <f t="shared" si="66"/>
        <v>186.06514285714286</v>
      </c>
      <c r="S325" s="39">
        <f t="shared" si="67"/>
        <v>1.4285714285714286</v>
      </c>
      <c r="T325" s="39">
        <f t="shared" si="68"/>
        <v>2.6333333333333333</v>
      </c>
      <c r="U325" s="38">
        <f t="shared" si="69"/>
        <v>1590.6179999999999</v>
      </c>
      <c r="V325" s="40">
        <f t="shared" si="70"/>
        <v>0.40708169796138988</v>
      </c>
      <c r="W325" s="38">
        <f t="shared" si="71"/>
        <v>972.61799999999994</v>
      </c>
      <c r="X325" s="40">
        <f t="shared" si="72"/>
        <v>0.24891896540075056</v>
      </c>
      <c r="Y325" s="18">
        <f t="shared" si="73"/>
        <v>782</v>
      </c>
      <c r="Z325" s="18">
        <f t="shared" si="74"/>
        <v>616</v>
      </c>
      <c r="AA325" s="18">
        <f t="shared" si="75"/>
        <v>507</v>
      </c>
    </row>
    <row r="326" spans="1:27" x14ac:dyDescent="0.25">
      <c r="A326" s="18" t="str">
        <f t="shared" si="76"/>
        <v>Kim Pearson</v>
      </c>
      <c r="B326" s="18">
        <f t="shared" si="77"/>
        <v>37</v>
      </c>
      <c r="C326" s="18" t="str">
        <f t="shared" si="78"/>
        <v>2022Kim Pearson37</v>
      </c>
      <c r="D326" s="12">
        <v>2022</v>
      </c>
      <c r="E326" t="s">
        <v>421</v>
      </c>
      <c r="F326">
        <v>623397</v>
      </c>
      <c r="G326" t="s">
        <v>160</v>
      </c>
      <c r="H326" s="15">
        <v>4</v>
      </c>
      <c r="I326" s="15">
        <v>5</v>
      </c>
      <c r="J326" t="s">
        <v>2</v>
      </c>
      <c r="K326" t="s">
        <v>10</v>
      </c>
      <c r="L326" s="6">
        <v>15</v>
      </c>
      <c r="M326" s="6">
        <v>40</v>
      </c>
      <c r="N326" s="6">
        <v>77</v>
      </c>
      <c r="O326" s="1">
        <v>3658.9994999999999</v>
      </c>
      <c r="P326" s="1">
        <v>3028</v>
      </c>
      <c r="Q326" s="1">
        <v>459.5</v>
      </c>
      <c r="R326" s="38">
        <f t="shared" si="66"/>
        <v>243.9333</v>
      </c>
      <c r="S326" s="39">
        <f t="shared" si="67"/>
        <v>2.6666666666666665</v>
      </c>
      <c r="T326" s="39">
        <f t="shared" si="68"/>
        <v>1.925</v>
      </c>
      <c r="U326" s="38">
        <f t="shared" si="69"/>
        <v>630.9994999999999</v>
      </c>
      <c r="V326" s="40">
        <f t="shared" si="70"/>
        <v>0.17245137639401151</v>
      </c>
      <c r="W326" s="38">
        <f t="shared" si="71"/>
        <v>171.4994999999999</v>
      </c>
      <c r="X326" s="40">
        <f t="shared" si="72"/>
        <v>4.6870599463049917E-2</v>
      </c>
      <c r="Y326" s="18">
        <f t="shared" si="73"/>
        <v>791</v>
      </c>
      <c r="Z326" s="18">
        <f t="shared" si="74"/>
        <v>815</v>
      </c>
      <c r="AA326" s="18">
        <f t="shared" si="75"/>
        <v>738</v>
      </c>
    </row>
    <row r="327" spans="1:27" x14ac:dyDescent="0.25">
      <c r="A327" s="18" t="str">
        <f t="shared" si="76"/>
        <v>Kim Pearson</v>
      </c>
      <c r="B327" s="18">
        <f t="shared" si="77"/>
        <v>38</v>
      </c>
      <c r="C327" s="18" t="str">
        <f t="shared" si="78"/>
        <v>2022Kim Pearson38</v>
      </c>
      <c r="D327" s="12">
        <v>2022</v>
      </c>
      <c r="E327" t="s">
        <v>421</v>
      </c>
      <c r="F327">
        <v>129543</v>
      </c>
      <c r="G327" t="s">
        <v>19</v>
      </c>
      <c r="H327" s="15">
        <v>4</v>
      </c>
      <c r="I327" s="15">
        <v>4</v>
      </c>
      <c r="J327" t="s">
        <v>9</v>
      </c>
      <c r="K327" t="s">
        <v>10</v>
      </c>
      <c r="L327" s="6">
        <v>10</v>
      </c>
      <c r="M327" s="6">
        <v>30</v>
      </c>
      <c r="N327" s="6">
        <v>80</v>
      </c>
      <c r="O327" s="1">
        <v>3636.96</v>
      </c>
      <c r="P327" s="1">
        <v>2130.4499999999998</v>
      </c>
      <c r="Q327" s="1">
        <v>309.5</v>
      </c>
      <c r="R327" s="38">
        <f t="shared" si="66"/>
        <v>363.69600000000003</v>
      </c>
      <c r="S327" s="39">
        <f t="shared" si="67"/>
        <v>3</v>
      </c>
      <c r="T327" s="39">
        <f t="shared" si="68"/>
        <v>2.6666666666666665</v>
      </c>
      <c r="U327" s="38">
        <f t="shared" si="69"/>
        <v>1506.5100000000002</v>
      </c>
      <c r="V327" s="40">
        <f t="shared" si="70"/>
        <v>0.4142223175399235</v>
      </c>
      <c r="W327" s="38">
        <f t="shared" si="71"/>
        <v>1197.0100000000002</v>
      </c>
      <c r="X327" s="40">
        <f t="shared" si="72"/>
        <v>0.32912377370111306</v>
      </c>
      <c r="Y327" s="18">
        <f t="shared" si="73"/>
        <v>794</v>
      </c>
      <c r="Z327" s="18">
        <f t="shared" si="74"/>
        <v>632</v>
      </c>
      <c r="AA327" s="18">
        <f t="shared" si="75"/>
        <v>460</v>
      </c>
    </row>
    <row r="328" spans="1:27" x14ac:dyDescent="0.25">
      <c r="A328" s="18" t="str">
        <f t="shared" si="76"/>
        <v>Kim Pearson</v>
      </c>
      <c r="B328" s="18">
        <f t="shared" si="77"/>
        <v>39</v>
      </c>
      <c r="C328" s="18" t="str">
        <f t="shared" si="78"/>
        <v>2022Kim Pearson39</v>
      </c>
      <c r="D328" s="12">
        <v>2022</v>
      </c>
      <c r="E328" t="s">
        <v>421</v>
      </c>
      <c r="F328">
        <v>478552</v>
      </c>
      <c r="G328" t="s">
        <v>379</v>
      </c>
      <c r="H328" s="15">
        <v>4</v>
      </c>
      <c r="I328" s="15">
        <v>4</v>
      </c>
      <c r="J328" t="s">
        <v>9</v>
      </c>
      <c r="K328" t="s">
        <v>10</v>
      </c>
      <c r="L328" s="6">
        <v>18</v>
      </c>
      <c r="M328" s="6">
        <v>36</v>
      </c>
      <c r="N328" s="6">
        <v>90</v>
      </c>
      <c r="O328" s="1">
        <v>3625.9920000000002</v>
      </c>
      <c r="P328" s="1">
        <v>2711.95</v>
      </c>
      <c r="Q328" s="1">
        <v>540</v>
      </c>
      <c r="R328" s="38">
        <f t="shared" si="66"/>
        <v>201.44400000000002</v>
      </c>
      <c r="S328" s="39">
        <f t="shared" si="67"/>
        <v>2</v>
      </c>
      <c r="T328" s="39">
        <f t="shared" si="68"/>
        <v>2.5</v>
      </c>
      <c r="U328" s="38">
        <f t="shared" si="69"/>
        <v>914.04200000000037</v>
      </c>
      <c r="V328" s="40">
        <f t="shared" si="70"/>
        <v>0.25208053409935827</v>
      </c>
      <c r="W328" s="38">
        <f t="shared" si="71"/>
        <v>374.04200000000037</v>
      </c>
      <c r="X328" s="40">
        <f t="shared" si="72"/>
        <v>0.1031557708897318</v>
      </c>
      <c r="Y328" s="18">
        <f t="shared" si="73"/>
        <v>795</v>
      </c>
      <c r="Z328" s="18">
        <f t="shared" si="74"/>
        <v>738</v>
      </c>
      <c r="AA328" s="18">
        <f t="shared" si="75"/>
        <v>660</v>
      </c>
    </row>
    <row r="329" spans="1:27" x14ac:dyDescent="0.25">
      <c r="A329" s="18" t="str">
        <f t="shared" si="76"/>
        <v>Kim Pearson</v>
      </c>
      <c r="B329" s="18">
        <f t="shared" si="77"/>
        <v>40</v>
      </c>
      <c r="C329" s="18" t="str">
        <f t="shared" si="78"/>
        <v>2022Kim Pearson40</v>
      </c>
      <c r="D329" s="12">
        <v>2022</v>
      </c>
      <c r="E329" t="s">
        <v>421</v>
      </c>
      <c r="F329">
        <v>762662</v>
      </c>
      <c r="G329" t="s">
        <v>326</v>
      </c>
      <c r="H329" s="15">
        <v>4</v>
      </c>
      <c r="I329" s="15">
        <v>4</v>
      </c>
      <c r="J329" t="s">
        <v>9</v>
      </c>
      <c r="K329" t="s">
        <v>10</v>
      </c>
      <c r="L329" s="6">
        <v>8</v>
      </c>
      <c r="M329" s="6">
        <v>12</v>
      </c>
      <c r="N329" s="6">
        <v>48</v>
      </c>
      <c r="O329" s="1">
        <v>2989.2159999999999</v>
      </c>
      <c r="P329" s="1">
        <v>1896.85</v>
      </c>
      <c r="Q329" s="1">
        <v>236</v>
      </c>
      <c r="R329" s="38">
        <f t="shared" si="66"/>
        <v>373.65199999999999</v>
      </c>
      <c r="S329" s="39">
        <f t="shared" si="67"/>
        <v>1.5</v>
      </c>
      <c r="T329" s="39">
        <f t="shared" si="68"/>
        <v>4</v>
      </c>
      <c r="U329" s="38">
        <f t="shared" si="69"/>
        <v>1092.366</v>
      </c>
      <c r="V329" s="40">
        <f t="shared" si="70"/>
        <v>0.36543561923929219</v>
      </c>
      <c r="W329" s="38">
        <f t="shared" si="71"/>
        <v>856.36599999999999</v>
      </c>
      <c r="X329" s="40">
        <f t="shared" si="72"/>
        <v>0.28648515195957736</v>
      </c>
      <c r="Y329" s="18">
        <f t="shared" si="73"/>
        <v>834</v>
      </c>
      <c r="Z329" s="18">
        <f t="shared" si="74"/>
        <v>689</v>
      </c>
      <c r="AA329" s="18">
        <f t="shared" si="75"/>
        <v>529</v>
      </c>
    </row>
    <row r="330" spans="1:27" x14ac:dyDescent="0.25">
      <c r="A330" s="18" t="str">
        <f t="shared" si="76"/>
        <v>Kim Pearson</v>
      </c>
      <c r="B330" s="18">
        <f t="shared" si="77"/>
        <v>41</v>
      </c>
      <c r="C330" s="18" t="str">
        <f t="shared" si="78"/>
        <v>2022Kim Pearson41</v>
      </c>
      <c r="D330" s="12">
        <v>2022</v>
      </c>
      <c r="E330" t="s">
        <v>421</v>
      </c>
      <c r="F330">
        <v>466846</v>
      </c>
      <c r="G330" t="s">
        <v>122</v>
      </c>
      <c r="H330" s="15">
        <v>4</v>
      </c>
      <c r="I330" s="15">
        <v>4</v>
      </c>
      <c r="J330" t="s">
        <v>9</v>
      </c>
      <c r="K330" t="s">
        <v>10</v>
      </c>
      <c r="L330" s="6">
        <v>7</v>
      </c>
      <c r="M330" s="6">
        <v>11</v>
      </c>
      <c r="N330" s="6">
        <v>38</v>
      </c>
      <c r="O330" s="1">
        <v>2469.8388</v>
      </c>
      <c r="P330" s="1">
        <v>1813.05</v>
      </c>
      <c r="Q330" s="1">
        <v>207</v>
      </c>
      <c r="R330" s="38">
        <f t="shared" si="66"/>
        <v>352.83411428571429</v>
      </c>
      <c r="S330" s="39">
        <f t="shared" si="67"/>
        <v>1.5714285714285714</v>
      </c>
      <c r="T330" s="39">
        <f t="shared" si="68"/>
        <v>3.4545454545454546</v>
      </c>
      <c r="U330" s="38">
        <f t="shared" si="69"/>
        <v>656.78880000000004</v>
      </c>
      <c r="V330" s="40">
        <f t="shared" si="70"/>
        <v>0.26592375178493433</v>
      </c>
      <c r="W330" s="38">
        <f t="shared" si="71"/>
        <v>449.78880000000004</v>
      </c>
      <c r="X330" s="40">
        <f t="shared" si="72"/>
        <v>0.18211261398922068</v>
      </c>
      <c r="Y330" s="18">
        <f t="shared" si="73"/>
        <v>857</v>
      </c>
      <c r="Z330" s="18">
        <f t="shared" si="74"/>
        <v>808</v>
      </c>
      <c r="AA330" s="18">
        <f t="shared" si="75"/>
        <v>636</v>
      </c>
    </row>
    <row r="331" spans="1:27" x14ac:dyDescent="0.25">
      <c r="A331" s="18" t="str">
        <f t="shared" si="76"/>
        <v>Kim Pearson</v>
      </c>
      <c r="B331" s="18">
        <f t="shared" si="77"/>
        <v>42</v>
      </c>
      <c r="C331" s="18" t="str">
        <f t="shared" si="78"/>
        <v>2022Kim Pearson42</v>
      </c>
      <c r="D331" s="12">
        <v>2022</v>
      </c>
      <c r="E331" t="s">
        <v>421</v>
      </c>
      <c r="F331">
        <v>398755</v>
      </c>
      <c r="G331" t="s">
        <v>100</v>
      </c>
      <c r="H331" s="15">
        <v>4</v>
      </c>
      <c r="I331" s="15">
        <v>4</v>
      </c>
      <c r="J331" t="s">
        <v>9</v>
      </c>
      <c r="K331" t="s">
        <v>10</v>
      </c>
      <c r="L331" s="6">
        <v>18</v>
      </c>
      <c r="M331" s="6">
        <v>18</v>
      </c>
      <c r="N331" s="6">
        <v>53</v>
      </c>
      <c r="O331" s="1">
        <v>2402.2584000000002</v>
      </c>
      <c r="P331" s="1">
        <v>1646.75</v>
      </c>
      <c r="Q331" s="1">
        <v>522</v>
      </c>
      <c r="R331" s="38">
        <f t="shared" si="66"/>
        <v>133.4588</v>
      </c>
      <c r="S331" s="39">
        <f t="shared" si="67"/>
        <v>1</v>
      </c>
      <c r="T331" s="39">
        <f t="shared" si="68"/>
        <v>2.9444444444444446</v>
      </c>
      <c r="U331" s="38">
        <f t="shared" si="69"/>
        <v>755.50840000000017</v>
      </c>
      <c r="V331" s="40">
        <f t="shared" si="70"/>
        <v>0.31449922289791976</v>
      </c>
      <c r="W331" s="38">
        <f t="shared" si="71"/>
        <v>233.50840000000017</v>
      </c>
      <c r="X331" s="40">
        <f t="shared" si="72"/>
        <v>9.7203697986861098E-2</v>
      </c>
      <c r="Y331" s="18">
        <f t="shared" si="73"/>
        <v>863</v>
      </c>
      <c r="Z331" s="18">
        <f t="shared" si="74"/>
        <v>784</v>
      </c>
      <c r="AA331" s="18">
        <f t="shared" si="75"/>
        <v>713</v>
      </c>
    </row>
    <row r="332" spans="1:27" x14ac:dyDescent="0.25">
      <c r="A332" s="18" t="str">
        <f t="shared" si="76"/>
        <v>Kim Pearson</v>
      </c>
      <c r="B332" s="18">
        <f t="shared" si="77"/>
        <v>43</v>
      </c>
      <c r="C332" s="18" t="str">
        <f t="shared" si="78"/>
        <v>2022Kim Pearson43</v>
      </c>
      <c r="D332" s="12">
        <v>2022</v>
      </c>
      <c r="E332" t="s">
        <v>421</v>
      </c>
      <c r="F332">
        <v>458704</v>
      </c>
      <c r="G332" t="s">
        <v>312</v>
      </c>
      <c r="H332" s="15">
        <v>4</v>
      </c>
      <c r="I332" s="15">
        <v>4</v>
      </c>
      <c r="J332" t="s">
        <v>9</v>
      </c>
      <c r="K332" t="s">
        <v>10</v>
      </c>
      <c r="L332" s="6">
        <v>9</v>
      </c>
      <c r="M332" s="6">
        <v>19</v>
      </c>
      <c r="N332" s="6">
        <v>57</v>
      </c>
      <c r="O332" s="1">
        <v>2379.5439999999999</v>
      </c>
      <c r="P332" s="1">
        <v>1398.7</v>
      </c>
      <c r="Q332" s="1">
        <v>271</v>
      </c>
      <c r="R332" s="38">
        <f t="shared" si="66"/>
        <v>264.39377777777776</v>
      </c>
      <c r="S332" s="39">
        <f t="shared" si="67"/>
        <v>2.1111111111111112</v>
      </c>
      <c r="T332" s="39">
        <f t="shared" si="68"/>
        <v>3</v>
      </c>
      <c r="U332" s="38">
        <f t="shared" si="69"/>
        <v>980.84399999999982</v>
      </c>
      <c r="V332" s="40">
        <f t="shared" si="70"/>
        <v>0.41219830354051024</v>
      </c>
      <c r="W332" s="38">
        <f t="shared" si="71"/>
        <v>709.84399999999982</v>
      </c>
      <c r="X332" s="40">
        <f t="shared" si="72"/>
        <v>0.2983109368853864</v>
      </c>
      <c r="Y332" s="18">
        <f t="shared" si="73"/>
        <v>864</v>
      </c>
      <c r="Z332" s="18">
        <f t="shared" si="74"/>
        <v>724</v>
      </c>
      <c r="AA332" s="18">
        <f t="shared" si="75"/>
        <v>564</v>
      </c>
    </row>
    <row r="333" spans="1:27" x14ac:dyDescent="0.25">
      <c r="A333" s="18" t="str">
        <f t="shared" si="76"/>
        <v>Kim Pearson</v>
      </c>
      <c r="B333" s="18">
        <f t="shared" si="77"/>
        <v>44</v>
      </c>
      <c r="C333" s="18" t="str">
        <f t="shared" si="78"/>
        <v>2022Kim Pearson44</v>
      </c>
      <c r="D333" s="12">
        <v>2022</v>
      </c>
      <c r="E333" t="s">
        <v>421</v>
      </c>
      <c r="F333">
        <v>235115</v>
      </c>
      <c r="G333" t="s">
        <v>62</v>
      </c>
      <c r="H333" s="15">
        <v>4</v>
      </c>
      <c r="I333" s="15">
        <v>4</v>
      </c>
      <c r="J333" t="s">
        <v>9</v>
      </c>
      <c r="K333" t="s">
        <v>10</v>
      </c>
      <c r="L333" s="6">
        <v>6</v>
      </c>
      <c r="M333" s="6">
        <v>9</v>
      </c>
      <c r="N333" s="6">
        <v>27</v>
      </c>
      <c r="O333" s="1">
        <v>1550.9839999999999</v>
      </c>
      <c r="P333" s="1">
        <v>925.9</v>
      </c>
      <c r="Q333" s="1">
        <v>177</v>
      </c>
      <c r="R333" s="38">
        <f t="shared" si="66"/>
        <v>258.4973333333333</v>
      </c>
      <c r="S333" s="39">
        <f t="shared" si="67"/>
        <v>1.5</v>
      </c>
      <c r="T333" s="39">
        <f t="shared" si="68"/>
        <v>3</v>
      </c>
      <c r="U333" s="38">
        <f t="shared" si="69"/>
        <v>625.08399999999995</v>
      </c>
      <c r="V333" s="40">
        <f t="shared" si="70"/>
        <v>0.40302414467202757</v>
      </c>
      <c r="W333" s="38">
        <f t="shared" si="71"/>
        <v>448.08399999999995</v>
      </c>
      <c r="X333" s="40">
        <f t="shared" si="72"/>
        <v>0.28890304477673528</v>
      </c>
      <c r="Y333" s="18">
        <f t="shared" si="73"/>
        <v>920</v>
      </c>
      <c r="Z333" s="18">
        <f t="shared" si="74"/>
        <v>818</v>
      </c>
      <c r="AA333" s="18">
        <f t="shared" si="75"/>
        <v>638</v>
      </c>
    </row>
    <row r="334" spans="1:27" x14ac:dyDescent="0.25">
      <c r="A334" s="18" t="str">
        <f t="shared" si="76"/>
        <v>Kim Pearson</v>
      </c>
      <c r="B334" s="18">
        <f t="shared" si="77"/>
        <v>45</v>
      </c>
      <c r="C334" s="18" t="str">
        <f t="shared" si="78"/>
        <v>2022Kim Pearson45</v>
      </c>
      <c r="D334" s="12">
        <v>2022</v>
      </c>
      <c r="E334" t="s">
        <v>421</v>
      </c>
      <c r="F334">
        <v>196519</v>
      </c>
      <c r="G334" t="s">
        <v>278</v>
      </c>
      <c r="H334" s="15">
        <v>4</v>
      </c>
      <c r="I334" s="15">
        <v>1</v>
      </c>
      <c r="J334" t="s">
        <v>2</v>
      </c>
      <c r="K334" t="s">
        <v>10</v>
      </c>
      <c r="L334" s="6">
        <v>8</v>
      </c>
      <c r="M334" s="6">
        <v>17</v>
      </c>
      <c r="N334" s="6">
        <v>42</v>
      </c>
      <c r="O334" s="1">
        <v>1528.068</v>
      </c>
      <c r="P334" s="1">
        <v>1317.3</v>
      </c>
      <c r="Q334" s="1">
        <v>241</v>
      </c>
      <c r="R334" s="38">
        <f t="shared" si="66"/>
        <v>191.0085</v>
      </c>
      <c r="S334" s="39">
        <f t="shared" si="67"/>
        <v>2.125</v>
      </c>
      <c r="T334" s="39">
        <f t="shared" si="68"/>
        <v>2.4705882352941178</v>
      </c>
      <c r="U334" s="38">
        <f t="shared" si="69"/>
        <v>210.76800000000003</v>
      </c>
      <c r="V334" s="40">
        <f t="shared" si="70"/>
        <v>0.13793103448275865</v>
      </c>
      <c r="W334" s="38">
        <f t="shared" si="71"/>
        <v>-30.231999999999971</v>
      </c>
      <c r="X334" s="40">
        <f t="shared" si="72"/>
        <v>-1.9784459853880828E-2</v>
      </c>
      <c r="Y334" s="18">
        <f t="shared" si="73"/>
        <v>921</v>
      </c>
      <c r="Z334" s="18">
        <f t="shared" si="74"/>
        <v>922</v>
      </c>
      <c r="AA334" s="18">
        <f t="shared" si="75"/>
        <v>824</v>
      </c>
    </row>
    <row r="335" spans="1:27" x14ac:dyDescent="0.25">
      <c r="A335" s="18" t="str">
        <f t="shared" si="76"/>
        <v>Kim Pearson</v>
      </c>
      <c r="B335" s="18">
        <f t="shared" si="77"/>
        <v>46</v>
      </c>
      <c r="C335" s="18" t="str">
        <f t="shared" si="78"/>
        <v>2022Kim Pearson46</v>
      </c>
      <c r="D335" s="12">
        <v>2022</v>
      </c>
      <c r="E335" t="s">
        <v>421</v>
      </c>
      <c r="F335">
        <v>249077</v>
      </c>
      <c r="G335" t="s">
        <v>277</v>
      </c>
      <c r="H335" s="15">
        <v>4</v>
      </c>
      <c r="I335" s="15">
        <v>4</v>
      </c>
      <c r="J335" t="s">
        <v>2</v>
      </c>
      <c r="K335" t="s">
        <v>10</v>
      </c>
      <c r="L335" s="6">
        <v>3</v>
      </c>
      <c r="M335" s="6">
        <v>12</v>
      </c>
      <c r="N335" s="6">
        <v>21</v>
      </c>
      <c r="O335" s="1">
        <v>1432.809</v>
      </c>
      <c r="P335" s="1">
        <v>1256.8499999999999</v>
      </c>
      <c r="Q335" s="1">
        <v>96</v>
      </c>
      <c r="R335" s="38">
        <f t="shared" si="66"/>
        <v>477.60300000000001</v>
      </c>
      <c r="S335" s="39">
        <f t="shared" si="67"/>
        <v>4</v>
      </c>
      <c r="T335" s="39">
        <f t="shared" si="68"/>
        <v>1.75</v>
      </c>
      <c r="U335" s="38">
        <f t="shared" si="69"/>
        <v>175.95900000000006</v>
      </c>
      <c r="V335" s="40">
        <f t="shared" si="70"/>
        <v>0.1228070175438597</v>
      </c>
      <c r="W335" s="38">
        <f t="shared" si="71"/>
        <v>79.95900000000006</v>
      </c>
      <c r="X335" s="40">
        <f t="shared" si="72"/>
        <v>5.5805763364133017E-2</v>
      </c>
      <c r="Y335" s="18">
        <f t="shared" si="73"/>
        <v>928</v>
      </c>
      <c r="Z335" s="18">
        <f t="shared" si="74"/>
        <v>933</v>
      </c>
      <c r="AA335" s="18">
        <f t="shared" si="75"/>
        <v>774</v>
      </c>
    </row>
    <row r="336" spans="1:27" x14ac:dyDescent="0.25">
      <c r="A336" s="18" t="str">
        <f t="shared" si="76"/>
        <v>Kim Pearson</v>
      </c>
      <c r="B336" s="18">
        <f t="shared" si="77"/>
        <v>47</v>
      </c>
      <c r="C336" s="18" t="str">
        <f t="shared" si="78"/>
        <v>2022Kim Pearson47</v>
      </c>
      <c r="D336" s="12">
        <v>2022</v>
      </c>
      <c r="E336" t="s">
        <v>421</v>
      </c>
      <c r="F336">
        <v>186360</v>
      </c>
      <c r="G336" t="s">
        <v>47</v>
      </c>
      <c r="H336" s="15">
        <v>4</v>
      </c>
      <c r="I336" s="15">
        <v>4</v>
      </c>
      <c r="J336" t="s">
        <v>9</v>
      </c>
      <c r="K336" t="s">
        <v>10</v>
      </c>
      <c r="L336" s="6">
        <v>7</v>
      </c>
      <c r="M336" s="6">
        <v>7</v>
      </c>
      <c r="N336" s="6">
        <v>16</v>
      </c>
      <c r="O336" s="1">
        <v>825.18799999999999</v>
      </c>
      <c r="P336" s="1">
        <v>597.9</v>
      </c>
      <c r="Q336" s="1">
        <v>203</v>
      </c>
      <c r="R336" s="38">
        <f t="shared" si="66"/>
        <v>117.884</v>
      </c>
      <c r="S336" s="39">
        <f t="shared" si="67"/>
        <v>1</v>
      </c>
      <c r="T336" s="39">
        <f t="shared" si="68"/>
        <v>2.2857142857142856</v>
      </c>
      <c r="U336" s="38">
        <f t="shared" si="69"/>
        <v>227.28800000000001</v>
      </c>
      <c r="V336" s="40">
        <f t="shared" si="70"/>
        <v>0.27543783961957763</v>
      </c>
      <c r="W336" s="38">
        <f t="shared" si="71"/>
        <v>24.288000000000011</v>
      </c>
      <c r="X336" s="40">
        <f t="shared" si="72"/>
        <v>2.9433292776918727E-2</v>
      </c>
      <c r="Y336" s="18">
        <f t="shared" si="73"/>
        <v>955</v>
      </c>
      <c r="Z336" s="18">
        <f t="shared" si="74"/>
        <v>921</v>
      </c>
      <c r="AA336" s="18">
        <f t="shared" si="75"/>
        <v>797</v>
      </c>
    </row>
    <row r="337" spans="1:27" x14ac:dyDescent="0.25">
      <c r="A337" s="18" t="str">
        <f t="shared" si="76"/>
        <v>Kurt Valentine</v>
      </c>
      <c r="B337" s="18">
        <f t="shared" si="77"/>
        <v>1</v>
      </c>
      <c r="C337" s="18" t="str">
        <f t="shared" si="78"/>
        <v>2022Kurt Valentine1</v>
      </c>
      <c r="D337" s="12">
        <v>2022</v>
      </c>
      <c r="E337" t="s">
        <v>424</v>
      </c>
      <c r="F337">
        <v>903842</v>
      </c>
      <c r="G337" t="s">
        <v>250</v>
      </c>
      <c r="H337" s="15">
        <v>2</v>
      </c>
      <c r="I337" s="15">
        <v>2</v>
      </c>
      <c r="J337" t="s">
        <v>9</v>
      </c>
      <c r="K337" t="s">
        <v>4</v>
      </c>
      <c r="L337" s="6">
        <v>79</v>
      </c>
      <c r="M337" s="6">
        <v>332</v>
      </c>
      <c r="N337" s="6">
        <v>1578</v>
      </c>
      <c r="O337" s="1">
        <v>77765.918399999995</v>
      </c>
      <c r="P337" s="1">
        <v>57440.25</v>
      </c>
      <c r="Q337" s="1">
        <v>2886.6</v>
      </c>
      <c r="R337" s="38">
        <f t="shared" si="66"/>
        <v>984.37871392405054</v>
      </c>
      <c r="S337" s="39">
        <f t="shared" si="67"/>
        <v>4.2025316455696204</v>
      </c>
      <c r="T337" s="39">
        <f t="shared" si="68"/>
        <v>4.7530120481927707</v>
      </c>
      <c r="U337" s="38">
        <f t="shared" si="69"/>
        <v>20325.668399999995</v>
      </c>
      <c r="V337" s="40">
        <f t="shared" si="70"/>
        <v>0.26136987536689332</v>
      </c>
      <c r="W337" s="38">
        <f t="shared" si="71"/>
        <v>17439.068399999996</v>
      </c>
      <c r="X337" s="40">
        <f t="shared" si="72"/>
        <v>0.22425078696170839</v>
      </c>
      <c r="Y337" s="18">
        <f t="shared" si="73"/>
        <v>134</v>
      </c>
      <c r="Z337" s="18">
        <f t="shared" si="74"/>
        <v>44</v>
      </c>
      <c r="AA337" s="18">
        <f t="shared" si="75"/>
        <v>37</v>
      </c>
    </row>
    <row r="338" spans="1:27" x14ac:dyDescent="0.25">
      <c r="A338" s="18" t="str">
        <f t="shared" si="76"/>
        <v>Kurt Valentine</v>
      </c>
      <c r="B338" s="18">
        <f t="shared" si="77"/>
        <v>2</v>
      </c>
      <c r="C338" s="18" t="str">
        <f t="shared" si="78"/>
        <v>2022Kurt Valentine2</v>
      </c>
      <c r="D338" s="12">
        <v>2022</v>
      </c>
      <c r="E338" t="s">
        <v>424</v>
      </c>
      <c r="F338">
        <v>221841</v>
      </c>
      <c r="G338" t="s">
        <v>57</v>
      </c>
      <c r="H338" s="15">
        <v>2</v>
      </c>
      <c r="I338" s="15">
        <v>2</v>
      </c>
      <c r="J338" t="s">
        <v>9</v>
      </c>
      <c r="K338" t="s">
        <v>3</v>
      </c>
      <c r="L338" s="6">
        <v>127</v>
      </c>
      <c r="M338" s="6">
        <v>366</v>
      </c>
      <c r="N338" s="6">
        <v>1204</v>
      </c>
      <c r="O338" s="1">
        <v>49803.6</v>
      </c>
      <c r="P338" s="1">
        <v>41503</v>
      </c>
      <c r="Q338" s="1">
        <v>4461.6499999999996</v>
      </c>
      <c r="R338" s="38">
        <f t="shared" si="66"/>
        <v>392.1543307086614</v>
      </c>
      <c r="S338" s="39">
        <f t="shared" si="67"/>
        <v>2.8818897637795278</v>
      </c>
      <c r="T338" s="39">
        <f t="shared" si="68"/>
        <v>3.2896174863387979</v>
      </c>
      <c r="U338" s="38">
        <f t="shared" si="69"/>
        <v>8300.5999999999985</v>
      </c>
      <c r="V338" s="40">
        <f t="shared" si="70"/>
        <v>0.16666666666666663</v>
      </c>
      <c r="W338" s="38">
        <f t="shared" si="71"/>
        <v>3838.9499999999989</v>
      </c>
      <c r="X338" s="40">
        <f t="shared" si="72"/>
        <v>7.7081777220923769E-2</v>
      </c>
      <c r="Y338" s="18">
        <f t="shared" si="73"/>
        <v>237</v>
      </c>
      <c r="Z338" s="18">
        <f t="shared" si="74"/>
        <v>188</v>
      </c>
      <c r="AA338" s="18">
        <f t="shared" si="75"/>
        <v>227</v>
      </c>
    </row>
    <row r="339" spans="1:27" x14ac:dyDescent="0.25">
      <c r="A339" s="18" t="str">
        <f t="shared" si="76"/>
        <v>Kurt Valentine</v>
      </c>
      <c r="B339" s="18">
        <f t="shared" si="77"/>
        <v>3</v>
      </c>
      <c r="C339" s="18" t="str">
        <f t="shared" si="78"/>
        <v>2022Kurt Valentine3</v>
      </c>
      <c r="D339" s="12">
        <v>2022</v>
      </c>
      <c r="E339" t="s">
        <v>424</v>
      </c>
      <c r="F339">
        <v>947664</v>
      </c>
      <c r="G339" t="s">
        <v>358</v>
      </c>
      <c r="H339" s="15">
        <v>2</v>
      </c>
      <c r="I339" s="15">
        <v>2</v>
      </c>
      <c r="J339" t="s">
        <v>9</v>
      </c>
      <c r="K339" t="s">
        <v>3</v>
      </c>
      <c r="L339" s="6">
        <v>99</v>
      </c>
      <c r="M339" s="6">
        <v>360</v>
      </c>
      <c r="N339" s="6">
        <v>1304</v>
      </c>
      <c r="O339" s="1">
        <v>47992.332799999996</v>
      </c>
      <c r="P339" s="1">
        <v>35813.300000000003</v>
      </c>
      <c r="Q339" s="1">
        <v>3560.15</v>
      </c>
      <c r="R339" s="38">
        <f t="shared" si="66"/>
        <v>484.77103838383834</v>
      </c>
      <c r="S339" s="39">
        <f t="shared" si="67"/>
        <v>3.6363636363636362</v>
      </c>
      <c r="T339" s="39">
        <f t="shared" si="68"/>
        <v>3.6222222222222222</v>
      </c>
      <c r="U339" s="38">
        <f t="shared" si="69"/>
        <v>12179.032799999994</v>
      </c>
      <c r="V339" s="40">
        <f t="shared" si="70"/>
        <v>0.25377038558959142</v>
      </c>
      <c r="W339" s="38">
        <f t="shared" si="71"/>
        <v>8618.8827999999939</v>
      </c>
      <c r="X339" s="40">
        <f t="shared" si="72"/>
        <v>0.17958874464214405</v>
      </c>
      <c r="Y339" s="18">
        <f t="shared" si="73"/>
        <v>248</v>
      </c>
      <c r="Z339" s="18">
        <f t="shared" si="74"/>
        <v>110</v>
      </c>
      <c r="AA339" s="18">
        <f t="shared" si="75"/>
        <v>95</v>
      </c>
    </row>
    <row r="340" spans="1:27" x14ac:dyDescent="0.25">
      <c r="A340" s="18" t="str">
        <f t="shared" si="76"/>
        <v>Kurt Valentine</v>
      </c>
      <c r="B340" s="18">
        <f t="shared" si="77"/>
        <v>4</v>
      </c>
      <c r="C340" s="18" t="str">
        <f t="shared" si="78"/>
        <v>2022Kurt Valentine4</v>
      </c>
      <c r="D340" s="12">
        <v>2022</v>
      </c>
      <c r="E340" t="s">
        <v>424</v>
      </c>
      <c r="F340">
        <v>688564</v>
      </c>
      <c r="G340" t="s">
        <v>176</v>
      </c>
      <c r="H340" s="15">
        <v>2</v>
      </c>
      <c r="I340" s="15">
        <v>4</v>
      </c>
      <c r="J340" t="s">
        <v>2</v>
      </c>
      <c r="K340" t="s">
        <v>3</v>
      </c>
      <c r="L340" s="6">
        <v>42</v>
      </c>
      <c r="M340" s="6">
        <v>133</v>
      </c>
      <c r="N340" s="6">
        <v>718</v>
      </c>
      <c r="O340" s="1">
        <v>28966.944</v>
      </c>
      <c r="P340" s="1">
        <v>25409.599999999999</v>
      </c>
      <c r="Q340" s="1">
        <v>1489.2</v>
      </c>
      <c r="R340" s="38">
        <f t="shared" si="66"/>
        <v>689.68914285714288</v>
      </c>
      <c r="S340" s="39">
        <f t="shared" si="67"/>
        <v>3.1666666666666665</v>
      </c>
      <c r="T340" s="39">
        <f t="shared" si="68"/>
        <v>5.3984962406015038</v>
      </c>
      <c r="U340" s="38">
        <f t="shared" si="69"/>
        <v>3557.344000000001</v>
      </c>
      <c r="V340" s="40">
        <f t="shared" si="70"/>
        <v>0.12280701754385968</v>
      </c>
      <c r="W340" s="38">
        <f t="shared" si="71"/>
        <v>2068.1440000000011</v>
      </c>
      <c r="X340" s="40">
        <f t="shared" si="72"/>
        <v>7.1396692726716393E-2</v>
      </c>
      <c r="Y340" s="18">
        <f t="shared" si="73"/>
        <v>331</v>
      </c>
      <c r="Z340" s="18">
        <f t="shared" si="74"/>
        <v>391</v>
      </c>
      <c r="AA340" s="18">
        <f t="shared" si="75"/>
        <v>348</v>
      </c>
    </row>
    <row r="341" spans="1:27" x14ac:dyDescent="0.25">
      <c r="A341" s="18" t="str">
        <f t="shared" si="76"/>
        <v>Kurt Valentine</v>
      </c>
      <c r="B341" s="18">
        <f t="shared" si="77"/>
        <v>5</v>
      </c>
      <c r="C341" s="18" t="str">
        <f t="shared" si="78"/>
        <v>2022Kurt Valentine5</v>
      </c>
      <c r="D341" s="12">
        <v>2022</v>
      </c>
      <c r="E341" t="s">
        <v>424</v>
      </c>
      <c r="F341">
        <v>925350</v>
      </c>
      <c r="G341" t="s">
        <v>166</v>
      </c>
      <c r="H341" s="15">
        <v>2</v>
      </c>
      <c r="I341" s="15">
        <v>2</v>
      </c>
      <c r="J341" t="s">
        <v>2</v>
      </c>
      <c r="K341" t="s">
        <v>3</v>
      </c>
      <c r="L341" s="6">
        <v>87</v>
      </c>
      <c r="M341" s="6">
        <v>209</v>
      </c>
      <c r="N341" s="6">
        <v>653</v>
      </c>
      <c r="O341" s="1">
        <v>22686.240000000002</v>
      </c>
      <c r="P341" s="1">
        <v>18905.2</v>
      </c>
      <c r="Q341" s="1">
        <v>3011.15</v>
      </c>
      <c r="R341" s="38">
        <f t="shared" si="66"/>
        <v>260.76137931034486</v>
      </c>
      <c r="S341" s="39">
        <f t="shared" si="67"/>
        <v>2.4022988505747125</v>
      </c>
      <c r="T341" s="39">
        <f t="shared" si="68"/>
        <v>3.1244019138755981</v>
      </c>
      <c r="U341" s="38">
        <f t="shared" si="69"/>
        <v>3781.0400000000009</v>
      </c>
      <c r="V341" s="40">
        <f t="shared" si="70"/>
        <v>0.16666666666666669</v>
      </c>
      <c r="W341" s="38">
        <f t="shared" si="71"/>
        <v>769.89000000000078</v>
      </c>
      <c r="X341" s="40">
        <f t="shared" si="72"/>
        <v>3.3936430188519592E-2</v>
      </c>
      <c r="Y341" s="18">
        <f t="shared" si="73"/>
        <v>371</v>
      </c>
      <c r="Z341" s="18">
        <f t="shared" si="74"/>
        <v>378</v>
      </c>
      <c r="AA341" s="18">
        <f t="shared" si="75"/>
        <v>546</v>
      </c>
    </row>
    <row r="342" spans="1:27" x14ac:dyDescent="0.25">
      <c r="A342" s="18" t="str">
        <f t="shared" si="76"/>
        <v>Kurt Valentine</v>
      </c>
      <c r="B342" s="18">
        <f t="shared" si="77"/>
        <v>6</v>
      </c>
      <c r="C342" s="18" t="str">
        <f t="shared" si="78"/>
        <v>2022Kurt Valentine6</v>
      </c>
      <c r="D342" s="12">
        <v>2022</v>
      </c>
      <c r="E342" t="s">
        <v>424</v>
      </c>
      <c r="F342">
        <v>782190</v>
      </c>
      <c r="G342" t="s">
        <v>53</v>
      </c>
      <c r="H342" s="15">
        <v>2</v>
      </c>
      <c r="I342" s="15">
        <v>2</v>
      </c>
      <c r="J342" t="s">
        <v>2</v>
      </c>
      <c r="K342" t="s">
        <v>3</v>
      </c>
      <c r="L342" s="6">
        <v>51</v>
      </c>
      <c r="M342" s="6">
        <v>168</v>
      </c>
      <c r="N342" s="6">
        <v>375</v>
      </c>
      <c r="O342" s="1">
        <v>16148.76</v>
      </c>
      <c r="P342" s="1">
        <v>13457.3</v>
      </c>
      <c r="Q342" s="1">
        <v>1814.05</v>
      </c>
      <c r="R342" s="38">
        <f t="shared" si="66"/>
        <v>316.64235294117645</v>
      </c>
      <c r="S342" s="39">
        <f t="shared" si="67"/>
        <v>3.2941176470588234</v>
      </c>
      <c r="T342" s="39">
        <f t="shared" si="68"/>
        <v>2.2321428571428572</v>
      </c>
      <c r="U342" s="38">
        <f t="shared" si="69"/>
        <v>2691.4600000000009</v>
      </c>
      <c r="V342" s="40">
        <f t="shared" si="70"/>
        <v>0.16666666666666671</v>
      </c>
      <c r="W342" s="38">
        <f t="shared" si="71"/>
        <v>877.41000000000099</v>
      </c>
      <c r="X342" s="40">
        <f t="shared" si="72"/>
        <v>5.4332964264748561E-2</v>
      </c>
      <c r="Y342" s="18">
        <f t="shared" si="73"/>
        <v>421</v>
      </c>
      <c r="Z342" s="18">
        <f t="shared" si="74"/>
        <v>473</v>
      </c>
      <c r="AA342" s="18">
        <f t="shared" si="75"/>
        <v>525</v>
      </c>
    </row>
    <row r="343" spans="1:27" x14ac:dyDescent="0.25">
      <c r="A343" s="18" t="str">
        <f t="shared" si="76"/>
        <v>Kurt Valentine</v>
      </c>
      <c r="B343" s="18">
        <f t="shared" si="77"/>
        <v>7</v>
      </c>
      <c r="C343" s="18" t="str">
        <f t="shared" si="78"/>
        <v>2022Kurt Valentine7</v>
      </c>
      <c r="D343" s="12">
        <v>2022</v>
      </c>
      <c r="E343" t="s">
        <v>424</v>
      </c>
      <c r="F343">
        <v>309059</v>
      </c>
      <c r="G343" t="s">
        <v>299</v>
      </c>
      <c r="H343" s="15">
        <v>2</v>
      </c>
      <c r="I343" s="15">
        <v>2</v>
      </c>
      <c r="J343" t="s">
        <v>9</v>
      </c>
      <c r="K343" t="s">
        <v>10</v>
      </c>
      <c r="L343" s="6">
        <v>51</v>
      </c>
      <c r="M343" s="6">
        <v>69</v>
      </c>
      <c r="N343" s="6">
        <v>252</v>
      </c>
      <c r="O343" s="1">
        <v>10811.835999999999</v>
      </c>
      <c r="P343" s="1">
        <v>8112.55</v>
      </c>
      <c r="Q343" s="1">
        <v>1707.9</v>
      </c>
      <c r="R343" s="38">
        <f t="shared" si="66"/>
        <v>211.99678431372547</v>
      </c>
      <c r="S343" s="39">
        <f t="shared" si="67"/>
        <v>1.3529411764705883</v>
      </c>
      <c r="T343" s="39">
        <f t="shared" si="68"/>
        <v>3.652173913043478</v>
      </c>
      <c r="U343" s="38">
        <f t="shared" si="69"/>
        <v>2699.2859999999991</v>
      </c>
      <c r="V343" s="40">
        <f t="shared" si="70"/>
        <v>0.2496602797156745</v>
      </c>
      <c r="W343" s="38">
        <f t="shared" si="71"/>
        <v>991.38599999999906</v>
      </c>
      <c r="X343" s="40">
        <f t="shared" si="72"/>
        <v>9.1694509609653641E-2</v>
      </c>
      <c r="Y343" s="18">
        <f t="shared" si="73"/>
        <v>513</v>
      </c>
      <c r="Z343" s="18">
        <f t="shared" si="74"/>
        <v>472</v>
      </c>
      <c r="AA343" s="18">
        <f t="shared" si="75"/>
        <v>502</v>
      </c>
    </row>
    <row r="344" spans="1:27" x14ac:dyDescent="0.25">
      <c r="A344" s="18" t="str">
        <f t="shared" si="76"/>
        <v>Kurt Valentine</v>
      </c>
      <c r="B344" s="18">
        <f t="shared" si="77"/>
        <v>8</v>
      </c>
      <c r="C344" s="18" t="str">
        <f t="shared" si="78"/>
        <v>2022Kurt Valentine8</v>
      </c>
      <c r="D344" s="12">
        <v>2022</v>
      </c>
      <c r="E344" t="s">
        <v>424</v>
      </c>
      <c r="F344">
        <v>613934</v>
      </c>
      <c r="G344" t="s">
        <v>162</v>
      </c>
      <c r="H344" s="15">
        <v>2</v>
      </c>
      <c r="I344" s="15">
        <v>2</v>
      </c>
      <c r="J344" t="s">
        <v>9</v>
      </c>
      <c r="K344" t="s">
        <v>10</v>
      </c>
      <c r="L344" s="6">
        <v>31</v>
      </c>
      <c r="M344" s="6">
        <v>120</v>
      </c>
      <c r="N344" s="6">
        <v>323</v>
      </c>
      <c r="O344" s="1">
        <v>9910.6200000000008</v>
      </c>
      <c r="P344" s="1">
        <v>8258.85</v>
      </c>
      <c r="Q344" s="1">
        <v>1120.7</v>
      </c>
      <c r="R344" s="38">
        <f t="shared" si="66"/>
        <v>319.69741935483876</v>
      </c>
      <c r="S344" s="39">
        <f t="shared" si="67"/>
        <v>3.870967741935484</v>
      </c>
      <c r="T344" s="39">
        <f t="shared" si="68"/>
        <v>2.6916666666666669</v>
      </c>
      <c r="U344" s="38">
        <f t="shared" si="69"/>
        <v>1651.7700000000004</v>
      </c>
      <c r="V344" s="40">
        <f t="shared" si="70"/>
        <v>0.16666666666666669</v>
      </c>
      <c r="W344" s="38">
        <f t="shared" si="71"/>
        <v>531.07000000000039</v>
      </c>
      <c r="X344" s="40">
        <f t="shared" si="72"/>
        <v>5.3585951232112655E-2</v>
      </c>
      <c r="Y344" s="18">
        <f t="shared" si="73"/>
        <v>536</v>
      </c>
      <c r="Z344" s="18">
        <f t="shared" si="74"/>
        <v>608</v>
      </c>
      <c r="AA344" s="18">
        <f t="shared" si="75"/>
        <v>607</v>
      </c>
    </row>
    <row r="345" spans="1:27" x14ac:dyDescent="0.25">
      <c r="A345" s="18" t="str">
        <f t="shared" si="76"/>
        <v>Kurt Valentine</v>
      </c>
      <c r="B345" s="18">
        <f t="shared" si="77"/>
        <v>9</v>
      </c>
      <c r="C345" s="18" t="str">
        <f t="shared" si="78"/>
        <v>2022Kurt Valentine9</v>
      </c>
      <c r="D345" s="12">
        <v>2022</v>
      </c>
      <c r="E345" t="s">
        <v>424</v>
      </c>
      <c r="F345">
        <v>784350</v>
      </c>
      <c r="G345" t="s">
        <v>376</v>
      </c>
      <c r="H345" s="15">
        <v>2</v>
      </c>
      <c r="I345" s="15">
        <v>2</v>
      </c>
      <c r="J345" t="s">
        <v>9</v>
      </c>
      <c r="K345" t="s">
        <v>10</v>
      </c>
      <c r="L345" s="6">
        <v>27</v>
      </c>
      <c r="M345" s="6">
        <v>43</v>
      </c>
      <c r="N345" s="6">
        <v>124</v>
      </c>
      <c r="O345" s="1">
        <v>5331.3</v>
      </c>
      <c r="P345" s="1">
        <v>4442.75</v>
      </c>
      <c r="Q345" s="1">
        <v>911.3</v>
      </c>
      <c r="R345" s="38">
        <f t="shared" si="66"/>
        <v>197.45555555555555</v>
      </c>
      <c r="S345" s="39">
        <f t="shared" si="67"/>
        <v>1.5925925925925926</v>
      </c>
      <c r="T345" s="39">
        <f t="shared" si="68"/>
        <v>2.8837209302325579</v>
      </c>
      <c r="U345" s="38">
        <f t="shared" si="69"/>
        <v>888.55000000000018</v>
      </c>
      <c r="V345" s="40">
        <f t="shared" si="70"/>
        <v>0.16666666666666669</v>
      </c>
      <c r="W345" s="38">
        <f t="shared" si="71"/>
        <v>-22.749999999999773</v>
      </c>
      <c r="X345" s="40">
        <f t="shared" si="72"/>
        <v>-4.2672518897829371E-3</v>
      </c>
      <c r="Y345" s="18">
        <f t="shared" si="73"/>
        <v>713</v>
      </c>
      <c r="Z345" s="18">
        <f t="shared" si="74"/>
        <v>747</v>
      </c>
      <c r="AA345" s="18">
        <f t="shared" si="75"/>
        <v>818</v>
      </c>
    </row>
    <row r="346" spans="1:27" x14ac:dyDescent="0.25">
      <c r="A346" s="18" t="str">
        <f t="shared" si="76"/>
        <v>Kurt Valentine</v>
      </c>
      <c r="B346" s="18">
        <f t="shared" si="77"/>
        <v>10</v>
      </c>
      <c r="C346" s="18" t="str">
        <f t="shared" si="78"/>
        <v>2022Kurt Valentine10</v>
      </c>
      <c r="D346" s="12">
        <v>2022</v>
      </c>
      <c r="E346" t="s">
        <v>424</v>
      </c>
      <c r="F346">
        <v>650722</v>
      </c>
      <c r="G346" t="s">
        <v>179</v>
      </c>
      <c r="H346" s="15">
        <v>2</v>
      </c>
      <c r="I346" s="15">
        <v>2</v>
      </c>
      <c r="J346" t="s">
        <v>9</v>
      </c>
      <c r="K346" t="s">
        <v>10</v>
      </c>
      <c r="L346" s="6">
        <v>13</v>
      </c>
      <c r="M346" s="6">
        <v>55</v>
      </c>
      <c r="N346" s="6">
        <v>91</v>
      </c>
      <c r="O346" s="1">
        <v>5085.4247999999998</v>
      </c>
      <c r="P346" s="1">
        <v>3757.5</v>
      </c>
      <c r="Q346" s="1">
        <v>474.85</v>
      </c>
      <c r="R346" s="38">
        <f t="shared" si="66"/>
        <v>391.18652307692304</v>
      </c>
      <c r="S346" s="39">
        <f t="shared" si="67"/>
        <v>4.2307692307692308</v>
      </c>
      <c r="T346" s="39">
        <f t="shared" si="68"/>
        <v>1.6545454545454545</v>
      </c>
      <c r="U346" s="38">
        <f t="shared" si="69"/>
        <v>1327.9247999999998</v>
      </c>
      <c r="V346" s="40">
        <f t="shared" si="70"/>
        <v>0.26112367250027957</v>
      </c>
      <c r="W346" s="38">
        <f t="shared" si="71"/>
        <v>853.07479999999975</v>
      </c>
      <c r="X346" s="40">
        <f t="shared" si="72"/>
        <v>0.1677489754641539</v>
      </c>
      <c r="Y346" s="18">
        <f t="shared" si="73"/>
        <v>729</v>
      </c>
      <c r="Z346" s="18">
        <f t="shared" si="74"/>
        <v>653</v>
      </c>
      <c r="AA346" s="18">
        <f t="shared" si="75"/>
        <v>530</v>
      </c>
    </row>
    <row r="347" spans="1:27" x14ac:dyDescent="0.25">
      <c r="A347" s="18" t="str">
        <f t="shared" si="76"/>
        <v>Malik Mann</v>
      </c>
      <c r="B347" s="18">
        <f t="shared" si="77"/>
        <v>1</v>
      </c>
      <c r="C347" s="18" t="str">
        <f t="shared" si="78"/>
        <v>2022Malik Mann1</v>
      </c>
      <c r="D347" s="12">
        <v>2022</v>
      </c>
      <c r="E347" t="s">
        <v>417</v>
      </c>
      <c r="F347">
        <v>552957</v>
      </c>
      <c r="G347" t="s">
        <v>141</v>
      </c>
      <c r="H347" s="15">
        <v>6</v>
      </c>
      <c r="I347" s="15">
        <v>6</v>
      </c>
      <c r="J347" t="s">
        <v>9</v>
      </c>
      <c r="K347" t="s">
        <v>3</v>
      </c>
      <c r="L347" s="6">
        <v>75</v>
      </c>
      <c r="M347" s="6">
        <v>321</v>
      </c>
      <c r="N347" s="6">
        <v>1170</v>
      </c>
      <c r="O347" s="1">
        <v>43155.54</v>
      </c>
      <c r="P347" s="1">
        <v>35962.949999999997</v>
      </c>
      <c r="Q347" s="1">
        <v>3016.95</v>
      </c>
      <c r="R347" s="38">
        <f t="shared" si="66"/>
        <v>575.40719999999999</v>
      </c>
      <c r="S347" s="39">
        <f t="shared" si="67"/>
        <v>4.28</v>
      </c>
      <c r="T347" s="39">
        <f t="shared" si="68"/>
        <v>3.6448598130841123</v>
      </c>
      <c r="U347" s="38">
        <f t="shared" si="69"/>
        <v>7192.5900000000038</v>
      </c>
      <c r="V347" s="40">
        <f t="shared" si="70"/>
        <v>0.16666666666666674</v>
      </c>
      <c r="W347" s="38">
        <f t="shared" si="71"/>
        <v>4175.640000000004</v>
      </c>
      <c r="X347" s="40">
        <f t="shared" si="72"/>
        <v>9.6757913352492023E-2</v>
      </c>
      <c r="Y347" s="18">
        <f t="shared" si="73"/>
        <v>263</v>
      </c>
      <c r="Z347" s="18">
        <f t="shared" si="74"/>
        <v>230</v>
      </c>
      <c r="AA347" s="18">
        <f t="shared" si="75"/>
        <v>205</v>
      </c>
    </row>
    <row r="348" spans="1:27" x14ac:dyDescent="0.25">
      <c r="A348" s="18" t="str">
        <f t="shared" si="76"/>
        <v>Malik Mann</v>
      </c>
      <c r="B348" s="18">
        <f t="shared" si="77"/>
        <v>2</v>
      </c>
      <c r="C348" s="18" t="str">
        <f t="shared" si="78"/>
        <v>2022Malik Mann2</v>
      </c>
      <c r="D348" s="12">
        <v>2022</v>
      </c>
      <c r="E348" t="s">
        <v>417</v>
      </c>
      <c r="F348">
        <v>333866</v>
      </c>
      <c r="G348" t="s">
        <v>285</v>
      </c>
      <c r="H348" s="15">
        <v>6</v>
      </c>
      <c r="I348" s="15">
        <v>3</v>
      </c>
      <c r="J348" t="s">
        <v>2</v>
      </c>
      <c r="K348" t="s">
        <v>3</v>
      </c>
      <c r="L348" s="6">
        <v>53</v>
      </c>
      <c r="M348" s="6">
        <v>291</v>
      </c>
      <c r="N348" s="6">
        <v>1323</v>
      </c>
      <c r="O348" s="1">
        <v>42277.623</v>
      </c>
      <c r="P348" s="1">
        <v>39884.550000000003</v>
      </c>
      <c r="Q348" s="1">
        <v>2216.27</v>
      </c>
      <c r="R348" s="38">
        <f t="shared" si="66"/>
        <v>797.69100000000003</v>
      </c>
      <c r="S348" s="39">
        <f t="shared" si="67"/>
        <v>5.4905660377358494</v>
      </c>
      <c r="T348" s="39">
        <f t="shared" si="68"/>
        <v>4.5463917525773194</v>
      </c>
      <c r="U348" s="38">
        <f t="shared" si="69"/>
        <v>2393.0729999999967</v>
      </c>
      <c r="V348" s="40">
        <f t="shared" si="70"/>
        <v>5.6603773584905585E-2</v>
      </c>
      <c r="W348" s="38">
        <f t="shared" si="71"/>
        <v>176.8029999999967</v>
      </c>
      <c r="X348" s="40">
        <f t="shared" si="72"/>
        <v>4.1819522351102074E-3</v>
      </c>
      <c r="Y348" s="18">
        <f t="shared" si="73"/>
        <v>269</v>
      </c>
      <c r="Z348" s="18">
        <f t="shared" si="74"/>
        <v>504</v>
      </c>
      <c r="AA348" s="18">
        <f t="shared" si="75"/>
        <v>735</v>
      </c>
    </row>
    <row r="349" spans="1:27" x14ac:dyDescent="0.25">
      <c r="A349" s="18" t="str">
        <f t="shared" si="76"/>
        <v>Malik Mann</v>
      </c>
      <c r="B349" s="18">
        <f t="shared" si="77"/>
        <v>3</v>
      </c>
      <c r="C349" s="18" t="str">
        <f t="shared" si="78"/>
        <v>2022Malik Mann3</v>
      </c>
      <c r="D349" s="12">
        <v>2022</v>
      </c>
      <c r="E349" t="s">
        <v>417</v>
      </c>
      <c r="F349">
        <v>734174</v>
      </c>
      <c r="G349" t="s">
        <v>369</v>
      </c>
      <c r="H349" s="15">
        <v>6</v>
      </c>
      <c r="I349" s="15">
        <v>6</v>
      </c>
      <c r="J349" t="s">
        <v>9</v>
      </c>
      <c r="K349" t="s">
        <v>3</v>
      </c>
      <c r="L349" s="6">
        <v>64</v>
      </c>
      <c r="M349" s="6">
        <v>149</v>
      </c>
      <c r="N349" s="6">
        <v>844</v>
      </c>
      <c r="O349" s="1">
        <v>42194.563199999997</v>
      </c>
      <c r="P349" s="1">
        <v>30018.2</v>
      </c>
      <c r="Q349" s="1">
        <v>2424.39</v>
      </c>
      <c r="R349" s="38">
        <f t="shared" si="66"/>
        <v>659.29004999999995</v>
      </c>
      <c r="S349" s="39">
        <f t="shared" si="67"/>
        <v>2.328125</v>
      </c>
      <c r="T349" s="39">
        <f t="shared" si="68"/>
        <v>5.6644295302013425</v>
      </c>
      <c r="U349" s="38">
        <f t="shared" si="69"/>
        <v>12176.363199999996</v>
      </c>
      <c r="V349" s="40">
        <f t="shared" si="70"/>
        <v>0.28857659083433757</v>
      </c>
      <c r="W349" s="38">
        <f t="shared" si="71"/>
        <v>9751.9731999999967</v>
      </c>
      <c r="X349" s="40">
        <f t="shared" si="72"/>
        <v>0.23111918836026718</v>
      </c>
      <c r="Y349" s="18">
        <f t="shared" si="73"/>
        <v>271</v>
      </c>
      <c r="Z349" s="18">
        <f t="shared" si="74"/>
        <v>111</v>
      </c>
      <c r="AA349" s="18">
        <f t="shared" si="75"/>
        <v>78</v>
      </c>
    </row>
    <row r="350" spans="1:27" x14ac:dyDescent="0.25">
      <c r="A350" s="18" t="str">
        <f t="shared" si="76"/>
        <v>Malik Mann</v>
      </c>
      <c r="B350" s="18">
        <f t="shared" si="77"/>
        <v>4</v>
      </c>
      <c r="C350" s="18" t="str">
        <f t="shared" si="78"/>
        <v>2022Malik Mann4</v>
      </c>
      <c r="D350" s="12">
        <v>2022</v>
      </c>
      <c r="E350" t="s">
        <v>417</v>
      </c>
      <c r="F350">
        <v>461878</v>
      </c>
      <c r="G350" t="s">
        <v>362</v>
      </c>
      <c r="H350" s="15">
        <v>6</v>
      </c>
      <c r="I350" s="15">
        <v>6</v>
      </c>
      <c r="J350" t="s">
        <v>9</v>
      </c>
      <c r="K350" t="s">
        <v>3</v>
      </c>
      <c r="L350" s="6">
        <v>135</v>
      </c>
      <c r="M350" s="6">
        <v>207</v>
      </c>
      <c r="N350" s="6">
        <v>852</v>
      </c>
      <c r="O350" s="1">
        <v>39331.785600000003</v>
      </c>
      <c r="P350" s="1">
        <v>27598.75</v>
      </c>
      <c r="Q350" s="1">
        <v>4983.75</v>
      </c>
      <c r="R350" s="38">
        <f t="shared" si="66"/>
        <v>291.34656000000001</v>
      </c>
      <c r="S350" s="39">
        <f t="shared" si="67"/>
        <v>1.5333333333333334</v>
      </c>
      <c r="T350" s="39">
        <f t="shared" si="68"/>
        <v>4.1159420289855069</v>
      </c>
      <c r="U350" s="38">
        <f t="shared" si="69"/>
        <v>11733.035600000003</v>
      </c>
      <c r="V350" s="40">
        <f t="shared" si="70"/>
        <v>0.29830925347055698</v>
      </c>
      <c r="W350" s="38">
        <f t="shared" si="71"/>
        <v>6749.2856000000029</v>
      </c>
      <c r="X350" s="40">
        <f t="shared" si="72"/>
        <v>0.17159875904540683</v>
      </c>
      <c r="Y350" s="18">
        <f t="shared" si="73"/>
        <v>282</v>
      </c>
      <c r="Z350" s="18">
        <f t="shared" si="74"/>
        <v>118</v>
      </c>
      <c r="AA350" s="18">
        <f t="shared" si="75"/>
        <v>129</v>
      </c>
    </row>
    <row r="351" spans="1:27" x14ac:dyDescent="0.25">
      <c r="A351" s="18" t="str">
        <f t="shared" si="76"/>
        <v>Malik Mann</v>
      </c>
      <c r="B351" s="18">
        <f t="shared" si="77"/>
        <v>5</v>
      </c>
      <c r="C351" s="18" t="str">
        <f t="shared" si="78"/>
        <v>2022Malik Mann5</v>
      </c>
      <c r="D351" s="12">
        <v>2022</v>
      </c>
      <c r="E351" t="s">
        <v>417</v>
      </c>
      <c r="F351">
        <v>504704</v>
      </c>
      <c r="G351" t="s">
        <v>131</v>
      </c>
      <c r="H351" s="15">
        <v>6</v>
      </c>
      <c r="I351" s="15">
        <v>6</v>
      </c>
      <c r="J351" t="s">
        <v>9</v>
      </c>
      <c r="K351" t="s">
        <v>3</v>
      </c>
      <c r="L351" s="6">
        <v>97</v>
      </c>
      <c r="M351" s="6">
        <v>295</v>
      </c>
      <c r="N351" s="6">
        <v>989</v>
      </c>
      <c r="O351" s="1">
        <v>36889.56</v>
      </c>
      <c r="P351" s="1">
        <v>30741.3</v>
      </c>
      <c r="Q351" s="1">
        <v>3760.03</v>
      </c>
      <c r="R351" s="38">
        <f t="shared" si="66"/>
        <v>380.3047422680412</v>
      </c>
      <c r="S351" s="39">
        <f t="shared" si="67"/>
        <v>3.0412371134020617</v>
      </c>
      <c r="T351" s="39">
        <f t="shared" si="68"/>
        <v>3.3525423728813561</v>
      </c>
      <c r="U351" s="38">
        <f t="shared" si="69"/>
        <v>6148.2599999999984</v>
      </c>
      <c r="V351" s="40">
        <f t="shared" si="70"/>
        <v>0.16666666666666663</v>
      </c>
      <c r="W351" s="38">
        <f t="shared" si="71"/>
        <v>2388.2299999999982</v>
      </c>
      <c r="X351" s="40">
        <f t="shared" si="72"/>
        <v>6.4739996898851557E-2</v>
      </c>
      <c r="Y351" s="18">
        <f t="shared" si="73"/>
        <v>297</v>
      </c>
      <c r="Z351" s="18">
        <f t="shared" si="74"/>
        <v>273</v>
      </c>
      <c r="AA351" s="18">
        <f t="shared" si="75"/>
        <v>320</v>
      </c>
    </row>
    <row r="352" spans="1:27" x14ac:dyDescent="0.25">
      <c r="A352" s="18" t="str">
        <f t="shared" si="76"/>
        <v>Malik Mann</v>
      </c>
      <c r="B352" s="18">
        <f t="shared" si="77"/>
        <v>6</v>
      </c>
      <c r="C352" s="18" t="str">
        <f t="shared" si="78"/>
        <v>2022Malik Mann6</v>
      </c>
      <c r="D352" s="12">
        <v>2022</v>
      </c>
      <c r="E352" t="s">
        <v>417</v>
      </c>
      <c r="F352">
        <v>228068</v>
      </c>
      <c r="G352" t="s">
        <v>59</v>
      </c>
      <c r="H352" s="15">
        <v>6</v>
      </c>
      <c r="I352" s="15">
        <v>6</v>
      </c>
      <c r="J352" t="s">
        <v>9</v>
      </c>
      <c r="K352" t="s">
        <v>3</v>
      </c>
      <c r="L352" s="6">
        <v>59</v>
      </c>
      <c r="M352" s="6">
        <v>142</v>
      </c>
      <c r="N352" s="6">
        <v>470</v>
      </c>
      <c r="O352" s="1">
        <v>20972.91</v>
      </c>
      <c r="P352" s="1">
        <v>15723.6</v>
      </c>
      <c r="Q352" s="1">
        <v>2241.88</v>
      </c>
      <c r="R352" s="38">
        <f t="shared" si="66"/>
        <v>355.47305084745761</v>
      </c>
      <c r="S352" s="39">
        <f t="shared" si="67"/>
        <v>2.406779661016949</v>
      </c>
      <c r="T352" s="39">
        <f t="shared" si="68"/>
        <v>3.3098591549295775</v>
      </c>
      <c r="U352" s="38">
        <f t="shared" si="69"/>
        <v>5249.3099999999995</v>
      </c>
      <c r="V352" s="40">
        <f t="shared" si="70"/>
        <v>0.25029001697904579</v>
      </c>
      <c r="W352" s="38">
        <f t="shared" si="71"/>
        <v>3007.4299999999994</v>
      </c>
      <c r="X352" s="40">
        <f t="shared" si="72"/>
        <v>0.14339593313469612</v>
      </c>
      <c r="Y352" s="18">
        <f t="shared" si="73"/>
        <v>383</v>
      </c>
      <c r="Z352" s="18">
        <f t="shared" si="74"/>
        <v>311</v>
      </c>
      <c r="AA352" s="18">
        <f t="shared" si="75"/>
        <v>278</v>
      </c>
    </row>
    <row r="353" spans="1:27" x14ac:dyDescent="0.25">
      <c r="A353" s="18" t="str">
        <f t="shared" si="76"/>
        <v>Malik Mann</v>
      </c>
      <c r="B353" s="18">
        <f t="shared" si="77"/>
        <v>7</v>
      </c>
      <c r="C353" s="18" t="str">
        <f t="shared" si="78"/>
        <v>2022Malik Mann7</v>
      </c>
      <c r="D353" s="12">
        <v>2022</v>
      </c>
      <c r="E353" t="s">
        <v>417</v>
      </c>
      <c r="F353">
        <v>294766</v>
      </c>
      <c r="G353" t="s">
        <v>73</v>
      </c>
      <c r="H353" s="15">
        <v>6</v>
      </c>
      <c r="I353" s="15">
        <v>6</v>
      </c>
      <c r="J353" t="s">
        <v>9</v>
      </c>
      <c r="K353" t="s">
        <v>3</v>
      </c>
      <c r="L353" s="6">
        <v>91</v>
      </c>
      <c r="M353" s="6">
        <v>184</v>
      </c>
      <c r="N353" s="6">
        <v>557</v>
      </c>
      <c r="O353" s="1">
        <v>20313.240000000002</v>
      </c>
      <c r="P353" s="1">
        <v>16927.7</v>
      </c>
      <c r="Q353" s="1">
        <v>3413.14</v>
      </c>
      <c r="R353" s="38">
        <f t="shared" si="66"/>
        <v>223.22241758241759</v>
      </c>
      <c r="S353" s="39">
        <f t="shared" si="67"/>
        <v>2.0219780219780219</v>
      </c>
      <c r="T353" s="39">
        <f t="shared" si="68"/>
        <v>3.027173913043478</v>
      </c>
      <c r="U353" s="38">
        <f t="shared" si="69"/>
        <v>3385.5400000000009</v>
      </c>
      <c r="V353" s="40">
        <f t="shared" si="70"/>
        <v>0.16666666666666669</v>
      </c>
      <c r="W353" s="38">
        <f t="shared" si="71"/>
        <v>-27.599999999999</v>
      </c>
      <c r="X353" s="40">
        <f t="shared" si="72"/>
        <v>-1.3587197315641916E-3</v>
      </c>
      <c r="Y353" s="18">
        <f t="shared" si="73"/>
        <v>393</v>
      </c>
      <c r="Z353" s="18">
        <f t="shared" si="74"/>
        <v>400</v>
      </c>
      <c r="AA353" s="18">
        <f t="shared" si="75"/>
        <v>820</v>
      </c>
    </row>
    <row r="354" spans="1:27" x14ac:dyDescent="0.25">
      <c r="A354" s="18" t="str">
        <f t="shared" si="76"/>
        <v>Malik Mann</v>
      </c>
      <c r="B354" s="18">
        <f t="shared" si="77"/>
        <v>8</v>
      </c>
      <c r="C354" s="18" t="str">
        <f t="shared" si="78"/>
        <v>2022Malik Mann8</v>
      </c>
      <c r="D354" s="12">
        <v>2022</v>
      </c>
      <c r="E354" t="s">
        <v>417</v>
      </c>
      <c r="F354">
        <v>548541</v>
      </c>
      <c r="G354" t="s">
        <v>173</v>
      </c>
      <c r="H354" s="15">
        <v>6</v>
      </c>
      <c r="I354" s="15">
        <v>6</v>
      </c>
      <c r="J354" t="s">
        <v>2</v>
      </c>
      <c r="K354" t="s">
        <v>3</v>
      </c>
      <c r="L354" s="6">
        <v>62</v>
      </c>
      <c r="M354" s="6">
        <v>140</v>
      </c>
      <c r="N354" s="6">
        <v>607</v>
      </c>
      <c r="O354" s="1">
        <v>20007.635200000001</v>
      </c>
      <c r="P354" s="1">
        <v>15571.45</v>
      </c>
      <c r="Q354" s="1">
        <v>2343.7600000000002</v>
      </c>
      <c r="R354" s="38">
        <f t="shared" si="66"/>
        <v>322.70379354838713</v>
      </c>
      <c r="S354" s="39">
        <f t="shared" si="67"/>
        <v>2.2580645161290325</v>
      </c>
      <c r="T354" s="39">
        <f t="shared" si="68"/>
        <v>4.3357142857142854</v>
      </c>
      <c r="U354" s="38">
        <f t="shared" si="69"/>
        <v>4436.1851999999999</v>
      </c>
      <c r="V354" s="40">
        <f t="shared" si="70"/>
        <v>0.22172461441120236</v>
      </c>
      <c r="W354" s="38">
        <f t="shared" si="71"/>
        <v>2092.4251999999997</v>
      </c>
      <c r="X354" s="40">
        <f t="shared" si="72"/>
        <v>0.1045813350295391</v>
      </c>
      <c r="Y354" s="18">
        <f t="shared" si="73"/>
        <v>396</v>
      </c>
      <c r="Z354" s="18">
        <f t="shared" si="74"/>
        <v>340</v>
      </c>
      <c r="AA354" s="18">
        <f t="shared" si="75"/>
        <v>344</v>
      </c>
    </row>
    <row r="355" spans="1:27" x14ac:dyDescent="0.25">
      <c r="A355" s="18" t="str">
        <f t="shared" si="76"/>
        <v>Malik Mann</v>
      </c>
      <c r="B355" s="18">
        <f t="shared" si="77"/>
        <v>9</v>
      </c>
      <c r="C355" s="18" t="str">
        <f t="shared" si="78"/>
        <v>2022Malik Mann9</v>
      </c>
      <c r="D355" s="12">
        <v>2022</v>
      </c>
      <c r="E355" t="s">
        <v>417</v>
      </c>
      <c r="F355">
        <v>713162</v>
      </c>
      <c r="G355" t="s">
        <v>188</v>
      </c>
      <c r="H355" s="15">
        <v>6</v>
      </c>
      <c r="I355" s="15">
        <v>6</v>
      </c>
      <c r="J355" t="s">
        <v>2</v>
      </c>
      <c r="K355" t="s">
        <v>10</v>
      </c>
      <c r="L355" s="6">
        <v>48</v>
      </c>
      <c r="M355" s="6">
        <v>89</v>
      </c>
      <c r="N355" s="6">
        <v>249</v>
      </c>
      <c r="O355" s="1">
        <v>12109.208000000001</v>
      </c>
      <c r="P355" s="1">
        <v>7771.5</v>
      </c>
      <c r="Q355" s="1">
        <v>1790.01</v>
      </c>
      <c r="R355" s="38">
        <f t="shared" si="66"/>
        <v>252.27516666666668</v>
      </c>
      <c r="S355" s="39">
        <f t="shared" si="67"/>
        <v>1.8541666666666667</v>
      </c>
      <c r="T355" s="39">
        <f t="shared" si="68"/>
        <v>2.797752808988764</v>
      </c>
      <c r="U355" s="38">
        <f t="shared" si="69"/>
        <v>4337.7080000000005</v>
      </c>
      <c r="V355" s="40">
        <f t="shared" si="70"/>
        <v>0.35821566530197518</v>
      </c>
      <c r="W355" s="38">
        <f t="shared" si="71"/>
        <v>2547.6980000000003</v>
      </c>
      <c r="X355" s="40">
        <f t="shared" si="72"/>
        <v>0.21039344604535656</v>
      </c>
      <c r="Y355" s="18">
        <f t="shared" si="73"/>
        <v>480</v>
      </c>
      <c r="Z355" s="18">
        <f t="shared" si="74"/>
        <v>347</v>
      </c>
      <c r="AA355" s="18">
        <f t="shared" si="75"/>
        <v>312</v>
      </c>
    </row>
    <row r="356" spans="1:27" x14ac:dyDescent="0.25">
      <c r="A356" s="18" t="str">
        <f t="shared" si="76"/>
        <v>Malik Mann</v>
      </c>
      <c r="B356" s="18">
        <f t="shared" si="77"/>
        <v>10</v>
      </c>
      <c r="C356" s="18" t="str">
        <f t="shared" si="78"/>
        <v>2022Malik Mann10</v>
      </c>
      <c r="D356" s="12">
        <v>2022</v>
      </c>
      <c r="E356" t="s">
        <v>417</v>
      </c>
      <c r="F356">
        <v>911084</v>
      </c>
      <c r="G356" t="s">
        <v>253</v>
      </c>
      <c r="H356" s="15">
        <v>6</v>
      </c>
      <c r="I356" s="15">
        <v>6</v>
      </c>
      <c r="J356" t="s">
        <v>9</v>
      </c>
      <c r="K356" t="s">
        <v>10</v>
      </c>
      <c r="L356" s="6">
        <v>24</v>
      </c>
      <c r="M356" s="6">
        <v>76</v>
      </c>
      <c r="N356" s="6">
        <v>217</v>
      </c>
      <c r="O356" s="1">
        <v>9259.0776000000005</v>
      </c>
      <c r="P356" s="1">
        <v>6746.15</v>
      </c>
      <c r="Q356" s="1">
        <v>934.38</v>
      </c>
      <c r="R356" s="38">
        <f t="shared" si="66"/>
        <v>385.79490000000004</v>
      </c>
      <c r="S356" s="39">
        <f t="shared" si="67"/>
        <v>3.1666666666666665</v>
      </c>
      <c r="T356" s="39">
        <f t="shared" si="68"/>
        <v>2.8552631578947367</v>
      </c>
      <c r="U356" s="38">
        <f t="shared" si="69"/>
        <v>2512.9276000000009</v>
      </c>
      <c r="V356" s="40">
        <f t="shared" si="70"/>
        <v>0.27140150548041642</v>
      </c>
      <c r="W356" s="38">
        <f t="shared" si="71"/>
        <v>1578.5476000000008</v>
      </c>
      <c r="X356" s="40">
        <f t="shared" si="72"/>
        <v>0.17048648560845853</v>
      </c>
      <c r="Y356" s="18">
        <f t="shared" si="73"/>
        <v>561</v>
      </c>
      <c r="Z356" s="18">
        <f t="shared" si="74"/>
        <v>484</v>
      </c>
      <c r="AA356" s="18">
        <f t="shared" si="75"/>
        <v>390</v>
      </c>
    </row>
    <row r="357" spans="1:27" x14ac:dyDescent="0.25">
      <c r="A357" s="18" t="str">
        <f t="shared" si="76"/>
        <v>Malik Mann</v>
      </c>
      <c r="B357" s="18">
        <f t="shared" si="77"/>
        <v>11</v>
      </c>
      <c r="C357" s="18" t="str">
        <f t="shared" si="78"/>
        <v>2022Malik Mann11</v>
      </c>
      <c r="D357" s="12">
        <v>2022</v>
      </c>
      <c r="E357" t="s">
        <v>417</v>
      </c>
      <c r="F357">
        <v>789083</v>
      </c>
      <c r="G357" t="s">
        <v>349</v>
      </c>
      <c r="H357" s="15">
        <v>6</v>
      </c>
      <c r="I357" s="15">
        <v>6</v>
      </c>
      <c r="J357" t="s">
        <v>9</v>
      </c>
      <c r="K357" t="s">
        <v>10</v>
      </c>
      <c r="L357" s="6">
        <v>48</v>
      </c>
      <c r="M357" s="6">
        <v>66</v>
      </c>
      <c r="N357" s="6">
        <v>197</v>
      </c>
      <c r="O357" s="1">
        <v>6905.4204</v>
      </c>
      <c r="P357" s="1">
        <v>5378.25</v>
      </c>
      <c r="Q357" s="1">
        <v>1762.5</v>
      </c>
      <c r="R357" s="38">
        <f t="shared" si="66"/>
        <v>143.86292499999999</v>
      </c>
      <c r="S357" s="39">
        <f t="shared" si="67"/>
        <v>1.375</v>
      </c>
      <c r="T357" s="39">
        <f t="shared" si="68"/>
        <v>2.9848484848484849</v>
      </c>
      <c r="U357" s="38">
        <f t="shared" si="69"/>
        <v>1527.1704</v>
      </c>
      <c r="V357" s="40">
        <f t="shared" si="70"/>
        <v>0.22115531155785967</v>
      </c>
      <c r="W357" s="38">
        <f t="shared" si="71"/>
        <v>-235.32960000000003</v>
      </c>
      <c r="X357" s="40">
        <f t="shared" si="72"/>
        <v>-3.4078967878624744E-2</v>
      </c>
      <c r="Y357" s="18">
        <f t="shared" si="73"/>
        <v>654</v>
      </c>
      <c r="Z357" s="18">
        <f t="shared" si="74"/>
        <v>627</v>
      </c>
      <c r="AA357" s="18">
        <f t="shared" si="75"/>
        <v>898</v>
      </c>
    </row>
    <row r="358" spans="1:27" x14ac:dyDescent="0.25">
      <c r="A358" s="18" t="str">
        <f t="shared" si="76"/>
        <v>Malik Mann</v>
      </c>
      <c r="B358" s="18">
        <f t="shared" si="77"/>
        <v>12</v>
      </c>
      <c r="C358" s="18" t="str">
        <f t="shared" si="78"/>
        <v>2022Malik Mann12</v>
      </c>
      <c r="D358" s="12">
        <v>2022</v>
      </c>
      <c r="E358" t="s">
        <v>417</v>
      </c>
      <c r="F358">
        <v>673382</v>
      </c>
      <c r="G358" t="s">
        <v>322</v>
      </c>
      <c r="H358" s="15">
        <v>6</v>
      </c>
      <c r="I358" s="15">
        <v>6</v>
      </c>
      <c r="J358" t="s">
        <v>9</v>
      </c>
      <c r="K358" t="s">
        <v>10</v>
      </c>
      <c r="L358" s="6">
        <v>16</v>
      </c>
      <c r="M358" s="6">
        <v>52</v>
      </c>
      <c r="N358" s="6">
        <v>138</v>
      </c>
      <c r="O358" s="1">
        <v>4923.3</v>
      </c>
      <c r="P358" s="1">
        <v>4102.75</v>
      </c>
      <c r="Q358" s="1">
        <v>625</v>
      </c>
      <c r="R358" s="38">
        <f t="shared" si="66"/>
        <v>307.70625000000001</v>
      </c>
      <c r="S358" s="39">
        <f t="shared" si="67"/>
        <v>3.25</v>
      </c>
      <c r="T358" s="39">
        <f t="shared" si="68"/>
        <v>2.6538461538461537</v>
      </c>
      <c r="U358" s="38">
        <f t="shared" si="69"/>
        <v>820.55000000000018</v>
      </c>
      <c r="V358" s="40">
        <f t="shared" si="70"/>
        <v>0.16666666666666669</v>
      </c>
      <c r="W358" s="38">
        <f t="shared" si="71"/>
        <v>195.55000000000018</v>
      </c>
      <c r="X358" s="40">
        <f t="shared" si="72"/>
        <v>3.9719293969492045E-2</v>
      </c>
      <c r="Y358" s="18">
        <f t="shared" si="73"/>
        <v>737</v>
      </c>
      <c r="Z358" s="18">
        <f t="shared" si="74"/>
        <v>765</v>
      </c>
      <c r="AA358" s="18">
        <f t="shared" si="75"/>
        <v>728</v>
      </c>
    </row>
    <row r="359" spans="1:27" x14ac:dyDescent="0.25">
      <c r="A359" s="18" t="str">
        <f t="shared" si="76"/>
        <v>Malik Mann</v>
      </c>
      <c r="B359" s="18">
        <f t="shared" si="77"/>
        <v>13</v>
      </c>
      <c r="C359" s="18" t="str">
        <f t="shared" si="78"/>
        <v>2022Malik Mann13</v>
      </c>
      <c r="D359" s="12">
        <v>2022</v>
      </c>
      <c r="E359" t="s">
        <v>417</v>
      </c>
      <c r="F359">
        <v>128453</v>
      </c>
      <c r="G359" t="s">
        <v>130</v>
      </c>
      <c r="H359" s="15">
        <v>6</v>
      </c>
      <c r="I359" s="15">
        <v>1</v>
      </c>
      <c r="J359" t="s">
        <v>2</v>
      </c>
      <c r="K359" t="s">
        <v>10</v>
      </c>
      <c r="L359" s="6">
        <v>7</v>
      </c>
      <c r="M359" s="6">
        <v>17</v>
      </c>
      <c r="N359" s="6">
        <v>35</v>
      </c>
      <c r="O359" s="1">
        <v>2043.92</v>
      </c>
      <c r="P359" s="1">
        <v>1762</v>
      </c>
      <c r="Q359" s="1">
        <v>266.25</v>
      </c>
      <c r="R359" s="38">
        <f t="shared" si="66"/>
        <v>291.98857142857145</v>
      </c>
      <c r="S359" s="39">
        <f t="shared" si="67"/>
        <v>2.4285714285714284</v>
      </c>
      <c r="T359" s="39">
        <f t="shared" si="68"/>
        <v>2.0588235294117645</v>
      </c>
      <c r="U359" s="38">
        <f t="shared" si="69"/>
        <v>281.92000000000007</v>
      </c>
      <c r="V359" s="40">
        <f t="shared" si="70"/>
        <v>0.13793103448275865</v>
      </c>
      <c r="W359" s="38">
        <f t="shared" si="71"/>
        <v>15.670000000000073</v>
      </c>
      <c r="X359" s="40">
        <f t="shared" si="72"/>
        <v>7.6666405730165914E-3</v>
      </c>
      <c r="Y359" s="18">
        <f t="shared" si="73"/>
        <v>882</v>
      </c>
      <c r="Z359" s="18">
        <f t="shared" si="74"/>
        <v>908</v>
      </c>
      <c r="AA359" s="18">
        <f t="shared" si="75"/>
        <v>800</v>
      </c>
    </row>
    <row r="360" spans="1:27" x14ac:dyDescent="0.25">
      <c r="A360" s="18" t="str">
        <f t="shared" si="76"/>
        <v>Malik Mann</v>
      </c>
      <c r="B360" s="18">
        <f t="shared" si="77"/>
        <v>14</v>
      </c>
      <c r="C360" s="18" t="str">
        <f t="shared" si="78"/>
        <v>2022Malik Mann14</v>
      </c>
      <c r="D360" s="12">
        <v>2022</v>
      </c>
      <c r="E360" t="s">
        <v>417</v>
      </c>
      <c r="F360">
        <v>688564</v>
      </c>
      <c r="G360" t="s">
        <v>176</v>
      </c>
      <c r="H360" s="15">
        <v>6</v>
      </c>
      <c r="I360" s="15">
        <v>4</v>
      </c>
      <c r="J360" t="s">
        <v>2</v>
      </c>
      <c r="K360" t="s">
        <v>10</v>
      </c>
      <c r="L360" s="6">
        <v>8</v>
      </c>
      <c r="M360" s="6">
        <v>11</v>
      </c>
      <c r="N360" s="6">
        <v>19</v>
      </c>
      <c r="O360" s="1">
        <v>674.02499999999998</v>
      </c>
      <c r="P360" s="1">
        <v>591.25</v>
      </c>
      <c r="Q360" s="1">
        <v>293.75</v>
      </c>
      <c r="R360" s="38">
        <f t="shared" si="66"/>
        <v>84.253124999999997</v>
      </c>
      <c r="S360" s="39">
        <f t="shared" si="67"/>
        <v>1.375</v>
      </c>
      <c r="T360" s="39">
        <f t="shared" si="68"/>
        <v>1.7272727272727273</v>
      </c>
      <c r="U360" s="38">
        <f t="shared" si="69"/>
        <v>82.774999999999977</v>
      </c>
      <c r="V360" s="40">
        <f t="shared" si="70"/>
        <v>0.12280701754385961</v>
      </c>
      <c r="W360" s="38">
        <f t="shared" si="71"/>
        <v>-210.97500000000002</v>
      </c>
      <c r="X360" s="40">
        <f t="shared" si="72"/>
        <v>-0.31300767775675981</v>
      </c>
      <c r="Y360" s="18">
        <f t="shared" si="73"/>
        <v>969</v>
      </c>
      <c r="Z360" s="18">
        <f t="shared" si="74"/>
        <v>956</v>
      </c>
      <c r="AA360" s="18">
        <f t="shared" si="75"/>
        <v>894</v>
      </c>
    </row>
    <row r="361" spans="1:27" x14ac:dyDescent="0.25">
      <c r="A361" s="18" t="str">
        <f t="shared" si="76"/>
        <v>Mary Amendola</v>
      </c>
      <c r="B361" s="18">
        <f t="shared" si="77"/>
        <v>1</v>
      </c>
      <c r="C361" s="18" t="str">
        <f t="shared" si="78"/>
        <v>2022Mary Amendola1</v>
      </c>
      <c r="D361" s="12">
        <v>2022</v>
      </c>
      <c r="E361" t="s">
        <v>406</v>
      </c>
      <c r="F361">
        <v>110765</v>
      </c>
      <c r="G361" t="s">
        <v>12</v>
      </c>
      <c r="H361" s="15">
        <v>5</v>
      </c>
      <c r="I361" s="15">
        <v>5</v>
      </c>
      <c r="J361" t="s">
        <v>9</v>
      </c>
      <c r="K361" t="s">
        <v>4</v>
      </c>
      <c r="L361" s="6">
        <v>126</v>
      </c>
      <c r="M361" s="6">
        <v>519</v>
      </c>
      <c r="N361" s="6">
        <v>2918</v>
      </c>
      <c r="O361" s="1">
        <v>121604.2776</v>
      </c>
      <c r="P361" s="1">
        <v>91095.5</v>
      </c>
      <c r="Q361" s="1">
        <v>4460.95</v>
      </c>
      <c r="R361" s="38">
        <f t="shared" si="66"/>
        <v>965.1133142857143</v>
      </c>
      <c r="S361" s="39">
        <f t="shared" si="67"/>
        <v>4.1190476190476186</v>
      </c>
      <c r="T361" s="39">
        <f t="shared" si="68"/>
        <v>5.6223506743737959</v>
      </c>
      <c r="U361" s="38">
        <f t="shared" si="69"/>
        <v>30508.777600000001</v>
      </c>
      <c r="V361" s="40">
        <f t="shared" si="70"/>
        <v>0.25088572706590384</v>
      </c>
      <c r="W361" s="38">
        <f t="shared" si="71"/>
        <v>26047.827600000001</v>
      </c>
      <c r="X361" s="40">
        <f t="shared" si="72"/>
        <v>0.21420157344859717</v>
      </c>
      <c r="Y361" s="18">
        <f t="shared" si="73"/>
        <v>75</v>
      </c>
      <c r="Z361" s="18">
        <f t="shared" si="74"/>
        <v>22</v>
      </c>
      <c r="AA361" s="18">
        <f t="shared" si="75"/>
        <v>19</v>
      </c>
    </row>
    <row r="362" spans="1:27" x14ac:dyDescent="0.25">
      <c r="A362" s="18" t="str">
        <f t="shared" si="76"/>
        <v>Mary Amendola</v>
      </c>
      <c r="B362" s="18">
        <f t="shared" si="77"/>
        <v>2</v>
      </c>
      <c r="C362" s="18" t="str">
        <f t="shared" si="78"/>
        <v>2022Mary Amendola2</v>
      </c>
      <c r="D362" s="12">
        <v>2022</v>
      </c>
      <c r="E362" t="s">
        <v>406</v>
      </c>
      <c r="F362">
        <v>734173</v>
      </c>
      <c r="G362" t="s">
        <v>64</v>
      </c>
      <c r="H362" s="15">
        <v>5</v>
      </c>
      <c r="I362" s="15">
        <v>3</v>
      </c>
      <c r="J362" t="s">
        <v>2</v>
      </c>
      <c r="K362" t="s">
        <v>4</v>
      </c>
      <c r="L362" s="6">
        <v>114</v>
      </c>
      <c r="M362" s="6">
        <v>478</v>
      </c>
      <c r="N362" s="6">
        <v>2115</v>
      </c>
      <c r="O362" s="1">
        <v>82098.338000000003</v>
      </c>
      <c r="P362" s="1">
        <v>63402.9</v>
      </c>
      <c r="Q362" s="1">
        <v>4047.15</v>
      </c>
      <c r="R362" s="38">
        <f t="shared" si="66"/>
        <v>720.16085964912281</v>
      </c>
      <c r="S362" s="39">
        <f t="shared" si="67"/>
        <v>4.192982456140351</v>
      </c>
      <c r="T362" s="39">
        <f t="shared" si="68"/>
        <v>4.4246861924686192</v>
      </c>
      <c r="U362" s="38">
        <f t="shared" si="69"/>
        <v>18695.438000000002</v>
      </c>
      <c r="V362" s="40">
        <f t="shared" si="70"/>
        <v>0.22772005445469556</v>
      </c>
      <c r="W362" s="38">
        <f t="shared" si="71"/>
        <v>14648.288000000002</v>
      </c>
      <c r="X362" s="40">
        <f t="shared" si="72"/>
        <v>0.17842368502027411</v>
      </c>
      <c r="Y362" s="18">
        <f t="shared" si="73"/>
        <v>123</v>
      </c>
      <c r="Z362" s="18">
        <f t="shared" si="74"/>
        <v>52</v>
      </c>
      <c r="AA362" s="18">
        <f t="shared" si="75"/>
        <v>48</v>
      </c>
    </row>
    <row r="363" spans="1:27" x14ac:dyDescent="0.25">
      <c r="A363" s="18" t="str">
        <f t="shared" si="76"/>
        <v>Mary Amendola</v>
      </c>
      <c r="B363" s="18">
        <f t="shared" si="77"/>
        <v>3</v>
      </c>
      <c r="C363" s="18" t="str">
        <f t="shared" si="78"/>
        <v>2022Mary Amendola3</v>
      </c>
      <c r="D363" s="12">
        <v>2022</v>
      </c>
      <c r="E363" t="s">
        <v>406</v>
      </c>
      <c r="F363">
        <v>380543</v>
      </c>
      <c r="G363" t="s">
        <v>380</v>
      </c>
      <c r="H363" s="15">
        <v>5</v>
      </c>
      <c r="I363" s="15">
        <v>5</v>
      </c>
      <c r="J363" t="s">
        <v>9</v>
      </c>
      <c r="K363" t="s">
        <v>3</v>
      </c>
      <c r="L363" s="6">
        <v>107</v>
      </c>
      <c r="M363" s="6">
        <v>293</v>
      </c>
      <c r="N363" s="6">
        <v>1104</v>
      </c>
      <c r="O363" s="1">
        <v>41889.42</v>
      </c>
      <c r="P363" s="1">
        <v>34907.85</v>
      </c>
      <c r="Q363" s="1">
        <v>3633.25</v>
      </c>
      <c r="R363" s="38">
        <f t="shared" si="66"/>
        <v>391.48990654205608</v>
      </c>
      <c r="S363" s="39">
        <f t="shared" si="67"/>
        <v>2.7383177570093458</v>
      </c>
      <c r="T363" s="39">
        <f t="shared" si="68"/>
        <v>3.7679180887372015</v>
      </c>
      <c r="U363" s="38">
        <f t="shared" si="69"/>
        <v>6981.57</v>
      </c>
      <c r="V363" s="40">
        <f t="shared" si="70"/>
        <v>0.16666666666666666</v>
      </c>
      <c r="W363" s="38">
        <f t="shared" si="71"/>
        <v>3348.3199999999997</v>
      </c>
      <c r="X363" s="40">
        <f t="shared" si="72"/>
        <v>7.9932355234328858E-2</v>
      </c>
      <c r="Y363" s="18">
        <f t="shared" si="73"/>
        <v>273</v>
      </c>
      <c r="Z363" s="18">
        <f t="shared" si="74"/>
        <v>242</v>
      </c>
      <c r="AA363" s="18">
        <f t="shared" si="75"/>
        <v>260</v>
      </c>
    </row>
    <row r="364" spans="1:27" x14ac:dyDescent="0.25">
      <c r="A364" s="18" t="str">
        <f t="shared" si="76"/>
        <v>Mary Amendola</v>
      </c>
      <c r="B364" s="18">
        <f t="shared" si="77"/>
        <v>4</v>
      </c>
      <c r="C364" s="18" t="str">
        <f t="shared" si="78"/>
        <v>2022Mary Amendola4</v>
      </c>
      <c r="D364" s="12">
        <v>2022</v>
      </c>
      <c r="E364" t="s">
        <v>406</v>
      </c>
      <c r="F364">
        <v>128453</v>
      </c>
      <c r="G364" t="s">
        <v>130</v>
      </c>
      <c r="H364" s="15">
        <v>5</v>
      </c>
      <c r="I364" s="15">
        <v>1</v>
      </c>
      <c r="J364" t="s">
        <v>2</v>
      </c>
      <c r="K364" t="s">
        <v>3</v>
      </c>
      <c r="L364" s="6">
        <v>120</v>
      </c>
      <c r="M364" s="6">
        <v>280</v>
      </c>
      <c r="N364" s="6">
        <v>1162</v>
      </c>
      <c r="O364" s="1">
        <v>40170.394</v>
      </c>
      <c r="P364" s="1">
        <v>34629.65</v>
      </c>
      <c r="Q364" s="1">
        <v>4025.25</v>
      </c>
      <c r="R364" s="38">
        <f t="shared" si="66"/>
        <v>334.75328333333334</v>
      </c>
      <c r="S364" s="39">
        <f t="shared" si="67"/>
        <v>2.3333333333333335</v>
      </c>
      <c r="T364" s="39">
        <f t="shared" si="68"/>
        <v>4.1500000000000004</v>
      </c>
      <c r="U364" s="38">
        <f t="shared" si="69"/>
        <v>5540.7439999999988</v>
      </c>
      <c r="V364" s="40">
        <f t="shared" si="70"/>
        <v>0.13793103448275859</v>
      </c>
      <c r="W364" s="38">
        <f t="shared" si="71"/>
        <v>1515.4939999999988</v>
      </c>
      <c r="X364" s="40">
        <f t="shared" si="72"/>
        <v>3.7726640171863855E-2</v>
      </c>
      <c r="Y364" s="18">
        <f t="shared" si="73"/>
        <v>278</v>
      </c>
      <c r="Z364" s="18">
        <f t="shared" si="74"/>
        <v>298</v>
      </c>
      <c r="AA364" s="18">
        <f t="shared" si="75"/>
        <v>401</v>
      </c>
    </row>
    <row r="365" spans="1:27" x14ac:dyDescent="0.25">
      <c r="A365" s="18" t="str">
        <f t="shared" si="76"/>
        <v>Mary Amendola</v>
      </c>
      <c r="B365" s="18">
        <f t="shared" si="77"/>
        <v>5</v>
      </c>
      <c r="C365" s="18" t="str">
        <f t="shared" si="78"/>
        <v>2022Mary Amendola5</v>
      </c>
      <c r="D365" s="12">
        <v>2022</v>
      </c>
      <c r="E365" t="s">
        <v>406</v>
      </c>
      <c r="F365">
        <v>961606</v>
      </c>
      <c r="G365" t="s">
        <v>264</v>
      </c>
      <c r="H365" s="15">
        <v>5</v>
      </c>
      <c r="I365" s="15">
        <v>5</v>
      </c>
      <c r="J365" t="s">
        <v>9</v>
      </c>
      <c r="K365" t="s">
        <v>3</v>
      </c>
      <c r="L365" s="6">
        <v>46</v>
      </c>
      <c r="M365" s="6">
        <v>173</v>
      </c>
      <c r="N365" s="6">
        <v>953</v>
      </c>
      <c r="O365" s="1">
        <v>38778.567799999997</v>
      </c>
      <c r="P365" s="1">
        <v>26144.75</v>
      </c>
      <c r="Q365" s="1">
        <v>1613.55</v>
      </c>
      <c r="R365" s="38">
        <f t="shared" si="66"/>
        <v>843.01234347826085</v>
      </c>
      <c r="S365" s="39">
        <f t="shared" si="67"/>
        <v>3.7608695652173911</v>
      </c>
      <c r="T365" s="39">
        <f t="shared" si="68"/>
        <v>5.5086705202312141</v>
      </c>
      <c r="U365" s="38">
        <f t="shared" si="69"/>
        <v>12633.817799999997</v>
      </c>
      <c r="V365" s="40">
        <f t="shared" si="70"/>
        <v>0.32579382160678966</v>
      </c>
      <c r="W365" s="38">
        <f t="shared" si="71"/>
        <v>11020.267799999998</v>
      </c>
      <c r="X365" s="40">
        <f t="shared" si="72"/>
        <v>0.28418449739652318</v>
      </c>
      <c r="Y365" s="18">
        <f t="shared" si="73"/>
        <v>286</v>
      </c>
      <c r="Z365" s="18">
        <f t="shared" si="74"/>
        <v>104</v>
      </c>
      <c r="AA365" s="18">
        <f t="shared" si="75"/>
        <v>68</v>
      </c>
    </row>
    <row r="366" spans="1:27" x14ac:dyDescent="0.25">
      <c r="A366" s="18" t="str">
        <f t="shared" si="76"/>
        <v>Mary Amendola</v>
      </c>
      <c r="B366" s="18">
        <f t="shared" si="77"/>
        <v>6</v>
      </c>
      <c r="C366" s="18" t="str">
        <f t="shared" si="78"/>
        <v>2022Mary Amendola6</v>
      </c>
      <c r="D366" s="12">
        <v>2022</v>
      </c>
      <c r="E366" t="s">
        <v>406</v>
      </c>
      <c r="F366">
        <v>203761</v>
      </c>
      <c r="G366" t="s">
        <v>51</v>
      </c>
      <c r="H366" s="15">
        <v>5</v>
      </c>
      <c r="I366" s="15">
        <v>5</v>
      </c>
      <c r="J366" t="s">
        <v>9</v>
      </c>
      <c r="K366" t="s">
        <v>3</v>
      </c>
      <c r="L366" s="6">
        <v>91</v>
      </c>
      <c r="M366" s="6">
        <v>269</v>
      </c>
      <c r="N366" s="6">
        <v>884</v>
      </c>
      <c r="O366" s="1">
        <v>38023.800000000003</v>
      </c>
      <c r="P366" s="1">
        <v>31686.5</v>
      </c>
      <c r="Q366" s="1">
        <v>3113.05</v>
      </c>
      <c r="R366" s="38">
        <f t="shared" si="66"/>
        <v>417.8439560439561</v>
      </c>
      <c r="S366" s="39">
        <f t="shared" si="67"/>
        <v>2.9560439560439562</v>
      </c>
      <c r="T366" s="39">
        <f t="shared" si="68"/>
        <v>3.2862453531598512</v>
      </c>
      <c r="U366" s="38">
        <f t="shared" si="69"/>
        <v>6337.3000000000029</v>
      </c>
      <c r="V366" s="40">
        <f t="shared" si="70"/>
        <v>0.16666666666666674</v>
      </c>
      <c r="W366" s="38">
        <f t="shared" si="71"/>
        <v>3224.2500000000027</v>
      </c>
      <c r="X366" s="40">
        <f t="shared" si="72"/>
        <v>8.4795575402774118E-2</v>
      </c>
      <c r="Y366" s="18">
        <f t="shared" si="73"/>
        <v>290</v>
      </c>
      <c r="Z366" s="18">
        <f t="shared" si="74"/>
        <v>265</v>
      </c>
      <c r="AA366" s="18">
        <f t="shared" si="75"/>
        <v>266</v>
      </c>
    </row>
    <row r="367" spans="1:27" x14ac:dyDescent="0.25">
      <c r="A367" s="18" t="str">
        <f t="shared" si="76"/>
        <v>Mary Amendola</v>
      </c>
      <c r="B367" s="18">
        <f t="shared" si="77"/>
        <v>7</v>
      </c>
      <c r="C367" s="18" t="str">
        <f t="shared" si="78"/>
        <v>2022Mary Amendola7</v>
      </c>
      <c r="D367" s="12">
        <v>2022</v>
      </c>
      <c r="E367" t="s">
        <v>406</v>
      </c>
      <c r="F367">
        <v>105021</v>
      </c>
      <c r="G367" t="s">
        <v>11</v>
      </c>
      <c r="H367" s="15">
        <v>5</v>
      </c>
      <c r="I367" s="15">
        <v>5</v>
      </c>
      <c r="J367" t="s">
        <v>9</v>
      </c>
      <c r="K367" t="s">
        <v>3</v>
      </c>
      <c r="L367" s="6">
        <v>76</v>
      </c>
      <c r="M367" s="6">
        <v>232</v>
      </c>
      <c r="N367" s="6">
        <v>1013</v>
      </c>
      <c r="O367" s="1">
        <v>34904.82</v>
      </c>
      <c r="P367" s="1">
        <v>29087.35</v>
      </c>
      <c r="Q367" s="1">
        <v>2606.25</v>
      </c>
      <c r="R367" s="38">
        <f t="shared" si="66"/>
        <v>459.27394736842103</v>
      </c>
      <c r="S367" s="39">
        <f t="shared" si="67"/>
        <v>3.0526315789473686</v>
      </c>
      <c r="T367" s="39">
        <f t="shared" si="68"/>
        <v>4.3663793103448274</v>
      </c>
      <c r="U367" s="38">
        <f t="shared" si="69"/>
        <v>5817.4700000000012</v>
      </c>
      <c r="V367" s="40">
        <f t="shared" si="70"/>
        <v>0.16666666666666671</v>
      </c>
      <c r="W367" s="38">
        <f t="shared" si="71"/>
        <v>3211.2200000000012</v>
      </c>
      <c r="X367" s="40">
        <f t="shared" si="72"/>
        <v>9.1999328459507923E-2</v>
      </c>
      <c r="Y367" s="18">
        <f t="shared" si="73"/>
        <v>305</v>
      </c>
      <c r="Z367" s="18">
        <f t="shared" si="74"/>
        <v>286</v>
      </c>
      <c r="AA367" s="18">
        <f t="shared" si="75"/>
        <v>267</v>
      </c>
    </row>
    <row r="368" spans="1:27" x14ac:dyDescent="0.25">
      <c r="A368" s="18" t="str">
        <f t="shared" si="76"/>
        <v>Mary Amendola</v>
      </c>
      <c r="B368" s="18">
        <f t="shared" si="77"/>
        <v>8</v>
      </c>
      <c r="C368" s="18" t="str">
        <f t="shared" si="78"/>
        <v>2022Mary Amendola8</v>
      </c>
      <c r="D368" s="12">
        <v>2022</v>
      </c>
      <c r="E368" t="s">
        <v>406</v>
      </c>
      <c r="F368">
        <v>782190</v>
      </c>
      <c r="G368" t="s">
        <v>53</v>
      </c>
      <c r="H368" s="15">
        <v>5</v>
      </c>
      <c r="I368" s="15">
        <v>2</v>
      </c>
      <c r="J368" t="s">
        <v>2</v>
      </c>
      <c r="K368" t="s">
        <v>3</v>
      </c>
      <c r="L368" s="6">
        <v>140</v>
      </c>
      <c r="M368" s="6">
        <v>194</v>
      </c>
      <c r="N368" s="6">
        <v>723</v>
      </c>
      <c r="O368" s="1">
        <v>25376.22</v>
      </c>
      <c r="P368" s="1">
        <v>21146.85</v>
      </c>
      <c r="Q368" s="1">
        <v>4553.3999999999996</v>
      </c>
      <c r="R368" s="38">
        <f t="shared" si="66"/>
        <v>181.25871428571429</v>
      </c>
      <c r="S368" s="39">
        <f t="shared" si="67"/>
        <v>1.3857142857142857</v>
      </c>
      <c r="T368" s="39">
        <f t="shared" si="68"/>
        <v>3.7268041237113403</v>
      </c>
      <c r="U368" s="38">
        <f t="shared" si="69"/>
        <v>4229.3700000000026</v>
      </c>
      <c r="V368" s="40">
        <f t="shared" si="70"/>
        <v>0.16666666666666677</v>
      </c>
      <c r="W368" s="38">
        <f t="shared" si="71"/>
        <v>-324.02999999999702</v>
      </c>
      <c r="X368" s="40">
        <f t="shared" si="72"/>
        <v>-1.2769041252006681E-2</v>
      </c>
      <c r="Y368" s="18">
        <f t="shared" si="73"/>
        <v>356</v>
      </c>
      <c r="Z368" s="18">
        <f t="shared" si="74"/>
        <v>354</v>
      </c>
      <c r="AA368" s="18">
        <f t="shared" si="75"/>
        <v>912</v>
      </c>
    </row>
    <row r="369" spans="1:27" x14ac:dyDescent="0.25">
      <c r="A369" s="18" t="str">
        <f t="shared" si="76"/>
        <v>Mary Amendola</v>
      </c>
      <c r="B369" s="18">
        <f t="shared" si="77"/>
        <v>9</v>
      </c>
      <c r="C369" s="18" t="str">
        <f t="shared" si="78"/>
        <v>2022Mary Amendola9</v>
      </c>
      <c r="D369" s="12">
        <v>2022</v>
      </c>
      <c r="E369" t="s">
        <v>406</v>
      </c>
      <c r="F369">
        <v>623397</v>
      </c>
      <c r="G369" t="s">
        <v>160</v>
      </c>
      <c r="H369" s="15">
        <v>5</v>
      </c>
      <c r="I369" s="15">
        <v>5</v>
      </c>
      <c r="J369" t="s">
        <v>2</v>
      </c>
      <c r="K369" t="s">
        <v>3</v>
      </c>
      <c r="L369" s="6">
        <v>92</v>
      </c>
      <c r="M369" s="6">
        <v>128</v>
      </c>
      <c r="N369" s="6">
        <v>608</v>
      </c>
      <c r="O369" s="1">
        <v>22516.598000000002</v>
      </c>
      <c r="P369" s="1">
        <v>17217.55</v>
      </c>
      <c r="Q369" s="1">
        <v>2992.8</v>
      </c>
      <c r="R369" s="38">
        <f t="shared" si="66"/>
        <v>244.74563043478264</v>
      </c>
      <c r="S369" s="39">
        <f t="shared" si="67"/>
        <v>1.3913043478260869</v>
      </c>
      <c r="T369" s="39">
        <f t="shared" si="68"/>
        <v>4.75</v>
      </c>
      <c r="U369" s="38">
        <f t="shared" si="69"/>
        <v>5299.0480000000025</v>
      </c>
      <c r="V369" s="40">
        <f t="shared" si="70"/>
        <v>0.23533963700910776</v>
      </c>
      <c r="W369" s="38">
        <f t="shared" si="71"/>
        <v>2306.2480000000023</v>
      </c>
      <c r="X369" s="40">
        <f t="shared" si="72"/>
        <v>0.10242435380335885</v>
      </c>
      <c r="Y369" s="18">
        <f t="shared" si="73"/>
        <v>372</v>
      </c>
      <c r="Z369" s="18">
        <f t="shared" si="74"/>
        <v>306</v>
      </c>
      <c r="AA369" s="18">
        <f t="shared" si="75"/>
        <v>326</v>
      </c>
    </row>
    <row r="370" spans="1:27" x14ac:dyDescent="0.25">
      <c r="A370" s="18" t="str">
        <f t="shared" si="76"/>
        <v>Mary Amendola</v>
      </c>
      <c r="B370" s="18">
        <f t="shared" si="77"/>
        <v>10</v>
      </c>
      <c r="C370" s="18" t="str">
        <f t="shared" si="78"/>
        <v>2022Mary Amendola10</v>
      </c>
      <c r="D370" s="12">
        <v>2022</v>
      </c>
      <c r="E370" t="s">
        <v>406</v>
      </c>
      <c r="F370">
        <v>577416</v>
      </c>
      <c r="G370" t="s">
        <v>150</v>
      </c>
      <c r="H370" s="15">
        <v>5</v>
      </c>
      <c r="I370" s="15">
        <v>5</v>
      </c>
      <c r="J370" t="s">
        <v>9</v>
      </c>
      <c r="K370" t="s">
        <v>3</v>
      </c>
      <c r="L370" s="6">
        <v>73</v>
      </c>
      <c r="M370" s="6">
        <v>154</v>
      </c>
      <c r="N370" s="6">
        <v>565</v>
      </c>
      <c r="O370" s="1">
        <v>22427.34</v>
      </c>
      <c r="P370" s="1">
        <v>18689.45</v>
      </c>
      <c r="Q370" s="1">
        <v>2430.75</v>
      </c>
      <c r="R370" s="38">
        <f t="shared" si="66"/>
        <v>307.22383561643835</v>
      </c>
      <c r="S370" s="39">
        <f t="shared" si="67"/>
        <v>2.1095890410958904</v>
      </c>
      <c r="T370" s="39">
        <f t="shared" si="68"/>
        <v>3.668831168831169</v>
      </c>
      <c r="U370" s="38">
        <f t="shared" si="69"/>
        <v>3737.8899999999994</v>
      </c>
      <c r="V370" s="40">
        <f t="shared" si="70"/>
        <v>0.16666666666666663</v>
      </c>
      <c r="W370" s="38">
        <f t="shared" si="71"/>
        <v>1307.1399999999994</v>
      </c>
      <c r="X370" s="40">
        <f t="shared" si="72"/>
        <v>5.8283327403071405E-2</v>
      </c>
      <c r="Y370" s="18">
        <f t="shared" si="73"/>
        <v>374</v>
      </c>
      <c r="Z370" s="18">
        <f t="shared" si="74"/>
        <v>381</v>
      </c>
      <c r="AA370" s="18">
        <f t="shared" si="75"/>
        <v>437</v>
      </c>
    </row>
    <row r="371" spans="1:27" x14ac:dyDescent="0.25">
      <c r="A371" s="18" t="str">
        <f t="shared" si="76"/>
        <v>Mary Amendola</v>
      </c>
      <c r="B371" s="18">
        <f t="shared" si="77"/>
        <v>11</v>
      </c>
      <c r="C371" s="18" t="str">
        <f t="shared" si="78"/>
        <v>2022Mary Amendola11</v>
      </c>
      <c r="D371" s="12">
        <v>2022</v>
      </c>
      <c r="E371" t="s">
        <v>406</v>
      </c>
      <c r="F371">
        <v>504855</v>
      </c>
      <c r="G371" t="s">
        <v>132</v>
      </c>
      <c r="H371" s="15">
        <v>5</v>
      </c>
      <c r="I371" s="15">
        <v>5</v>
      </c>
      <c r="J371" t="s">
        <v>9</v>
      </c>
      <c r="K371" t="s">
        <v>3</v>
      </c>
      <c r="L371" s="6">
        <v>49</v>
      </c>
      <c r="M371" s="6">
        <v>129</v>
      </c>
      <c r="N371" s="6">
        <v>413</v>
      </c>
      <c r="O371" s="1">
        <v>17981.508999999998</v>
      </c>
      <c r="P371" s="1">
        <v>12811.1</v>
      </c>
      <c r="Q371" s="1">
        <v>1658.7</v>
      </c>
      <c r="R371" s="38">
        <f t="shared" si="66"/>
        <v>366.96957142857138</v>
      </c>
      <c r="S371" s="39">
        <f t="shared" si="67"/>
        <v>2.6326530612244898</v>
      </c>
      <c r="T371" s="39">
        <f t="shared" si="68"/>
        <v>3.2015503875968991</v>
      </c>
      <c r="U371" s="38">
        <f t="shared" si="69"/>
        <v>5170.4089999999978</v>
      </c>
      <c r="V371" s="40">
        <f t="shared" si="70"/>
        <v>0.28754032823385389</v>
      </c>
      <c r="W371" s="38">
        <f t="shared" si="71"/>
        <v>3511.708999999998</v>
      </c>
      <c r="X371" s="40">
        <f t="shared" si="72"/>
        <v>0.1952955672407693</v>
      </c>
      <c r="Y371" s="18">
        <f t="shared" si="73"/>
        <v>408</v>
      </c>
      <c r="Z371" s="18">
        <f t="shared" si="74"/>
        <v>317</v>
      </c>
      <c r="AA371" s="18">
        <f t="shared" si="75"/>
        <v>251</v>
      </c>
    </row>
    <row r="372" spans="1:27" x14ac:dyDescent="0.25">
      <c r="A372" s="18" t="str">
        <f t="shared" si="76"/>
        <v>Mary Amendola</v>
      </c>
      <c r="B372" s="18">
        <f t="shared" si="77"/>
        <v>12</v>
      </c>
      <c r="C372" s="18" t="str">
        <f t="shared" si="78"/>
        <v>2022Mary Amendola12</v>
      </c>
      <c r="D372" s="12">
        <v>2022</v>
      </c>
      <c r="E372" t="s">
        <v>406</v>
      </c>
      <c r="F372">
        <v>716851</v>
      </c>
      <c r="G372" t="s">
        <v>371</v>
      </c>
      <c r="H372" s="15">
        <v>5</v>
      </c>
      <c r="I372" s="15">
        <v>5</v>
      </c>
      <c r="J372" t="s">
        <v>9</v>
      </c>
      <c r="K372" t="s">
        <v>10</v>
      </c>
      <c r="L372" s="6">
        <v>69</v>
      </c>
      <c r="M372" s="6">
        <v>136</v>
      </c>
      <c r="N372" s="6">
        <v>327</v>
      </c>
      <c r="O372" s="1">
        <v>14672.34</v>
      </c>
      <c r="P372" s="1">
        <v>12226.95</v>
      </c>
      <c r="Q372" s="1">
        <v>2288.0500000000002</v>
      </c>
      <c r="R372" s="38">
        <f t="shared" si="66"/>
        <v>212.64260869565217</v>
      </c>
      <c r="S372" s="39">
        <f t="shared" si="67"/>
        <v>1.9710144927536233</v>
      </c>
      <c r="T372" s="39">
        <f t="shared" si="68"/>
        <v>2.4044117647058822</v>
      </c>
      <c r="U372" s="38">
        <f t="shared" si="69"/>
        <v>2445.3899999999994</v>
      </c>
      <c r="V372" s="40">
        <f t="shared" si="70"/>
        <v>0.16666666666666663</v>
      </c>
      <c r="W372" s="38">
        <f t="shared" si="71"/>
        <v>157.33999999999924</v>
      </c>
      <c r="X372" s="40">
        <f t="shared" si="72"/>
        <v>1.0723579197319531E-2</v>
      </c>
      <c r="Y372" s="18">
        <f t="shared" si="73"/>
        <v>439</v>
      </c>
      <c r="Z372" s="18">
        <f t="shared" si="74"/>
        <v>491</v>
      </c>
      <c r="AA372" s="18">
        <f t="shared" si="75"/>
        <v>746</v>
      </c>
    </row>
    <row r="373" spans="1:27" x14ac:dyDescent="0.25">
      <c r="A373" s="18" t="str">
        <f t="shared" si="76"/>
        <v>Mary Amendola</v>
      </c>
      <c r="B373" s="18">
        <f t="shared" si="77"/>
        <v>13</v>
      </c>
      <c r="C373" s="18" t="str">
        <f t="shared" si="78"/>
        <v>2022Mary Amendola13</v>
      </c>
      <c r="D373" s="12">
        <v>2022</v>
      </c>
      <c r="E373" t="s">
        <v>406</v>
      </c>
      <c r="F373">
        <v>335207</v>
      </c>
      <c r="G373" t="s">
        <v>25</v>
      </c>
      <c r="H373" s="15">
        <v>5</v>
      </c>
      <c r="I373" s="15">
        <v>5</v>
      </c>
      <c r="J373" t="s">
        <v>2</v>
      </c>
      <c r="K373" t="s">
        <v>10</v>
      </c>
      <c r="L373" s="6">
        <v>53</v>
      </c>
      <c r="M373" s="6">
        <v>140</v>
      </c>
      <c r="N373" s="6">
        <v>411</v>
      </c>
      <c r="O373" s="1">
        <v>13573.74</v>
      </c>
      <c r="P373" s="1">
        <v>11311.45</v>
      </c>
      <c r="Q373" s="1">
        <v>1795.9</v>
      </c>
      <c r="R373" s="38">
        <f t="shared" si="66"/>
        <v>256.10830188679245</v>
      </c>
      <c r="S373" s="39">
        <f t="shared" si="67"/>
        <v>2.641509433962264</v>
      </c>
      <c r="T373" s="39">
        <f t="shared" si="68"/>
        <v>2.9357142857142855</v>
      </c>
      <c r="U373" s="38">
        <f t="shared" si="69"/>
        <v>2262.2899999999991</v>
      </c>
      <c r="V373" s="40">
        <f t="shared" si="70"/>
        <v>0.1666666666666666</v>
      </c>
      <c r="W373" s="38">
        <f t="shared" si="71"/>
        <v>466.38999999999896</v>
      </c>
      <c r="X373" s="40">
        <f t="shared" si="72"/>
        <v>3.4359726943347886E-2</v>
      </c>
      <c r="Y373" s="18">
        <f t="shared" si="73"/>
        <v>449</v>
      </c>
      <c r="Z373" s="18">
        <f t="shared" si="74"/>
        <v>522</v>
      </c>
      <c r="AA373" s="18">
        <f t="shared" si="75"/>
        <v>626</v>
      </c>
    </row>
    <row r="374" spans="1:27" x14ac:dyDescent="0.25">
      <c r="A374" s="18" t="str">
        <f t="shared" si="76"/>
        <v>Mary Amendola</v>
      </c>
      <c r="B374" s="18">
        <f t="shared" si="77"/>
        <v>14</v>
      </c>
      <c r="C374" s="18" t="str">
        <f t="shared" si="78"/>
        <v>2022Mary Amendola14</v>
      </c>
      <c r="D374" s="12">
        <v>2022</v>
      </c>
      <c r="E374" t="s">
        <v>406</v>
      </c>
      <c r="F374">
        <v>742625</v>
      </c>
      <c r="G374" t="s">
        <v>202</v>
      </c>
      <c r="H374" s="15">
        <v>5</v>
      </c>
      <c r="I374" s="15">
        <v>5</v>
      </c>
      <c r="J374" t="s">
        <v>9</v>
      </c>
      <c r="K374" t="s">
        <v>10</v>
      </c>
      <c r="L374" s="6">
        <v>53</v>
      </c>
      <c r="M374" s="6">
        <v>80</v>
      </c>
      <c r="N374" s="6">
        <v>222</v>
      </c>
      <c r="O374" s="1">
        <v>8683.3459999999995</v>
      </c>
      <c r="P374" s="1">
        <v>5948.3</v>
      </c>
      <c r="Q374" s="1">
        <v>1731</v>
      </c>
      <c r="R374" s="38">
        <f t="shared" si="66"/>
        <v>163.83671698113207</v>
      </c>
      <c r="S374" s="39">
        <f t="shared" si="67"/>
        <v>1.5094339622641511</v>
      </c>
      <c r="T374" s="39">
        <f t="shared" si="68"/>
        <v>2.7749999999999999</v>
      </c>
      <c r="U374" s="38">
        <f t="shared" si="69"/>
        <v>2735.0459999999994</v>
      </c>
      <c r="V374" s="40">
        <f t="shared" si="70"/>
        <v>0.3149760472518312</v>
      </c>
      <c r="W374" s="38">
        <f t="shared" si="71"/>
        <v>1004.0459999999994</v>
      </c>
      <c r="X374" s="40">
        <f t="shared" si="72"/>
        <v>0.115628929216917</v>
      </c>
      <c r="Y374" s="18">
        <f t="shared" si="73"/>
        <v>592</v>
      </c>
      <c r="Z374" s="18">
        <f t="shared" si="74"/>
        <v>469</v>
      </c>
      <c r="AA374" s="18">
        <f t="shared" si="75"/>
        <v>501</v>
      </c>
    </row>
    <row r="375" spans="1:27" x14ac:dyDescent="0.25">
      <c r="A375" s="18" t="str">
        <f t="shared" si="76"/>
        <v>Mary Amendola</v>
      </c>
      <c r="B375" s="18">
        <f t="shared" si="77"/>
        <v>15</v>
      </c>
      <c r="C375" s="18" t="str">
        <f t="shared" si="78"/>
        <v>2022Mary Amendola15</v>
      </c>
      <c r="D375" s="12">
        <v>2022</v>
      </c>
      <c r="E375" t="s">
        <v>406</v>
      </c>
      <c r="F375">
        <v>167602</v>
      </c>
      <c r="G375" t="s">
        <v>5</v>
      </c>
      <c r="H375" s="15">
        <v>5</v>
      </c>
      <c r="I375" s="15">
        <v>4</v>
      </c>
      <c r="J375" t="s">
        <v>2</v>
      </c>
      <c r="K375" t="s">
        <v>10</v>
      </c>
      <c r="L375" s="6">
        <v>32</v>
      </c>
      <c r="M375" s="6">
        <v>56</v>
      </c>
      <c r="N375" s="6">
        <v>194</v>
      </c>
      <c r="O375" s="1">
        <v>7728.2407999999996</v>
      </c>
      <c r="P375" s="1">
        <v>6002.4</v>
      </c>
      <c r="Q375" s="1">
        <v>1053.5999999999999</v>
      </c>
      <c r="R375" s="38">
        <f t="shared" si="66"/>
        <v>241.50752499999999</v>
      </c>
      <c r="S375" s="39">
        <f t="shared" si="67"/>
        <v>1.75</v>
      </c>
      <c r="T375" s="39">
        <f t="shared" si="68"/>
        <v>3.4642857142857144</v>
      </c>
      <c r="U375" s="38">
        <f t="shared" si="69"/>
        <v>1725.8407999999999</v>
      </c>
      <c r="V375" s="40">
        <f t="shared" si="70"/>
        <v>0.22331612648508573</v>
      </c>
      <c r="W375" s="38">
        <f t="shared" si="71"/>
        <v>672.24080000000004</v>
      </c>
      <c r="X375" s="40">
        <f t="shared" si="72"/>
        <v>8.6984970758157545E-2</v>
      </c>
      <c r="Y375" s="18">
        <f t="shared" si="73"/>
        <v>624</v>
      </c>
      <c r="Z375" s="18">
        <f t="shared" si="74"/>
        <v>596</v>
      </c>
      <c r="AA375" s="18">
        <f t="shared" si="75"/>
        <v>571</v>
      </c>
    </row>
    <row r="376" spans="1:27" x14ac:dyDescent="0.25">
      <c r="A376" s="18" t="str">
        <f t="shared" si="76"/>
        <v>Mary Amendola</v>
      </c>
      <c r="B376" s="18">
        <f t="shared" si="77"/>
        <v>16</v>
      </c>
      <c r="C376" s="18" t="str">
        <f t="shared" si="78"/>
        <v>2022Mary Amendola16</v>
      </c>
      <c r="D376" s="12">
        <v>2022</v>
      </c>
      <c r="E376" t="s">
        <v>406</v>
      </c>
      <c r="F376">
        <v>772168</v>
      </c>
      <c r="G376" t="s">
        <v>213</v>
      </c>
      <c r="H376" s="15">
        <v>5</v>
      </c>
      <c r="I376" s="15">
        <v>4</v>
      </c>
      <c r="J376" t="s">
        <v>2</v>
      </c>
      <c r="K376" t="s">
        <v>10</v>
      </c>
      <c r="L376" s="6">
        <v>21</v>
      </c>
      <c r="M376" s="6">
        <v>53</v>
      </c>
      <c r="N376" s="6">
        <v>172</v>
      </c>
      <c r="O376" s="1">
        <v>7084.9290000000001</v>
      </c>
      <c r="P376" s="1">
        <v>6214.85</v>
      </c>
      <c r="Q376" s="1">
        <v>707.65</v>
      </c>
      <c r="R376" s="38">
        <f t="shared" si="66"/>
        <v>337.37757142857146</v>
      </c>
      <c r="S376" s="39">
        <f t="shared" si="67"/>
        <v>2.5238095238095237</v>
      </c>
      <c r="T376" s="39">
        <f t="shared" si="68"/>
        <v>3.2452830188679247</v>
      </c>
      <c r="U376" s="38">
        <f t="shared" si="69"/>
        <v>870.07899999999972</v>
      </c>
      <c r="V376" s="40">
        <f t="shared" si="70"/>
        <v>0.12280701754385961</v>
      </c>
      <c r="W376" s="38">
        <f t="shared" si="71"/>
        <v>162.42899999999975</v>
      </c>
      <c r="X376" s="40">
        <f t="shared" si="72"/>
        <v>2.2925988390285878E-2</v>
      </c>
      <c r="Y376" s="18">
        <f t="shared" si="73"/>
        <v>645</v>
      </c>
      <c r="Z376" s="18">
        <f t="shared" si="74"/>
        <v>750</v>
      </c>
      <c r="AA376" s="18">
        <f t="shared" si="75"/>
        <v>744</v>
      </c>
    </row>
    <row r="377" spans="1:27" x14ac:dyDescent="0.25">
      <c r="A377" s="18" t="str">
        <f t="shared" si="76"/>
        <v>Mary Amendola</v>
      </c>
      <c r="B377" s="18">
        <f t="shared" si="77"/>
        <v>17</v>
      </c>
      <c r="C377" s="18" t="str">
        <f t="shared" si="78"/>
        <v>2022Mary Amendola17</v>
      </c>
      <c r="D377" s="12">
        <v>2022</v>
      </c>
      <c r="E377" t="s">
        <v>406</v>
      </c>
      <c r="F377">
        <v>281083</v>
      </c>
      <c r="G377" t="s">
        <v>69</v>
      </c>
      <c r="H377" s="15">
        <v>5</v>
      </c>
      <c r="I377" s="15">
        <v>6</v>
      </c>
      <c r="J377" t="s">
        <v>2</v>
      </c>
      <c r="K377" t="s">
        <v>10</v>
      </c>
      <c r="L377" s="6">
        <v>19</v>
      </c>
      <c r="M377" s="6">
        <v>48</v>
      </c>
      <c r="N377" s="6">
        <v>113</v>
      </c>
      <c r="O377" s="1">
        <v>4582.08</v>
      </c>
      <c r="P377" s="1">
        <v>3818.4</v>
      </c>
      <c r="Q377" s="1">
        <v>641.79999999999995</v>
      </c>
      <c r="R377" s="38">
        <f t="shared" si="66"/>
        <v>241.16210526315788</v>
      </c>
      <c r="S377" s="39">
        <f t="shared" si="67"/>
        <v>2.5263157894736841</v>
      </c>
      <c r="T377" s="39">
        <f t="shared" si="68"/>
        <v>2.3541666666666665</v>
      </c>
      <c r="U377" s="38">
        <f t="shared" si="69"/>
        <v>763.67999999999984</v>
      </c>
      <c r="V377" s="40">
        <f t="shared" si="70"/>
        <v>0.16666666666666663</v>
      </c>
      <c r="W377" s="38">
        <f t="shared" si="71"/>
        <v>121.87999999999988</v>
      </c>
      <c r="X377" s="40">
        <f t="shared" si="72"/>
        <v>2.6599273692296924E-2</v>
      </c>
      <c r="Y377" s="18">
        <f t="shared" si="73"/>
        <v>751</v>
      </c>
      <c r="Z377" s="18">
        <f t="shared" si="74"/>
        <v>782</v>
      </c>
      <c r="AA377" s="18">
        <f t="shared" si="75"/>
        <v>761</v>
      </c>
    </row>
    <row r="378" spans="1:27" x14ac:dyDescent="0.25">
      <c r="A378" s="18" t="str">
        <f t="shared" si="76"/>
        <v>Mary Amendola</v>
      </c>
      <c r="B378" s="18">
        <f t="shared" si="77"/>
        <v>18</v>
      </c>
      <c r="C378" s="18" t="str">
        <f t="shared" si="78"/>
        <v>2022Mary Amendola18</v>
      </c>
      <c r="D378" s="12">
        <v>2022</v>
      </c>
      <c r="E378" t="s">
        <v>406</v>
      </c>
      <c r="F378">
        <v>962009</v>
      </c>
      <c r="G378" t="s">
        <v>382</v>
      </c>
      <c r="H378" s="15">
        <v>5</v>
      </c>
      <c r="I378" s="15">
        <v>5</v>
      </c>
      <c r="J378" t="s">
        <v>9</v>
      </c>
      <c r="K378" t="s">
        <v>10</v>
      </c>
      <c r="L378" s="6">
        <v>25</v>
      </c>
      <c r="M378" s="6">
        <v>39</v>
      </c>
      <c r="N378" s="6">
        <v>85</v>
      </c>
      <c r="O378" s="1">
        <v>4067.94</v>
      </c>
      <c r="P378" s="1">
        <v>3389.95</v>
      </c>
      <c r="Q378" s="1">
        <v>817.9</v>
      </c>
      <c r="R378" s="38">
        <f t="shared" si="66"/>
        <v>162.7176</v>
      </c>
      <c r="S378" s="39">
        <f t="shared" si="67"/>
        <v>1.56</v>
      </c>
      <c r="T378" s="39">
        <f t="shared" si="68"/>
        <v>2.1794871794871793</v>
      </c>
      <c r="U378" s="38">
        <f t="shared" si="69"/>
        <v>677.99000000000024</v>
      </c>
      <c r="V378" s="40">
        <f t="shared" si="70"/>
        <v>0.16666666666666671</v>
      </c>
      <c r="W378" s="38">
        <f t="shared" si="71"/>
        <v>-139.90999999999974</v>
      </c>
      <c r="X378" s="40">
        <f t="shared" si="72"/>
        <v>-3.4393329301808717E-2</v>
      </c>
      <c r="Y378" s="18">
        <f t="shared" si="73"/>
        <v>771</v>
      </c>
      <c r="Z378" s="18">
        <f t="shared" si="74"/>
        <v>798</v>
      </c>
      <c r="AA378" s="18">
        <f t="shared" si="75"/>
        <v>876</v>
      </c>
    </row>
    <row r="379" spans="1:27" x14ac:dyDescent="0.25">
      <c r="A379" s="18" t="str">
        <f t="shared" si="76"/>
        <v>Mary Amendola</v>
      </c>
      <c r="B379" s="18">
        <f t="shared" si="77"/>
        <v>19</v>
      </c>
      <c r="C379" s="18" t="str">
        <f t="shared" si="78"/>
        <v>2022Mary Amendola19</v>
      </c>
      <c r="D379" s="12">
        <v>2022</v>
      </c>
      <c r="E379" t="s">
        <v>406</v>
      </c>
      <c r="F379">
        <v>629125</v>
      </c>
      <c r="G379" t="s">
        <v>320</v>
      </c>
      <c r="H379" s="15">
        <v>5</v>
      </c>
      <c r="I379" s="15">
        <v>5</v>
      </c>
      <c r="J379" t="s">
        <v>9</v>
      </c>
      <c r="K379" t="s">
        <v>10</v>
      </c>
      <c r="L379" s="6">
        <v>11</v>
      </c>
      <c r="M379" s="6">
        <v>26</v>
      </c>
      <c r="N379" s="6">
        <v>75</v>
      </c>
      <c r="O379" s="1">
        <v>3423.66</v>
      </c>
      <c r="P379" s="1">
        <v>2853.05</v>
      </c>
      <c r="Q379" s="1">
        <v>369.6</v>
      </c>
      <c r="R379" s="38">
        <f t="shared" si="66"/>
        <v>311.24181818181819</v>
      </c>
      <c r="S379" s="39">
        <f t="shared" si="67"/>
        <v>2.3636363636363638</v>
      </c>
      <c r="T379" s="39">
        <f t="shared" si="68"/>
        <v>2.8846153846153846</v>
      </c>
      <c r="U379" s="38">
        <f t="shared" si="69"/>
        <v>570.60999999999967</v>
      </c>
      <c r="V379" s="40">
        <f t="shared" si="70"/>
        <v>0.16666666666666657</v>
      </c>
      <c r="W379" s="38">
        <f t="shared" si="71"/>
        <v>201.00999999999965</v>
      </c>
      <c r="X379" s="40">
        <f t="shared" si="72"/>
        <v>5.8712021637662516E-2</v>
      </c>
      <c r="Y379" s="18">
        <f t="shared" si="73"/>
        <v>808</v>
      </c>
      <c r="Z379" s="18">
        <f t="shared" si="74"/>
        <v>831</v>
      </c>
      <c r="AA379" s="18">
        <f t="shared" si="75"/>
        <v>725</v>
      </c>
    </row>
    <row r="380" spans="1:27" x14ac:dyDescent="0.25">
      <c r="A380" s="18" t="str">
        <f t="shared" si="76"/>
        <v>Mary Amendola</v>
      </c>
      <c r="B380" s="18">
        <f t="shared" si="77"/>
        <v>20</v>
      </c>
      <c r="C380" s="18" t="str">
        <f t="shared" si="78"/>
        <v>2022Mary Amendola20</v>
      </c>
      <c r="D380" s="12">
        <v>2022</v>
      </c>
      <c r="E380" t="s">
        <v>406</v>
      </c>
      <c r="F380">
        <v>243906</v>
      </c>
      <c r="G380" t="s">
        <v>66</v>
      </c>
      <c r="H380" s="15">
        <v>5</v>
      </c>
      <c r="I380" s="15">
        <v>5</v>
      </c>
      <c r="J380" t="s">
        <v>9</v>
      </c>
      <c r="K380" t="s">
        <v>10</v>
      </c>
      <c r="L380" s="6">
        <v>15</v>
      </c>
      <c r="M380" s="6">
        <v>30</v>
      </c>
      <c r="N380" s="6">
        <v>100</v>
      </c>
      <c r="O380" s="1">
        <v>3341.8</v>
      </c>
      <c r="P380" s="1">
        <v>2366.1</v>
      </c>
      <c r="Q380" s="1">
        <v>498</v>
      </c>
      <c r="R380" s="38">
        <f t="shared" si="66"/>
        <v>222.78666666666669</v>
      </c>
      <c r="S380" s="39">
        <f t="shared" si="67"/>
        <v>2</v>
      </c>
      <c r="T380" s="39">
        <f t="shared" si="68"/>
        <v>3.3333333333333335</v>
      </c>
      <c r="U380" s="38">
        <f t="shared" si="69"/>
        <v>975.70000000000027</v>
      </c>
      <c r="V380" s="40">
        <f t="shared" si="70"/>
        <v>0.29196840026333121</v>
      </c>
      <c r="W380" s="38">
        <f t="shared" si="71"/>
        <v>477.70000000000027</v>
      </c>
      <c r="X380" s="40">
        <f t="shared" si="72"/>
        <v>0.14294691483631583</v>
      </c>
      <c r="Y380" s="18">
        <f t="shared" si="73"/>
        <v>815</v>
      </c>
      <c r="Z380" s="18">
        <f t="shared" si="74"/>
        <v>726</v>
      </c>
      <c r="AA380" s="18">
        <f t="shared" si="75"/>
        <v>623</v>
      </c>
    </row>
    <row r="381" spans="1:27" x14ac:dyDescent="0.25">
      <c r="A381" s="18" t="str">
        <f t="shared" si="76"/>
        <v>Mary Amendola</v>
      </c>
      <c r="B381" s="18">
        <f t="shared" si="77"/>
        <v>21</v>
      </c>
      <c r="C381" s="18" t="str">
        <f t="shared" si="78"/>
        <v>2022Mary Amendola21</v>
      </c>
      <c r="D381" s="12">
        <v>2022</v>
      </c>
      <c r="E381" t="s">
        <v>406</v>
      </c>
      <c r="F381">
        <v>354104</v>
      </c>
      <c r="G381" t="s">
        <v>89</v>
      </c>
      <c r="H381" s="15">
        <v>5</v>
      </c>
      <c r="I381" s="15">
        <v>5</v>
      </c>
      <c r="J381" t="s">
        <v>9</v>
      </c>
      <c r="K381" t="s">
        <v>10</v>
      </c>
      <c r="L381" s="6">
        <v>8</v>
      </c>
      <c r="M381" s="6">
        <v>24</v>
      </c>
      <c r="N381" s="6">
        <v>70</v>
      </c>
      <c r="O381" s="1">
        <v>2427.11</v>
      </c>
      <c r="P381" s="1">
        <v>1649.45</v>
      </c>
      <c r="Q381" s="1">
        <v>273.85000000000002</v>
      </c>
      <c r="R381" s="38">
        <f t="shared" si="66"/>
        <v>303.38875000000002</v>
      </c>
      <c r="S381" s="39">
        <f t="shared" si="67"/>
        <v>3</v>
      </c>
      <c r="T381" s="39">
        <f t="shared" si="68"/>
        <v>2.9166666666666665</v>
      </c>
      <c r="U381" s="38">
        <f t="shared" si="69"/>
        <v>777.66000000000008</v>
      </c>
      <c r="V381" s="40">
        <f t="shared" si="70"/>
        <v>0.32040575004841149</v>
      </c>
      <c r="W381" s="38">
        <f t="shared" si="71"/>
        <v>503.81000000000006</v>
      </c>
      <c r="X381" s="40">
        <f t="shared" si="72"/>
        <v>0.20757608843439318</v>
      </c>
      <c r="Y381" s="18">
        <f t="shared" si="73"/>
        <v>861</v>
      </c>
      <c r="Z381" s="18">
        <f t="shared" si="74"/>
        <v>776</v>
      </c>
      <c r="AA381" s="18">
        <f t="shared" si="75"/>
        <v>613</v>
      </c>
    </row>
    <row r="382" spans="1:27" x14ac:dyDescent="0.25">
      <c r="A382" s="18" t="str">
        <f t="shared" si="76"/>
        <v>Mary Amendola</v>
      </c>
      <c r="B382" s="18">
        <f t="shared" si="77"/>
        <v>22</v>
      </c>
      <c r="C382" s="18" t="str">
        <f t="shared" si="78"/>
        <v>2022Mary Amendola22</v>
      </c>
      <c r="D382" s="12">
        <v>2022</v>
      </c>
      <c r="E382" t="s">
        <v>406</v>
      </c>
      <c r="F382">
        <v>522997</v>
      </c>
      <c r="G382" t="s">
        <v>133</v>
      </c>
      <c r="H382" s="15">
        <v>5</v>
      </c>
      <c r="I382" s="15">
        <v>5</v>
      </c>
      <c r="J382" t="s">
        <v>9</v>
      </c>
      <c r="K382" t="s">
        <v>10</v>
      </c>
      <c r="L382" s="6">
        <v>14</v>
      </c>
      <c r="M382" s="6">
        <v>37</v>
      </c>
      <c r="N382" s="6">
        <v>73</v>
      </c>
      <c r="O382" s="1">
        <v>1930.32</v>
      </c>
      <c r="P382" s="1">
        <v>1608.6</v>
      </c>
      <c r="Q382" s="1">
        <v>474.15</v>
      </c>
      <c r="R382" s="38">
        <f t="shared" si="66"/>
        <v>137.88</v>
      </c>
      <c r="S382" s="39">
        <f t="shared" si="67"/>
        <v>2.6428571428571428</v>
      </c>
      <c r="T382" s="39">
        <f t="shared" si="68"/>
        <v>1.972972972972973</v>
      </c>
      <c r="U382" s="38">
        <f t="shared" si="69"/>
        <v>321.72000000000003</v>
      </c>
      <c r="V382" s="40">
        <f t="shared" si="70"/>
        <v>0.16666666666666669</v>
      </c>
      <c r="W382" s="38">
        <f t="shared" si="71"/>
        <v>-152.42999999999995</v>
      </c>
      <c r="X382" s="40">
        <f t="shared" si="72"/>
        <v>-7.8966181772970268E-2</v>
      </c>
      <c r="Y382" s="18">
        <f t="shared" si="73"/>
        <v>894</v>
      </c>
      <c r="Z382" s="18">
        <f t="shared" si="74"/>
        <v>901</v>
      </c>
      <c r="AA382" s="18">
        <f t="shared" si="75"/>
        <v>882</v>
      </c>
    </row>
    <row r="383" spans="1:27" x14ac:dyDescent="0.25">
      <c r="A383" s="18" t="str">
        <f t="shared" si="76"/>
        <v>Mary Amendola</v>
      </c>
      <c r="B383" s="18">
        <f t="shared" si="77"/>
        <v>23</v>
      </c>
      <c r="C383" s="18" t="str">
        <f t="shared" si="78"/>
        <v>2022Mary Amendola23</v>
      </c>
      <c r="D383" s="12">
        <v>2022</v>
      </c>
      <c r="E383" t="s">
        <v>406</v>
      </c>
      <c r="F383">
        <v>321904</v>
      </c>
      <c r="G383" t="s">
        <v>366</v>
      </c>
      <c r="H383" s="15">
        <v>5</v>
      </c>
      <c r="I383" s="15">
        <v>5</v>
      </c>
      <c r="J383" t="s">
        <v>9</v>
      </c>
      <c r="K383" t="s">
        <v>10</v>
      </c>
      <c r="L383" s="6">
        <v>14</v>
      </c>
      <c r="M383" s="6">
        <v>14</v>
      </c>
      <c r="N383" s="6">
        <v>32</v>
      </c>
      <c r="O383" s="1">
        <v>1340.9760000000001</v>
      </c>
      <c r="P383" s="1">
        <v>920.25</v>
      </c>
      <c r="Q383" s="1">
        <v>449.4</v>
      </c>
      <c r="R383" s="38">
        <f t="shared" si="66"/>
        <v>95.784000000000006</v>
      </c>
      <c r="S383" s="39">
        <f t="shared" si="67"/>
        <v>1</v>
      </c>
      <c r="T383" s="39">
        <f t="shared" si="68"/>
        <v>2.2857142857142856</v>
      </c>
      <c r="U383" s="38">
        <f t="shared" si="69"/>
        <v>420.72600000000011</v>
      </c>
      <c r="V383" s="40">
        <f t="shared" si="70"/>
        <v>0.31374610731288261</v>
      </c>
      <c r="W383" s="38">
        <f t="shared" si="71"/>
        <v>-28.673999999999864</v>
      </c>
      <c r="X383" s="40">
        <f t="shared" si="72"/>
        <v>-2.1382933027884066E-2</v>
      </c>
      <c r="Y383" s="18">
        <f t="shared" si="73"/>
        <v>935</v>
      </c>
      <c r="Z383" s="18">
        <f t="shared" si="74"/>
        <v>871</v>
      </c>
      <c r="AA383" s="18">
        <f t="shared" si="75"/>
        <v>821</v>
      </c>
    </row>
    <row r="384" spans="1:27" x14ac:dyDescent="0.25">
      <c r="A384" s="18" t="str">
        <f t="shared" si="76"/>
        <v>Mikhail Reilly</v>
      </c>
      <c r="B384" s="18">
        <f t="shared" si="77"/>
        <v>1</v>
      </c>
      <c r="C384" s="18" t="str">
        <f t="shared" si="78"/>
        <v>2022Mikhail Reilly1</v>
      </c>
      <c r="D384" s="12">
        <v>2022</v>
      </c>
      <c r="E384" t="s">
        <v>426</v>
      </c>
      <c r="F384">
        <v>832569</v>
      </c>
      <c r="G384" t="s">
        <v>232</v>
      </c>
      <c r="H384" s="15">
        <v>3</v>
      </c>
      <c r="I384" s="15">
        <v>3</v>
      </c>
      <c r="J384" t="s">
        <v>9</v>
      </c>
      <c r="K384" t="s">
        <v>3</v>
      </c>
      <c r="L384" s="6">
        <v>94</v>
      </c>
      <c r="M384" s="6">
        <v>335</v>
      </c>
      <c r="N384" s="6">
        <v>1312</v>
      </c>
      <c r="O384" s="1">
        <v>55840.315999999999</v>
      </c>
      <c r="P384" s="1">
        <v>40873.15</v>
      </c>
      <c r="Q384" s="1">
        <v>3501</v>
      </c>
      <c r="R384" s="38">
        <f t="shared" si="66"/>
        <v>594.04591489361701</v>
      </c>
      <c r="S384" s="39">
        <f t="shared" si="67"/>
        <v>3.5638297872340425</v>
      </c>
      <c r="T384" s="39">
        <f t="shared" si="68"/>
        <v>3.9164179104477612</v>
      </c>
      <c r="U384" s="38">
        <f t="shared" si="69"/>
        <v>14967.165999999997</v>
      </c>
      <c r="V384" s="40">
        <f t="shared" si="70"/>
        <v>0.26803512358346965</v>
      </c>
      <c r="W384" s="38">
        <f t="shared" si="71"/>
        <v>11466.165999999997</v>
      </c>
      <c r="X384" s="40">
        <f t="shared" si="72"/>
        <v>0.20533848698134155</v>
      </c>
      <c r="Y384" s="18">
        <f t="shared" si="73"/>
        <v>216</v>
      </c>
      <c r="Z384" s="18">
        <f t="shared" si="74"/>
        <v>81</v>
      </c>
      <c r="AA384" s="18">
        <f t="shared" si="75"/>
        <v>66</v>
      </c>
    </row>
    <row r="385" spans="1:27" x14ac:dyDescent="0.25">
      <c r="A385" s="18" t="str">
        <f t="shared" si="76"/>
        <v>Mikhail Reilly</v>
      </c>
      <c r="B385" s="18">
        <f t="shared" si="77"/>
        <v>2</v>
      </c>
      <c r="C385" s="18" t="str">
        <f t="shared" si="78"/>
        <v>2022Mikhail Reilly2</v>
      </c>
      <c r="D385" s="12">
        <v>2022</v>
      </c>
      <c r="E385" t="s">
        <v>426</v>
      </c>
      <c r="F385">
        <v>128453</v>
      </c>
      <c r="G385" t="s">
        <v>130</v>
      </c>
      <c r="H385" s="15">
        <v>3</v>
      </c>
      <c r="I385" s="15">
        <v>1</v>
      </c>
      <c r="J385" t="s">
        <v>2</v>
      </c>
      <c r="K385" t="s">
        <v>3</v>
      </c>
      <c r="L385" s="6">
        <v>88</v>
      </c>
      <c r="M385" s="6">
        <v>247</v>
      </c>
      <c r="N385" s="6">
        <v>1172</v>
      </c>
      <c r="O385" s="1">
        <v>44318.843999999997</v>
      </c>
      <c r="P385" s="1">
        <v>38205.9</v>
      </c>
      <c r="Q385" s="1">
        <v>3197.4</v>
      </c>
      <c r="R385" s="38">
        <f t="shared" si="66"/>
        <v>503.62322727272726</v>
      </c>
      <c r="S385" s="39">
        <f t="shared" si="67"/>
        <v>2.8068181818181817</v>
      </c>
      <c r="T385" s="39">
        <f t="shared" si="68"/>
        <v>4.7449392712550607</v>
      </c>
      <c r="U385" s="38">
        <f t="shared" si="69"/>
        <v>6112.9439999999959</v>
      </c>
      <c r="V385" s="40">
        <f t="shared" si="70"/>
        <v>0.13793103448275854</v>
      </c>
      <c r="W385" s="38">
        <f t="shared" si="71"/>
        <v>2915.5439999999958</v>
      </c>
      <c r="X385" s="40">
        <f t="shared" si="72"/>
        <v>6.5785650907320511E-2</v>
      </c>
      <c r="Y385" s="18">
        <f t="shared" si="73"/>
        <v>256</v>
      </c>
      <c r="Z385" s="18">
        <f t="shared" si="74"/>
        <v>276</v>
      </c>
      <c r="AA385" s="18">
        <f t="shared" si="75"/>
        <v>284</v>
      </c>
    </row>
    <row r="386" spans="1:27" x14ac:dyDescent="0.25">
      <c r="A386" s="18" t="str">
        <f t="shared" si="76"/>
        <v>Mikhail Reilly</v>
      </c>
      <c r="B386" s="18">
        <f t="shared" si="77"/>
        <v>3</v>
      </c>
      <c r="C386" s="18" t="str">
        <f t="shared" si="78"/>
        <v>2022Mikhail Reilly3</v>
      </c>
      <c r="D386" s="12">
        <v>2022</v>
      </c>
      <c r="E386" t="s">
        <v>426</v>
      </c>
      <c r="F386">
        <v>547050</v>
      </c>
      <c r="G386" t="s">
        <v>137</v>
      </c>
      <c r="H386" s="15">
        <v>3</v>
      </c>
      <c r="I386" s="15">
        <v>6</v>
      </c>
      <c r="J386" t="s">
        <v>2</v>
      </c>
      <c r="K386" t="s">
        <v>3</v>
      </c>
      <c r="L386" s="6">
        <v>59</v>
      </c>
      <c r="M386" s="6">
        <v>254</v>
      </c>
      <c r="N386" s="6">
        <v>1059</v>
      </c>
      <c r="O386" s="1">
        <v>37719.360000000001</v>
      </c>
      <c r="P386" s="1">
        <v>31432.799999999999</v>
      </c>
      <c r="Q386" s="1">
        <v>2244</v>
      </c>
      <c r="R386" s="38">
        <f t="shared" ref="R386:R449" si="79">O386/L386</f>
        <v>639.31118644067794</v>
      </c>
      <c r="S386" s="39">
        <f t="shared" ref="S386:S449" si="80">M386/L386</f>
        <v>4.3050847457627119</v>
      </c>
      <c r="T386" s="39">
        <f t="shared" ref="T386:T449" si="81">N386/M386</f>
        <v>4.1692913385826769</v>
      </c>
      <c r="U386" s="38">
        <f t="shared" ref="U386:U449" si="82">O386-P386</f>
        <v>6286.5600000000013</v>
      </c>
      <c r="V386" s="40">
        <f t="shared" ref="V386:V449" si="83">U386/O386</f>
        <v>0.16666666666666669</v>
      </c>
      <c r="W386" s="38">
        <f t="shared" ref="W386:W449" si="84">O386-P386-Q386</f>
        <v>4042.5600000000013</v>
      </c>
      <c r="X386" s="40">
        <f t="shared" ref="X386:X449" si="85">W386/O386</f>
        <v>0.10717467104425954</v>
      </c>
      <c r="Y386" s="18">
        <f t="shared" ref="Y386:Y449" si="86">RANK(O386,O:O)</f>
        <v>293</v>
      </c>
      <c r="Z386" s="18">
        <f t="shared" ref="Z386:Z449" si="87">RANK(U386,U:U)</f>
        <v>267</v>
      </c>
      <c r="AA386" s="18">
        <f t="shared" ref="AA386:AA449" si="88">RANK(W386,W:W)</f>
        <v>211</v>
      </c>
    </row>
    <row r="387" spans="1:27" x14ac:dyDescent="0.25">
      <c r="A387" s="18" t="str">
        <f t="shared" ref="A387:A450" si="89">E387</f>
        <v>Mikhail Reilly</v>
      </c>
      <c r="B387" s="18">
        <f t="shared" ref="B387:B450" si="90">IF(A386&lt;&gt;A387,1,B386+1)</f>
        <v>4</v>
      </c>
      <c r="C387" s="18" t="str">
        <f t="shared" ref="C387:C450" si="91">D387&amp;A387&amp;B387</f>
        <v>2022Mikhail Reilly4</v>
      </c>
      <c r="D387" s="12">
        <v>2022</v>
      </c>
      <c r="E387" t="s">
        <v>426</v>
      </c>
      <c r="F387">
        <v>769640</v>
      </c>
      <c r="G387" t="s">
        <v>390</v>
      </c>
      <c r="H387" s="15">
        <v>3</v>
      </c>
      <c r="I387" s="15">
        <v>3</v>
      </c>
      <c r="J387" t="s">
        <v>9</v>
      </c>
      <c r="K387" t="s">
        <v>3</v>
      </c>
      <c r="L387" s="6">
        <v>83</v>
      </c>
      <c r="M387" s="6">
        <v>110</v>
      </c>
      <c r="N387" s="6">
        <v>515</v>
      </c>
      <c r="O387" s="1">
        <v>26587.348999999998</v>
      </c>
      <c r="P387" s="1">
        <v>19545.05</v>
      </c>
      <c r="Q387" s="1">
        <v>2871</v>
      </c>
      <c r="R387" s="38">
        <f t="shared" si="79"/>
        <v>320.32950602409636</v>
      </c>
      <c r="S387" s="39">
        <f t="shared" si="80"/>
        <v>1.3253012048192772</v>
      </c>
      <c r="T387" s="39">
        <f t="shared" si="81"/>
        <v>4.6818181818181817</v>
      </c>
      <c r="U387" s="38">
        <f t="shared" si="82"/>
        <v>7042.2989999999991</v>
      </c>
      <c r="V387" s="40">
        <f t="shared" si="83"/>
        <v>0.26487405720668122</v>
      </c>
      <c r="W387" s="38">
        <f t="shared" si="84"/>
        <v>4171.2989999999991</v>
      </c>
      <c r="X387" s="40">
        <f t="shared" si="85"/>
        <v>0.15689036917520433</v>
      </c>
      <c r="Y387" s="18">
        <f t="shared" si="86"/>
        <v>342</v>
      </c>
      <c r="Z387" s="18">
        <f t="shared" si="87"/>
        <v>238</v>
      </c>
      <c r="AA387" s="18">
        <f t="shared" si="88"/>
        <v>206</v>
      </c>
    </row>
    <row r="388" spans="1:27" x14ac:dyDescent="0.25">
      <c r="A388" s="18" t="str">
        <f t="shared" si="89"/>
        <v>Mikhail Reilly</v>
      </c>
      <c r="B388" s="18">
        <f t="shared" si="90"/>
        <v>5</v>
      </c>
      <c r="C388" s="18" t="str">
        <f t="shared" si="91"/>
        <v>2022Mikhail Reilly5</v>
      </c>
      <c r="D388" s="12">
        <v>2022</v>
      </c>
      <c r="E388" t="s">
        <v>426</v>
      </c>
      <c r="F388">
        <v>609954</v>
      </c>
      <c r="G388" t="s">
        <v>161</v>
      </c>
      <c r="H388" s="15">
        <v>3</v>
      </c>
      <c r="I388" s="15">
        <v>2</v>
      </c>
      <c r="J388" t="s">
        <v>2</v>
      </c>
      <c r="K388" t="s">
        <v>10</v>
      </c>
      <c r="L388" s="6">
        <v>26</v>
      </c>
      <c r="M388" s="6">
        <v>66</v>
      </c>
      <c r="N388" s="6">
        <v>165</v>
      </c>
      <c r="O388" s="1">
        <v>5986.6450000000004</v>
      </c>
      <c r="P388" s="1">
        <v>4302.75</v>
      </c>
      <c r="Q388" s="1">
        <v>937.2</v>
      </c>
      <c r="R388" s="38">
        <f t="shared" si="79"/>
        <v>230.25557692307694</v>
      </c>
      <c r="S388" s="39">
        <f t="shared" si="80"/>
        <v>2.5384615384615383</v>
      </c>
      <c r="T388" s="39">
        <f t="shared" si="81"/>
        <v>2.5</v>
      </c>
      <c r="U388" s="38">
        <f t="shared" si="82"/>
        <v>1683.8950000000004</v>
      </c>
      <c r="V388" s="40">
        <f t="shared" si="83"/>
        <v>0.28127523846829072</v>
      </c>
      <c r="W388" s="38">
        <f t="shared" si="84"/>
        <v>746.69500000000039</v>
      </c>
      <c r="X388" s="40">
        <f t="shared" si="85"/>
        <v>0.12472678770830746</v>
      </c>
      <c r="Y388" s="18">
        <f t="shared" si="86"/>
        <v>687</v>
      </c>
      <c r="Z388" s="18">
        <f t="shared" si="87"/>
        <v>604</v>
      </c>
      <c r="AA388" s="18">
        <f t="shared" si="88"/>
        <v>552</v>
      </c>
    </row>
    <row r="389" spans="1:27" x14ac:dyDescent="0.25">
      <c r="A389" s="18" t="str">
        <f t="shared" si="89"/>
        <v>Mikhail Reilly</v>
      </c>
      <c r="B389" s="18">
        <f t="shared" si="90"/>
        <v>6</v>
      </c>
      <c r="C389" s="18" t="str">
        <f t="shared" si="91"/>
        <v>2022Mikhail Reilly6</v>
      </c>
      <c r="D389" s="12">
        <v>2022</v>
      </c>
      <c r="E389" t="s">
        <v>426</v>
      </c>
      <c r="F389">
        <v>560409</v>
      </c>
      <c r="G389" t="s">
        <v>145</v>
      </c>
      <c r="H389" s="15">
        <v>3</v>
      </c>
      <c r="I389" s="15">
        <v>3</v>
      </c>
      <c r="J389" t="s">
        <v>9</v>
      </c>
      <c r="K389" t="s">
        <v>10</v>
      </c>
      <c r="L389" s="6">
        <v>17</v>
      </c>
      <c r="M389" s="6">
        <v>37</v>
      </c>
      <c r="N389" s="6">
        <v>138</v>
      </c>
      <c r="O389" s="1">
        <v>5942.4</v>
      </c>
      <c r="P389" s="1">
        <v>4952</v>
      </c>
      <c r="Q389" s="1">
        <v>605.4</v>
      </c>
      <c r="R389" s="38">
        <f t="shared" si="79"/>
        <v>349.55294117647054</v>
      </c>
      <c r="S389" s="39">
        <f t="shared" si="80"/>
        <v>2.1764705882352939</v>
      </c>
      <c r="T389" s="39">
        <f t="shared" si="81"/>
        <v>3.7297297297297298</v>
      </c>
      <c r="U389" s="38">
        <f t="shared" si="82"/>
        <v>990.39999999999964</v>
      </c>
      <c r="V389" s="40">
        <f t="shared" si="83"/>
        <v>0.1666666666666666</v>
      </c>
      <c r="W389" s="38">
        <f t="shared" si="84"/>
        <v>384.99999999999966</v>
      </c>
      <c r="X389" s="40">
        <f t="shared" si="85"/>
        <v>6.4788637587506678E-2</v>
      </c>
      <c r="Y389" s="18">
        <f t="shared" si="86"/>
        <v>688</v>
      </c>
      <c r="Z389" s="18">
        <f t="shared" si="87"/>
        <v>719</v>
      </c>
      <c r="AA389" s="18">
        <f t="shared" si="88"/>
        <v>657</v>
      </c>
    </row>
    <row r="390" spans="1:27" x14ac:dyDescent="0.25">
      <c r="A390" s="18" t="str">
        <f t="shared" si="89"/>
        <v>Mikhail Reilly</v>
      </c>
      <c r="B390" s="18">
        <f t="shared" si="90"/>
        <v>7</v>
      </c>
      <c r="C390" s="18" t="str">
        <f t="shared" si="91"/>
        <v>2022Mikhail Reilly7</v>
      </c>
      <c r="D390" s="12">
        <v>2022</v>
      </c>
      <c r="E390" t="s">
        <v>426</v>
      </c>
      <c r="F390">
        <v>811025</v>
      </c>
      <c r="G390" t="s">
        <v>280</v>
      </c>
      <c r="H390" s="15">
        <v>3</v>
      </c>
      <c r="I390" s="15">
        <v>4</v>
      </c>
      <c r="J390" t="s">
        <v>2</v>
      </c>
      <c r="K390" t="s">
        <v>10</v>
      </c>
      <c r="L390" s="6">
        <v>8</v>
      </c>
      <c r="M390" s="6">
        <v>30</v>
      </c>
      <c r="N390" s="6">
        <v>75</v>
      </c>
      <c r="O390" s="1">
        <v>3080.76</v>
      </c>
      <c r="P390" s="1">
        <v>2567.3000000000002</v>
      </c>
      <c r="Q390" s="1">
        <v>298.8</v>
      </c>
      <c r="R390" s="38">
        <f t="shared" si="79"/>
        <v>385.09500000000003</v>
      </c>
      <c r="S390" s="39">
        <f t="shared" si="80"/>
        <v>3.75</v>
      </c>
      <c r="T390" s="39">
        <f t="shared" si="81"/>
        <v>2.5</v>
      </c>
      <c r="U390" s="38">
        <f t="shared" si="82"/>
        <v>513.46</v>
      </c>
      <c r="V390" s="40">
        <f t="shared" si="83"/>
        <v>0.16666666666666666</v>
      </c>
      <c r="W390" s="38">
        <f t="shared" si="84"/>
        <v>214.66000000000003</v>
      </c>
      <c r="X390" s="40">
        <f t="shared" si="85"/>
        <v>6.9677612017813792E-2</v>
      </c>
      <c r="Y390" s="18">
        <f t="shared" si="86"/>
        <v>831</v>
      </c>
      <c r="Z390" s="18">
        <f t="shared" si="87"/>
        <v>850</v>
      </c>
      <c r="AA390" s="18">
        <f t="shared" si="88"/>
        <v>718</v>
      </c>
    </row>
    <row r="391" spans="1:27" x14ac:dyDescent="0.25">
      <c r="A391" s="18" t="str">
        <f t="shared" si="89"/>
        <v>Mikhail Reilly</v>
      </c>
      <c r="B391" s="18">
        <f t="shared" si="90"/>
        <v>8</v>
      </c>
      <c r="C391" s="18" t="str">
        <f t="shared" si="91"/>
        <v>2022Mikhail Reilly8</v>
      </c>
      <c r="D391" s="12">
        <v>2022</v>
      </c>
      <c r="E391" t="s">
        <v>426</v>
      </c>
      <c r="F391">
        <v>595666</v>
      </c>
      <c r="G391" t="s">
        <v>157</v>
      </c>
      <c r="H391" s="15">
        <v>3</v>
      </c>
      <c r="I391" s="15">
        <v>3</v>
      </c>
      <c r="J391" t="s">
        <v>9</v>
      </c>
      <c r="K391" t="s">
        <v>10</v>
      </c>
      <c r="L391" s="6">
        <v>5</v>
      </c>
      <c r="M391" s="6">
        <v>14</v>
      </c>
      <c r="N391" s="6">
        <v>60</v>
      </c>
      <c r="O391" s="1">
        <v>2191.2800000000002</v>
      </c>
      <c r="P391" s="1">
        <v>1735.65</v>
      </c>
      <c r="Q391" s="1">
        <v>181.8</v>
      </c>
      <c r="R391" s="38">
        <f t="shared" si="79"/>
        <v>438.25600000000003</v>
      </c>
      <c r="S391" s="39">
        <f t="shared" si="80"/>
        <v>2.8</v>
      </c>
      <c r="T391" s="39">
        <f t="shared" si="81"/>
        <v>4.2857142857142856</v>
      </c>
      <c r="U391" s="38">
        <f t="shared" si="82"/>
        <v>455.63000000000011</v>
      </c>
      <c r="V391" s="40">
        <f t="shared" si="83"/>
        <v>0.20792869920776902</v>
      </c>
      <c r="W391" s="38">
        <f t="shared" si="84"/>
        <v>273.8300000000001</v>
      </c>
      <c r="X391" s="40">
        <f t="shared" si="85"/>
        <v>0.12496349165784384</v>
      </c>
      <c r="Y391" s="18">
        <f t="shared" si="86"/>
        <v>874</v>
      </c>
      <c r="Z391" s="18">
        <f t="shared" si="87"/>
        <v>862</v>
      </c>
      <c r="AA391" s="18">
        <f t="shared" si="88"/>
        <v>695</v>
      </c>
    </row>
    <row r="392" spans="1:27" x14ac:dyDescent="0.25">
      <c r="A392" s="18" t="str">
        <f t="shared" si="89"/>
        <v>Mikhail Reilly</v>
      </c>
      <c r="B392" s="18">
        <f t="shared" si="90"/>
        <v>9</v>
      </c>
      <c r="C392" s="18" t="str">
        <f t="shared" si="91"/>
        <v>2022Mikhail Reilly9</v>
      </c>
      <c r="D392" s="12">
        <v>2022</v>
      </c>
      <c r="E392" t="s">
        <v>426</v>
      </c>
      <c r="F392">
        <v>583353</v>
      </c>
      <c r="G392" t="s">
        <v>151</v>
      </c>
      <c r="H392" s="15">
        <v>3</v>
      </c>
      <c r="I392" s="15">
        <v>1</v>
      </c>
      <c r="J392" t="s">
        <v>2</v>
      </c>
      <c r="K392" t="s">
        <v>10</v>
      </c>
      <c r="L392" s="6">
        <v>1</v>
      </c>
      <c r="M392" s="6">
        <v>1</v>
      </c>
      <c r="N392" s="6">
        <v>3</v>
      </c>
      <c r="O392" s="1">
        <v>246.6</v>
      </c>
      <c r="P392" s="1">
        <v>205.5</v>
      </c>
      <c r="Q392" s="1">
        <v>34.200000000000003</v>
      </c>
      <c r="R392" s="38">
        <f t="shared" si="79"/>
        <v>246.6</v>
      </c>
      <c r="S392" s="39">
        <f t="shared" si="80"/>
        <v>1</v>
      </c>
      <c r="T392" s="39">
        <f t="shared" si="81"/>
        <v>3</v>
      </c>
      <c r="U392" s="38">
        <f t="shared" si="82"/>
        <v>41.099999999999994</v>
      </c>
      <c r="V392" s="40">
        <f t="shared" si="83"/>
        <v>0.16666666666666666</v>
      </c>
      <c r="W392" s="38">
        <f t="shared" si="84"/>
        <v>6.8999999999999915</v>
      </c>
      <c r="X392" s="40">
        <f t="shared" si="85"/>
        <v>2.7980535279805319E-2</v>
      </c>
      <c r="Y392" s="18">
        <f t="shared" si="86"/>
        <v>992</v>
      </c>
      <c r="Z392" s="18">
        <f t="shared" si="87"/>
        <v>967</v>
      </c>
      <c r="AA392" s="18">
        <f t="shared" si="88"/>
        <v>804</v>
      </c>
    </row>
    <row r="393" spans="1:27" x14ac:dyDescent="0.25">
      <c r="A393" s="18" t="str">
        <f t="shared" si="89"/>
        <v>Mosaki Ishak</v>
      </c>
      <c r="B393" s="18">
        <f t="shared" si="90"/>
        <v>1</v>
      </c>
      <c r="C393" s="18" t="str">
        <f t="shared" si="91"/>
        <v>2022Mosaki Ishak1</v>
      </c>
      <c r="D393" s="12">
        <v>2022</v>
      </c>
      <c r="E393" t="s">
        <v>398</v>
      </c>
      <c r="F393">
        <v>181012</v>
      </c>
      <c r="G393" t="s">
        <v>44</v>
      </c>
      <c r="H393" s="15">
        <v>4</v>
      </c>
      <c r="I393" s="15">
        <v>4</v>
      </c>
      <c r="J393" t="s">
        <v>9</v>
      </c>
      <c r="K393" t="s">
        <v>4</v>
      </c>
      <c r="L393" s="6">
        <v>90</v>
      </c>
      <c r="M393" s="6">
        <v>359</v>
      </c>
      <c r="N393" s="6">
        <v>1748</v>
      </c>
      <c r="O393" s="1">
        <v>96861.758400000006</v>
      </c>
      <c r="P393" s="1">
        <v>52602.45</v>
      </c>
      <c r="Q393" s="1">
        <v>2875.5</v>
      </c>
      <c r="R393" s="38">
        <f t="shared" si="79"/>
        <v>1076.2417600000001</v>
      </c>
      <c r="S393" s="39">
        <f t="shared" si="80"/>
        <v>3.9888888888888889</v>
      </c>
      <c r="T393" s="39">
        <f t="shared" si="81"/>
        <v>4.8690807799442899</v>
      </c>
      <c r="U393" s="38">
        <f t="shared" si="82"/>
        <v>44259.308400000009</v>
      </c>
      <c r="V393" s="40">
        <f t="shared" si="83"/>
        <v>0.45693273724421679</v>
      </c>
      <c r="W393" s="38">
        <f t="shared" si="84"/>
        <v>41383.808400000009</v>
      </c>
      <c r="X393" s="40">
        <f t="shared" si="85"/>
        <v>0.42724609880714293</v>
      </c>
      <c r="Y393" s="18">
        <f t="shared" si="86"/>
        <v>101</v>
      </c>
      <c r="Z393" s="18">
        <f t="shared" si="87"/>
        <v>9</v>
      </c>
      <c r="AA393" s="18">
        <f t="shared" si="88"/>
        <v>8</v>
      </c>
    </row>
    <row r="394" spans="1:27" x14ac:dyDescent="0.25">
      <c r="A394" s="18" t="str">
        <f t="shared" si="89"/>
        <v>Mosaki Ishak</v>
      </c>
      <c r="B394" s="18">
        <f t="shared" si="90"/>
        <v>2</v>
      </c>
      <c r="C394" s="18" t="str">
        <f t="shared" si="91"/>
        <v>2022Mosaki Ishak2</v>
      </c>
      <c r="D394" s="12">
        <v>2022</v>
      </c>
      <c r="E394" t="s">
        <v>398</v>
      </c>
      <c r="F394">
        <v>659545</v>
      </c>
      <c r="G394" t="s">
        <v>181</v>
      </c>
      <c r="H394" s="15">
        <v>4</v>
      </c>
      <c r="I394" s="15">
        <v>4</v>
      </c>
      <c r="J394" t="s">
        <v>9</v>
      </c>
      <c r="K394" t="s">
        <v>4</v>
      </c>
      <c r="L394" s="6">
        <v>101</v>
      </c>
      <c r="M394" s="6">
        <v>458</v>
      </c>
      <c r="N394" s="6">
        <v>2141</v>
      </c>
      <c r="O394" s="1">
        <v>81192.6976</v>
      </c>
      <c r="P394" s="1">
        <v>63860.6</v>
      </c>
      <c r="Q394" s="1">
        <v>3273.5</v>
      </c>
      <c r="R394" s="38">
        <f t="shared" si="79"/>
        <v>803.88809504950495</v>
      </c>
      <c r="S394" s="39">
        <f t="shared" si="80"/>
        <v>4.5346534653465342</v>
      </c>
      <c r="T394" s="39">
        <f t="shared" si="81"/>
        <v>4.6746724890829698</v>
      </c>
      <c r="U394" s="38">
        <f t="shared" si="82"/>
        <v>17332.097600000001</v>
      </c>
      <c r="V394" s="40">
        <f t="shared" si="83"/>
        <v>0.21346867529131094</v>
      </c>
      <c r="W394" s="38">
        <f t="shared" si="84"/>
        <v>14058.597600000001</v>
      </c>
      <c r="X394" s="40">
        <f t="shared" si="85"/>
        <v>0.17315101007310293</v>
      </c>
      <c r="Y394" s="18">
        <f t="shared" si="86"/>
        <v>125</v>
      </c>
      <c r="Z394" s="18">
        <f t="shared" si="87"/>
        <v>60</v>
      </c>
      <c r="AA394" s="18">
        <f t="shared" si="88"/>
        <v>49</v>
      </c>
    </row>
    <row r="395" spans="1:27" x14ac:dyDescent="0.25">
      <c r="A395" s="18" t="str">
        <f t="shared" si="89"/>
        <v>Mosaki Ishak</v>
      </c>
      <c r="B395" s="18">
        <f t="shared" si="90"/>
        <v>3</v>
      </c>
      <c r="C395" s="18" t="str">
        <f t="shared" si="91"/>
        <v>2022Mosaki Ishak3</v>
      </c>
      <c r="D395" s="12">
        <v>2022</v>
      </c>
      <c r="E395" t="s">
        <v>398</v>
      </c>
      <c r="F395">
        <v>423877</v>
      </c>
      <c r="G395" t="s">
        <v>88</v>
      </c>
      <c r="H395" s="15">
        <v>4</v>
      </c>
      <c r="I395" s="15">
        <v>4</v>
      </c>
      <c r="J395" t="s">
        <v>2</v>
      </c>
      <c r="K395" t="s">
        <v>3</v>
      </c>
      <c r="L395" s="6">
        <v>100</v>
      </c>
      <c r="M395" s="6">
        <v>429</v>
      </c>
      <c r="N395" s="6">
        <v>2072</v>
      </c>
      <c r="O395" s="1">
        <v>71744.7</v>
      </c>
      <c r="P395" s="1">
        <v>59787.25</v>
      </c>
      <c r="Q395" s="1">
        <v>3218</v>
      </c>
      <c r="R395" s="38">
        <f t="shared" si="79"/>
        <v>717.447</v>
      </c>
      <c r="S395" s="39">
        <f t="shared" si="80"/>
        <v>4.29</v>
      </c>
      <c r="T395" s="39">
        <f t="shared" si="81"/>
        <v>4.8298368298368297</v>
      </c>
      <c r="U395" s="38">
        <f t="shared" si="82"/>
        <v>11957.449999999997</v>
      </c>
      <c r="V395" s="40">
        <f t="shared" si="83"/>
        <v>0.16666666666666663</v>
      </c>
      <c r="W395" s="38">
        <f t="shared" si="84"/>
        <v>8739.4499999999971</v>
      </c>
      <c r="X395" s="40">
        <f t="shared" si="85"/>
        <v>0.12181317923135782</v>
      </c>
      <c r="Y395" s="18">
        <f t="shared" si="86"/>
        <v>152</v>
      </c>
      <c r="Z395" s="18">
        <f t="shared" si="87"/>
        <v>115</v>
      </c>
      <c r="AA395" s="18">
        <f t="shared" si="88"/>
        <v>92</v>
      </c>
    </row>
    <row r="396" spans="1:27" x14ac:dyDescent="0.25">
      <c r="A396" s="18" t="str">
        <f t="shared" si="89"/>
        <v>Mosaki Ishak</v>
      </c>
      <c r="B396" s="18">
        <f t="shared" si="90"/>
        <v>4</v>
      </c>
      <c r="C396" s="18" t="str">
        <f t="shared" si="91"/>
        <v>2022Mosaki Ishak4</v>
      </c>
      <c r="D396" s="12">
        <v>2022</v>
      </c>
      <c r="E396" t="s">
        <v>398</v>
      </c>
      <c r="F396">
        <v>335207</v>
      </c>
      <c r="G396" t="s">
        <v>25</v>
      </c>
      <c r="H396" s="15">
        <v>4</v>
      </c>
      <c r="I396" s="15">
        <v>5</v>
      </c>
      <c r="J396" t="s">
        <v>2</v>
      </c>
      <c r="K396" t="s">
        <v>3</v>
      </c>
      <c r="L396" s="6">
        <v>119</v>
      </c>
      <c r="M396" s="6">
        <v>344</v>
      </c>
      <c r="N396" s="6">
        <v>1681</v>
      </c>
      <c r="O396" s="1">
        <v>67877.94</v>
      </c>
      <c r="P396" s="1">
        <v>56564.95</v>
      </c>
      <c r="Q396" s="1">
        <v>3671.5</v>
      </c>
      <c r="R396" s="38">
        <f t="shared" si="79"/>
        <v>570.40285714285721</v>
      </c>
      <c r="S396" s="39">
        <f t="shared" si="80"/>
        <v>2.8907563025210083</v>
      </c>
      <c r="T396" s="39">
        <f t="shared" si="81"/>
        <v>4.8866279069767442</v>
      </c>
      <c r="U396" s="38">
        <f t="shared" si="82"/>
        <v>11312.990000000005</v>
      </c>
      <c r="V396" s="40">
        <f t="shared" si="83"/>
        <v>0.16666666666666674</v>
      </c>
      <c r="W396" s="38">
        <f t="shared" si="84"/>
        <v>7641.4900000000052</v>
      </c>
      <c r="X396" s="40">
        <f t="shared" si="85"/>
        <v>0.11257692852788409</v>
      </c>
      <c r="Y396" s="18">
        <f t="shared" si="86"/>
        <v>163</v>
      </c>
      <c r="Z396" s="18">
        <f t="shared" si="87"/>
        <v>129</v>
      </c>
      <c r="AA396" s="18">
        <f t="shared" si="88"/>
        <v>107</v>
      </c>
    </row>
    <row r="397" spans="1:27" x14ac:dyDescent="0.25">
      <c r="A397" s="18" t="str">
        <f t="shared" si="89"/>
        <v>Mosaki Ishak</v>
      </c>
      <c r="B397" s="18">
        <f t="shared" si="90"/>
        <v>5</v>
      </c>
      <c r="C397" s="18" t="str">
        <f t="shared" si="91"/>
        <v>2022Mosaki Ishak5</v>
      </c>
      <c r="D397" s="12">
        <v>2022</v>
      </c>
      <c r="E397" t="s">
        <v>398</v>
      </c>
      <c r="F397">
        <v>551613</v>
      </c>
      <c r="G397" t="s">
        <v>139</v>
      </c>
      <c r="H397" s="15">
        <v>4</v>
      </c>
      <c r="I397" s="15">
        <v>4</v>
      </c>
      <c r="J397" t="s">
        <v>9</v>
      </c>
      <c r="K397" t="s">
        <v>3</v>
      </c>
      <c r="L397" s="6">
        <v>92</v>
      </c>
      <c r="M397" s="6">
        <v>322</v>
      </c>
      <c r="N397" s="6">
        <v>1102</v>
      </c>
      <c r="O397" s="1">
        <v>58901.382799999999</v>
      </c>
      <c r="P397" s="1">
        <v>33957.300000000003</v>
      </c>
      <c r="Q397" s="1">
        <v>2892</v>
      </c>
      <c r="R397" s="38">
        <f t="shared" si="79"/>
        <v>640.23242173913047</v>
      </c>
      <c r="S397" s="39">
        <f t="shared" si="80"/>
        <v>3.5</v>
      </c>
      <c r="T397" s="39">
        <f t="shared" si="81"/>
        <v>3.4223602484472049</v>
      </c>
      <c r="U397" s="38">
        <f t="shared" si="82"/>
        <v>24944.082799999996</v>
      </c>
      <c r="V397" s="40">
        <f t="shared" si="83"/>
        <v>0.42348891680009926</v>
      </c>
      <c r="W397" s="38">
        <f t="shared" si="84"/>
        <v>22052.082799999996</v>
      </c>
      <c r="X397" s="40">
        <f t="shared" si="85"/>
        <v>0.37438989972235415</v>
      </c>
      <c r="Y397" s="18">
        <f t="shared" si="86"/>
        <v>197</v>
      </c>
      <c r="Z397" s="18">
        <f t="shared" si="87"/>
        <v>30</v>
      </c>
      <c r="AA397" s="18">
        <f t="shared" si="88"/>
        <v>26</v>
      </c>
    </row>
    <row r="398" spans="1:27" x14ac:dyDescent="0.25">
      <c r="A398" s="18" t="str">
        <f t="shared" si="89"/>
        <v>Mosaki Ishak</v>
      </c>
      <c r="B398" s="18">
        <f t="shared" si="90"/>
        <v>6</v>
      </c>
      <c r="C398" s="18" t="str">
        <f t="shared" si="91"/>
        <v>2022Mosaki Ishak6</v>
      </c>
      <c r="D398" s="12">
        <v>2022</v>
      </c>
      <c r="E398" t="s">
        <v>398</v>
      </c>
      <c r="F398">
        <v>688564</v>
      </c>
      <c r="G398" t="s">
        <v>176</v>
      </c>
      <c r="H398" s="15">
        <v>4</v>
      </c>
      <c r="I398" s="15">
        <v>4</v>
      </c>
      <c r="J398" t="s">
        <v>2</v>
      </c>
      <c r="K398" t="s">
        <v>3</v>
      </c>
      <c r="L398" s="6">
        <v>51</v>
      </c>
      <c r="M398" s="6">
        <v>202</v>
      </c>
      <c r="N398" s="6">
        <v>769</v>
      </c>
      <c r="O398" s="1">
        <v>26014.686000000002</v>
      </c>
      <c r="P398" s="1">
        <v>22819.9</v>
      </c>
      <c r="Q398" s="1">
        <v>1628</v>
      </c>
      <c r="R398" s="38">
        <f t="shared" si="79"/>
        <v>510.09188235294118</v>
      </c>
      <c r="S398" s="39">
        <f t="shared" si="80"/>
        <v>3.9607843137254903</v>
      </c>
      <c r="T398" s="39">
        <f t="shared" si="81"/>
        <v>3.8069306930693068</v>
      </c>
      <c r="U398" s="38">
        <f t="shared" si="82"/>
        <v>3194.7860000000001</v>
      </c>
      <c r="V398" s="40">
        <f t="shared" si="83"/>
        <v>0.12280701754385964</v>
      </c>
      <c r="W398" s="38">
        <f t="shared" si="84"/>
        <v>1566.7860000000001</v>
      </c>
      <c r="X398" s="40">
        <f t="shared" si="85"/>
        <v>6.0226981021412287E-2</v>
      </c>
      <c r="Y398" s="18">
        <f t="shared" si="86"/>
        <v>350</v>
      </c>
      <c r="Z398" s="18">
        <f t="shared" si="87"/>
        <v>415</v>
      </c>
      <c r="AA398" s="18">
        <f t="shared" si="88"/>
        <v>393</v>
      </c>
    </row>
    <row r="399" spans="1:27" x14ac:dyDescent="0.25">
      <c r="A399" s="18" t="str">
        <f t="shared" si="89"/>
        <v>Mosaki Ishak</v>
      </c>
      <c r="B399" s="18">
        <f t="shared" si="90"/>
        <v>7</v>
      </c>
      <c r="C399" s="18" t="str">
        <f t="shared" si="91"/>
        <v>2022Mosaki Ishak7</v>
      </c>
      <c r="D399" s="12">
        <v>2022</v>
      </c>
      <c r="E399" t="s">
        <v>398</v>
      </c>
      <c r="F399">
        <v>734173</v>
      </c>
      <c r="G399" t="s">
        <v>64</v>
      </c>
      <c r="H399" s="15">
        <v>4</v>
      </c>
      <c r="I399" s="15">
        <v>3</v>
      </c>
      <c r="J399" t="s">
        <v>2</v>
      </c>
      <c r="K399" t="s">
        <v>3</v>
      </c>
      <c r="L399" s="6">
        <v>106</v>
      </c>
      <c r="M399" s="6">
        <v>142</v>
      </c>
      <c r="N399" s="6">
        <v>488</v>
      </c>
      <c r="O399" s="1">
        <v>20530.641599999999</v>
      </c>
      <c r="P399" s="1">
        <v>14458.7</v>
      </c>
      <c r="Q399" s="1">
        <v>3110</v>
      </c>
      <c r="R399" s="38">
        <f t="shared" si="79"/>
        <v>193.68529811320755</v>
      </c>
      <c r="S399" s="39">
        <f t="shared" si="80"/>
        <v>1.3396226415094339</v>
      </c>
      <c r="T399" s="39">
        <f t="shared" si="81"/>
        <v>3.436619718309859</v>
      </c>
      <c r="U399" s="38">
        <f t="shared" si="82"/>
        <v>6071.9415999999983</v>
      </c>
      <c r="V399" s="40">
        <f t="shared" si="83"/>
        <v>0.29575021172256005</v>
      </c>
      <c r="W399" s="38">
        <f t="shared" si="84"/>
        <v>2961.9415999999983</v>
      </c>
      <c r="X399" s="40">
        <f t="shared" si="85"/>
        <v>0.14426931499305889</v>
      </c>
      <c r="Y399" s="18">
        <f t="shared" si="86"/>
        <v>392</v>
      </c>
      <c r="Z399" s="18">
        <f t="shared" si="87"/>
        <v>279</v>
      </c>
      <c r="AA399" s="18">
        <f t="shared" si="88"/>
        <v>280</v>
      </c>
    </row>
    <row r="400" spans="1:27" x14ac:dyDescent="0.25">
      <c r="A400" s="18" t="str">
        <f t="shared" si="89"/>
        <v>Mosaki Ishak</v>
      </c>
      <c r="B400" s="18">
        <f t="shared" si="90"/>
        <v>8</v>
      </c>
      <c r="C400" s="18" t="str">
        <f t="shared" si="91"/>
        <v>2022Mosaki Ishak8</v>
      </c>
      <c r="D400" s="12">
        <v>2022</v>
      </c>
      <c r="E400" t="s">
        <v>398</v>
      </c>
      <c r="F400">
        <v>688075</v>
      </c>
      <c r="G400" t="s">
        <v>184</v>
      </c>
      <c r="H400" s="15">
        <v>4</v>
      </c>
      <c r="I400" s="15">
        <v>4</v>
      </c>
      <c r="J400" t="s">
        <v>9</v>
      </c>
      <c r="K400" t="s">
        <v>10</v>
      </c>
      <c r="L400" s="6">
        <v>39</v>
      </c>
      <c r="M400" s="6">
        <v>48</v>
      </c>
      <c r="N400" s="6">
        <v>175</v>
      </c>
      <c r="O400" s="1">
        <v>9645.1149999999998</v>
      </c>
      <c r="P400" s="1">
        <v>5701.8</v>
      </c>
      <c r="Q400" s="1">
        <v>1140</v>
      </c>
      <c r="R400" s="38">
        <f t="shared" si="79"/>
        <v>247.31064102564102</v>
      </c>
      <c r="S400" s="39">
        <f t="shared" si="80"/>
        <v>1.2307692307692308</v>
      </c>
      <c r="T400" s="39">
        <f t="shared" si="81"/>
        <v>3.6458333333333335</v>
      </c>
      <c r="U400" s="38">
        <f t="shared" si="82"/>
        <v>3943.3149999999996</v>
      </c>
      <c r="V400" s="40">
        <f t="shared" si="83"/>
        <v>0.40884064109137108</v>
      </c>
      <c r="W400" s="38">
        <f t="shared" si="84"/>
        <v>2803.3149999999996</v>
      </c>
      <c r="X400" s="40">
        <f t="shared" si="85"/>
        <v>0.29064609390349411</v>
      </c>
      <c r="Y400" s="18">
        <f t="shared" si="86"/>
        <v>545</v>
      </c>
      <c r="Z400" s="18">
        <f t="shared" si="87"/>
        <v>369</v>
      </c>
      <c r="AA400" s="18">
        <f t="shared" si="88"/>
        <v>297</v>
      </c>
    </row>
    <row r="401" spans="1:27" x14ac:dyDescent="0.25">
      <c r="A401" s="18" t="str">
        <f t="shared" si="89"/>
        <v>Mosaki Ishak</v>
      </c>
      <c r="B401" s="18">
        <f t="shared" si="90"/>
        <v>9</v>
      </c>
      <c r="C401" s="18" t="str">
        <f t="shared" si="91"/>
        <v>2022Mosaki Ishak9</v>
      </c>
      <c r="D401" s="12">
        <v>2022</v>
      </c>
      <c r="E401" t="s">
        <v>398</v>
      </c>
      <c r="F401">
        <v>767999</v>
      </c>
      <c r="G401" t="s">
        <v>327</v>
      </c>
      <c r="H401" s="15">
        <v>4</v>
      </c>
      <c r="I401" s="15">
        <v>4</v>
      </c>
      <c r="J401" t="s">
        <v>9</v>
      </c>
      <c r="K401" t="s">
        <v>10</v>
      </c>
      <c r="L401" s="6">
        <v>42</v>
      </c>
      <c r="M401" s="6">
        <v>51</v>
      </c>
      <c r="N401" s="6">
        <v>216</v>
      </c>
      <c r="O401" s="1">
        <v>8127.9459999999999</v>
      </c>
      <c r="P401" s="1">
        <v>7006.85</v>
      </c>
      <c r="Q401" s="1">
        <v>1227</v>
      </c>
      <c r="R401" s="38">
        <f t="shared" si="79"/>
        <v>193.52252380952382</v>
      </c>
      <c r="S401" s="39">
        <f t="shared" si="80"/>
        <v>1.2142857142857142</v>
      </c>
      <c r="T401" s="39">
        <f t="shared" si="81"/>
        <v>4.2352941176470589</v>
      </c>
      <c r="U401" s="38">
        <f t="shared" si="82"/>
        <v>1121.0959999999995</v>
      </c>
      <c r="V401" s="40">
        <f t="shared" si="83"/>
        <v>0.13793103448275856</v>
      </c>
      <c r="W401" s="38">
        <f t="shared" si="84"/>
        <v>-105.90400000000045</v>
      </c>
      <c r="X401" s="40">
        <f t="shared" si="85"/>
        <v>-1.3029614123912788E-2</v>
      </c>
      <c r="Y401" s="18">
        <f t="shared" si="86"/>
        <v>611</v>
      </c>
      <c r="Z401" s="18">
        <f t="shared" si="87"/>
        <v>681</v>
      </c>
      <c r="AA401" s="18">
        <f t="shared" si="88"/>
        <v>861</v>
      </c>
    </row>
    <row r="402" spans="1:27" x14ac:dyDescent="0.25">
      <c r="A402" s="18" t="str">
        <f t="shared" si="89"/>
        <v>Mosaki Ishak</v>
      </c>
      <c r="B402" s="18">
        <f t="shared" si="90"/>
        <v>10</v>
      </c>
      <c r="C402" s="18" t="str">
        <f t="shared" si="91"/>
        <v>2022Mosaki Ishak10</v>
      </c>
      <c r="D402" s="12">
        <v>2022</v>
      </c>
      <c r="E402" t="s">
        <v>398</v>
      </c>
      <c r="F402">
        <v>873279</v>
      </c>
      <c r="G402" t="s">
        <v>330</v>
      </c>
      <c r="H402" s="15">
        <v>4</v>
      </c>
      <c r="I402" s="15">
        <v>4</v>
      </c>
      <c r="J402" t="s">
        <v>9</v>
      </c>
      <c r="K402" t="s">
        <v>10</v>
      </c>
      <c r="L402" s="6">
        <v>4</v>
      </c>
      <c r="M402" s="6">
        <v>11</v>
      </c>
      <c r="N402" s="6">
        <v>36</v>
      </c>
      <c r="O402" s="1">
        <v>1826.2968000000001</v>
      </c>
      <c r="P402" s="1">
        <v>1619.3</v>
      </c>
      <c r="Q402" s="1">
        <v>123</v>
      </c>
      <c r="R402" s="38">
        <f t="shared" si="79"/>
        <v>456.57420000000002</v>
      </c>
      <c r="S402" s="39">
        <f t="shared" si="80"/>
        <v>2.75</v>
      </c>
      <c r="T402" s="39">
        <f t="shared" si="81"/>
        <v>3.2727272727272729</v>
      </c>
      <c r="U402" s="38">
        <f t="shared" si="82"/>
        <v>206.99680000000012</v>
      </c>
      <c r="V402" s="40">
        <f t="shared" si="83"/>
        <v>0.11334236581918126</v>
      </c>
      <c r="W402" s="38">
        <f t="shared" si="84"/>
        <v>83.996800000000121</v>
      </c>
      <c r="X402" s="40">
        <f t="shared" si="85"/>
        <v>4.5992962370628977E-2</v>
      </c>
      <c r="Y402" s="18">
        <f t="shared" si="86"/>
        <v>900</v>
      </c>
      <c r="Z402" s="18">
        <f t="shared" si="87"/>
        <v>925</v>
      </c>
      <c r="AA402" s="18">
        <f t="shared" si="88"/>
        <v>772</v>
      </c>
    </row>
    <row r="403" spans="1:27" x14ac:dyDescent="0.25">
      <c r="A403" s="18" t="str">
        <f t="shared" si="89"/>
        <v>Mosaki Ishak</v>
      </c>
      <c r="B403" s="18">
        <f t="shared" si="90"/>
        <v>11</v>
      </c>
      <c r="C403" s="18" t="str">
        <f t="shared" si="91"/>
        <v>2022Mosaki Ishak11</v>
      </c>
      <c r="D403" s="12">
        <v>2022</v>
      </c>
      <c r="E403" t="s">
        <v>398</v>
      </c>
      <c r="F403">
        <v>927217</v>
      </c>
      <c r="G403" t="s">
        <v>257</v>
      </c>
      <c r="H403" s="15">
        <v>4</v>
      </c>
      <c r="I403" s="15">
        <v>4</v>
      </c>
      <c r="J403" t="s">
        <v>9</v>
      </c>
      <c r="K403" t="s">
        <v>10</v>
      </c>
      <c r="L403" s="6">
        <v>1</v>
      </c>
      <c r="M403" s="6">
        <v>1</v>
      </c>
      <c r="N403" s="6">
        <v>3</v>
      </c>
      <c r="O403" s="1">
        <v>269.97300000000001</v>
      </c>
      <c r="P403" s="1">
        <v>178.5</v>
      </c>
      <c r="Q403" s="1">
        <v>29</v>
      </c>
      <c r="R403" s="38">
        <f t="shared" si="79"/>
        <v>269.97300000000001</v>
      </c>
      <c r="S403" s="39">
        <f t="shared" si="80"/>
        <v>1</v>
      </c>
      <c r="T403" s="39">
        <f t="shared" si="81"/>
        <v>3</v>
      </c>
      <c r="U403" s="38">
        <f t="shared" si="82"/>
        <v>91.473000000000013</v>
      </c>
      <c r="V403" s="40">
        <f t="shared" si="83"/>
        <v>0.33882277116600551</v>
      </c>
      <c r="W403" s="38">
        <f t="shared" si="84"/>
        <v>62.473000000000013</v>
      </c>
      <c r="X403" s="40">
        <f t="shared" si="85"/>
        <v>0.23140462194367589</v>
      </c>
      <c r="Y403" s="18">
        <f t="shared" si="86"/>
        <v>987</v>
      </c>
      <c r="Z403" s="18">
        <f t="shared" si="87"/>
        <v>955</v>
      </c>
      <c r="AA403" s="18">
        <f t="shared" si="88"/>
        <v>781</v>
      </c>
    </row>
    <row r="404" spans="1:27" x14ac:dyDescent="0.25">
      <c r="A404" s="18" t="str">
        <f t="shared" si="89"/>
        <v>Nina Fuentes</v>
      </c>
      <c r="B404" s="18">
        <f t="shared" si="90"/>
        <v>1</v>
      </c>
      <c r="C404" s="18" t="str">
        <f t="shared" si="91"/>
        <v>2022Nina Fuentes1</v>
      </c>
      <c r="D404" s="12">
        <v>2022</v>
      </c>
      <c r="E404" t="s">
        <v>420</v>
      </c>
      <c r="F404">
        <v>866033</v>
      </c>
      <c r="G404" t="s">
        <v>338</v>
      </c>
      <c r="H404" s="15">
        <v>2</v>
      </c>
      <c r="I404" s="15">
        <v>4</v>
      </c>
      <c r="J404" t="s">
        <v>2</v>
      </c>
      <c r="K404" t="s">
        <v>4</v>
      </c>
      <c r="L404" s="6">
        <v>209</v>
      </c>
      <c r="M404" s="6">
        <v>604</v>
      </c>
      <c r="N404" s="6">
        <v>2834</v>
      </c>
      <c r="O404" s="1">
        <v>84844.466999999902</v>
      </c>
      <c r="P404" s="1">
        <v>80041.95</v>
      </c>
      <c r="Q404" s="1">
        <v>7344.1500000000096</v>
      </c>
      <c r="R404" s="38">
        <f t="shared" si="79"/>
        <v>405.95438755980814</v>
      </c>
      <c r="S404" s="39">
        <f t="shared" si="80"/>
        <v>2.8899521531100478</v>
      </c>
      <c r="T404" s="39">
        <f t="shared" si="81"/>
        <v>4.6920529801324502</v>
      </c>
      <c r="U404" s="38">
        <f t="shared" si="82"/>
        <v>4802.5169999999052</v>
      </c>
      <c r="V404" s="40">
        <f t="shared" si="83"/>
        <v>5.6603773584904607E-2</v>
      </c>
      <c r="W404" s="38">
        <f t="shared" si="84"/>
        <v>-2541.6330000001044</v>
      </c>
      <c r="X404" s="40">
        <f t="shared" si="85"/>
        <v>-2.9956378887972829E-2</v>
      </c>
      <c r="Y404" s="18">
        <f t="shared" si="86"/>
        <v>116</v>
      </c>
      <c r="Z404" s="18">
        <f t="shared" si="87"/>
        <v>325</v>
      </c>
      <c r="AA404" s="18">
        <f t="shared" si="88"/>
        <v>976</v>
      </c>
    </row>
    <row r="405" spans="1:27" x14ac:dyDescent="0.25">
      <c r="A405" s="18" t="str">
        <f t="shared" si="89"/>
        <v>Nina Fuentes</v>
      </c>
      <c r="B405" s="18">
        <f t="shared" si="90"/>
        <v>2</v>
      </c>
      <c r="C405" s="18" t="str">
        <f t="shared" si="91"/>
        <v>2022Nina Fuentes2</v>
      </c>
      <c r="D405" s="12">
        <v>2022</v>
      </c>
      <c r="E405" t="s">
        <v>420</v>
      </c>
      <c r="F405">
        <v>368143</v>
      </c>
      <c r="G405" t="s">
        <v>308</v>
      </c>
      <c r="H405" s="15">
        <v>2</v>
      </c>
      <c r="I405" s="15">
        <v>2</v>
      </c>
      <c r="J405" t="s">
        <v>9</v>
      </c>
      <c r="K405" t="s">
        <v>3</v>
      </c>
      <c r="L405" s="6">
        <v>131</v>
      </c>
      <c r="M405" s="6">
        <v>333</v>
      </c>
      <c r="N405" s="6">
        <v>1609</v>
      </c>
      <c r="O405" s="1">
        <v>68397.055200000003</v>
      </c>
      <c r="P405" s="1">
        <v>48544.65</v>
      </c>
      <c r="Q405" s="1">
        <v>4555</v>
      </c>
      <c r="R405" s="38">
        <f t="shared" si="79"/>
        <v>522.1149251908397</v>
      </c>
      <c r="S405" s="39">
        <f t="shared" si="80"/>
        <v>2.5419847328244276</v>
      </c>
      <c r="T405" s="39">
        <f t="shared" si="81"/>
        <v>4.8318318318318321</v>
      </c>
      <c r="U405" s="38">
        <f t="shared" si="82"/>
        <v>19852.405200000001</v>
      </c>
      <c r="V405" s="40">
        <f t="shared" si="83"/>
        <v>0.290252338232246</v>
      </c>
      <c r="W405" s="38">
        <f t="shared" si="84"/>
        <v>15297.405200000001</v>
      </c>
      <c r="X405" s="40">
        <f t="shared" si="85"/>
        <v>0.2236559038290292</v>
      </c>
      <c r="Y405" s="18">
        <f t="shared" si="86"/>
        <v>162</v>
      </c>
      <c r="Z405" s="18">
        <f t="shared" si="87"/>
        <v>49</v>
      </c>
      <c r="AA405" s="18">
        <f t="shared" si="88"/>
        <v>44</v>
      </c>
    </row>
    <row r="406" spans="1:27" x14ac:dyDescent="0.25">
      <c r="A406" s="18" t="str">
        <f t="shared" si="89"/>
        <v>Nina Fuentes</v>
      </c>
      <c r="B406" s="18">
        <f t="shared" si="90"/>
        <v>3</v>
      </c>
      <c r="C406" s="18" t="str">
        <f t="shared" si="91"/>
        <v>2022Nina Fuentes3</v>
      </c>
      <c r="D406" s="12">
        <v>2022</v>
      </c>
      <c r="E406" t="s">
        <v>420</v>
      </c>
      <c r="F406">
        <v>554730</v>
      </c>
      <c r="G406" t="s">
        <v>144</v>
      </c>
      <c r="H406" s="15">
        <v>2</v>
      </c>
      <c r="I406" s="15">
        <v>2</v>
      </c>
      <c r="J406" t="s">
        <v>9</v>
      </c>
      <c r="K406" t="s">
        <v>3</v>
      </c>
      <c r="L406" s="6">
        <v>82</v>
      </c>
      <c r="M406" s="6">
        <v>294</v>
      </c>
      <c r="N406" s="6">
        <v>1294</v>
      </c>
      <c r="O406" s="1">
        <v>60226.603199999998</v>
      </c>
      <c r="P406" s="1">
        <v>42623.05</v>
      </c>
      <c r="Q406" s="1">
        <v>2941.35</v>
      </c>
      <c r="R406" s="38">
        <f t="shared" si="79"/>
        <v>734.47077073170726</v>
      </c>
      <c r="S406" s="39">
        <f t="shared" si="80"/>
        <v>3.5853658536585367</v>
      </c>
      <c r="T406" s="39">
        <f t="shared" si="81"/>
        <v>4.4013605442176873</v>
      </c>
      <c r="U406" s="38">
        <f t="shared" si="82"/>
        <v>17603.553199999995</v>
      </c>
      <c r="V406" s="40">
        <f t="shared" si="83"/>
        <v>0.29228866090193173</v>
      </c>
      <c r="W406" s="38">
        <f t="shared" si="84"/>
        <v>14662.203199999994</v>
      </c>
      <c r="X406" s="40">
        <f t="shared" si="85"/>
        <v>0.2434506085510065</v>
      </c>
      <c r="Y406" s="18">
        <f t="shared" si="86"/>
        <v>190</v>
      </c>
      <c r="Z406" s="18">
        <f t="shared" si="87"/>
        <v>59</v>
      </c>
      <c r="AA406" s="18">
        <f t="shared" si="88"/>
        <v>47</v>
      </c>
    </row>
    <row r="407" spans="1:27" x14ac:dyDescent="0.25">
      <c r="A407" s="18" t="str">
        <f t="shared" si="89"/>
        <v>Nina Fuentes</v>
      </c>
      <c r="B407" s="18">
        <f t="shared" si="90"/>
        <v>4</v>
      </c>
      <c r="C407" s="18" t="str">
        <f t="shared" si="91"/>
        <v>2022Nina Fuentes4</v>
      </c>
      <c r="D407" s="12">
        <v>2022</v>
      </c>
      <c r="E407" t="s">
        <v>420</v>
      </c>
      <c r="F407">
        <v>529212</v>
      </c>
      <c r="G407" t="s">
        <v>134</v>
      </c>
      <c r="H407" s="15">
        <v>2</v>
      </c>
      <c r="I407" s="15">
        <v>2</v>
      </c>
      <c r="J407" t="s">
        <v>2</v>
      </c>
      <c r="K407" t="s">
        <v>3</v>
      </c>
      <c r="L407" s="6">
        <v>113</v>
      </c>
      <c r="M407" s="6">
        <v>256</v>
      </c>
      <c r="N407" s="6">
        <v>975</v>
      </c>
      <c r="O407" s="1">
        <v>48652.224999999999</v>
      </c>
      <c r="P407" s="1">
        <v>33055</v>
      </c>
      <c r="Q407" s="1">
        <v>3894.8499999999899</v>
      </c>
      <c r="R407" s="38">
        <f t="shared" si="79"/>
        <v>430.55066371681414</v>
      </c>
      <c r="S407" s="39">
        <f t="shared" si="80"/>
        <v>2.2654867256637168</v>
      </c>
      <c r="T407" s="39">
        <f t="shared" si="81"/>
        <v>3.80859375</v>
      </c>
      <c r="U407" s="38">
        <f t="shared" si="82"/>
        <v>15597.224999999999</v>
      </c>
      <c r="V407" s="40">
        <f t="shared" si="83"/>
        <v>0.32058605747219165</v>
      </c>
      <c r="W407" s="38">
        <f t="shared" si="84"/>
        <v>11702.375000000009</v>
      </c>
      <c r="X407" s="40">
        <f t="shared" si="85"/>
        <v>0.24053113706516011</v>
      </c>
      <c r="Y407" s="18">
        <f t="shared" si="86"/>
        <v>242</v>
      </c>
      <c r="Z407" s="18">
        <f t="shared" si="87"/>
        <v>69</v>
      </c>
      <c r="AA407" s="18">
        <f t="shared" si="88"/>
        <v>63</v>
      </c>
    </row>
    <row r="408" spans="1:27" x14ac:dyDescent="0.25">
      <c r="A408" s="18" t="str">
        <f t="shared" si="89"/>
        <v>Nina Fuentes</v>
      </c>
      <c r="B408" s="18">
        <f t="shared" si="90"/>
        <v>5</v>
      </c>
      <c r="C408" s="18" t="str">
        <f t="shared" si="91"/>
        <v>2022Nina Fuentes5</v>
      </c>
      <c r="D408" s="12">
        <v>2022</v>
      </c>
      <c r="E408" t="s">
        <v>420</v>
      </c>
      <c r="F408">
        <v>287037</v>
      </c>
      <c r="G408" t="s">
        <v>70</v>
      </c>
      <c r="H408" s="15">
        <v>2</v>
      </c>
      <c r="I408" s="15">
        <v>2</v>
      </c>
      <c r="J408" t="s">
        <v>9</v>
      </c>
      <c r="K408" t="s">
        <v>3</v>
      </c>
      <c r="L408" s="6">
        <v>45</v>
      </c>
      <c r="M408" s="6">
        <v>183</v>
      </c>
      <c r="N408" s="6">
        <v>974</v>
      </c>
      <c r="O408" s="1">
        <v>38897.082000000002</v>
      </c>
      <c r="P408" s="1">
        <v>28393.4</v>
      </c>
      <c r="Q408" s="1">
        <v>1636.9</v>
      </c>
      <c r="R408" s="38">
        <f t="shared" si="79"/>
        <v>864.3796000000001</v>
      </c>
      <c r="S408" s="39">
        <f t="shared" si="80"/>
        <v>4.0666666666666664</v>
      </c>
      <c r="T408" s="39">
        <f t="shared" si="81"/>
        <v>5.3224043715846996</v>
      </c>
      <c r="U408" s="38">
        <f t="shared" si="82"/>
        <v>10503.682000000001</v>
      </c>
      <c r="V408" s="40">
        <f t="shared" si="83"/>
        <v>0.27003778843873172</v>
      </c>
      <c r="W408" s="38">
        <f t="shared" si="84"/>
        <v>8866.7820000000011</v>
      </c>
      <c r="X408" s="40">
        <f t="shared" si="85"/>
        <v>0.22795494016749124</v>
      </c>
      <c r="Y408" s="18">
        <f t="shared" si="86"/>
        <v>285</v>
      </c>
      <c r="Z408" s="18">
        <f t="shared" si="87"/>
        <v>145</v>
      </c>
      <c r="AA408" s="18">
        <f t="shared" si="88"/>
        <v>89</v>
      </c>
    </row>
    <row r="409" spans="1:27" x14ac:dyDescent="0.25">
      <c r="A409" s="18" t="str">
        <f t="shared" si="89"/>
        <v>Nina Fuentes</v>
      </c>
      <c r="B409" s="18">
        <f t="shared" si="90"/>
        <v>6</v>
      </c>
      <c r="C409" s="18" t="str">
        <f t="shared" si="91"/>
        <v>2022Nina Fuentes6</v>
      </c>
      <c r="D409" s="12">
        <v>2022</v>
      </c>
      <c r="E409" t="s">
        <v>420</v>
      </c>
      <c r="F409">
        <v>634254</v>
      </c>
      <c r="G409" t="s">
        <v>360</v>
      </c>
      <c r="H409" s="15">
        <v>2</v>
      </c>
      <c r="I409" s="15">
        <v>2</v>
      </c>
      <c r="J409" t="s">
        <v>9</v>
      </c>
      <c r="K409" t="s">
        <v>3</v>
      </c>
      <c r="L409" s="6">
        <v>84</v>
      </c>
      <c r="M409" s="6">
        <v>272</v>
      </c>
      <c r="N409" s="6">
        <v>1005</v>
      </c>
      <c r="O409" s="1">
        <v>37647.300000000003</v>
      </c>
      <c r="P409" s="1">
        <v>31372.75</v>
      </c>
      <c r="Q409" s="1">
        <v>2982.8</v>
      </c>
      <c r="R409" s="38">
        <f t="shared" si="79"/>
        <v>448.18214285714288</v>
      </c>
      <c r="S409" s="39">
        <f t="shared" si="80"/>
        <v>3.2380952380952381</v>
      </c>
      <c r="T409" s="39">
        <f t="shared" si="81"/>
        <v>3.6948529411764706</v>
      </c>
      <c r="U409" s="38">
        <f t="shared" si="82"/>
        <v>6274.5500000000029</v>
      </c>
      <c r="V409" s="40">
        <f t="shared" si="83"/>
        <v>0.16666666666666674</v>
      </c>
      <c r="W409" s="38">
        <f t="shared" si="84"/>
        <v>3291.7500000000027</v>
      </c>
      <c r="X409" s="40">
        <f t="shared" si="85"/>
        <v>8.7436549234606531E-2</v>
      </c>
      <c r="Y409" s="18">
        <f t="shared" si="86"/>
        <v>294</v>
      </c>
      <c r="Z409" s="18">
        <f t="shared" si="87"/>
        <v>268</v>
      </c>
      <c r="AA409" s="18">
        <f t="shared" si="88"/>
        <v>264</v>
      </c>
    </row>
    <row r="410" spans="1:27" x14ac:dyDescent="0.25">
      <c r="A410" s="18" t="str">
        <f t="shared" si="89"/>
        <v>Nina Fuentes</v>
      </c>
      <c r="B410" s="18">
        <f t="shared" si="90"/>
        <v>7</v>
      </c>
      <c r="C410" s="18" t="str">
        <f t="shared" si="91"/>
        <v>2022Nina Fuentes7</v>
      </c>
      <c r="D410" s="12">
        <v>2022</v>
      </c>
      <c r="E410" t="s">
        <v>420</v>
      </c>
      <c r="F410">
        <v>737951</v>
      </c>
      <c r="G410" t="s">
        <v>392</v>
      </c>
      <c r="H410" s="15">
        <v>2</v>
      </c>
      <c r="I410" s="15">
        <v>2</v>
      </c>
      <c r="J410" t="s">
        <v>9</v>
      </c>
      <c r="K410" t="s">
        <v>3</v>
      </c>
      <c r="L410" s="6">
        <v>51</v>
      </c>
      <c r="M410" s="6">
        <v>138</v>
      </c>
      <c r="N410" s="6">
        <v>751</v>
      </c>
      <c r="O410" s="1">
        <v>27828.143</v>
      </c>
      <c r="P410" s="1">
        <v>20360.849999999999</v>
      </c>
      <c r="Q410" s="1">
        <v>1783.8</v>
      </c>
      <c r="R410" s="38">
        <f t="shared" si="79"/>
        <v>545.64986274509806</v>
      </c>
      <c r="S410" s="39">
        <f t="shared" si="80"/>
        <v>2.7058823529411766</v>
      </c>
      <c r="T410" s="39">
        <f t="shared" si="81"/>
        <v>5.4420289855072461</v>
      </c>
      <c r="U410" s="38">
        <f t="shared" si="82"/>
        <v>7467.2930000000015</v>
      </c>
      <c r="V410" s="40">
        <f t="shared" si="83"/>
        <v>0.26833601509090999</v>
      </c>
      <c r="W410" s="38">
        <f t="shared" si="84"/>
        <v>5683.4930000000013</v>
      </c>
      <c r="X410" s="40">
        <f t="shared" si="85"/>
        <v>0.2042354389223888</v>
      </c>
      <c r="Y410" s="18">
        <f t="shared" si="86"/>
        <v>335</v>
      </c>
      <c r="Z410" s="18">
        <f t="shared" si="87"/>
        <v>216</v>
      </c>
      <c r="AA410" s="18">
        <f t="shared" si="88"/>
        <v>160</v>
      </c>
    </row>
    <row r="411" spans="1:27" x14ac:dyDescent="0.25">
      <c r="A411" s="18" t="str">
        <f t="shared" si="89"/>
        <v>Nina Fuentes</v>
      </c>
      <c r="B411" s="18">
        <f t="shared" si="90"/>
        <v>8</v>
      </c>
      <c r="C411" s="18" t="str">
        <f t="shared" si="91"/>
        <v>2022Nina Fuentes8</v>
      </c>
      <c r="D411" s="12">
        <v>2022</v>
      </c>
      <c r="E411" t="s">
        <v>420</v>
      </c>
      <c r="F411">
        <v>906206</v>
      </c>
      <c r="G411" t="s">
        <v>251</v>
      </c>
      <c r="H411" s="15">
        <v>2</v>
      </c>
      <c r="I411" s="15">
        <v>2</v>
      </c>
      <c r="J411" t="s">
        <v>9</v>
      </c>
      <c r="K411" t="s">
        <v>3</v>
      </c>
      <c r="L411" s="6">
        <v>73</v>
      </c>
      <c r="M411" s="6">
        <v>136</v>
      </c>
      <c r="N411" s="6">
        <v>522</v>
      </c>
      <c r="O411" s="1">
        <v>25598.657200000001</v>
      </c>
      <c r="P411" s="1">
        <v>17460.75</v>
      </c>
      <c r="Q411" s="1">
        <v>2485.0500000000002</v>
      </c>
      <c r="R411" s="38">
        <f t="shared" si="79"/>
        <v>350.66653698630137</v>
      </c>
      <c r="S411" s="39">
        <f t="shared" si="80"/>
        <v>1.8630136986301369</v>
      </c>
      <c r="T411" s="39">
        <f t="shared" si="81"/>
        <v>3.8382352941176472</v>
      </c>
      <c r="U411" s="38">
        <f t="shared" si="82"/>
        <v>8137.9072000000015</v>
      </c>
      <c r="V411" s="40">
        <f t="shared" si="83"/>
        <v>0.31790367504120493</v>
      </c>
      <c r="W411" s="38">
        <f t="shared" si="84"/>
        <v>5652.8572000000013</v>
      </c>
      <c r="X411" s="40">
        <f t="shared" si="85"/>
        <v>0.22082631740543018</v>
      </c>
      <c r="Y411" s="18">
        <f t="shared" si="86"/>
        <v>352</v>
      </c>
      <c r="Z411" s="18">
        <f t="shared" si="87"/>
        <v>192</v>
      </c>
      <c r="AA411" s="18">
        <f t="shared" si="88"/>
        <v>161</v>
      </c>
    </row>
    <row r="412" spans="1:27" x14ac:dyDescent="0.25">
      <c r="A412" s="18" t="str">
        <f t="shared" si="89"/>
        <v>Nina Fuentes</v>
      </c>
      <c r="B412" s="18">
        <f t="shared" si="90"/>
        <v>9</v>
      </c>
      <c r="C412" s="18" t="str">
        <f t="shared" si="91"/>
        <v>2022Nina Fuentes9</v>
      </c>
      <c r="D412" s="12">
        <v>2022</v>
      </c>
      <c r="E412" t="s">
        <v>420</v>
      </c>
      <c r="F412">
        <v>423222</v>
      </c>
      <c r="G412" t="s">
        <v>108</v>
      </c>
      <c r="H412" s="15">
        <v>2</v>
      </c>
      <c r="I412" s="15">
        <v>2</v>
      </c>
      <c r="J412" t="s">
        <v>9</v>
      </c>
      <c r="K412" t="s">
        <v>3</v>
      </c>
      <c r="L412" s="6">
        <v>53</v>
      </c>
      <c r="M412" s="6">
        <v>209</v>
      </c>
      <c r="N412" s="6">
        <v>648</v>
      </c>
      <c r="O412" s="1">
        <v>25466.004799999999</v>
      </c>
      <c r="P412" s="1">
        <v>17735.599999999999</v>
      </c>
      <c r="Q412" s="1">
        <v>1923.7</v>
      </c>
      <c r="R412" s="38">
        <f t="shared" si="79"/>
        <v>480.49065660377357</v>
      </c>
      <c r="S412" s="39">
        <f t="shared" si="80"/>
        <v>3.9433962264150941</v>
      </c>
      <c r="T412" s="39">
        <f t="shared" si="81"/>
        <v>3.1004784688995217</v>
      </c>
      <c r="U412" s="38">
        <f t="shared" si="82"/>
        <v>7730.4048000000003</v>
      </c>
      <c r="V412" s="40">
        <f t="shared" si="83"/>
        <v>0.30355781602617149</v>
      </c>
      <c r="W412" s="38">
        <f t="shared" si="84"/>
        <v>5806.7048000000004</v>
      </c>
      <c r="X412" s="40">
        <f t="shared" si="85"/>
        <v>0.2280178946640268</v>
      </c>
      <c r="Y412" s="18">
        <f t="shared" si="86"/>
        <v>354</v>
      </c>
      <c r="Z412" s="18">
        <f t="shared" si="87"/>
        <v>205</v>
      </c>
      <c r="AA412" s="18">
        <f t="shared" si="88"/>
        <v>157</v>
      </c>
    </row>
    <row r="413" spans="1:27" x14ac:dyDescent="0.25">
      <c r="A413" s="18" t="str">
        <f t="shared" si="89"/>
        <v>Nina Fuentes</v>
      </c>
      <c r="B413" s="18">
        <f t="shared" si="90"/>
        <v>10</v>
      </c>
      <c r="C413" s="18" t="str">
        <f t="shared" si="91"/>
        <v>2022Nina Fuentes10</v>
      </c>
      <c r="D413" s="12">
        <v>2022</v>
      </c>
      <c r="E413" t="s">
        <v>420</v>
      </c>
      <c r="F413">
        <v>583942</v>
      </c>
      <c r="G413" t="s">
        <v>152</v>
      </c>
      <c r="H413" s="15">
        <v>2</v>
      </c>
      <c r="I413" s="15">
        <v>2</v>
      </c>
      <c r="J413" t="s">
        <v>9</v>
      </c>
      <c r="K413" t="s">
        <v>3</v>
      </c>
      <c r="L413" s="6">
        <v>99</v>
      </c>
      <c r="M413" s="6">
        <v>135</v>
      </c>
      <c r="N413" s="6">
        <v>631</v>
      </c>
      <c r="O413" s="1">
        <v>25025.830600000001</v>
      </c>
      <c r="P413" s="1">
        <v>16983</v>
      </c>
      <c r="Q413" s="1">
        <v>3316.49999999999</v>
      </c>
      <c r="R413" s="38">
        <f t="shared" si="79"/>
        <v>252.78616767676769</v>
      </c>
      <c r="S413" s="39">
        <f t="shared" si="80"/>
        <v>1.3636363636363635</v>
      </c>
      <c r="T413" s="39">
        <f t="shared" si="81"/>
        <v>4.674074074074074</v>
      </c>
      <c r="U413" s="38">
        <f t="shared" si="82"/>
        <v>8042.8306000000011</v>
      </c>
      <c r="V413" s="40">
        <f t="shared" si="83"/>
        <v>0.32138116526689831</v>
      </c>
      <c r="W413" s="38">
        <f t="shared" si="84"/>
        <v>4726.3306000000111</v>
      </c>
      <c r="X413" s="40">
        <f t="shared" si="85"/>
        <v>0.18885809128748801</v>
      </c>
      <c r="Y413" s="18">
        <f t="shared" si="86"/>
        <v>359</v>
      </c>
      <c r="Z413" s="18">
        <f t="shared" si="87"/>
        <v>198</v>
      </c>
      <c r="AA413" s="18">
        <f t="shared" si="88"/>
        <v>192</v>
      </c>
    </row>
    <row r="414" spans="1:27" x14ac:dyDescent="0.25">
      <c r="A414" s="18" t="str">
        <f t="shared" si="89"/>
        <v>Nina Fuentes</v>
      </c>
      <c r="B414" s="18">
        <f t="shared" si="90"/>
        <v>11</v>
      </c>
      <c r="C414" s="18" t="str">
        <f t="shared" si="91"/>
        <v>2022Nina Fuentes11</v>
      </c>
      <c r="D414" s="12">
        <v>2022</v>
      </c>
      <c r="E414" t="s">
        <v>420</v>
      </c>
      <c r="F414">
        <v>466132</v>
      </c>
      <c r="G414" t="s">
        <v>120</v>
      </c>
      <c r="H414" s="15">
        <v>2</v>
      </c>
      <c r="I414" s="15">
        <v>2</v>
      </c>
      <c r="J414" t="s">
        <v>9</v>
      </c>
      <c r="K414" t="s">
        <v>3</v>
      </c>
      <c r="L414" s="6">
        <v>49</v>
      </c>
      <c r="M414" s="6">
        <v>159</v>
      </c>
      <c r="N414" s="6">
        <v>554</v>
      </c>
      <c r="O414" s="1">
        <v>19872.96</v>
      </c>
      <c r="P414" s="1">
        <v>16560.8</v>
      </c>
      <c r="Q414" s="1">
        <v>1739.05</v>
      </c>
      <c r="R414" s="38">
        <f t="shared" si="79"/>
        <v>405.57061224489792</v>
      </c>
      <c r="S414" s="39">
        <f t="shared" si="80"/>
        <v>3.2448979591836733</v>
      </c>
      <c r="T414" s="39">
        <f t="shared" si="81"/>
        <v>3.4842767295597485</v>
      </c>
      <c r="U414" s="38">
        <f t="shared" si="82"/>
        <v>3312.16</v>
      </c>
      <c r="V414" s="40">
        <f t="shared" si="83"/>
        <v>0.16666666666666666</v>
      </c>
      <c r="W414" s="38">
        <f t="shared" si="84"/>
        <v>1573.11</v>
      </c>
      <c r="X414" s="40">
        <f t="shared" si="85"/>
        <v>7.9158313608038253E-2</v>
      </c>
      <c r="Y414" s="18">
        <f t="shared" si="86"/>
        <v>398</v>
      </c>
      <c r="Z414" s="18">
        <f t="shared" si="87"/>
        <v>405</v>
      </c>
      <c r="AA414" s="18">
        <f t="shared" si="88"/>
        <v>392</v>
      </c>
    </row>
    <row r="415" spans="1:27" x14ac:dyDescent="0.25">
      <c r="A415" s="18" t="str">
        <f t="shared" si="89"/>
        <v>Nina Fuentes</v>
      </c>
      <c r="B415" s="18">
        <f t="shared" si="90"/>
        <v>12</v>
      </c>
      <c r="C415" s="18" t="str">
        <f t="shared" si="91"/>
        <v>2022Nina Fuentes12</v>
      </c>
      <c r="D415" s="12">
        <v>2022</v>
      </c>
      <c r="E415" t="s">
        <v>420</v>
      </c>
      <c r="F415">
        <v>425978</v>
      </c>
      <c r="G415" t="s">
        <v>110</v>
      </c>
      <c r="H415" s="15">
        <v>2</v>
      </c>
      <c r="I415" s="15">
        <v>2</v>
      </c>
      <c r="J415" t="s">
        <v>9</v>
      </c>
      <c r="K415" t="s">
        <v>3</v>
      </c>
      <c r="L415" s="6">
        <v>30</v>
      </c>
      <c r="M415" s="6">
        <v>114</v>
      </c>
      <c r="N415" s="6">
        <v>436</v>
      </c>
      <c r="O415" s="1">
        <v>16742.82</v>
      </c>
      <c r="P415" s="1">
        <v>13952.35</v>
      </c>
      <c r="Q415" s="1">
        <v>1083.2</v>
      </c>
      <c r="R415" s="38">
        <f t="shared" si="79"/>
        <v>558.09399999999994</v>
      </c>
      <c r="S415" s="39">
        <f t="shared" si="80"/>
        <v>3.8</v>
      </c>
      <c r="T415" s="39">
        <f t="shared" si="81"/>
        <v>3.8245614035087718</v>
      </c>
      <c r="U415" s="38">
        <f t="shared" si="82"/>
        <v>2790.4699999999993</v>
      </c>
      <c r="V415" s="40">
        <f t="shared" si="83"/>
        <v>0.16666666666666663</v>
      </c>
      <c r="W415" s="38">
        <f t="shared" si="84"/>
        <v>1707.2699999999993</v>
      </c>
      <c r="X415" s="40">
        <f t="shared" si="85"/>
        <v>0.1019702774084652</v>
      </c>
      <c r="Y415" s="18">
        <f t="shared" si="86"/>
        <v>415</v>
      </c>
      <c r="Z415" s="18">
        <f t="shared" si="87"/>
        <v>464</v>
      </c>
      <c r="AA415" s="18">
        <f t="shared" si="88"/>
        <v>379</v>
      </c>
    </row>
    <row r="416" spans="1:27" x14ac:dyDescent="0.25">
      <c r="A416" s="18" t="str">
        <f t="shared" si="89"/>
        <v>Nina Fuentes</v>
      </c>
      <c r="B416" s="18">
        <f t="shared" si="90"/>
        <v>13</v>
      </c>
      <c r="C416" s="18" t="str">
        <f t="shared" si="91"/>
        <v>2022Nina Fuentes13</v>
      </c>
      <c r="D416" s="12">
        <v>2022</v>
      </c>
      <c r="E416" t="s">
        <v>420</v>
      </c>
      <c r="F416">
        <v>583353</v>
      </c>
      <c r="G416" t="s">
        <v>151</v>
      </c>
      <c r="H416" s="15">
        <v>2</v>
      </c>
      <c r="I416" s="15">
        <v>1</v>
      </c>
      <c r="J416" t="s">
        <v>2</v>
      </c>
      <c r="K416" t="s">
        <v>10</v>
      </c>
      <c r="L416" s="6">
        <v>89</v>
      </c>
      <c r="M416" s="6">
        <v>141</v>
      </c>
      <c r="N416" s="6">
        <v>364</v>
      </c>
      <c r="O416" s="1">
        <v>13473.18</v>
      </c>
      <c r="P416" s="1">
        <v>11227.65</v>
      </c>
      <c r="Q416" s="1">
        <v>3003.1</v>
      </c>
      <c r="R416" s="38">
        <f t="shared" si="79"/>
        <v>151.38404494382021</v>
      </c>
      <c r="S416" s="39">
        <f t="shared" si="80"/>
        <v>1.5842696629213484</v>
      </c>
      <c r="T416" s="39">
        <f t="shared" si="81"/>
        <v>2.5815602836879434</v>
      </c>
      <c r="U416" s="38">
        <f t="shared" si="82"/>
        <v>2245.5300000000007</v>
      </c>
      <c r="V416" s="40">
        <f t="shared" si="83"/>
        <v>0.16666666666666671</v>
      </c>
      <c r="W416" s="38">
        <f t="shared" si="84"/>
        <v>-757.56999999999925</v>
      </c>
      <c r="X416" s="40">
        <f t="shared" si="85"/>
        <v>-5.6228002594784547E-2</v>
      </c>
      <c r="Y416" s="18">
        <f t="shared" si="86"/>
        <v>454</v>
      </c>
      <c r="Z416" s="18">
        <f t="shared" si="87"/>
        <v>527</v>
      </c>
      <c r="AA416" s="18">
        <f t="shared" si="88"/>
        <v>952</v>
      </c>
    </row>
    <row r="417" spans="1:27" x14ac:dyDescent="0.25">
      <c r="A417" s="18" t="str">
        <f t="shared" si="89"/>
        <v>Nina Fuentes</v>
      </c>
      <c r="B417" s="18">
        <f t="shared" si="90"/>
        <v>14</v>
      </c>
      <c r="C417" s="18" t="str">
        <f t="shared" si="91"/>
        <v>2022Nina Fuentes14</v>
      </c>
      <c r="D417" s="12">
        <v>2022</v>
      </c>
      <c r="E417" t="s">
        <v>420</v>
      </c>
      <c r="F417">
        <v>957289</v>
      </c>
      <c r="G417" t="s">
        <v>351</v>
      </c>
      <c r="H417" s="15">
        <v>2</v>
      </c>
      <c r="I417" s="15">
        <v>2</v>
      </c>
      <c r="J417" t="s">
        <v>9</v>
      </c>
      <c r="K417" t="s">
        <v>10</v>
      </c>
      <c r="L417" s="6">
        <v>91</v>
      </c>
      <c r="M417" s="6">
        <v>100</v>
      </c>
      <c r="N417" s="6">
        <v>211</v>
      </c>
      <c r="O417" s="1">
        <v>10408.018599999999</v>
      </c>
      <c r="P417" s="1">
        <v>7767.7</v>
      </c>
      <c r="Q417" s="1">
        <v>3021.99999999999</v>
      </c>
      <c r="R417" s="38">
        <f t="shared" si="79"/>
        <v>114.37383076923076</v>
      </c>
      <c r="S417" s="39">
        <f t="shared" si="80"/>
        <v>1.098901098901099</v>
      </c>
      <c r="T417" s="39">
        <f t="shared" si="81"/>
        <v>2.11</v>
      </c>
      <c r="U417" s="38">
        <f t="shared" si="82"/>
        <v>2640.3185999999996</v>
      </c>
      <c r="V417" s="40">
        <f t="shared" si="83"/>
        <v>0.25368119538141481</v>
      </c>
      <c r="W417" s="38">
        <f t="shared" si="84"/>
        <v>-381.68139999999039</v>
      </c>
      <c r="X417" s="40">
        <f t="shared" si="85"/>
        <v>-3.6671859906167961E-2</v>
      </c>
      <c r="Y417" s="18">
        <f t="shared" si="86"/>
        <v>520</v>
      </c>
      <c r="Z417" s="18">
        <f t="shared" si="87"/>
        <v>477</v>
      </c>
      <c r="AA417" s="18">
        <f t="shared" si="88"/>
        <v>920</v>
      </c>
    </row>
    <row r="418" spans="1:27" x14ac:dyDescent="0.25">
      <c r="A418" s="18" t="str">
        <f t="shared" si="89"/>
        <v>Nina Fuentes</v>
      </c>
      <c r="B418" s="18">
        <f t="shared" si="90"/>
        <v>15</v>
      </c>
      <c r="C418" s="18" t="str">
        <f t="shared" si="91"/>
        <v>2022Nina Fuentes15</v>
      </c>
      <c r="D418" s="12">
        <v>2022</v>
      </c>
      <c r="E418" t="s">
        <v>420</v>
      </c>
      <c r="F418">
        <v>852031</v>
      </c>
      <c r="G418" t="s">
        <v>236</v>
      </c>
      <c r="H418" s="15">
        <v>2</v>
      </c>
      <c r="I418" s="15">
        <v>2</v>
      </c>
      <c r="J418" t="s">
        <v>9</v>
      </c>
      <c r="K418" t="s">
        <v>10</v>
      </c>
      <c r="L418" s="6">
        <v>23</v>
      </c>
      <c r="M418" s="6">
        <v>55</v>
      </c>
      <c r="N418" s="6">
        <v>164</v>
      </c>
      <c r="O418" s="1">
        <v>6835.9391999999998</v>
      </c>
      <c r="P418" s="1">
        <v>4903.75</v>
      </c>
      <c r="Q418" s="1">
        <v>796.5</v>
      </c>
      <c r="R418" s="38">
        <f t="shared" si="79"/>
        <v>297.21474782608692</v>
      </c>
      <c r="S418" s="39">
        <f t="shared" si="80"/>
        <v>2.3913043478260869</v>
      </c>
      <c r="T418" s="39">
        <f t="shared" si="81"/>
        <v>2.9818181818181819</v>
      </c>
      <c r="U418" s="38">
        <f t="shared" si="82"/>
        <v>1932.1891999999998</v>
      </c>
      <c r="V418" s="40">
        <f t="shared" si="83"/>
        <v>0.28265160696572605</v>
      </c>
      <c r="W418" s="38">
        <f t="shared" si="84"/>
        <v>1135.6891999999998</v>
      </c>
      <c r="X418" s="40">
        <f t="shared" si="85"/>
        <v>0.16613506451315421</v>
      </c>
      <c r="Y418" s="18">
        <f t="shared" si="86"/>
        <v>656</v>
      </c>
      <c r="Z418" s="18">
        <f t="shared" si="87"/>
        <v>559</v>
      </c>
      <c r="AA418" s="18">
        <f t="shared" si="88"/>
        <v>471</v>
      </c>
    </row>
    <row r="419" spans="1:27" x14ac:dyDescent="0.25">
      <c r="A419" s="18" t="str">
        <f t="shared" si="89"/>
        <v>Nina Fuentes</v>
      </c>
      <c r="B419" s="18">
        <f t="shared" si="90"/>
        <v>16</v>
      </c>
      <c r="C419" s="18" t="str">
        <f t="shared" si="91"/>
        <v>2022Nina Fuentes16</v>
      </c>
      <c r="D419" s="12">
        <v>2022</v>
      </c>
      <c r="E419" t="s">
        <v>420</v>
      </c>
      <c r="F419">
        <v>656457</v>
      </c>
      <c r="G419" t="s">
        <v>180</v>
      </c>
      <c r="H419" s="15">
        <v>2</v>
      </c>
      <c r="I419" s="15">
        <v>2</v>
      </c>
      <c r="J419" t="s">
        <v>9</v>
      </c>
      <c r="K419" t="s">
        <v>10</v>
      </c>
      <c r="L419" s="6">
        <v>19</v>
      </c>
      <c r="M419" s="6">
        <v>47</v>
      </c>
      <c r="N419" s="6">
        <v>164</v>
      </c>
      <c r="O419" s="1">
        <v>6500.58</v>
      </c>
      <c r="P419" s="1">
        <v>5417.15</v>
      </c>
      <c r="Q419" s="1">
        <v>658.6</v>
      </c>
      <c r="R419" s="38">
        <f t="shared" si="79"/>
        <v>342.13578947368421</v>
      </c>
      <c r="S419" s="39">
        <f t="shared" si="80"/>
        <v>2.4736842105263159</v>
      </c>
      <c r="T419" s="39">
        <f t="shared" si="81"/>
        <v>3.4893617021276597</v>
      </c>
      <c r="U419" s="38">
        <f t="shared" si="82"/>
        <v>1083.4300000000003</v>
      </c>
      <c r="V419" s="40">
        <f t="shared" si="83"/>
        <v>0.16666666666666671</v>
      </c>
      <c r="W419" s="38">
        <f t="shared" si="84"/>
        <v>424.83000000000027</v>
      </c>
      <c r="X419" s="40">
        <f t="shared" si="85"/>
        <v>6.5352630073008913E-2</v>
      </c>
      <c r="Y419" s="18">
        <f t="shared" si="86"/>
        <v>668</v>
      </c>
      <c r="Z419" s="18">
        <f t="shared" si="87"/>
        <v>696</v>
      </c>
      <c r="AA419" s="18">
        <f t="shared" si="88"/>
        <v>643</v>
      </c>
    </row>
    <row r="420" spans="1:27" x14ac:dyDescent="0.25">
      <c r="A420" s="18" t="str">
        <f t="shared" si="89"/>
        <v>Nina Fuentes</v>
      </c>
      <c r="B420" s="18">
        <f t="shared" si="90"/>
        <v>17</v>
      </c>
      <c r="C420" s="18" t="str">
        <f t="shared" si="91"/>
        <v>2022Nina Fuentes17</v>
      </c>
      <c r="D420" s="12">
        <v>2022</v>
      </c>
      <c r="E420" t="s">
        <v>420</v>
      </c>
      <c r="F420">
        <v>810749</v>
      </c>
      <c r="G420" t="s">
        <v>227</v>
      </c>
      <c r="H420" s="15">
        <v>2</v>
      </c>
      <c r="I420" s="15">
        <v>2</v>
      </c>
      <c r="J420" t="s">
        <v>9</v>
      </c>
      <c r="K420" t="s">
        <v>10</v>
      </c>
      <c r="L420" s="6">
        <v>11</v>
      </c>
      <c r="M420" s="6">
        <v>29</v>
      </c>
      <c r="N420" s="6">
        <v>56</v>
      </c>
      <c r="O420" s="1">
        <v>1921.08</v>
      </c>
      <c r="P420" s="1">
        <v>1600.9</v>
      </c>
      <c r="Q420" s="1">
        <v>383.35</v>
      </c>
      <c r="R420" s="38">
        <f t="shared" si="79"/>
        <v>174.64363636363635</v>
      </c>
      <c r="S420" s="39">
        <f t="shared" si="80"/>
        <v>2.6363636363636362</v>
      </c>
      <c r="T420" s="39">
        <f t="shared" si="81"/>
        <v>1.9310344827586208</v>
      </c>
      <c r="U420" s="38">
        <f t="shared" si="82"/>
        <v>320.17999999999984</v>
      </c>
      <c r="V420" s="40">
        <f t="shared" si="83"/>
        <v>0.16666666666666657</v>
      </c>
      <c r="W420" s="38">
        <f t="shared" si="84"/>
        <v>-63.170000000000186</v>
      </c>
      <c r="X420" s="40">
        <f t="shared" si="85"/>
        <v>-3.2882545234972096E-2</v>
      </c>
      <c r="Y420" s="18">
        <f t="shared" si="86"/>
        <v>896</v>
      </c>
      <c r="Z420" s="18">
        <f t="shared" si="87"/>
        <v>902</v>
      </c>
      <c r="AA420" s="18">
        <f t="shared" si="88"/>
        <v>844</v>
      </c>
    </row>
    <row r="421" spans="1:27" x14ac:dyDescent="0.25">
      <c r="A421" s="18" t="str">
        <f t="shared" si="89"/>
        <v>Nina Fuentes</v>
      </c>
      <c r="B421" s="18">
        <f t="shared" si="90"/>
        <v>18</v>
      </c>
      <c r="C421" s="18" t="str">
        <f t="shared" si="91"/>
        <v>2022Nina Fuentes18</v>
      </c>
      <c r="D421" s="12">
        <v>2022</v>
      </c>
      <c r="E421" t="s">
        <v>420</v>
      </c>
      <c r="F421">
        <v>143836</v>
      </c>
      <c r="G421" t="s">
        <v>87</v>
      </c>
      <c r="H421" s="15">
        <v>2</v>
      </c>
      <c r="I421" s="15">
        <v>2</v>
      </c>
      <c r="J421" t="s">
        <v>2</v>
      </c>
      <c r="K421" t="s">
        <v>10</v>
      </c>
      <c r="L421" s="6">
        <v>4</v>
      </c>
      <c r="M421" s="6">
        <v>7</v>
      </c>
      <c r="N421" s="6">
        <v>16</v>
      </c>
      <c r="O421" s="1">
        <v>638.70000000000005</v>
      </c>
      <c r="P421" s="1">
        <v>532.25</v>
      </c>
      <c r="Q421" s="1">
        <v>135.69999999999999</v>
      </c>
      <c r="R421" s="38">
        <f t="shared" si="79"/>
        <v>159.67500000000001</v>
      </c>
      <c r="S421" s="39">
        <f t="shared" si="80"/>
        <v>1.75</v>
      </c>
      <c r="T421" s="39">
        <f t="shared" si="81"/>
        <v>2.2857142857142856</v>
      </c>
      <c r="U421" s="38">
        <f t="shared" si="82"/>
        <v>106.45000000000005</v>
      </c>
      <c r="V421" s="40">
        <f t="shared" si="83"/>
        <v>0.16666666666666671</v>
      </c>
      <c r="W421" s="38">
        <f t="shared" si="84"/>
        <v>-29.249999999999943</v>
      </c>
      <c r="X421" s="40">
        <f t="shared" si="85"/>
        <v>-4.5796148426491219E-2</v>
      </c>
      <c r="Y421" s="18">
        <f t="shared" si="86"/>
        <v>972</v>
      </c>
      <c r="Z421" s="18">
        <f t="shared" si="87"/>
        <v>952</v>
      </c>
      <c r="AA421" s="18">
        <f t="shared" si="88"/>
        <v>822</v>
      </c>
    </row>
    <row r="422" spans="1:27" x14ac:dyDescent="0.25">
      <c r="A422" s="18" t="str">
        <f t="shared" si="89"/>
        <v>Paul Martell</v>
      </c>
      <c r="B422" s="18">
        <f t="shared" si="90"/>
        <v>1</v>
      </c>
      <c r="C422" s="18" t="str">
        <f t="shared" si="91"/>
        <v>2022Paul Martell1</v>
      </c>
      <c r="D422" s="12">
        <v>2022</v>
      </c>
      <c r="E422" t="s">
        <v>408</v>
      </c>
      <c r="F422">
        <v>333866</v>
      </c>
      <c r="G422" t="s">
        <v>285</v>
      </c>
      <c r="H422" s="15">
        <v>3</v>
      </c>
      <c r="I422" s="15">
        <v>3</v>
      </c>
      <c r="J422" t="s">
        <v>2</v>
      </c>
      <c r="K422" t="s">
        <v>6</v>
      </c>
      <c r="L422" s="6">
        <v>77</v>
      </c>
      <c r="M422" s="6">
        <v>817</v>
      </c>
      <c r="N422" s="6">
        <v>8173</v>
      </c>
      <c r="O422" s="1">
        <v>256703.43299999999</v>
      </c>
      <c r="P422" s="1">
        <v>242173.05</v>
      </c>
      <c r="Q422" s="1">
        <v>3382.5</v>
      </c>
      <c r="R422" s="38">
        <f t="shared" si="79"/>
        <v>3333.8108181818179</v>
      </c>
      <c r="S422" s="39">
        <f t="shared" si="80"/>
        <v>10.61038961038961</v>
      </c>
      <c r="T422" s="39">
        <f t="shared" si="81"/>
        <v>10.003671970624236</v>
      </c>
      <c r="U422" s="38">
        <f t="shared" si="82"/>
        <v>14530.383000000002</v>
      </c>
      <c r="V422" s="40">
        <f t="shared" si="83"/>
        <v>5.6603773584905669E-2</v>
      </c>
      <c r="W422" s="38">
        <f t="shared" si="84"/>
        <v>11147.883000000002</v>
      </c>
      <c r="X422" s="40">
        <f t="shared" si="85"/>
        <v>4.3427089656412982E-2</v>
      </c>
      <c r="Y422" s="18">
        <f t="shared" si="86"/>
        <v>10</v>
      </c>
      <c r="Z422" s="18">
        <f t="shared" si="87"/>
        <v>83</v>
      </c>
      <c r="AA422" s="18">
        <f t="shared" si="88"/>
        <v>67</v>
      </c>
    </row>
    <row r="423" spans="1:27" x14ac:dyDescent="0.25">
      <c r="A423" s="18" t="str">
        <f t="shared" si="89"/>
        <v>Paul Martell</v>
      </c>
      <c r="B423" s="18">
        <f t="shared" si="90"/>
        <v>2</v>
      </c>
      <c r="C423" s="18" t="str">
        <f t="shared" si="91"/>
        <v>2022Paul Martell2</v>
      </c>
      <c r="D423" s="12">
        <v>2022</v>
      </c>
      <c r="E423" t="s">
        <v>408</v>
      </c>
      <c r="F423">
        <v>459139</v>
      </c>
      <c r="G423" t="s">
        <v>230</v>
      </c>
      <c r="H423" s="15">
        <v>3</v>
      </c>
      <c r="I423" s="15">
        <v>1</v>
      </c>
      <c r="J423" t="s">
        <v>2</v>
      </c>
      <c r="K423" t="s">
        <v>6</v>
      </c>
      <c r="L423" s="6">
        <v>96</v>
      </c>
      <c r="M423" s="6">
        <v>627</v>
      </c>
      <c r="N423" s="6">
        <v>4862</v>
      </c>
      <c r="O423" s="1">
        <v>179827.43400000001</v>
      </c>
      <c r="P423" s="1">
        <v>155023.65</v>
      </c>
      <c r="Q423" s="1">
        <v>3901.8</v>
      </c>
      <c r="R423" s="38">
        <f t="shared" si="79"/>
        <v>1873.2024375000001</v>
      </c>
      <c r="S423" s="39">
        <f t="shared" si="80"/>
        <v>6.53125</v>
      </c>
      <c r="T423" s="39">
        <f t="shared" si="81"/>
        <v>7.7543859649122808</v>
      </c>
      <c r="U423" s="38">
        <f t="shared" si="82"/>
        <v>24803.784000000014</v>
      </c>
      <c r="V423" s="40">
        <f t="shared" si="83"/>
        <v>0.1379310344827587</v>
      </c>
      <c r="W423" s="38">
        <f t="shared" si="84"/>
        <v>20901.984000000015</v>
      </c>
      <c r="X423" s="40">
        <f t="shared" si="85"/>
        <v>0.11623356645349238</v>
      </c>
      <c r="Y423" s="18">
        <f t="shared" si="86"/>
        <v>30</v>
      </c>
      <c r="Z423" s="18">
        <f t="shared" si="87"/>
        <v>31</v>
      </c>
      <c r="AA423" s="18">
        <f t="shared" si="88"/>
        <v>28</v>
      </c>
    </row>
    <row r="424" spans="1:27" x14ac:dyDescent="0.25">
      <c r="A424" s="18" t="str">
        <f t="shared" si="89"/>
        <v>Paul Martell</v>
      </c>
      <c r="B424" s="18">
        <f t="shared" si="90"/>
        <v>3</v>
      </c>
      <c r="C424" s="18" t="str">
        <f t="shared" si="91"/>
        <v>2022Paul Martell3</v>
      </c>
      <c r="D424" s="12">
        <v>2022</v>
      </c>
      <c r="E424" t="s">
        <v>408</v>
      </c>
      <c r="F424">
        <v>205478</v>
      </c>
      <c r="G424" t="s">
        <v>7</v>
      </c>
      <c r="H424" s="15">
        <v>3</v>
      </c>
      <c r="I424" s="15">
        <v>4</v>
      </c>
      <c r="J424" t="s">
        <v>2</v>
      </c>
      <c r="K424" t="s">
        <v>6</v>
      </c>
      <c r="L424" s="6">
        <v>244</v>
      </c>
      <c r="M424" s="6">
        <v>697</v>
      </c>
      <c r="N424" s="6">
        <v>4687</v>
      </c>
      <c r="O424" s="1">
        <v>168323.34400000001</v>
      </c>
      <c r="P424" s="1">
        <v>150288.70000000001</v>
      </c>
      <c r="Q424" s="1">
        <v>8879.4</v>
      </c>
      <c r="R424" s="38">
        <f t="shared" si="79"/>
        <v>689.84977049180338</v>
      </c>
      <c r="S424" s="39">
        <f t="shared" si="80"/>
        <v>2.8565573770491803</v>
      </c>
      <c r="T424" s="39">
        <f t="shared" si="81"/>
        <v>6.7245337159253946</v>
      </c>
      <c r="U424" s="38">
        <f t="shared" si="82"/>
        <v>18034.644</v>
      </c>
      <c r="V424" s="40">
        <f t="shared" si="83"/>
        <v>0.10714285714285714</v>
      </c>
      <c r="W424" s="38">
        <f t="shared" si="84"/>
        <v>9155.2440000000006</v>
      </c>
      <c r="X424" s="40">
        <f t="shared" si="85"/>
        <v>5.4390815809837997E-2</v>
      </c>
      <c r="Y424" s="18">
        <f t="shared" si="86"/>
        <v>41</v>
      </c>
      <c r="Z424" s="18">
        <f t="shared" si="87"/>
        <v>55</v>
      </c>
      <c r="AA424" s="18">
        <f t="shared" si="88"/>
        <v>85</v>
      </c>
    </row>
    <row r="425" spans="1:27" x14ac:dyDescent="0.25">
      <c r="A425" s="18" t="str">
        <f t="shared" si="89"/>
        <v>Paul Martell</v>
      </c>
      <c r="B425" s="18">
        <f t="shared" si="90"/>
        <v>4</v>
      </c>
      <c r="C425" s="18" t="str">
        <f t="shared" si="91"/>
        <v>2022Paul Martell4</v>
      </c>
      <c r="D425" s="12">
        <v>2022</v>
      </c>
      <c r="E425" t="s">
        <v>408</v>
      </c>
      <c r="F425">
        <v>782190</v>
      </c>
      <c r="G425" t="s">
        <v>53</v>
      </c>
      <c r="H425" s="15">
        <v>3</v>
      </c>
      <c r="I425" s="15">
        <v>2</v>
      </c>
      <c r="J425" t="s">
        <v>2</v>
      </c>
      <c r="K425" t="s">
        <v>6</v>
      </c>
      <c r="L425" s="6">
        <v>132</v>
      </c>
      <c r="M425" s="6">
        <v>850</v>
      </c>
      <c r="N425" s="6">
        <v>3932</v>
      </c>
      <c r="O425" s="1">
        <v>156486.6</v>
      </c>
      <c r="P425" s="1">
        <v>130405.5</v>
      </c>
      <c r="Q425" s="1">
        <v>5350.5</v>
      </c>
      <c r="R425" s="38">
        <f t="shared" si="79"/>
        <v>1185.5045454545455</v>
      </c>
      <c r="S425" s="39">
        <f t="shared" si="80"/>
        <v>6.4393939393939394</v>
      </c>
      <c r="T425" s="39">
        <f t="shared" si="81"/>
        <v>4.6258823529411766</v>
      </c>
      <c r="U425" s="38">
        <f t="shared" si="82"/>
        <v>26081.100000000006</v>
      </c>
      <c r="V425" s="40">
        <f t="shared" si="83"/>
        <v>0.16666666666666669</v>
      </c>
      <c r="W425" s="38">
        <f t="shared" si="84"/>
        <v>20730.600000000006</v>
      </c>
      <c r="X425" s="40">
        <f t="shared" si="85"/>
        <v>0.1324752406915353</v>
      </c>
      <c r="Y425" s="18">
        <f t="shared" si="86"/>
        <v>50</v>
      </c>
      <c r="Z425" s="18">
        <f t="shared" si="87"/>
        <v>27</v>
      </c>
      <c r="AA425" s="18">
        <f t="shared" si="88"/>
        <v>29</v>
      </c>
    </row>
    <row r="426" spans="1:27" x14ac:dyDescent="0.25">
      <c r="A426" s="18" t="str">
        <f t="shared" si="89"/>
        <v>Paul Martell</v>
      </c>
      <c r="B426" s="18">
        <f t="shared" si="90"/>
        <v>5</v>
      </c>
      <c r="C426" s="18" t="str">
        <f t="shared" si="91"/>
        <v>2022Paul Martell5</v>
      </c>
      <c r="D426" s="12">
        <v>2022</v>
      </c>
      <c r="E426" t="s">
        <v>408</v>
      </c>
      <c r="F426">
        <v>623397</v>
      </c>
      <c r="G426" t="s">
        <v>160</v>
      </c>
      <c r="H426" s="15">
        <v>3</v>
      </c>
      <c r="I426" s="15">
        <v>5</v>
      </c>
      <c r="J426" t="s">
        <v>2</v>
      </c>
      <c r="K426" t="s">
        <v>6</v>
      </c>
      <c r="L426" s="6">
        <v>172</v>
      </c>
      <c r="M426" s="6">
        <v>990</v>
      </c>
      <c r="N426" s="6">
        <v>4068</v>
      </c>
      <c r="O426" s="1">
        <v>155773.35800000001</v>
      </c>
      <c r="P426" s="1">
        <v>120104.2</v>
      </c>
      <c r="Q426" s="1">
        <v>6839.99999999999</v>
      </c>
      <c r="R426" s="38">
        <f t="shared" si="79"/>
        <v>905.65905813953498</v>
      </c>
      <c r="S426" s="39">
        <f t="shared" si="80"/>
        <v>5.7558139534883717</v>
      </c>
      <c r="T426" s="39">
        <f t="shared" si="81"/>
        <v>4.1090909090909093</v>
      </c>
      <c r="U426" s="38">
        <f t="shared" si="82"/>
        <v>35669.15800000001</v>
      </c>
      <c r="V426" s="40">
        <f t="shared" si="83"/>
        <v>0.22898112012196598</v>
      </c>
      <c r="W426" s="38">
        <f t="shared" si="84"/>
        <v>28829.158000000021</v>
      </c>
      <c r="X426" s="40">
        <f t="shared" si="85"/>
        <v>0.18507117244015514</v>
      </c>
      <c r="Y426" s="18">
        <f t="shared" si="86"/>
        <v>51</v>
      </c>
      <c r="Z426" s="18">
        <f t="shared" si="87"/>
        <v>12</v>
      </c>
      <c r="AA426" s="18">
        <f t="shared" si="88"/>
        <v>15</v>
      </c>
    </row>
    <row r="427" spans="1:27" x14ac:dyDescent="0.25">
      <c r="A427" s="18" t="str">
        <f t="shared" si="89"/>
        <v>Paul Martell</v>
      </c>
      <c r="B427" s="18">
        <f t="shared" si="90"/>
        <v>6</v>
      </c>
      <c r="C427" s="18" t="str">
        <f t="shared" si="91"/>
        <v>2022Paul Martell6</v>
      </c>
      <c r="D427" s="12">
        <v>2022</v>
      </c>
      <c r="E427" t="s">
        <v>408</v>
      </c>
      <c r="F427">
        <v>499295</v>
      </c>
      <c r="G427" t="s">
        <v>41</v>
      </c>
      <c r="H427" s="15">
        <v>3</v>
      </c>
      <c r="I427" s="15">
        <v>4</v>
      </c>
      <c r="J427" t="s">
        <v>2</v>
      </c>
      <c r="K427" t="s">
        <v>4</v>
      </c>
      <c r="L427" s="6">
        <v>121</v>
      </c>
      <c r="M427" s="6">
        <v>504</v>
      </c>
      <c r="N427" s="6">
        <v>2707</v>
      </c>
      <c r="O427" s="1">
        <v>101897.8545</v>
      </c>
      <c r="P427" s="1">
        <v>80881.399999999994</v>
      </c>
      <c r="Q427" s="1">
        <v>4588.8</v>
      </c>
      <c r="R427" s="38">
        <f t="shared" si="79"/>
        <v>842.13102892561983</v>
      </c>
      <c r="S427" s="39">
        <f t="shared" si="80"/>
        <v>4.1652892561983474</v>
      </c>
      <c r="T427" s="39">
        <f t="shared" si="81"/>
        <v>5.371031746031746</v>
      </c>
      <c r="U427" s="38">
        <f t="shared" si="82"/>
        <v>21016.454500000007</v>
      </c>
      <c r="V427" s="40">
        <f t="shared" si="83"/>
        <v>0.20625021599448895</v>
      </c>
      <c r="W427" s="38">
        <f t="shared" si="84"/>
        <v>16427.654500000008</v>
      </c>
      <c r="X427" s="40">
        <f t="shared" si="85"/>
        <v>0.16121688312878077</v>
      </c>
      <c r="Y427" s="18">
        <f t="shared" si="86"/>
        <v>93</v>
      </c>
      <c r="Z427" s="18">
        <f t="shared" si="87"/>
        <v>39</v>
      </c>
      <c r="AA427" s="18">
        <f t="shared" si="88"/>
        <v>39</v>
      </c>
    </row>
    <row r="428" spans="1:27" x14ac:dyDescent="0.25">
      <c r="A428" s="18" t="str">
        <f t="shared" si="89"/>
        <v>Paul Martell</v>
      </c>
      <c r="B428" s="18">
        <f t="shared" si="90"/>
        <v>7</v>
      </c>
      <c r="C428" s="18" t="str">
        <f t="shared" si="91"/>
        <v>2022Paul Martell7</v>
      </c>
      <c r="D428" s="12">
        <v>2022</v>
      </c>
      <c r="E428" t="s">
        <v>408</v>
      </c>
      <c r="F428">
        <v>537905</v>
      </c>
      <c r="G428" t="s">
        <v>109</v>
      </c>
      <c r="H428" s="15">
        <v>3</v>
      </c>
      <c r="I428" s="15">
        <v>4</v>
      </c>
      <c r="J428" t="s">
        <v>2</v>
      </c>
      <c r="K428" t="s">
        <v>4</v>
      </c>
      <c r="L428" s="6">
        <v>188</v>
      </c>
      <c r="M428" s="6">
        <v>550</v>
      </c>
      <c r="N428" s="6">
        <v>2920</v>
      </c>
      <c r="O428" s="1">
        <v>98514.9</v>
      </c>
      <c r="P428" s="1">
        <v>91217.499999999898</v>
      </c>
      <c r="Q428" s="1">
        <v>6855.6</v>
      </c>
      <c r="R428" s="38">
        <f t="shared" si="79"/>
        <v>524.01542553191484</v>
      </c>
      <c r="S428" s="39">
        <f t="shared" si="80"/>
        <v>2.9255319148936172</v>
      </c>
      <c r="T428" s="39">
        <f t="shared" si="81"/>
        <v>5.3090909090909095</v>
      </c>
      <c r="U428" s="38">
        <f t="shared" si="82"/>
        <v>7297.400000000096</v>
      </c>
      <c r="V428" s="40">
        <f t="shared" si="83"/>
        <v>7.4074074074075055E-2</v>
      </c>
      <c r="W428" s="38">
        <f t="shared" si="84"/>
        <v>441.80000000009568</v>
      </c>
      <c r="X428" s="40">
        <f t="shared" si="85"/>
        <v>4.4846008065794691E-3</v>
      </c>
      <c r="Y428" s="18">
        <f t="shared" si="86"/>
        <v>97</v>
      </c>
      <c r="Z428" s="18">
        <f t="shared" si="87"/>
        <v>224</v>
      </c>
      <c r="AA428" s="18">
        <f t="shared" si="88"/>
        <v>639</v>
      </c>
    </row>
    <row r="429" spans="1:27" x14ac:dyDescent="0.25">
      <c r="A429" s="18" t="str">
        <f t="shared" si="89"/>
        <v>Paul Martell</v>
      </c>
      <c r="B429" s="18">
        <f t="shared" si="90"/>
        <v>8</v>
      </c>
      <c r="C429" s="18" t="str">
        <f t="shared" si="91"/>
        <v>2022Paul Martell8</v>
      </c>
      <c r="D429" s="12">
        <v>2022</v>
      </c>
      <c r="E429" t="s">
        <v>408</v>
      </c>
      <c r="F429">
        <v>107439</v>
      </c>
      <c r="G429" t="s">
        <v>1</v>
      </c>
      <c r="H429" s="15">
        <v>3</v>
      </c>
      <c r="I429" s="15">
        <v>4</v>
      </c>
      <c r="J429" t="s">
        <v>2</v>
      </c>
      <c r="K429" t="s">
        <v>4</v>
      </c>
      <c r="L429" s="6">
        <v>242</v>
      </c>
      <c r="M429" s="6">
        <v>645</v>
      </c>
      <c r="N429" s="6">
        <v>2760</v>
      </c>
      <c r="O429" s="1">
        <v>94770.84</v>
      </c>
      <c r="P429" s="1">
        <v>79783.5</v>
      </c>
      <c r="Q429" s="1">
        <v>8748.5999999999894</v>
      </c>
      <c r="R429" s="38">
        <f t="shared" si="79"/>
        <v>391.61504132231403</v>
      </c>
      <c r="S429" s="39">
        <f t="shared" si="80"/>
        <v>2.665289256198347</v>
      </c>
      <c r="T429" s="39">
        <f t="shared" si="81"/>
        <v>4.2790697674418601</v>
      </c>
      <c r="U429" s="38">
        <f t="shared" si="82"/>
        <v>14987.339999999997</v>
      </c>
      <c r="V429" s="40">
        <f t="shared" si="83"/>
        <v>0.15814294776747781</v>
      </c>
      <c r="W429" s="38">
        <f t="shared" si="84"/>
        <v>6238.7400000000071</v>
      </c>
      <c r="X429" s="40">
        <f t="shared" si="85"/>
        <v>6.5829742566384422E-2</v>
      </c>
      <c r="Y429" s="18">
        <f t="shared" si="86"/>
        <v>107</v>
      </c>
      <c r="Z429" s="18">
        <f t="shared" si="87"/>
        <v>80</v>
      </c>
      <c r="AA429" s="18">
        <f t="shared" si="88"/>
        <v>144</v>
      </c>
    </row>
    <row r="430" spans="1:27" x14ac:dyDescent="0.25">
      <c r="A430" s="18" t="str">
        <f t="shared" si="89"/>
        <v>Paul Martell</v>
      </c>
      <c r="B430" s="18">
        <f t="shared" si="90"/>
        <v>9</v>
      </c>
      <c r="C430" s="18" t="str">
        <f t="shared" si="91"/>
        <v>2022Paul Martell9</v>
      </c>
      <c r="D430" s="12">
        <v>2022</v>
      </c>
      <c r="E430" t="s">
        <v>408</v>
      </c>
      <c r="F430">
        <v>984391</v>
      </c>
      <c r="G430" t="s">
        <v>279</v>
      </c>
      <c r="H430" s="15">
        <v>3</v>
      </c>
      <c r="I430" s="15">
        <v>3</v>
      </c>
      <c r="J430" t="s">
        <v>9</v>
      </c>
      <c r="K430" t="s">
        <v>4</v>
      </c>
      <c r="L430" s="6">
        <v>250</v>
      </c>
      <c r="M430" s="6">
        <v>487</v>
      </c>
      <c r="N430" s="6">
        <v>2365</v>
      </c>
      <c r="O430" s="1">
        <v>84646.012000000104</v>
      </c>
      <c r="P430" s="1">
        <v>72970.7</v>
      </c>
      <c r="Q430" s="1">
        <v>8831.3999999999705</v>
      </c>
      <c r="R430" s="38">
        <f t="shared" si="79"/>
        <v>338.58404800000039</v>
      </c>
      <c r="S430" s="39">
        <f t="shared" si="80"/>
        <v>1.948</v>
      </c>
      <c r="T430" s="39">
        <f t="shared" si="81"/>
        <v>4.8562628336755651</v>
      </c>
      <c r="U430" s="38">
        <f t="shared" si="82"/>
        <v>11675.312000000107</v>
      </c>
      <c r="V430" s="40">
        <f t="shared" si="83"/>
        <v>0.13793103448275973</v>
      </c>
      <c r="W430" s="38">
        <f t="shared" si="84"/>
        <v>2843.9120000001367</v>
      </c>
      <c r="X430" s="40">
        <f t="shared" si="85"/>
        <v>3.3597708064499639E-2</v>
      </c>
      <c r="Y430" s="18">
        <f t="shared" si="86"/>
        <v>118</v>
      </c>
      <c r="Z430" s="18">
        <f t="shared" si="87"/>
        <v>121</v>
      </c>
      <c r="AA430" s="18">
        <f t="shared" si="88"/>
        <v>293</v>
      </c>
    </row>
    <row r="431" spans="1:27" x14ac:dyDescent="0.25">
      <c r="A431" s="18" t="str">
        <f t="shared" si="89"/>
        <v>Quinn York</v>
      </c>
      <c r="B431" s="18">
        <f t="shared" si="90"/>
        <v>1</v>
      </c>
      <c r="C431" s="18" t="str">
        <f t="shared" si="91"/>
        <v>2022Quinn York1</v>
      </c>
      <c r="D431" s="12">
        <v>2022</v>
      </c>
      <c r="E431" t="s">
        <v>416</v>
      </c>
      <c r="F431">
        <v>874423</v>
      </c>
      <c r="G431" t="s">
        <v>242</v>
      </c>
      <c r="H431" s="15">
        <v>1</v>
      </c>
      <c r="I431" s="15">
        <v>1</v>
      </c>
      <c r="J431" t="s">
        <v>9</v>
      </c>
      <c r="K431" t="s">
        <v>3</v>
      </c>
      <c r="L431" s="6">
        <v>45</v>
      </c>
      <c r="M431" s="6">
        <v>107</v>
      </c>
      <c r="N431" s="6">
        <v>324</v>
      </c>
      <c r="O431" s="1">
        <v>15320.608</v>
      </c>
      <c r="P431" s="1">
        <v>9945.6</v>
      </c>
      <c r="Q431" s="1">
        <v>1511.05</v>
      </c>
      <c r="R431" s="38">
        <f t="shared" si="79"/>
        <v>340.45795555555554</v>
      </c>
      <c r="S431" s="39">
        <f t="shared" si="80"/>
        <v>2.3777777777777778</v>
      </c>
      <c r="T431" s="39">
        <f t="shared" si="81"/>
        <v>3.02803738317757</v>
      </c>
      <c r="U431" s="38">
        <f t="shared" si="82"/>
        <v>5375.0079999999998</v>
      </c>
      <c r="V431" s="40">
        <f t="shared" si="83"/>
        <v>0.35083516267761694</v>
      </c>
      <c r="W431" s="38">
        <f t="shared" si="84"/>
        <v>3863.9579999999996</v>
      </c>
      <c r="X431" s="40">
        <f t="shared" si="85"/>
        <v>0.25220657039198441</v>
      </c>
      <c r="Y431" s="18">
        <f t="shared" si="86"/>
        <v>431</v>
      </c>
      <c r="Z431" s="18">
        <f t="shared" si="87"/>
        <v>304</v>
      </c>
      <c r="AA431" s="18">
        <f t="shared" si="88"/>
        <v>225</v>
      </c>
    </row>
    <row r="432" spans="1:27" x14ac:dyDescent="0.25">
      <c r="A432" s="18" t="str">
        <f t="shared" si="89"/>
        <v>Quinn York</v>
      </c>
      <c r="B432" s="18">
        <f t="shared" si="90"/>
        <v>2</v>
      </c>
      <c r="C432" s="18" t="str">
        <f t="shared" si="91"/>
        <v>2022Quinn York2</v>
      </c>
      <c r="D432" s="12">
        <v>2022</v>
      </c>
      <c r="E432" t="s">
        <v>416</v>
      </c>
      <c r="F432">
        <v>359285</v>
      </c>
      <c r="G432" t="s">
        <v>309</v>
      </c>
      <c r="H432" s="15">
        <v>1</v>
      </c>
      <c r="I432" s="15">
        <v>1</v>
      </c>
      <c r="J432" t="s">
        <v>9</v>
      </c>
      <c r="K432" t="s">
        <v>10</v>
      </c>
      <c r="L432" s="6">
        <v>30</v>
      </c>
      <c r="M432" s="6">
        <v>71</v>
      </c>
      <c r="N432" s="6">
        <v>247</v>
      </c>
      <c r="O432" s="1">
        <v>12354.824000000001</v>
      </c>
      <c r="P432" s="1">
        <v>7832.75</v>
      </c>
      <c r="Q432" s="1">
        <v>1007</v>
      </c>
      <c r="R432" s="38">
        <f t="shared" si="79"/>
        <v>411.82746666666668</v>
      </c>
      <c r="S432" s="39">
        <f t="shared" si="80"/>
        <v>2.3666666666666667</v>
      </c>
      <c r="T432" s="39">
        <f t="shared" si="81"/>
        <v>3.4788732394366195</v>
      </c>
      <c r="U432" s="38">
        <f t="shared" si="82"/>
        <v>4522.0740000000005</v>
      </c>
      <c r="V432" s="40">
        <f t="shared" si="83"/>
        <v>0.36601686920024118</v>
      </c>
      <c r="W432" s="38">
        <f t="shared" si="84"/>
        <v>3515.0740000000005</v>
      </c>
      <c r="X432" s="40">
        <f t="shared" si="85"/>
        <v>0.28451024474326791</v>
      </c>
      <c r="Y432" s="18">
        <f t="shared" si="86"/>
        <v>473</v>
      </c>
      <c r="Z432" s="18">
        <f t="shared" si="87"/>
        <v>336</v>
      </c>
      <c r="AA432" s="18">
        <f t="shared" si="88"/>
        <v>250</v>
      </c>
    </row>
    <row r="433" spans="1:27" x14ac:dyDescent="0.25">
      <c r="A433" s="18" t="str">
        <f t="shared" si="89"/>
        <v>Quinn York</v>
      </c>
      <c r="B433" s="18">
        <f t="shared" si="90"/>
        <v>3</v>
      </c>
      <c r="C433" s="18" t="str">
        <f t="shared" si="91"/>
        <v>2022Quinn York3</v>
      </c>
      <c r="D433" s="12">
        <v>2022</v>
      </c>
      <c r="E433" t="s">
        <v>416</v>
      </c>
      <c r="F433">
        <v>867297</v>
      </c>
      <c r="G433" t="s">
        <v>240</v>
      </c>
      <c r="H433" s="15">
        <v>1</v>
      </c>
      <c r="I433" s="15">
        <v>1</v>
      </c>
      <c r="J433" t="s">
        <v>9</v>
      </c>
      <c r="K433" t="s">
        <v>10</v>
      </c>
      <c r="L433" s="6">
        <v>52</v>
      </c>
      <c r="M433" s="6">
        <v>133</v>
      </c>
      <c r="N433" s="6">
        <v>268</v>
      </c>
      <c r="O433" s="1">
        <v>11787.456</v>
      </c>
      <c r="P433" s="1">
        <v>7192.8</v>
      </c>
      <c r="Q433" s="1">
        <v>1756.65</v>
      </c>
      <c r="R433" s="38">
        <f t="shared" si="79"/>
        <v>226.68184615384615</v>
      </c>
      <c r="S433" s="39">
        <f t="shared" si="80"/>
        <v>2.5576923076923075</v>
      </c>
      <c r="T433" s="39">
        <f t="shared" si="81"/>
        <v>2.0150375939849625</v>
      </c>
      <c r="U433" s="38">
        <f t="shared" si="82"/>
        <v>4594.6559999999999</v>
      </c>
      <c r="V433" s="40">
        <f t="shared" si="83"/>
        <v>0.38979199583014351</v>
      </c>
      <c r="W433" s="38">
        <f t="shared" si="84"/>
        <v>2838.0059999999999</v>
      </c>
      <c r="X433" s="40">
        <f t="shared" si="85"/>
        <v>0.24076492841203392</v>
      </c>
      <c r="Y433" s="18">
        <f t="shared" si="86"/>
        <v>490</v>
      </c>
      <c r="Z433" s="18">
        <f t="shared" si="87"/>
        <v>332</v>
      </c>
      <c r="AA433" s="18">
        <f t="shared" si="88"/>
        <v>295</v>
      </c>
    </row>
    <row r="434" spans="1:27" x14ac:dyDescent="0.25">
      <c r="A434" s="18" t="str">
        <f t="shared" si="89"/>
        <v>Quinn York</v>
      </c>
      <c r="B434" s="18">
        <f t="shared" si="90"/>
        <v>4</v>
      </c>
      <c r="C434" s="18" t="str">
        <f t="shared" si="91"/>
        <v>2022Quinn York4</v>
      </c>
      <c r="D434" s="12">
        <v>2022</v>
      </c>
      <c r="E434" t="s">
        <v>416</v>
      </c>
      <c r="F434">
        <v>753097</v>
      </c>
      <c r="G434" t="s">
        <v>204</v>
      </c>
      <c r="H434" s="15">
        <v>1</v>
      </c>
      <c r="I434" s="15">
        <v>1</v>
      </c>
      <c r="J434" t="s">
        <v>9</v>
      </c>
      <c r="K434" t="s">
        <v>10</v>
      </c>
      <c r="L434" s="6">
        <v>43</v>
      </c>
      <c r="M434" s="6">
        <v>87</v>
      </c>
      <c r="N434" s="6">
        <v>213</v>
      </c>
      <c r="O434" s="1">
        <v>11267.896000000001</v>
      </c>
      <c r="P434" s="1">
        <v>7177.5</v>
      </c>
      <c r="Q434" s="1">
        <v>1427.6</v>
      </c>
      <c r="R434" s="38">
        <f t="shared" si="79"/>
        <v>262.04409302325581</v>
      </c>
      <c r="S434" s="39">
        <f t="shared" si="80"/>
        <v>2.0232558139534884</v>
      </c>
      <c r="T434" s="39">
        <f t="shared" si="81"/>
        <v>2.4482758620689653</v>
      </c>
      <c r="U434" s="38">
        <f t="shared" si="82"/>
        <v>4090.3960000000006</v>
      </c>
      <c r="V434" s="40">
        <f t="shared" si="83"/>
        <v>0.36301329014751293</v>
      </c>
      <c r="W434" s="38">
        <f t="shared" si="84"/>
        <v>2662.7960000000007</v>
      </c>
      <c r="X434" s="40">
        <f t="shared" si="85"/>
        <v>0.23631705510948989</v>
      </c>
      <c r="Y434" s="18">
        <f t="shared" si="86"/>
        <v>500</v>
      </c>
      <c r="Z434" s="18">
        <f t="shared" si="87"/>
        <v>362</v>
      </c>
      <c r="AA434" s="18">
        <f t="shared" si="88"/>
        <v>305</v>
      </c>
    </row>
    <row r="435" spans="1:27" x14ac:dyDescent="0.25">
      <c r="A435" s="18" t="str">
        <f t="shared" si="89"/>
        <v>Quinn York</v>
      </c>
      <c r="B435" s="18">
        <f t="shared" si="90"/>
        <v>5</v>
      </c>
      <c r="C435" s="18" t="str">
        <f t="shared" si="91"/>
        <v>2022Quinn York5</v>
      </c>
      <c r="D435" s="12">
        <v>2022</v>
      </c>
      <c r="E435" t="s">
        <v>416</v>
      </c>
      <c r="F435">
        <v>288308</v>
      </c>
      <c r="G435" t="s">
        <v>71</v>
      </c>
      <c r="H435" s="15">
        <v>1</v>
      </c>
      <c r="I435" s="15">
        <v>1</v>
      </c>
      <c r="J435" t="s">
        <v>9</v>
      </c>
      <c r="K435" t="s">
        <v>10</v>
      </c>
      <c r="L435" s="6">
        <v>32</v>
      </c>
      <c r="M435" s="6">
        <v>59</v>
      </c>
      <c r="N435" s="6">
        <v>195</v>
      </c>
      <c r="O435" s="1">
        <v>10616.04</v>
      </c>
      <c r="P435" s="1">
        <v>7263.9</v>
      </c>
      <c r="Q435" s="1">
        <v>1056.9000000000001</v>
      </c>
      <c r="R435" s="38">
        <f t="shared" si="79"/>
        <v>331.75125000000003</v>
      </c>
      <c r="S435" s="39">
        <f t="shared" si="80"/>
        <v>1.84375</v>
      </c>
      <c r="T435" s="39">
        <f t="shared" si="81"/>
        <v>3.3050847457627119</v>
      </c>
      <c r="U435" s="38">
        <f t="shared" si="82"/>
        <v>3352.1400000000012</v>
      </c>
      <c r="V435" s="40">
        <f t="shared" si="83"/>
        <v>0.31576180948828386</v>
      </c>
      <c r="W435" s="38">
        <f t="shared" si="84"/>
        <v>2295.2400000000011</v>
      </c>
      <c r="X435" s="40">
        <f t="shared" si="85"/>
        <v>0.21620491256626773</v>
      </c>
      <c r="Y435" s="18">
        <f t="shared" si="86"/>
        <v>516</v>
      </c>
      <c r="Z435" s="18">
        <f t="shared" si="87"/>
        <v>403</v>
      </c>
      <c r="AA435" s="18">
        <f t="shared" si="88"/>
        <v>329</v>
      </c>
    </row>
    <row r="436" spans="1:27" x14ac:dyDescent="0.25">
      <c r="A436" s="18" t="str">
        <f t="shared" si="89"/>
        <v>Quinn York</v>
      </c>
      <c r="B436" s="18">
        <f t="shared" si="90"/>
        <v>6</v>
      </c>
      <c r="C436" s="18" t="str">
        <f t="shared" si="91"/>
        <v>2022Quinn York6</v>
      </c>
      <c r="D436" s="12">
        <v>2022</v>
      </c>
      <c r="E436" t="s">
        <v>416</v>
      </c>
      <c r="F436">
        <v>497086</v>
      </c>
      <c r="G436" t="s">
        <v>128</v>
      </c>
      <c r="H436" s="15">
        <v>1</v>
      </c>
      <c r="I436" s="15">
        <v>1</v>
      </c>
      <c r="J436" t="s">
        <v>9</v>
      </c>
      <c r="K436" t="s">
        <v>10</v>
      </c>
      <c r="L436" s="6">
        <v>39</v>
      </c>
      <c r="M436" s="6">
        <v>84</v>
      </c>
      <c r="N436" s="6">
        <v>201</v>
      </c>
      <c r="O436" s="1">
        <v>9807.9920000000002</v>
      </c>
      <c r="P436" s="1">
        <v>6098.65</v>
      </c>
      <c r="Q436" s="1">
        <v>1301.4000000000001</v>
      </c>
      <c r="R436" s="38">
        <f t="shared" si="79"/>
        <v>251.48697435897435</v>
      </c>
      <c r="S436" s="39">
        <f t="shared" si="80"/>
        <v>2.1538461538461537</v>
      </c>
      <c r="T436" s="39">
        <f t="shared" si="81"/>
        <v>2.3928571428571428</v>
      </c>
      <c r="U436" s="38">
        <f t="shared" si="82"/>
        <v>3709.3420000000006</v>
      </c>
      <c r="V436" s="40">
        <f t="shared" si="83"/>
        <v>0.3781958631287628</v>
      </c>
      <c r="W436" s="38">
        <f t="shared" si="84"/>
        <v>2407.9420000000005</v>
      </c>
      <c r="X436" s="40">
        <f t="shared" si="85"/>
        <v>0.24550815294302855</v>
      </c>
      <c r="Y436" s="18">
        <f t="shared" si="86"/>
        <v>539</v>
      </c>
      <c r="Z436" s="18">
        <f t="shared" si="87"/>
        <v>383</v>
      </c>
      <c r="AA436" s="18">
        <f t="shared" si="88"/>
        <v>318</v>
      </c>
    </row>
    <row r="437" spans="1:27" x14ac:dyDescent="0.25">
      <c r="A437" s="18" t="str">
        <f t="shared" si="89"/>
        <v>Quinn York</v>
      </c>
      <c r="B437" s="18">
        <f t="shared" si="90"/>
        <v>7</v>
      </c>
      <c r="C437" s="18" t="str">
        <f t="shared" si="91"/>
        <v>2022Quinn York7</v>
      </c>
      <c r="D437" s="12">
        <v>2022</v>
      </c>
      <c r="E437" t="s">
        <v>416</v>
      </c>
      <c r="F437">
        <v>539714</v>
      </c>
      <c r="G437" t="s">
        <v>136</v>
      </c>
      <c r="H437" s="15">
        <v>1</v>
      </c>
      <c r="I437" s="15">
        <v>1</v>
      </c>
      <c r="J437" t="s">
        <v>9</v>
      </c>
      <c r="K437" t="s">
        <v>10</v>
      </c>
      <c r="L437" s="6">
        <v>34</v>
      </c>
      <c r="M437" s="6">
        <v>34</v>
      </c>
      <c r="N437" s="6">
        <v>136</v>
      </c>
      <c r="O437" s="1">
        <v>8186.1120000000001</v>
      </c>
      <c r="P437" s="1">
        <v>5292.35</v>
      </c>
      <c r="Q437" s="1">
        <v>1091.4000000000001</v>
      </c>
      <c r="R437" s="38">
        <f t="shared" si="79"/>
        <v>240.768</v>
      </c>
      <c r="S437" s="39">
        <f t="shared" si="80"/>
        <v>1</v>
      </c>
      <c r="T437" s="39">
        <f t="shared" si="81"/>
        <v>4</v>
      </c>
      <c r="U437" s="38">
        <f t="shared" si="82"/>
        <v>2893.7619999999997</v>
      </c>
      <c r="V437" s="40">
        <f t="shared" si="83"/>
        <v>0.35349650725521464</v>
      </c>
      <c r="W437" s="38">
        <f t="shared" si="84"/>
        <v>1802.3619999999996</v>
      </c>
      <c r="X437" s="40">
        <f t="shared" si="85"/>
        <v>0.22017314202395466</v>
      </c>
      <c r="Y437" s="18">
        <f t="shared" si="86"/>
        <v>608</v>
      </c>
      <c r="Z437" s="18">
        <f t="shared" si="87"/>
        <v>452</v>
      </c>
      <c r="AA437" s="18">
        <f t="shared" si="88"/>
        <v>373</v>
      </c>
    </row>
    <row r="438" spans="1:27" x14ac:dyDescent="0.25">
      <c r="A438" s="18" t="str">
        <f t="shared" si="89"/>
        <v>Quinn York</v>
      </c>
      <c r="B438" s="18">
        <f t="shared" si="90"/>
        <v>8</v>
      </c>
      <c r="C438" s="18" t="str">
        <f t="shared" si="91"/>
        <v>2022Quinn York8</v>
      </c>
      <c r="D438" s="12">
        <v>2022</v>
      </c>
      <c r="E438" t="s">
        <v>416</v>
      </c>
      <c r="F438">
        <v>384965</v>
      </c>
      <c r="G438" t="s">
        <v>98</v>
      </c>
      <c r="H438" s="15">
        <v>1</v>
      </c>
      <c r="I438" s="15">
        <v>1</v>
      </c>
      <c r="J438" t="s">
        <v>9</v>
      </c>
      <c r="K438" t="s">
        <v>10</v>
      </c>
      <c r="L438" s="6">
        <v>22</v>
      </c>
      <c r="M438" s="6">
        <v>40</v>
      </c>
      <c r="N438" s="6">
        <v>153</v>
      </c>
      <c r="O438" s="1">
        <v>8072.3760000000002</v>
      </c>
      <c r="P438" s="1">
        <v>5180.6499999999996</v>
      </c>
      <c r="Q438" s="1">
        <v>726</v>
      </c>
      <c r="R438" s="38">
        <f t="shared" si="79"/>
        <v>366.92618181818182</v>
      </c>
      <c r="S438" s="39">
        <f t="shared" si="80"/>
        <v>1.8181818181818181</v>
      </c>
      <c r="T438" s="39">
        <f t="shared" si="81"/>
        <v>3.8250000000000002</v>
      </c>
      <c r="U438" s="38">
        <f t="shared" si="82"/>
        <v>2891.7260000000006</v>
      </c>
      <c r="V438" s="40">
        <f t="shared" si="83"/>
        <v>0.35822488942536873</v>
      </c>
      <c r="W438" s="38">
        <f t="shared" si="84"/>
        <v>2165.7260000000006</v>
      </c>
      <c r="X438" s="40">
        <f t="shared" si="85"/>
        <v>0.26828854354653459</v>
      </c>
      <c r="Y438" s="18">
        <f t="shared" si="86"/>
        <v>612</v>
      </c>
      <c r="Z438" s="18">
        <f t="shared" si="87"/>
        <v>454</v>
      </c>
      <c r="AA438" s="18">
        <f t="shared" si="88"/>
        <v>340</v>
      </c>
    </row>
    <row r="439" spans="1:27" x14ac:dyDescent="0.25">
      <c r="A439" s="18" t="str">
        <f t="shared" si="89"/>
        <v>Quinn York</v>
      </c>
      <c r="B439" s="18">
        <f t="shared" si="90"/>
        <v>9</v>
      </c>
      <c r="C439" s="18" t="str">
        <f t="shared" si="91"/>
        <v>2022Quinn York9</v>
      </c>
      <c r="D439" s="12">
        <v>2022</v>
      </c>
      <c r="E439" t="s">
        <v>416</v>
      </c>
      <c r="F439">
        <v>469339</v>
      </c>
      <c r="G439" t="s">
        <v>123</v>
      </c>
      <c r="H439" s="15">
        <v>1</v>
      </c>
      <c r="I439" s="15">
        <v>3</v>
      </c>
      <c r="J439" t="s">
        <v>2</v>
      </c>
      <c r="K439" t="s">
        <v>10</v>
      </c>
      <c r="L439" s="6">
        <v>23</v>
      </c>
      <c r="M439" s="6">
        <v>43</v>
      </c>
      <c r="N439" s="6">
        <v>118</v>
      </c>
      <c r="O439" s="1">
        <v>6352.6559999999999</v>
      </c>
      <c r="P439" s="1">
        <v>4100.75</v>
      </c>
      <c r="Q439" s="1">
        <v>760.3</v>
      </c>
      <c r="R439" s="38">
        <f t="shared" si="79"/>
        <v>276.20243478260869</v>
      </c>
      <c r="S439" s="39">
        <f t="shared" si="80"/>
        <v>1.8695652173913044</v>
      </c>
      <c r="T439" s="39">
        <f t="shared" si="81"/>
        <v>2.7441860465116279</v>
      </c>
      <c r="U439" s="38">
        <f t="shared" si="82"/>
        <v>2251.9059999999999</v>
      </c>
      <c r="V439" s="40">
        <f t="shared" si="83"/>
        <v>0.35448259751511807</v>
      </c>
      <c r="W439" s="38">
        <f t="shared" si="84"/>
        <v>1491.606</v>
      </c>
      <c r="X439" s="40">
        <f t="shared" si="85"/>
        <v>0.23480037326119974</v>
      </c>
      <c r="Y439" s="18">
        <f t="shared" si="86"/>
        <v>673</v>
      </c>
      <c r="Z439" s="18">
        <f t="shared" si="87"/>
        <v>526</v>
      </c>
      <c r="AA439" s="18">
        <f t="shared" si="88"/>
        <v>404</v>
      </c>
    </row>
    <row r="440" spans="1:27" x14ac:dyDescent="0.25">
      <c r="A440" s="18" t="str">
        <f t="shared" si="89"/>
        <v>Quinn York</v>
      </c>
      <c r="B440" s="18">
        <f t="shared" si="90"/>
        <v>10</v>
      </c>
      <c r="C440" s="18" t="str">
        <f t="shared" si="91"/>
        <v>2022Quinn York10</v>
      </c>
      <c r="D440" s="12">
        <v>2022</v>
      </c>
      <c r="E440" t="s">
        <v>416</v>
      </c>
      <c r="F440">
        <v>392244</v>
      </c>
      <c r="G440" t="s">
        <v>99</v>
      </c>
      <c r="H440" s="15">
        <v>1</v>
      </c>
      <c r="I440" s="15">
        <v>1</v>
      </c>
      <c r="J440" t="s">
        <v>9</v>
      </c>
      <c r="K440" t="s">
        <v>10</v>
      </c>
      <c r="L440" s="6">
        <v>32</v>
      </c>
      <c r="M440" s="6">
        <v>41</v>
      </c>
      <c r="N440" s="6">
        <v>90</v>
      </c>
      <c r="O440" s="1">
        <v>5069.68</v>
      </c>
      <c r="P440" s="1">
        <v>3286.7</v>
      </c>
      <c r="Q440" s="1">
        <v>1037.0999999999999</v>
      </c>
      <c r="R440" s="38">
        <f t="shared" si="79"/>
        <v>158.42750000000001</v>
      </c>
      <c r="S440" s="39">
        <f t="shared" si="80"/>
        <v>1.28125</v>
      </c>
      <c r="T440" s="39">
        <f t="shared" si="81"/>
        <v>2.1951219512195124</v>
      </c>
      <c r="U440" s="38">
        <f t="shared" si="82"/>
        <v>1782.9800000000005</v>
      </c>
      <c r="V440" s="40">
        <f t="shared" si="83"/>
        <v>0.35169478152467226</v>
      </c>
      <c r="W440" s="38">
        <f t="shared" si="84"/>
        <v>745.88000000000056</v>
      </c>
      <c r="X440" s="40">
        <f t="shared" si="85"/>
        <v>0.14712565684619158</v>
      </c>
      <c r="Y440" s="18">
        <f t="shared" si="86"/>
        <v>730</v>
      </c>
      <c r="Z440" s="18">
        <f t="shared" si="87"/>
        <v>589</v>
      </c>
      <c r="AA440" s="18">
        <f t="shared" si="88"/>
        <v>553</v>
      </c>
    </row>
    <row r="441" spans="1:27" x14ac:dyDescent="0.25">
      <c r="A441" s="18" t="str">
        <f t="shared" si="89"/>
        <v>Quinn York</v>
      </c>
      <c r="B441" s="18">
        <f t="shared" si="90"/>
        <v>11</v>
      </c>
      <c r="C441" s="18" t="str">
        <f t="shared" si="91"/>
        <v>2022Quinn York11</v>
      </c>
      <c r="D441" s="12">
        <v>2022</v>
      </c>
      <c r="E441" t="s">
        <v>416</v>
      </c>
      <c r="F441">
        <v>658048</v>
      </c>
      <c r="G441" t="s">
        <v>365</v>
      </c>
      <c r="H441" s="15">
        <v>1</v>
      </c>
      <c r="I441" s="15">
        <v>1</v>
      </c>
      <c r="J441" t="s">
        <v>9</v>
      </c>
      <c r="K441" t="s">
        <v>10</v>
      </c>
      <c r="L441" s="6">
        <v>12</v>
      </c>
      <c r="M441" s="6">
        <v>28</v>
      </c>
      <c r="N441" s="6">
        <v>106</v>
      </c>
      <c r="O441" s="1">
        <v>4607.9520000000002</v>
      </c>
      <c r="P441" s="1">
        <v>2948.35</v>
      </c>
      <c r="Q441" s="1">
        <v>402.8</v>
      </c>
      <c r="R441" s="38">
        <f t="shared" si="79"/>
        <v>383.99600000000004</v>
      </c>
      <c r="S441" s="39">
        <f t="shared" si="80"/>
        <v>2.3333333333333335</v>
      </c>
      <c r="T441" s="39">
        <f t="shared" si="81"/>
        <v>3.7857142857142856</v>
      </c>
      <c r="U441" s="38">
        <f t="shared" si="82"/>
        <v>1659.6020000000003</v>
      </c>
      <c r="V441" s="40">
        <f t="shared" si="83"/>
        <v>0.36016043569898304</v>
      </c>
      <c r="W441" s="38">
        <f t="shared" si="84"/>
        <v>1256.8020000000004</v>
      </c>
      <c r="X441" s="40">
        <f t="shared" si="85"/>
        <v>0.27274633069094478</v>
      </c>
      <c r="Y441" s="18">
        <f t="shared" si="86"/>
        <v>746</v>
      </c>
      <c r="Z441" s="18">
        <f t="shared" si="87"/>
        <v>607</v>
      </c>
      <c r="AA441" s="18">
        <f t="shared" si="88"/>
        <v>447</v>
      </c>
    </row>
    <row r="442" spans="1:27" x14ac:dyDescent="0.25">
      <c r="A442" s="18" t="str">
        <f t="shared" si="89"/>
        <v>Quinn York</v>
      </c>
      <c r="B442" s="18">
        <f t="shared" si="90"/>
        <v>12</v>
      </c>
      <c r="C442" s="18" t="str">
        <f t="shared" si="91"/>
        <v>2022Quinn York12</v>
      </c>
      <c r="D442" s="12">
        <v>2022</v>
      </c>
      <c r="E442" t="s">
        <v>416</v>
      </c>
      <c r="F442">
        <v>329101</v>
      </c>
      <c r="G442" t="s">
        <v>82</v>
      </c>
      <c r="H442" s="15">
        <v>1</v>
      </c>
      <c r="I442" s="15">
        <v>3</v>
      </c>
      <c r="J442" t="s">
        <v>2</v>
      </c>
      <c r="K442" t="s">
        <v>10</v>
      </c>
      <c r="L442" s="6">
        <v>19</v>
      </c>
      <c r="M442" s="6">
        <v>28</v>
      </c>
      <c r="N442" s="6">
        <v>55</v>
      </c>
      <c r="O442" s="1">
        <v>3072.36</v>
      </c>
      <c r="P442" s="1">
        <v>1857.2</v>
      </c>
      <c r="Q442" s="1">
        <v>619.79999999999995</v>
      </c>
      <c r="R442" s="38">
        <f t="shared" si="79"/>
        <v>161.70315789473685</v>
      </c>
      <c r="S442" s="39">
        <f t="shared" si="80"/>
        <v>1.4736842105263157</v>
      </c>
      <c r="T442" s="39">
        <f t="shared" si="81"/>
        <v>1.9642857142857142</v>
      </c>
      <c r="U442" s="38">
        <f t="shared" si="82"/>
        <v>1215.1600000000001</v>
      </c>
      <c r="V442" s="40">
        <f t="shared" si="83"/>
        <v>0.39551354658959237</v>
      </c>
      <c r="W442" s="38">
        <f t="shared" si="84"/>
        <v>595.36000000000013</v>
      </c>
      <c r="X442" s="40">
        <f t="shared" si="85"/>
        <v>0.19377937481284749</v>
      </c>
      <c r="Y442" s="18">
        <f t="shared" si="86"/>
        <v>832</v>
      </c>
      <c r="Z442" s="18">
        <f t="shared" si="87"/>
        <v>666</v>
      </c>
      <c r="AA442" s="18">
        <f t="shared" si="88"/>
        <v>595</v>
      </c>
    </row>
    <row r="443" spans="1:27" x14ac:dyDescent="0.25">
      <c r="A443" s="18" t="str">
        <f t="shared" si="89"/>
        <v>Quinn York</v>
      </c>
      <c r="B443" s="18">
        <f t="shared" si="90"/>
        <v>13</v>
      </c>
      <c r="C443" s="18" t="str">
        <f t="shared" si="91"/>
        <v>2022Quinn York13</v>
      </c>
      <c r="D443" s="12">
        <v>2022</v>
      </c>
      <c r="E443" t="s">
        <v>416</v>
      </c>
      <c r="F443">
        <v>552357</v>
      </c>
      <c r="G443" t="s">
        <v>318</v>
      </c>
      <c r="H443" s="15">
        <v>1</v>
      </c>
      <c r="I443" s="15">
        <v>1</v>
      </c>
      <c r="J443" t="s">
        <v>9</v>
      </c>
      <c r="K443" t="s">
        <v>10</v>
      </c>
      <c r="L443" s="6">
        <v>19</v>
      </c>
      <c r="M443" s="6">
        <v>19</v>
      </c>
      <c r="N443" s="6">
        <v>55</v>
      </c>
      <c r="O443" s="1">
        <v>2737.16</v>
      </c>
      <c r="P443" s="1">
        <v>1827</v>
      </c>
      <c r="Q443" s="1">
        <v>609.9</v>
      </c>
      <c r="R443" s="38">
        <f t="shared" si="79"/>
        <v>144.06105263157895</v>
      </c>
      <c r="S443" s="39">
        <f t="shared" si="80"/>
        <v>1</v>
      </c>
      <c r="T443" s="39">
        <f t="shared" si="81"/>
        <v>2.8947368421052633</v>
      </c>
      <c r="U443" s="38">
        <f t="shared" si="82"/>
        <v>910.15999999999985</v>
      </c>
      <c r="V443" s="40">
        <f t="shared" si="83"/>
        <v>0.33251983808034602</v>
      </c>
      <c r="W443" s="38">
        <f t="shared" si="84"/>
        <v>300.25999999999988</v>
      </c>
      <c r="X443" s="40">
        <f t="shared" si="85"/>
        <v>0.10969764281225793</v>
      </c>
      <c r="Y443" s="18">
        <f t="shared" si="86"/>
        <v>844</v>
      </c>
      <c r="Z443" s="18">
        <f t="shared" si="87"/>
        <v>741</v>
      </c>
      <c r="AA443" s="18">
        <f t="shared" si="88"/>
        <v>690</v>
      </c>
    </row>
    <row r="444" spans="1:27" x14ac:dyDescent="0.25">
      <c r="A444" s="18" t="str">
        <f t="shared" si="89"/>
        <v>Quinn York</v>
      </c>
      <c r="B444" s="18">
        <f t="shared" si="90"/>
        <v>14</v>
      </c>
      <c r="C444" s="18" t="str">
        <f t="shared" si="91"/>
        <v>2022Quinn York14</v>
      </c>
      <c r="D444" s="12">
        <v>2022</v>
      </c>
      <c r="E444" t="s">
        <v>416</v>
      </c>
      <c r="F444">
        <v>166523</v>
      </c>
      <c r="G444" t="s">
        <v>31</v>
      </c>
      <c r="H444" s="15">
        <v>1</v>
      </c>
      <c r="I444" s="15">
        <v>1</v>
      </c>
      <c r="J444" t="s">
        <v>9</v>
      </c>
      <c r="K444" t="s">
        <v>10</v>
      </c>
      <c r="L444" s="6">
        <v>20</v>
      </c>
      <c r="M444" s="6">
        <v>20</v>
      </c>
      <c r="N444" s="6">
        <v>47</v>
      </c>
      <c r="O444" s="1">
        <v>2654.8240000000001</v>
      </c>
      <c r="P444" s="1">
        <v>1601.45</v>
      </c>
      <c r="Q444" s="1">
        <v>642</v>
      </c>
      <c r="R444" s="38">
        <f t="shared" si="79"/>
        <v>132.74119999999999</v>
      </c>
      <c r="S444" s="39">
        <f t="shared" si="80"/>
        <v>1</v>
      </c>
      <c r="T444" s="39">
        <f t="shared" si="81"/>
        <v>2.35</v>
      </c>
      <c r="U444" s="38">
        <f t="shared" si="82"/>
        <v>1053.374</v>
      </c>
      <c r="V444" s="40">
        <f t="shared" si="83"/>
        <v>0.39677733815876304</v>
      </c>
      <c r="W444" s="38">
        <f t="shared" si="84"/>
        <v>411.37400000000002</v>
      </c>
      <c r="X444" s="40">
        <f t="shared" si="85"/>
        <v>0.15495339804069874</v>
      </c>
      <c r="Y444" s="18">
        <f t="shared" si="86"/>
        <v>847</v>
      </c>
      <c r="Z444" s="18">
        <f t="shared" si="87"/>
        <v>705</v>
      </c>
      <c r="AA444" s="18">
        <f t="shared" si="88"/>
        <v>647</v>
      </c>
    </row>
    <row r="445" spans="1:27" x14ac:dyDescent="0.25">
      <c r="A445" s="18" t="str">
        <f t="shared" si="89"/>
        <v>Quinn York</v>
      </c>
      <c r="B445" s="18">
        <f t="shared" si="90"/>
        <v>15</v>
      </c>
      <c r="C445" s="18" t="str">
        <f t="shared" si="91"/>
        <v>2022Quinn York15</v>
      </c>
      <c r="D445" s="12">
        <v>2022</v>
      </c>
      <c r="E445" t="s">
        <v>416</v>
      </c>
      <c r="F445">
        <v>755634</v>
      </c>
      <c r="G445" t="s">
        <v>206</v>
      </c>
      <c r="H445" s="15">
        <v>1</v>
      </c>
      <c r="I445" s="15">
        <v>1</v>
      </c>
      <c r="J445" t="s">
        <v>9</v>
      </c>
      <c r="K445" t="s">
        <v>10</v>
      </c>
      <c r="L445" s="6">
        <v>8</v>
      </c>
      <c r="M445" s="6">
        <v>17</v>
      </c>
      <c r="N445" s="6">
        <v>44</v>
      </c>
      <c r="O445" s="1">
        <v>2462.0479999999998</v>
      </c>
      <c r="P445" s="1">
        <v>1512.15</v>
      </c>
      <c r="Q445" s="1">
        <v>266.7</v>
      </c>
      <c r="R445" s="38">
        <f t="shared" si="79"/>
        <v>307.75599999999997</v>
      </c>
      <c r="S445" s="39">
        <f t="shared" si="80"/>
        <v>2.125</v>
      </c>
      <c r="T445" s="39">
        <f t="shared" si="81"/>
        <v>2.5882352941176472</v>
      </c>
      <c r="U445" s="38">
        <f t="shared" si="82"/>
        <v>949.89799999999968</v>
      </c>
      <c r="V445" s="40">
        <f t="shared" si="83"/>
        <v>0.38581619854690069</v>
      </c>
      <c r="W445" s="38">
        <f t="shared" si="84"/>
        <v>683.19799999999964</v>
      </c>
      <c r="X445" s="40">
        <f t="shared" si="85"/>
        <v>0.27749174670843124</v>
      </c>
      <c r="Y445" s="18">
        <f t="shared" si="86"/>
        <v>858</v>
      </c>
      <c r="Z445" s="18">
        <f t="shared" si="87"/>
        <v>733</v>
      </c>
      <c r="AA445" s="18">
        <f t="shared" si="88"/>
        <v>568</v>
      </c>
    </row>
    <row r="446" spans="1:27" x14ac:dyDescent="0.25">
      <c r="A446" s="18" t="str">
        <f t="shared" si="89"/>
        <v>Quinn York</v>
      </c>
      <c r="B446" s="18">
        <f t="shared" si="90"/>
        <v>16</v>
      </c>
      <c r="C446" s="18" t="str">
        <f t="shared" si="91"/>
        <v>2022Quinn York16</v>
      </c>
      <c r="D446" s="12">
        <v>2022</v>
      </c>
      <c r="E446" t="s">
        <v>416</v>
      </c>
      <c r="F446">
        <v>178828</v>
      </c>
      <c r="G446" t="s">
        <v>42</v>
      </c>
      <c r="H446" s="15">
        <v>1</v>
      </c>
      <c r="I446" s="15">
        <v>1</v>
      </c>
      <c r="J446" t="s">
        <v>9</v>
      </c>
      <c r="K446" t="s">
        <v>10</v>
      </c>
      <c r="L446" s="6">
        <v>15</v>
      </c>
      <c r="M446" s="6">
        <v>15</v>
      </c>
      <c r="N446" s="6">
        <v>38</v>
      </c>
      <c r="O446" s="1">
        <v>2219.6959999999999</v>
      </c>
      <c r="P446" s="1">
        <v>1564.5</v>
      </c>
      <c r="Q446" s="1">
        <v>481.5</v>
      </c>
      <c r="R446" s="38">
        <f t="shared" si="79"/>
        <v>147.97973333333331</v>
      </c>
      <c r="S446" s="39">
        <f t="shared" si="80"/>
        <v>1</v>
      </c>
      <c r="T446" s="39">
        <f t="shared" si="81"/>
        <v>2.5333333333333332</v>
      </c>
      <c r="U446" s="38">
        <f t="shared" si="82"/>
        <v>655.19599999999991</v>
      </c>
      <c r="V446" s="40">
        <f t="shared" si="83"/>
        <v>0.2951737535230049</v>
      </c>
      <c r="W446" s="38">
        <f t="shared" si="84"/>
        <v>173.69599999999991</v>
      </c>
      <c r="X446" s="40">
        <f t="shared" si="85"/>
        <v>7.8252157052136839E-2</v>
      </c>
      <c r="Y446" s="18">
        <f t="shared" si="86"/>
        <v>873</v>
      </c>
      <c r="Z446" s="18">
        <f t="shared" si="87"/>
        <v>810</v>
      </c>
      <c r="AA446" s="18">
        <f t="shared" si="88"/>
        <v>737</v>
      </c>
    </row>
    <row r="447" spans="1:27" x14ac:dyDescent="0.25">
      <c r="A447" s="18" t="str">
        <f t="shared" si="89"/>
        <v>Quinn York</v>
      </c>
      <c r="B447" s="18">
        <f t="shared" si="90"/>
        <v>17</v>
      </c>
      <c r="C447" s="18" t="str">
        <f t="shared" si="91"/>
        <v>2022Quinn York17</v>
      </c>
      <c r="D447" s="12">
        <v>2022</v>
      </c>
      <c r="E447" t="s">
        <v>416</v>
      </c>
      <c r="F447">
        <v>888177</v>
      </c>
      <c r="G447" t="s">
        <v>246</v>
      </c>
      <c r="H447" s="15">
        <v>1</v>
      </c>
      <c r="I447" s="15">
        <v>1</v>
      </c>
      <c r="J447" t="s">
        <v>9</v>
      </c>
      <c r="K447" t="s">
        <v>10</v>
      </c>
      <c r="L447" s="6">
        <v>14</v>
      </c>
      <c r="M447" s="6">
        <v>21</v>
      </c>
      <c r="N447" s="6">
        <v>39</v>
      </c>
      <c r="O447" s="1">
        <v>2018.088</v>
      </c>
      <c r="P447" s="1">
        <v>1187</v>
      </c>
      <c r="Q447" s="1">
        <v>457.1</v>
      </c>
      <c r="R447" s="38">
        <f t="shared" si="79"/>
        <v>144.14914285714286</v>
      </c>
      <c r="S447" s="39">
        <f t="shared" si="80"/>
        <v>1.5</v>
      </c>
      <c r="T447" s="39">
        <f t="shared" si="81"/>
        <v>1.8571428571428572</v>
      </c>
      <c r="U447" s="38">
        <f t="shared" si="82"/>
        <v>831.08799999999997</v>
      </c>
      <c r="V447" s="40">
        <f t="shared" si="83"/>
        <v>0.41181950440218662</v>
      </c>
      <c r="W447" s="38">
        <f t="shared" si="84"/>
        <v>373.98799999999994</v>
      </c>
      <c r="X447" s="40">
        <f t="shared" si="85"/>
        <v>0.1853179841513353</v>
      </c>
      <c r="Y447" s="18">
        <f t="shared" si="86"/>
        <v>887</v>
      </c>
      <c r="Z447" s="18">
        <f t="shared" si="87"/>
        <v>761</v>
      </c>
      <c r="AA447" s="18">
        <f t="shared" si="88"/>
        <v>661</v>
      </c>
    </row>
    <row r="448" spans="1:27" x14ac:dyDescent="0.25">
      <c r="A448" s="18" t="str">
        <f t="shared" si="89"/>
        <v>Ray McDermott</v>
      </c>
      <c r="B448" s="18">
        <f t="shared" si="90"/>
        <v>1</v>
      </c>
      <c r="C448" s="18" t="str">
        <f t="shared" si="91"/>
        <v>2022Ray McDermott1</v>
      </c>
      <c r="D448" s="12">
        <v>2022</v>
      </c>
      <c r="E448" t="s">
        <v>413</v>
      </c>
      <c r="F448">
        <v>435694</v>
      </c>
      <c r="G448" t="s">
        <v>114</v>
      </c>
      <c r="H448" s="15">
        <v>3</v>
      </c>
      <c r="I448" s="15">
        <v>3</v>
      </c>
      <c r="J448" t="s">
        <v>9</v>
      </c>
      <c r="K448" t="s">
        <v>3</v>
      </c>
      <c r="L448" s="6">
        <v>88</v>
      </c>
      <c r="M448" s="6">
        <v>375</v>
      </c>
      <c r="N448" s="6">
        <v>1605</v>
      </c>
      <c r="O448" s="1">
        <v>70140.123000000007</v>
      </c>
      <c r="P448" s="1">
        <v>48171.95</v>
      </c>
      <c r="Q448" s="1">
        <v>3342.6</v>
      </c>
      <c r="R448" s="38">
        <f t="shared" si="79"/>
        <v>797.04685227272739</v>
      </c>
      <c r="S448" s="39">
        <f t="shared" si="80"/>
        <v>4.2613636363636367</v>
      </c>
      <c r="T448" s="39">
        <f t="shared" si="81"/>
        <v>4.28</v>
      </c>
      <c r="U448" s="38">
        <f t="shared" si="82"/>
        <v>21968.17300000001</v>
      </c>
      <c r="V448" s="40">
        <f t="shared" si="83"/>
        <v>0.31320408434413505</v>
      </c>
      <c r="W448" s="38">
        <f t="shared" si="84"/>
        <v>18625.573000000011</v>
      </c>
      <c r="X448" s="40">
        <f t="shared" si="85"/>
        <v>0.26554805157669897</v>
      </c>
      <c r="Y448" s="18">
        <f t="shared" si="86"/>
        <v>157</v>
      </c>
      <c r="Z448" s="18">
        <f t="shared" si="87"/>
        <v>36</v>
      </c>
      <c r="AA448" s="18">
        <f t="shared" si="88"/>
        <v>32</v>
      </c>
    </row>
    <row r="449" spans="1:27" x14ac:dyDescent="0.25">
      <c r="A449" s="18" t="str">
        <f t="shared" si="89"/>
        <v>Ray McDermott</v>
      </c>
      <c r="B449" s="18">
        <f t="shared" si="90"/>
        <v>2</v>
      </c>
      <c r="C449" s="18" t="str">
        <f t="shared" si="91"/>
        <v>2022Ray McDermott2</v>
      </c>
      <c r="D449" s="12">
        <v>2022</v>
      </c>
      <c r="E449" t="s">
        <v>413</v>
      </c>
      <c r="F449">
        <v>729882</v>
      </c>
      <c r="G449" t="s">
        <v>195</v>
      </c>
      <c r="H449" s="15">
        <v>3</v>
      </c>
      <c r="I449" s="15">
        <v>3</v>
      </c>
      <c r="J449" t="s">
        <v>9</v>
      </c>
      <c r="K449" t="s">
        <v>3</v>
      </c>
      <c r="L449" s="6">
        <v>91</v>
      </c>
      <c r="M449" s="6">
        <v>370</v>
      </c>
      <c r="N449" s="6">
        <v>1421</v>
      </c>
      <c r="O449" s="1">
        <v>58948.377200000003</v>
      </c>
      <c r="P449" s="1">
        <v>43994.1</v>
      </c>
      <c r="Q449" s="1">
        <v>3445.2</v>
      </c>
      <c r="R449" s="38">
        <f t="shared" si="79"/>
        <v>647.78436483516487</v>
      </c>
      <c r="S449" s="39">
        <f t="shared" si="80"/>
        <v>4.0659340659340657</v>
      </c>
      <c r="T449" s="39">
        <f t="shared" si="81"/>
        <v>3.8405405405405406</v>
      </c>
      <c r="U449" s="38">
        <f t="shared" si="82"/>
        <v>14954.277200000004</v>
      </c>
      <c r="V449" s="40">
        <f t="shared" si="83"/>
        <v>0.25368428971781776</v>
      </c>
      <c r="W449" s="38">
        <f t="shared" si="84"/>
        <v>11509.077200000003</v>
      </c>
      <c r="X449" s="40">
        <f t="shared" si="85"/>
        <v>0.19523993274576526</v>
      </c>
      <c r="Y449" s="18">
        <f t="shared" si="86"/>
        <v>196</v>
      </c>
      <c r="Z449" s="18">
        <f t="shared" si="87"/>
        <v>82</v>
      </c>
      <c r="AA449" s="18">
        <f t="shared" si="88"/>
        <v>65</v>
      </c>
    </row>
    <row r="450" spans="1:27" x14ac:dyDescent="0.25">
      <c r="A450" s="18" t="str">
        <f t="shared" si="89"/>
        <v>Ray McDermott</v>
      </c>
      <c r="B450" s="18">
        <f t="shared" si="90"/>
        <v>3</v>
      </c>
      <c r="C450" s="18" t="str">
        <f t="shared" si="91"/>
        <v>2022Ray McDermott3</v>
      </c>
      <c r="D450" s="12">
        <v>2022</v>
      </c>
      <c r="E450" t="s">
        <v>413</v>
      </c>
      <c r="F450">
        <v>783424</v>
      </c>
      <c r="G450" t="s">
        <v>374</v>
      </c>
      <c r="H450" s="15">
        <v>3</v>
      </c>
      <c r="I450" s="15">
        <v>3</v>
      </c>
      <c r="J450" t="s">
        <v>9</v>
      </c>
      <c r="K450" t="s">
        <v>3</v>
      </c>
      <c r="L450" s="6">
        <v>133</v>
      </c>
      <c r="M450" s="6">
        <v>319</v>
      </c>
      <c r="N450" s="6">
        <v>1454</v>
      </c>
      <c r="O450" s="1">
        <v>58547.851199999997</v>
      </c>
      <c r="P450" s="1">
        <v>40874.550000000003</v>
      </c>
      <c r="Q450" s="1">
        <v>4769.3999999999996</v>
      </c>
      <c r="R450" s="38">
        <f t="shared" ref="R450:R481" si="92">O450/L450</f>
        <v>440.20940751879698</v>
      </c>
      <c r="S450" s="39">
        <f t="shared" ref="S450:S481" si="93">M450/L450</f>
        <v>2.3984962406015038</v>
      </c>
      <c r="T450" s="39">
        <f t="shared" ref="T450:T481" si="94">N450/M450</f>
        <v>4.5579937304075235</v>
      </c>
      <c r="U450" s="38">
        <f t="shared" ref="U450:U481" si="95">O450-P450</f>
        <v>17673.301199999994</v>
      </c>
      <c r="V450" s="40">
        <f t="shared" ref="V450:V481" si="96">U450/O450</f>
        <v>0.30186079997415849</v>
      </c>
      <c r="W450" s="38">
        <f t="shared" ref="W450:W481" si="97">O450-P450-Q450</f>
        <v>12903.901199999995</v>
      </c>
      <c r="X450" s="40">
        <f t="shared" ref="X450:X481" si="98">W450/O450</f>
        <v>0.22039922790539571</v>
      </c>
      <c r="Y450" s="18">
        <f t="shared" ref="Y450:Y481" si="99">RANK(O450,O:O)</f>
        <v>200</v>
      </c>
      <c r="Z450" s="18">
        <f t="shared" ref="Z450:Z481" si="100">RANK(U450,U:U)</f>
        <v>58</v>
      </c>
      <c r="AA450" s="18">
        <f t="shared" ref="AA450:AA481" si="101">RANK(W450,W:W)</f>
        <v>54</v>
      </c>
    </row>
    <row r="451" spans="1:27" x14ac:dyDescent="0.25">
      <c r="A451" s="18" t="str">
        <f t="shared" ref="A451:A514" si="102">E451</f>
        <v>Ray McDermott</v>
      </c>
      <c r="B451" s="18">
        <f t="shared" ref="B451:B514" si="103">IF(A450&lt;&gt;A451,1,B450+1)</f>
        <v>4</v>
      </c>
      <c r="C451" s="18" t="str">
        <f t="shared" ref="C451:C514" si="104">D451&amp;A451&amp;B451</f>
        <v>2022Ray McDermott4</v>
      </c>
      <c r="D451" s="12">
        <v>2022</v>
      </c>
      <c r="E451" t="s">
        <v>413</v>
      </c>
      <c r="F451">
        <v>311100</v>
      </c>
      <c r="G451" t="s">
        <v>301</v>
      </c>
      <c r="H451" s="15">
        <v>3</v>
      </c>
      <c r="I451" s="15">
        <v>3</v>
      </c>
      <c r="J451" t="s">
        <v>9</v>
      </c>
      <c r="K451" t="s">
        <v>3</v>
      </c>
      <c r="L451" s="6">
        <v>111</v>
      </c>
      <c r="M451" s="6">
        <v>201</v>
      </c>
      <c r="N451" s="6">
        <v>875</v>
      </c>
      <c r="O451" s="1">
        <v>38348.82</v>
      </c>
      <c r="P451" s="1">
        <v>27248.45</v>
      </c>
      <c r="Q451" s="1">
        <v>3904.1999999999898</v>
      </c>
      <c r="R451" s="38">
        <f t="shared" si="92"/>
        <v>345.48486486486485</v>
      </c>
      <c r="S451" s="39">
        <f t="shared" si="93"/>
        <v>1.8108108108108107</v>
      </c>
      <c r="T451" s="39">
        <f t="shared" si="94"/>
        <v>4.3532338308457712</v>
      </c>
      <c r="U451" s="38">
        <f t="shared" si="95"/>
        <v>11100.369999999999</v>
      </c>
      <c r="V451" s="40">
        <f t="shared" si="96"/>
        <v>0.2894579285620783</v>
      </c>
      <c r="W451" s="38">
        <f t="shared" si="97"/>
        <v>7196.1700000000092</v>
      </c>
      <c r="X451" s="40">
        <f t="shared" si="98"/>
        <v>0.18765036316632452</v>
      </c>
      <c r="Y451" s="18">
        <f t="shared" si="99"/>
        <v>288</v>
      </c>
      <c r="Z451" s="18">
        <f t="shared" si="100"/>
        <v>136</v>
      </c>
      <c r="AA451" s="18">
        <f t="shared" si="101"/>
        <v>120</v>
      </c>
    </row>
    <row r="452" spans="1:27" x14ac:dyDescent="0.25">
      <c r="A452" s="18" t="str">
        <f t="shared" si="102"/>
        <v>Ray McDermott</v>
      </c>
      <c r="B452" s="18">
        <f t="shared" si="103"/>
        <v>5</v>
      </c>
      <c r="C452" s="18" t="str">
        <f t="shared" si="104"/>
        <v>2022Ray McDermott5</v>
      </c>
      <c r="D452" s="12">
        <v>2022</v>
      </c>
      <c r="E452" t="s">
        <v>413</v>
      </c>
      <c r="F452">
        <v>557371</v>
      </c>
      <c r="G452" t="s">
        <v>359</v>
      </c>
      <c r="H452" s="15">
        <v>3</v>
      </c>
      <c r="I452" s="15">
        <v>3</v>
      </c>
      <c r="J452" t="s">
        <v>9</v>
      </c>
      <c r="K452" t="s">
        <v>3</v>
      </c>
      <c r="L452" s="6">
        <v>69</v>
      </c>
      <c r="M452" s="6">
        <v>121</v>
      </c>
      <c r="N452" s="6">
        <v>681</v>
      </c>
      <c r="O452" s="1">
        <v>26223.48</v>
      </c>
      <c r="P452" s="1">
        <v>21852.9</v>
      </c>
      <c r="Q452" s="1">
        <v>2421</v>
      </c>
      <c r="R452" s="38">
        <f t="shared" si="92"/>
        <v>380.0504347826087</v>
      </c>
      <c r="S452" s="39">
        <f t="shared" si="93"/>
        <v>1.7536231884057971</v>
      </c>
      <c r="T452" s="39">
        <f t="shared" si="94"/>
        <v>5.6280991735537187</v>
      </c>
      <c r="U452" s="38">
        <f t="shared" si="95"/>
        <v>4370.5799999999981</v>
      </c>
      <c r="V452" s="40">
        <f t="shared" si="96"/>
        <v>0.1666666666666666</v>
      </c>
      <c r="W452" s="38">
        <f t="shared" si="97"/>
        <v>1949.5799999999981</v>
      </c>
      <c r="X452" s="40">
        <f t="shared" si="98"/>
        <v>7.4344823799129559E-2</v>
      </c>
      <c r="Y452" s="18">
        <f t="shared" si="99"/>
        <v>347</v>
      </c>
      <c r="Z452" s="18">
        <f t="shared" si="100"/>
        <v>344</v>
      </c>
      <c r="AA452" s="18">
        <f t="shared" si="101"/>
        <v>364</v>
      </c>
    </row>
    <row r="453" spans="1:27" x14ac:dyDescent="0.25">
      <c r="A453" s="18" t="str">
        <f t="shared" si="102"/>
        <v>Ray McDermott</v>
      </c>
      <c r="B453" s="18">
        <f t="shared" si="103"/>
        <v>6</v>
      </c>
      <c r="C453" s="18" t="str">
        <f t="shared" si="104"/>
        <v>2022Ray McDermott6</v>
      </c>
      <c r="D453" s="12">
        <v>2022</v>
      </c>
      <c r="E453" t="s">
        <v>413</v>
      </c>
      <c r="F453">
        <v>263517</v>
      </c>
      <c r="G453" t="s">
        <v>24</v>
      </c>
      <c r="H453" s="15">
        <v>3</v>
      </c>
      <c r="I453" s="15">
        <v>1</v>
      </c>
      <c r="J453" t="s">
        <v>2</v>
      </c>
      <c r="K453" t="s">
        <v>3</v>
      </c>
      <c r="L453" s="6">
        <v>41</v>
      </c>
      <c r="M453" s="6">
        <v>102</v>
      </c>
      <c r="N453" s="6">
        <v>378</v>
      </c>
      <c r="O453" s="1">
        <v>15593.88</v>
      </c>
      <c r="P453" s="1">
        <v>12994.9</v>
      </c>
      <c r="Q453" s="1">
        <v>1473.6</v>
      </c>
      <c r="R453" s="38">
        <f t="shared" si="92"/>
        <v>380.33853658536583</v>
      </c>
      <c r="S453" s="39">
        <f t="shared" si="93"/>
        <v>2.4878048780487805</v>
      </c>
      <c r="T453" s="39">
        <f t="shared" si="94"/>
        <v>3.7058823529411766</v>
      </c>
      <c r="U453" s="38">
        <f t="shared" si="95"/>
        <v>2598.9799999999996</v>
      </c>
      <c r="V453" s="40">
        <f t="shared" si="96"/>
        <v>0.16666666666666666</v>
      </c>
      <c r="W453" s="38">
        <f t="shared" si="97"/>
        <v>1125.3799999999997</v>
      </c>
      <c r="X453" s="40">
        <f t="shared" si="98"/>
        <v>7.2168055673123024E-2</v>
      </c>
      <c r="Y453" s="18">
        <f t="shared" si="99"/>
        <v>428</v>
      </c>
      <c r="Z453" s="18">
        <f t="shared" si="100"/>
        <v>480</v>
      </c>
      <c r="AA453" s="18">
        <f t="shared" si="101"/>
        <v>472</v>
      </c>
    </row>
    <row r="454" spans="1:27" x14ac:dyDescent="0.25">
      <c r="A454" s="18" t="str">
        <f t="shared" si="102"/>
        <v>Ray McDermott</v>
      </c>
      <c r="B454" s="18">
        <f t="shared" si="103"/>
        <v>7</v>
      </c>
      <c r="C454" s="18" t="str">
        <f t="shared" si="104"/>
        <v>2022Ray McDermott7</v>
      </c>
      <c r="D454" s="12">
        <v>2022</v>
      </c>
      <c r="E454" t="s">
        <v>413</v>
      </c>
      <c r="F454">
        <v>688564</v>
      </c>
      <c r="G454" t="s">
        <v>176</v>
      </c>
      <c r="H454" s="15">
        <v>3</v>
      </c>
      <c r="I454" s="15">
        <v>4</v>
      </c>
      <c r="J454" t="s">
        <v>2</v>
      </c>
      <c r="K454" t="s">
        <v>10</v>
      </c>
      <c r="L454" s="6">
        <v>57</v>
      </c>
      <c r="M454" s="6">
        <v>111</v>
      </c>
      <c r="N454" s="6">
        <v>315</v>
      </c>
      <c r="O454" s="1">
        <v>11325.102000000001</v>
      </c>
      <c r="P454" s="1">
        <v>9934.2999999999993</v>
      </c>
      <c r="Q454" s="1">
        <v>2014.2</v>
      </c>
      <c r="R454" s="38">
        <f t="shared" si="92"/>
        <v>198.68600000000001</v>
      </c>
      <c r="S454" s="39">
        <f t="shared" si="93"/>
        <v>1.9473684210526316</v>
      </c>
      <c r="T454" s="39">
        <f t="shared" si="94"/>
        <v>2.8378378378378377</v>
      </c>
      <c r="U454" s="38">
        <f t="shared" si="95"/>
        <v>1390.8020000000015</v>
      </c>
      <c r="V454" s="40">
        <f t="shared" si="96"/>
        <v>0.12280701754385977</v>
      </c>
      <c r="W454" s="38">
        <f t="shared" si="97"/>
        <v>-623.39799999999855</v>
      </c>
      <c r="X454" s="40">
        <f t="shared" si="98"/>
        <v>-5.5045685239744284E-2</v>
      </c>
      <c r="Y454" s="18">
        <f t="shared" si="99"/>
        <v>498</v>
      </c>
      <c r="Z454" s="18">
        <f t="shared" si="100"/>
        <v>645</v>
      </c>
      <c r="AA454" s="18">
        <f t="shared" si="101"/>
        <v>940</v>
      </c>
    </row>
    <row r="455" spans="1:27" x14ac:dyDescent="0.25">
      <c r="A455" s="18" t="str">
        <f t="shared" si="102"/>
        <v>Ray McDermott</v>
      </c>
      <c r="B455" s="18">
        <f t="shared" si="103"/>
        <v>8</v>
      </c>
      <c r="C455" s="18" t="str">
        <f t="shared" si="104"/>
        <v>2022Ray McDermott8</v>
      </c>
      <c r="D455" s="12">
        <v>2022</v>
      </c>
      <c r="E455" t="s">
        <v>413</v>
      </c>
      <c r="F455">
        <v>791348</v>
      </c>
      <c r="G455" t="s">
        <v>220</v>
      </c>
      <c r="H455" s="15">
        <v>3</v>
      </c>
      <c r="I455" s="15">
        <v>3</v>
      </c>
      <c r="J455" t="s">
        <v>9</v>
      </c>
      <c r="K455" t="s">
        <v>10</v>
      </c>
      <c r="L455" s="6">
        <v>31</v>
      </c>
      <c r="M455" s="6">
        <v>120</v>
      </c>
      <c r="N455" s="6">
        <v>282</v>
      </c>
      <c r="O455" s="1">
        <v>9588.3696</v>
      </c>
      <c r="P455" s="1">
        <v>7092.95</v>
      </c>
      <c r="Q455" s="1">
        <v>1165.2</v>
      </c>
      <c r="R455" s="38">
        <f t="shared" si="92"/>
        <v>309.30224516129033</v>
      </c>
      <c r="S455" s="39">
        <f t="shared" si="93"/>
        <v>3.870967741935484</v>
      </c>
      <c r="T455" s="39">
        <f t="shared" si="94"/>
        <v>2.35</v>
      </c>
      <c r="U455" s="38">
        <f t="shared" si="95"/>
        <v>2495.4196000000002</v>
      </c>
      <c r="V455" s="40">
        <f t="shared" si="96"/>
        <v>0.26025484040581831</v>
      </c>
      <c r="W455" s="38">
        <f t="shared" si="97"/>
        <v>1330.2196000000001</v>
      </c>
      <c r="X455" s="40">
        <f t="shared" si="98"/>
        <v>0.13873261623123082</v>
      </c>
      <c r="Y455" s="18">
        <f t="shared" si="99"/>
        <v>548</v>
      </c>
      <c r="Z455" s="18">
        <f t="shared" si="100"/>
        <v>488</v>
      </c>
      <c r="AA455" s="18">
        <f t="shared" si="101"/>
        <v>435</v>
      </c>
    </row>
    <row r="456" spans="1:27" x14ac:dyDescent="0.25">
      <c r="A456" s="18" t="str">
        <f t="shared" si="102"/>
        <v>Ray McDermott</v>
      </c>
      <c r="B456" s="18">
        <f t="shared" si="103"/>
        <v>9</v>
      </c>
      <c r="C456" s="18" t="str">
        <f t="shared" si="104"/>
        <v>2022Ray McDermott9</v>
      </c>
      <c r="D456" s="12">
        <v>2022</v>
      </c>
      <c r="E456" t="s">
        <v>413</v>
      </c>
      <c r="F456">
        <v>335207</v>
      </c>
      <c r="G456" t="s">
        <v>25</v>
      </c>
      <c r="H456" s="15">
        <v>3</v>
      </c>
      <c r="I456" s="15">
        <v>5</v>
      </c>
      <c r="J456" t="s">
        <v>2</v>
      </c>
      <c r="K456" t="s">
        <v>10</v>
      </c>
      <c r="L456" s="6">
        <v>26</v>
      </c>
      <c r="M456" s="6">
        <v>65</v>
      </c>
      <c r="N456" s="6">
        <v>193</v>
      </c>
      <c r="O456" s="1">
        <v>8570.64</v>
      </c>
      <c r="P456" s="1">
        <v>7142.2</v>
      </c>
      <c r="Q456" s="1">
        <v>935.4</v>
      </c>
      <c r="R456" s="38">
        <f t="shared" si="92"/>
        <v>329.64</v>
      </c>
      <c r="S456" s="39">
        <f t="shared" si="93"/>
        <v>2.5</v>
      </c>
      <c r="T456" s="39">
        <f t="shared" si="94"/>
        <v>2.9692307692307693</v>
      </c>
      <c r="U456" s="38">
        <f t="shared" si="95"/>
        <v>1428.4399999999996</v>
      </c>
      <c r="V456" s="40">
        <f t="shared" si="96"/>
        <v>0.16666666666666663</v>
      </c>
      <c r="W456" s="38">
        <f t="shared" si="97"/>
        <v>493.03999999999962</v>
      </c>
      <c r="X456" s="40">
        <f t="shared" si="98"/>
        <v>5.7526625782905322E-2</v>
      </c>
      <c r="Y456" s="18">
        <f t="shared" si="99"/>
        <v>597</v>
      </c>
      <c r="Z456" s="18">
        <f t="shared" si="100"/>
        <v>641</v>
      </c>
      <c r="AA456" s="18">
        <f t="shared" si="101"/>
        <v>617</v>
      </c>
    </row>
    <row r="457" spans="1:27" x14ac:dyDescent="0.25">
      <c r="A457" s="18" t="str">
        <f t="shared" si="102"/>
        <v>Ray McDermott</v>
      </c>
      <c r="B457" s="18">
        <f t="shared" si="103"/>
        <v>10</v>
      </c>
      <c r="C457" s="18" t="str">
        <f t="shared" si="104"/>
        <v>2022Ray McDermott10</v>
      </c>
      <c r="D457" s="12">
        <v>2022</v>
      </c>
      <c r="E457" t="s">
        <v>413</v>
      </c>
      <c r="F457">
        <v>329101</v>
      </c>
      <c r="G457" t="s">
        <v>82</v>
      </c>
      <c r="H457" s="15">
        <v>3</v>
      </c>
      <c r="I457" s="15">
        <v>3</v>
      </c>
      <c r="J457" t="s">
        <v>2</v>
      </c>
      <c r="K457" t="s">
        <v>10</v>
      </c>
      <c r="L457" s="6">
        <v>17</v>
      </c>
      <c r="M457" s="6">
        <v>26</v>
      </c>
      <c r="N457" s="6">
        <v>48</v>
      </c>
      <c r="O457" s="1">
        <v>2417.2159999999999</v>
      </c>
      <c r="P457" s="1">
        <v>1705.25</v>
      </c>
      <c r="Q457" s="1">
        <v>592.20000000000005</v>
      </c>
      <c r="R457" s="38">
        <f t="shared" si="92"/>
        <v>142.18917647058822</v>
      </c>
      <c r="S457" s="39">
        <f t="shared" si="93"/>
        <v>1.5294117647058822</v>
      </c>
      <c r="T457" s="39">
        <f t="shared" si="94"/>
        <v>1.8461538461538463</v>
      </c>
      <c r="U457" s="38">
        <f t="shared" si="95"/>
        <v>711.96599999999989</v>
      </c>
      <c r="V457" s="40">
        <f t="shared" si="96"/>
        <v>0.29453966877598026</v>
      </c>
      <c r="W457" s="38">
        <f t="shared" si="97"/>
        <v>119.76599999999985</v>
      </c>
      <c r="X457" s="40">
        <f t="shared" si="98"/>
        <v>4.9547082263231693E-2</v>
      </c>
      <c r="Y457" s="18">
        <f t="shared" si="99"/>
        <v>862</v>
      </c>
      <c r="Z457" s="18">
        <f t="shared" si="100"/>
        <v>791</v>
      </c>
      <c r="AA457" s="18">
        <f t="shared" si="101"/>
        <v>762</v>
      </c>
    </row>
    <row r="458" spans="1:27" x14ac:dyDescent="0.25">
      <c r="A458" s="18" t="str">
        <f t="shared" si="102"/>
        <v>Rebecca Jimenez</v>
      </c>
      <c r="B458" s="18">
        <f t="shared" si="103"/>
        <v>1</v>
      </c>
      <c r="C458" s="18" t="str">
        <f t="shared" si="104"/>
        <v>2022Rebecca Jimenez1</v>
      </c>
      <c r="D458" s="12">
        <v>2022</v>
      </c>
      <c r="E458" t="s">
        <v>401</v>
      </c>
      <c r="F458">
        <v>116138</v>
      </c>
      <c r="G458" t="s">
        <v>39</v>
      </c>
      <c r="H458" s="15">
        <v>3</v>
      </c>
      <c r="I458" s="15">
        <v>5</v>
      </c>
      <c r="J458" t="s">
        <v>2</v>
      </c>
      <c r="K458" t="s">
        <v>6</v>
      </c>
      <c r="L458" s="6">
        <v>250</v>
      </c>
      <c r="M458" s="6">
        <v>907</v>
      </c>
      <c r="N458" s="6">
        <v>4369</v>
      </c>
      <c r="O458" s="1">
        <v>162632.00099999999</v>
      </c>
      <c r="P458" s="1">
        <v>142659.65</v>
      </c>
      <c r="Q458" s="1">
        <v>9321</v>
      </c>
      <c r="R458" s="38">
        <f t="shared" si="92"/>
        <v>650.52800400000001</v>
      </c>
      <c r="S458" s="39">
        <f t="shared" si="93"/>
        <v>3.6280000000000001</v>
      </c>
      <c r="T458" s="39">
        <f t="shared" si="94"/>
        <v>4.8169790518191844</v>
      </c>
      <c r="U458" s="38">
        <f t="shared" si="95"/>
        <v>19972.350999999995</v>
      </c>
      <c r="V458" s="40">
        <f t="shared" si="96"/>
        <v>0.12280701754385963</v>
      </c>
      <c r="W458" s="38">
        <f t="shared" si="97"/>
        <v>10651.350999999995</v>
      </c>
      <c r="X458" s="40">
        <f t="shared" si="98"/>
        <v>6.5493574047582409E-2</v>
      </c>
      <c r="Y458" s="18">
        <f t="shared" si="99"/>
        <v>45</v>
      </c>
      <c r="Z458" s="18">
        <f t="shared" si="100"/>
        <v>48</v>
      </c>
      <c r="AA458" s="18">
        <f t="shared" si="101"/>
        <v>71</v>
      </c>
    </row>
    <row r="459" spans="1:27" x14ac:dyDescent="0.25">
      <c r="A459" s="18" t="str">
        <f t="shared" si="102"/>
        <v>Rebecca Jimenez</v>
      </c>
      <c r="B459" s="18">
        <f t="shared" si="103"/>
        <v>2</v>
      </c>
      <c r="C459" s="18" t="str">
        <f t="shared" si="104"/>
        <v>2022Rebecca Jimenez2</v>
      </c>
      <c r="D459" s="12">
        <v>2022</v>
      </c>
      <c r="E459" t="s">
        <v>401</v>
      </c>
      <c r="F459">
        <v>123654</v>
      </c>
      <c r="G459" t="s">
        <v>282</v>
      </c>
      <c r="H459" s="15">
        <v>3</v>
      </c>
      <c r="I459" s="15">
        <v>3</v>
      </c>
      <c r="J459" t="s">
        <v>9</v>
      </c>
      <c r="K459" t="s">
        <v>6</v>
      </c>
      <c r="L459" s="6">
        <v>211</v>
      </c>
      <c r="M459" s="6">
        <v>706</v>
      </c>
      <c r="N459" s="6">
        <v>3876</v>
      </c>
      <c r="O459" s="1">
        <v>152027.356</v>
      </c>
      <c r="P459" s="1">
        <v>118993.8</v>
      </c>
      <c r="Q459" s="1">
        <v>7796.4</v>
      </c>
      <c r="R459" s="38">
        <f t="shared" si="92"/>
        <v>720.50879620853084</v>
      </c>
      <c r="S459" s="39">
        <f t="shared" si="93"/>
        <v>3.3459715639810428</v>
      </c>
      <c r="T459" s="39">
        <f t="shared" si="94"/>
        <v>5.4900849858356944</v>
      </c>
      <c r="U459" s="38">
        <f t="shared" si="95"/>
        <v>33033.555999999997</v>
      </c>
      <c r="V459" s="40">
        <f t="shared" si="96"/>
        <v>0.21728692038819644</v>
      </c>
      <c r="W459" s="38">
        <f t="shared" si="97"/>
        <v>25237.155999999995</v>
      </c>
      <c r="X459" s="40">
        <f t="shared" si="98"/>
        <v>0.16600404469311428</v>
      </c>
      <c r="Y459" s="18">
        <f t="shared" si="99"/>
        <v>53</v>
      </c>
      <c r="Z459" s="18">
        <f t="shared" si="100"/>
        <v>18</v>
      </c>
      <c r="AA459" s="18">
        <f t="shared" si="101"/>
        <v>22</v>
      </c>
    </row>
    <row r="460" spans="1:27" x14ac:dyDescent="0.25">
      <c r="A460" s="18" t="str">
        <f t="shared" si="102"/>
        <v>Rebecca Jimenez</v>
      </c>
      <c r="B460" s="18">
        <f t="shared" si="103"/>
        <v>3</v>
      </c>
      <c r="C460" s="18" t="str">
        <f t="shared" si="104"/>
        <v>2022Rebecca Jimenez3</v>
      </c>
      <c r="D460" s="12">
        <v>2022</v>
      </c>
      <c r="E460" t="s">
        <v>401</v>
      </c>
      <c r="F460">
        <v>676623</v>
      </c>
      <c r="G460" t="s">
        <v>274</v>
      </c>
      <c r="H460" s="15">
        <v>3</v>
      </c>
      <c r="I460" s="15">
        <v>3</v>
      </c>
      <c r="J460" t="s">
        <v>2</v>
      </c>
      <c r="K460" t="s">
        <v>4</v>
      </c>
      <c r="L460" s="6">
        <v>226</v>
      </c>
      <c r="M460" s="6">
        <v>419</v>
      </c>
      <c r="N460" s="6">
        <v>2617</v>
      </c>
      <c r="O460" s="1">
        <v>95234.232000000004</v>
      </c>
      <c r="P460" s="1">
        <v>83538.8</v>
      </c>
      <c r="Q460" s="1">
        <v>7958.3999999999696</v>
      </c>
      <c r="R460" s="38">
        <f t="shared" si="92"/>
        <v>421.39040707964602</v>
      </c>
      <c r="S460" s="39">
        <f t="shared" si="93"/>
        <v>1.8539823008849559</v>
      </c>
      <c r="T460" s="39">
        <f t="shared" si="94"/>
        <v>6.2458233890214796</v>
      </c>
      <c r="U460" s="38">
        <f t="shared" si="95"/>
        <v>11695.432000000001</v>
      </c>
      <c r="V460" s="40">
        <f t="shared" si="96"/>
        <v>0.12280701754385966</v>
      </c>
      <c r="W460" s="38">
        <f t="shared" si="97"/>
        <v>3737.0320000000311</v>
      </c>
      <c r="X460" s="40">
        <f t="shared" si="98"/>
        <v>3.9240427748711525E-2</v>
      </c>
      <c r="Y460" s="18">
        <f t="shared" si="99"/>
        <v>105</v>
      </c>
      <c r="Z460" s="18">
        <f t="shared" si="100"/>
        <v>119</v>
      </c>
      <c r="AA460" s="18">
        <f t="shared" si="101"/>
        <v>231</v>
      </c>
    </row>
    <row r="461" spans="1:27" x14ac:dyDescent="0.25">
      <c r="A461" s="18" t="str">
        <f t="shared" si="102"/>
        <v>Rebecca Jimenez</v>
      </c>
      <c r="B461" s="18">
        <f t="shared" si="103"/>
        <v>4</v>
      </c>
      <c r="C461" s="18" t="str">
        <f t="shared" si="104"/>
        <v>2022Rebecca Jimenez4</v>
      </c>
      <c r="D461" s="12">
        <v>2022</v>
      </c>
      <c r="E461" t="s">
        <v>401</v>
      </c>
      <c r="F461">
        <v>206200</v>
      </c>
      <c r="G461" t="s">
        <v>346</v>
      </c>
      <c r="H461" s="15">
        <v>3</v>
      </c>
      <c r="I461" s="15">
        <v>3</v>
      </c>
      <c r="J461" t="s">
        <v>9</v>
      </c>
      <c r="K461" t="s">
        <v>4</v>
      </c>
      <c r="L461" s="6">
        <v>64</v>
      </c>
      <c r="M461" s="6">
        <v>481</v>
      </c>
      <c r="N461" s="6">
        <v>2181</v>
      </c>
      <c r="O461" s="1">
        <v>77080.313999999998</v>
      </c>
      <c r="P461" s="1">
        <v>68391.95</v>
      </c>
      <c r="Q461" s="1">
        <v>2659.2</v>
      </c>
      <c r="R461" s="38">
        <f t="shared" si="92"/>
        <v>1204.37990625</v>
      </c>
      <c r="S461" s="39">
        <f t="shared" si="93"/>
        <v>7.515625</v>
      </c>
      <c r="T461" s="39">
        <f t="shared" si="94"/>
        <v>4.5343035343035343</v>
      </c>
      <c r="U461" s="38">
        <f t="shared" si="95"/>
        <v>8688.3640000000014</v>
      </c>
      <c r="V461" s="40">
        <f t="shared" si="96"/>
        <v>0.11271832649773587</v>
      </c>
      <c r="W461" s="38">
        <f t="shared" si="97"/>
        <v>6029.1640000000016</v>
      </c>
      <c r="X461" s="40">
        <f t="shared" si="98"/>
        <v>7.8219245448325522E-2</v>
      </c>
      <c r="Y461" s="18">
        <f t="shared" si="99"/>
        <v>140</v>
      </c>
      <c r="Z461" s="18">
        <f t="shared" si="100"/>
        <v>182</v>
      </c>
      <c r="AA461" s="18">
        <f t="shared" si="101"/>
        <v>149</v>
      </c>
    </row>
    <row r="462" spans="1:27" x14ac:dyDescent="0.25">
      <c r="A462" s="18" t="str">
        <f t="shared" si="102"/>
        <v>Rebecca Jimenez</v>
      </c>
      <c r="B462" s="18">
        <f t="shared" si="103"/>
        <v>5</v>
      </c>
      <c r="C462" s="18" t="str">
        <f t="shared" si="104"/>
        <v>2022Rebecca Jimenez5</v>
      </c>
      <c r="D462" s="12">
        <v>2022</v>
      </c>
      <c r="E462" t="s">
        <v>401</v>
      </c>
      <c r="F462">
        <v>316008</v>
      </c>
      <c r="G462" t="s">
        <v>104</v>
      </c>
      <c r="H462" s="15">
        <v>3</v>
      </c>
      <c r="I462" s="15">
        <v>1</v>
      </c>
      <c r="J462" t="s">
        <v>2</v>
      </c>
      <c r="K462" t="s">
        <v>3</v>
      </c>
      <c r="L462" s="6">
        <v>70</v>
      </c>
      <c r="M462" s="6">
        <v>303</v>
      </c>
      <c r="N462" s="6">
        <v>1668</v>
      </c>
      <c r="O462" s="1">
        <v>61998.614999999998</v>
      </c>
      <c r="P462" s="1">
        <v>54384.75</v>
      </c>
      <c r="Q462" s="1">
        <v>2667</v>
      </c>
      <c r="R462" s="38">
        <f t="shared" si="92"/>
        <v>885.69449999999995</v>
      </c>
      <c r="S462" s="39">
        <f t="shared" si="93"/>
        <v>4.3285714285714283</v>
      </c>
      <c r="T462" s="39">
        <f t="shared" si="94"/>
        <v>5.5049504950495045</v>
      </c>
      <c r="U462" s="38">
        <f t="shared" si="95"/>
        <v>7613.864999999998</v>
      </c>
      <c r="V462" s="40">
        <f t="shared" si="96"/>
        <v>0.12280701754385961</v>
      </c>
      <c r="W462" s="38">
        <f t="shared" si="97"/>
        <v>4946.864999999998</v>
      </c>
      <c r="X462" s="40">
        <f t="shared" si="98"/>
        <v>7.9789927565317359E-2</v>
      </c>
      <c r="Y462" s="18">
        <f t="shared" si="99"/>
        <v>183</v>
      </c>
      <c r="Z462" s="18">
        <f t="shared" si="100"/>
        <v>209</v>
      </c>
      <c r="AA462" s="18">
        <f t="shared" si="101"/>
        <v>187</v>
      </c>
    </row>
    <row r="463" spans="1:27" x14ac:dyDescent="0.25">
      <c r="A463" s="18" t="str">
        <f t="shared" si="102"/>
        <v>Ronnie Estrada</v>
      </c>
      <c r="B463" s="18">
        <f t="shared" si="103"/>
        <v>1</v>
      </c>
      <c r="C463" s="18" t="str">
        <f t="shared" si="104"/>
        <v>2022Ronnie Estrada1</v>
      </c>
      <c r="D463" s="12">
        <v>2022</v>
      </c>
      <c r="E463" t="s">
        <v>397</v>
      </c>
      <c r="F463">
        <v>794144</v>
      </c>
      <c r="G463" t="s">
        <v>222</v>
      </c>
      <c r="H463" s="15">
        <v>6</v>
      </c>
      <c r="I463" s="15">
        <v>6</v>
      </c>
      <c r="J463" t="s">
        <v>9</v>
      </c>
      <c r="K463" t="s">
        <v>3</v>
      </c>
      <c r="L463" s="6">
        <v>105</v>
      </c>
      <c r="M463" s="6">
        <v>369</v>
      </c>
      <c r="N463" s="6">
        <v>1452</v>
      </c>
      <c r="O463" s="1">
        <v>54441.599999999999</v>
      </c>
      <c r="P463" s="1">
        <v>45368</v>
      </c>
      <c r="Q463" s="1">
        <v>4134.3900000000003</v>
      </c>
      <c r="R463" s="38">
        <f t="shared" si="92"/>
        <v>518.49142857142851</v>
      </c>
      <c r="S463" s="39">
        <f t="shared" si="93"/>
        <v>3.5142857142857142</v>
      </c>
      <c r="T463" s="39">
        <f t="shared" si="94"/>
        <v>3.934959349593496</v>
      </c>
      <c r="U463" s="38">
        <f t="shared" si="95"/>
        <v>9073.5999999999985</v>
      </c>
      <c r="V463" s="40">
        <f t="shared" si="96"/>
        <v>0.16666666666666666</v>
      </c>
      <c r="W463" s="38">
        <f t="shared" si="97"/>
        <v>4939.2099999999982</v>
      </c>
      <c r="X463" s="40">
        <f t="shared" si="98"/>
        <v>9.0724923587844564E-2</v>
      </c>
      <c r="Y463" s="18">
        <f t="shared" si="99"/>
        <v>220</v>
      </c>
      <c r="Z463" s="18">
        <f t="shared" si="100"/>
        <v>169</v>
      </c>
      <c r="AA463" s="18">
        <f t="shared" si="101"/>
        <v>188</v>
      </c>
    </row>
    <row r="464" spans="1:27" x14ac:dyDescent="0.25">
      <c r="A464" s="18" t="str">
        <f t="shared" si="102"/>
        <v>Ronnie Estrada</v>
      </c>
      <c r="B464" s="18">
        <f t="shared" si="103"/>
        <v>2</v>
      </c>
      <c r="C464" s="18" t="str">
        <f t="shared" si="104"/>
        <v>2022Ronnie Estrada2</v>
      </c>
      <c r="D464" s="12">
        <v>2022</v>
      </c>
      <c r="E464" t="s">
        <v>397</v>
      </c>
      <c r="F464">
        <v>576838</v>
      </c>
      <c r="G464" t="s">
        <v>149</v>
      </c>
      <c r="H464" s="15">
        <v>6</v>
      </c>
      <c r="I464" s="15">
        <v>6</v>
      </c>
      <c r="J464" t="s">
        <v>9</v>
      </c>
      <c r="K464" t="s">
        <v>3</v>
      </c>
      <c r="L464" s="6">
        <v>89</v>
      </c>
      <c r="M464" s="6">
        <v>310</v>
      </c>
      <c r="N464" s="6">
        <v>1354</v>
      </c>
      <c r="O464" s="1">
        <v>53401.26</v>
      </c>
      <c r="P464" s="1">
        <v>44501.05</v>
      </c>
      <c r="Q464" s="1">
        <v>3499.4</v>
      </c>
      <c r="R464" s="38">
        <f t="shared" si="92"/>
        <v>600.01415730337078</v>
      </c>
      <c r="S464" s="39">
        <f t="shared" si="93"/>
        <v>3.4831460674157304</v>
      </c>
      <c r="T464" s="39">
        <f t="shared" si="94"/>
        <v>4.3677419354838714</v>
      </c>
      <c r="U464" s="38">
        <f t="shared" si="95"/>
        <v>8900.2099999999991</v>
      </c>
      <c r="V464" s="40">
        <f t="shared" si="96"/>
        <v>0.16666666666666666</v>
      </c>
      <c r="W464" s="38">
        <f t="shared" si="97"/>
        <v>5400.8099999999995</v>
      </c>
      <c r="X464" s="40">
        <f t="shared" si="98"/>
        <v>0.10113637768097605</v>
      </c>
      <c r="Y464" s="18">
        <f t="shared" si="99"/>
        <v>224</v>
      </c>
      <c r="Z464" s="18">
        <f t="shared" si="100"/>
        <v>176</v>
      </c>
      <c r="AA464" s="18">
        <f t="shared" si="101"/>
        <v>172</v>
      </c>
    </row>
    <row r="465" spans="1:27" x14ac:dyDescent="0.25">
      <c r="A465" s="18" t="str">
        <f t="shared" si="102"/>
        <v>Ronnie Estrada</v>
      </c>
      <c r="B465" s="18">
        <f t="shared" si="103"/>
        <v>3</v>
      </c>
      <c r="C465" s="18" t="str">
        <f t="shared" si="104"/>
        <v>2022Ronnie Estrada3</v>
      </c>
      <c r="D465" s="12">
        <v>2022</v>
      </c>
      <c r="E465" t="s">
        <v>397</v>
      </c>
      <c r="F465">
        <v>913384</v>
      </c>
      <c r="G465" t="s">
        <v>254</v>
      </c>
      <c r="H465" s="15">
        <v>6</v>
      </c>
      <c r="I465" s="15">
        <v>3</v>
      </c>
      <c r="J465" t="s">
        <v>2</v>
      </c>
      <c r="K465" t="s">
        <v>3</v>
      </c>
      <c r="L465" s="6">
        <v>94</v>
      </c>
      <c r="M465" s="6">
        <v>315</v>
      </c>
      <c r="N465" s="6">
        <v>1049</v>
      </c>
      <c r="O465" s="1">
        <v>53241.207999999999</v>
      </c>
      <c r="P465" s="1">
        <v>34099.699999999997</v>
      </c>
      <c r="Q465" s="1">
        <v>3681.27</v>
      </c>
      <c r="R465" s="38">
        <f t="shared" si="92"/>
        <v>566.39582978723399</v>
      </c>
      <c r="S465" s="39">
        <f t="shared" si="93"/>
        <v>3.3510638297872339</v>
      </c>
      <c r="T465" s="39">
        <f t="shared" si="94"/>
        <v>3.3301587301587303</v>
      </c>
      <c r="U465" s="38">
        <f t="shared" si="95"/>
        <v>19141.508000000002</v>
      </c>
      <c r="V465" s="40">
        <f t="shared" si="96"/>
        <v>0.35952429929839314</v>
      </c>
      <c r="W465" s="38">
        <f t="shared" si="97"/>
        <v>15460.238000000001</v>
      </c>
      <c r="X465" s="40">
        <f t="shared" si="98"/>
        <v>0.29038105221053589</v>
      </c>
      <c r="Y465" s="18">
        <f t="shared" si="99"/>
        <v>228</v>
      </c>
      <c r="Z465" s="18">
        <f t="shared" si="100"/>
        <v>50</v>
      </c>
      <c r="AA465" s="18">
        <f t="shared" si="101"/>
        <v>42</v>
      </c>
    </row>
    <row r="466" spans="1:27" x14ac:dyDescent="0.25">
      <c r="A466" s="18" t="str">
        <f t="shared" si="102"/>
        <v>Ronnie Estrada</v>
      </c>
      <c r="B466" s="18">
        <f t="shared" si="103"/>
        <v>4</v>
      </c>
      <c r="C466" s="18" t="str">
        <f t="shared" si="104"/>
        <v>2022Ronnie Estrada4</v>
      </c>
      <c r="D466" s="12">
        <v>2022</v>
      </c>
      <c r="E466" t="s">
        <v>397</v>
      </c>
      <c r="F466">
        <v>143836</v>
      </c>
      <c r="G466" t="s">
        <v>87</v>
      </c>
      <c r="H466" s="15">
        <v>6</v>
      </c>
      <c r="I466" s="15">
        <v>2</v>
      </c>
      <c r="J466" t="s">
        <v>2</v>
      </c>
      <c r="K466" t="s">
        <v>3</v>
      </c>
      <c r="L466" s="6">
        <v>112</v>
      </c>
      <c r="M466" s="6">
        <v>298</v>
      </c>
      <c r="N466" s="6">
        <v>1235</v>
      </c>
      <c r="O466" s="1">
        <v>49381.68</v>
      </c>
      <c r="P466" s="1">
        <v>41151.4</v>
      </c>
      <c r="Q466" s="1">
        <v>4288.16</v>
      </c>
      <c r="R466" s="38">
        <f t="shared" si="92"/>
        <v>440.90785714285715</v>
      </c>
      <c r="S466" s="39">
        <f t="shared" si="93"/>
        <v>2.6607142857142856</v>
      </c>
      <c r="T466" s="39">
        <f t="shared" si="94"/>
        <v>4.1442953020134228</v>
      </c>
      <c r="U466" s="38">
        <f t="shared" si="95"/>
        <v>8230.2799999999988</v>
      </c>
      <c r="V466" s="40">
        <f t="shared" si="96"/>
        <v>0.16666666666666663</v>
      </c>
      <c r="W466" s="38">
        <f t="shared" si="97"/>
        <v>3942.119999999999</v>
      </c>
      <c r="X466" s="40">
        <f t="shared" si="98"/>
        <v>7.9829604825109216E-2</v>
      </c>
      <c r="Y466" s="18">
        <f t="shared" si="99"/>
        <v>240</v>
      </c>
      <c r="Z466" s="18">
        <f t="shared" si="100"/>
        <v>190</v>
      </c>
      <c r="AA466" s="18">
        <f t="shared" si="101"/>
        <v>220</v>
      </c>
    </row>
    <row r="467" spans="1:27" x14ac:dyDescent="0.25">
      <c r="A467" s="18" t="str">
        <f t="shared" si="102"/>
        <v>Ronnie Estrada</v>
      </c>
      <c r="B467" s="18">
        <f t="shared" si="103"/>
        <v>5</v>
      </c>
      <c r="C467" s="18" t="str">
        <f t="shared" si="104"/>
        <v>2022Ronnie Estrada5</v>
      </c>
      <c r="D467" s="12">
        <v>2022</v>
      </c>
      <c r="E467" t="s">
        <v>397</v>
      </c>
      <c r="F467">
        <v>463072</v>
      </c>
      <c r="G467" t="s">
        <v>118</v>
      </c>
      <c r="H467" s="15">
        <v>6</v>
      </c>
      <c r="I467" s="15">
        <v>6</v>
      </c>
      <c r="J467" t="s">
        <v>9</v>
      </c>
      <c r="K467" t="s">
        <v>3</v>
      </c>
      <c r="L467" s="6">
        <v>84</v>
      </c>
      <c r="M467" s="6">
        <v>291</v>
      </c>
      <c r="N467" s="6">
        <v>1093</v>
      </c>
      <c r="O467" s="1">
        <v>49227.890399999997</v>
      </c>
      <c r="P467" s="1">
        <v>35376.949999999997</v>
      </c>
      <c r="Q467" s="1">
        <v>3300.03</v>
      </c>
      <c r="R467" s="38">
        <f t="shared" si="92"/>
        <v>586.04631428571429</v>
      </c>
      <c r="S467" s="39">
        <f t="shared" si="93"/>
        <v>3.4642857142857144</v>
      </c>
      <c r="T467" s="39">
        <f t="shared" si="94"/>
        <v>3.7560137457044673</v>
      </c>
      <c r="U467" s="38">
        <f t="shared" si="95"/>
        <v>13850.940399999999</v>
      </c>
      <c r="V467" s="40">
        <f t="shared" si="96"/>
        <v>0.28136367996789075</v>
      </c>
      <c r="W467" s="38">
        <f t="shared" si="97"/>
        <v>10550.910399999999</v>
      </c>
      <c r="X467" s="40">
        <f t="shared" si="98"/>
        <v>0.21432790059189699</v>
      </c>
      <c r="Y467" s="18">
        <f t="shared" si="99"/>
        <v>241</v>
      </c>
      <c r="Z467" s="18">
        <f t="shared" si="100"/>
        <v>88</v>
      </c>
      <c r="AA467" s="18">
        <f t="shared" si="101"/>
        <v>72</v>
      </c>
    </row>
    <row r="468" spans="1:27" x14ac:dyDescent="0.25">
      <c r="A468" s="18" t="str">
        <f t="shared" si="102"/>
        <v>Ronnie Estrada</v>
      </c>
      <c r="B468" s="18">
        <f t="shared" si="103"/>
        <v>6</v>
      </c>
      <c r="C468" s="18" t="str">
        <f t="shared" si="104"/>
        <v>2022Ronnie Estrada6</v>
      </c>
      <c r="D468" s="12">
        <v>2022</v>
      </c>
      <c r="E468" t="s">
        <v>397</v>
      </c>
      <c r="F468">
        <v>188132</v>
      </c>
      <c r="G468" t="s">
        <v>48</v>
      </c>
      <c r="H468" s="15">
        <v>6</v>
      </c>
      <c r="I468" s="15">
        <v>1</v>
      </c>
      <c r="J468" t="s">
        <v>2</v>
      </c>
      <c r="K468" t="s">
        <v>3</v>
      </c>
      <c r="L468" s="6">
        <v>125</v>
      </c>
      <c r="M468" s="6">
        <v>350</v>
      </c>
      <c r="N468" s="6">
        <v>1256</v>
      </c>
      <c r="O468" s="1">
        <v>46059.12</v>
      </c>
      <c r="P468" s="1">
        <v>38382.6</v>
      </c>
      <c r="Q468" s="1">
        <v>4808.16</v>
      </c>
      <c r="R468" s="38">
        <f t="shared" si="92"/>
        <v>368.47296</v>
      </c>
      <c r="S468" s="39">
        <f t="shared" si="93"/>
        <v>2.8</v>
      </c>
      <c r="T468" s="39">
        <f t="shared" si="94"/>
        <v>3.5885714285714285</v>
      </c>
      <c r="U468" s="38">
        <f t="shared" si="95"/>
        <v>7676.5200000000041</v>
      </c>
      <c r="V468" s="40">
        <f t="shared" si="96"/>
        <v>0.16666666666666674</v>
      </c>
      <c r="W468" s="38">
        <f t="shared" si="97"/>
        <v>2868.3600000000042</v>
      </c>
      <c r="X468" s="40">
        <f t="shared" si="98"/>
        <v>6.2275614471140654E-2</v>
      </c>
      <c r="Y468" s="18">
        <f t="shared" si="99"/>
        <v>251</v>
      </c>
      <c r="Z468" s="18">
        <f t="shared" si="100"/>
        <v>207</v>
      </c>
      <c r="AA468" s="18">
        <f t="shared" si="101"/>
        <v>292</v>
      </c>
    </row>
    <row r="469" spans="1:27" x14ac:dyDescent="0.25">
      <c r="A469" s="18" t="str">
        <f t="shared" si="102"/>
        <v>Ronnie Estrada</v>
      </c>
      <c r="B469" s="18">
        <f t="shared" si="103"/>
        <v>7</v>
      </c>
      <c r="C469" s="18" t="str">
        <f t="shared" si="104"/>
        <v>2022Ronnie Estrada7</v>
      </c>
      <c r="D469" s="12">
        <v>2022</v>
      </c>
      <c r="E469" t="s">
        <v>397</v>
      </c>
      <c r="F469">
        <v>794844</v>
      </c>
      <c r="G469" t="s">
        <v>223</v>
      </c>
      <c r="H469" s="15">
        <v>6</v>
      </c>
      <c r="I469" s="15">
        <v>6</v>
      </c>
      <c r="J469" t="s">
        <v>9</v>
      </c>
      <c r="K469" t="s">
        <v>3</v>
      </c>
      <c r="L469" s="6">
        <v>59</v>
      </c>
      <c r="M469" s="6">
        <v>154</v>
      </c>
      <c r="N469" s="6">
        <v>674</v>
      </c>
      <c r="O469" s="1">
        <v>26481.882000000001</v>
      </c>
      <c r="P469" s="1">
        <v>18980.8</v>
      </c>
      <c r="Q469" s="1">
        <v>2256.2600000000002</v>
      </c>
      <c r="R469" s="38">
        <f t="shared" si="92"/>
        <v>448.84545762711866</v>
      </c>
      <c r="S469" s="39">
        <f t="shared" si="93"/>
        <v>2.6101694915254239</v>
      </c>
      <c r="T469" s="39">
        <f t="shared" si="94"/>
        <v>4.3766233766233764</v>
      </c>
      <c r="U469" s="38">
        <f t="shared" si="95"/>
        <v>7501.0820000000022</v>
      </c>
      <c r="V469" s="40">
        <f t="shared" si="96"/>
        <v>0.28325335789956324</v>
      </c>
      <c r="W469" s="38">
        <f t="shared" si="97"/>
        <v>5244.8220000000019</v>
      </c>
      <c r="X469" s="40">
        <f t="shared" si="98"/>
        <v>0.19805321993353803</v>
      </c>
      <c r="Y469" s="18">
        <f t="shared" si="99"/>
        <v>343</v>
      </c>
      <c r="Z469" s="18">
        <f t="shared" si="100"/>
        <v>212</v>
      </c>
      <c r="AA469" s="18">
        <f t="shared" si="101"/>
        <v>179</v>
      </c>
    </row>
    <row r="470" spans="1:27" x14ac:dyDescent="0.25">
      <c r="A470" s="18" t="str">
        <f t="shared" si="102"/>
        <v>Ronnie Estrada</v>
      </c>
      <c r="B470" s="18">
        <f t="shared" si="103"/>
        <v>8</v>
      </c>
      <c r="C470" s="18" t="str">
        <f t="shared" si="104"/>
        <v>2022Ronnie Estrada8</v>
      </c>
      <c r="D470" s="12">
        <v>2022</v>
      </c>
      <c r="E470" t="s">
        <v>397</v>
      </c>
      <c r="F470">
        <v>981931</v>
      </c>
      <c r="G470" t="s">
        <v>385</v>
      </c>
      <c r="H470" s="15">
        <v>6</v>
      </c>
      <c r="I470" s="15">
        <v>6</v>
      </c>
      <c r="J470" t="s">
        <v>9</v>
      </c>
      <c r="K470" t="s">
        <v>3</v>
      </c>
      <c r="L470" s="6">
        <v>62</v>
      </c>
      <c r="M470" s="6">
        <v>166</v>
      </c>
      <c r="N470" s="6">
        <v>564</v>
      </c>
      <c r="O470" s="1">
        <v>23898.5664</v>
      </c>
      <c r="P470" s="1">
        <v>16818.2</v>
      </c>
      <c r="Q470" s="1">
        <v>2374.4</v>
      </c>
      <c r="R470" s="38">
        <f t="shared" si="92"/>
        <v>385.46074838709677</v>
      </c>
      <c r="S470" s="39">
        <f t="shared" si="93"/>
        <v>2.6774193548387095</v>
      </c>
      <c r="T470" s="39">
        <f t="shared" si="94"/>
        <v>3.3975903614457832</v>
      </c>
      <c r="U470" s="38">
        <f t="shared" si="95"/>
        <v>7080.366399999999</v>
      </c>
      <c r="V470" s="40">
        <f t="shared" si="96"/>
        <v>0.2962674112535888</v>
      </c>
      <c r="W470" s="38">
        <f t="shared" si="97"/>
        <v>4705.9663999999993</v>
      </c>
      <c r="X470" s="40">
        <f t="shared" si="98"/>
        <v>0.19691417138728454</v>
      </c>
      <c r="Y470" s="18">
        <f t="shared" si="99"/>
        <v>366</v>
      </c>
      <c r="Z470" s="18">
        <f t="shared" si="100"/>
        <v>236</v>
      </c>
      <c r="AA470" s="18">
        <f t="shared" si="101"/>
        <v>193</v>
      </c>
    </row>
    <row r="471" spans="1:27" x14ac:dyDescent="0.25">
      <c r="A471" s="18" t="str">
        <f t="shared" si="102"/>
        <v>Ronnie Estrada</v>
      </c>
      <c r="B471" s="18">
        <f t="shared" si="103"/>
        <v>9</v>
      </c>
      <c r="C471" s="18" t="str">
        <f t="shared" si="104"/>
        <v>2022Ronnie Estrada9</v>
      </c>
      <c r="D471" s="12">
        <v>2022</v>
      </c>
      <c r="E471" t="s">
        <v>397</v>
      </c>
      <c r="F471">
        <v>870139</v>
      </c>
      <c r="G471" t="s">
        <v>174</v>
      </c>
      <c r="H471" s="15">
        <v>6</v>
      </c>
      <c r="I471" s="15">
        <v>3</v>
      </c>
      <c r="J471" t="s">
        <v>2</v>
      </c>
      <c r="K471" t="s">
        <v>3</v>
      </c>
      <c r="L471" s="6">
        <v>28</v>
      </c>
      <c r="M471" s="6">
        <v>124</v>
      </c>
      <c r="N471" s="6">
        <v>574</v>
      </c>
      <c r="O471" s="1">
        <v>21835.632000000001</v>
      </c>
      <c r="P471" s="1">
        <v>19496.099999999999</v>
      </c>
      <c r="Q471" s="1">
        <v>1132.52</v>
      </c>
      <c r="R471" s="38">
        <f t="shared" si="92"/>
        <v>779.84400000000005</v>
      </c>
      <c r="S471" s="39">
        <f t="shared" si="93"/>
        <v>4.4285714285714288</v>
      </c>
      <c r="T471" s="39">
        <f t="shared" si="94"/>
        <v>4.629032258064516</v>
      </c>
      <c r="U471" s="38">
        <f t="shared" si="95"/>
        <v>2339.5320000000029</v>
      </c>
      <c r="V471" s="40">
        <f t="shared" si="96"/>
        <v>0.10714285714285726</v>
      </c>
      <c r="W471" s="38">
        <f t="shared" si="97"/>
        <v>1207.0120000000029</v>
      </c>
      <c r="X471" s="40">
        <f t="shared" si="98"/>
        <v>5.5277172650647473E-2</v>
      </c>
      <c r="Y471" s="18">
        <f t="shared" si="99"/>
        <v>378</v>
      </c>
      <c r="Z471" s="18">
        <f t="shared" si="100"/>
        <v>510</v>
      </c>
      <c r="AA471" s="18">
        <f t="shared" si="101"/>
        <v>457</v>
      </c>
    </row>
    <row r="472" spans="1:27" x14ac:dyDescent="0.25">
      <c r="A472" s="18" t="str">
        <f t="shared" si="102"/>
        <v>Ronnie Estrada</v>
      </c>
      <c r="B472" s="18">
        <f t="shared" si="103"/>
        <v>10</v>
      </c>
      <c r="C472" s="18" t="str">
        <f t="shared" si="104"/>
        <v>2022Ronnie Estrada10</v>
      </c>
      <c r="D472" s="12">
        <v>2022</v>
      </c>
      <c r="E472" t="s">
        <v>397</v>
      </c>
      <c r="F472">
        <v>547050</v>
      </c>
      <c r="G472" t="s">
        <v>137</v>
      </c>
      <c r="H472" s="15">
        <v>6</v>
      </c>
      <c r="I472" s="15">
        <v>6</v>
      </c>
      <c r="J472" t="s">
        <v>2</v>
      </c>
      <c r="K472" t="s">
        <v>3</v>
      </c>
      <c r="L472" s="6">
        <v>52</v>
      </c>
      <c r="M472" s="6">
        <v>106</v>
      </c>
      <c r="N472" s="6">
        <v>374</v>
      </c>
      <c r="O472" s="1">
        <v>16560.96</v>
      </c>
      <c r="P472" s="1">
        <v>13800.8</v>
      </c>
      <c r="Q472" s="1">
        <v>1952.5</v>
      </c>
      <c r="R472" s="38">
        <f t="shared" si="92"/>
        <v>318.47999999999996</v>
      </c>
      <c r="S472" s="39">
        <f t="shared" si="93"/>
        <v>2.0384615384615383</v>
      </c>
      <c r="T472" s="39">
        <f t="shared" si="94"/>
        <v>3.5283018867924527</v>
      </c>
      <c r="U472" s="38">
        <f t="shared" si="95"/>
        <v>2760.16</v>
      </c>
      <c r="V472" s="40">
        <f t="shared" si="96"/>
        <v>0.16666666666666666</v>
      </c>
      <c r="W472" s="38">
        <f t="shared" si="97"/>
        <v>807.65999999999985</v>
      </c>
      <c r="X472" s="40">
        <f t="shared" si="98"/>
        <v>4.8768911947133495E-2</v>
      </c>
      <c r="Y472" s="18">
        <f t="shared" si="99"/>
        <v>418</v>
      </c>
      <c r="Z472" s="18">
        <f t="shared" si="100"/>
        <v>466</v>
      </c>
      <c r="AA472" s="18">
        <f t="shared" si="101"/>
        <v>541</v>
      </c>
    </row>
    <row r="473" spans="1:27" x14ac:dyDescent="0.25">
      <c r="A473" s="18" t="str">
        <f t="shared" si="102"/>
        <v>Ronnie Estrada</v>
      </c>
      <c r="B473" s="18">
        <f t="shared" si="103"/>
        <v>11</v>
      </c>
      <c r="C473" s="18" t="str">
        <f t="shared" si="104"/>
        <v>2022Ronnie Estrada11</v>
      </c>
      <c r="D473" s="12">
        <v>2022</v>
      </c>
      <c r="E473" t="s">
        <v>397</v>
      </c>
      <c r="F473">
        <v>354709</v>
      </c>
      <c r="G473" t="s">
        <v>90</v>
      </c>
      <c r="H473" s="15">
        <v>6</v>
      </c>
      <c r="I473" s="15">
        <v>6</v>
      </c>
      <c r="J473" t="s">
        <v>9</v>
      </c>
      <c r="K473" t="s">
        <v>10</v>
      </c>
      <c r="L473" s="6">
        <v>21</v>
      </c>
      <c r="M473" s="6">
        <v>84</v>
      </c>
      <c r="N473" s="6">
        <v>344</v>
      </c>
      <c r="O473" s="1">
        <v>14761.140799999999</v>
      </c>
      <c r="P473" s="1">
        <v>11179.2</v>
      </c>
      <c r="Q473" s="1">
        <v>838.76</v>
      </c>
      <c r="R473" s="38">
        <f t="shared" si="92"/>
        <v>702.91146666666668</v>
      </c>
      <c r="S473" s="39">
        <f t="shared" si="93"/>
        <v>4</v>
      </c>
      <c r="T473" s="39">
        <f t="shared" si="94"/>
        <v>4.0952380952380949</v>
      </c>
      <c r="U473" s="38">
        <f t="shared" si="95"/>
        <v>3581.9407999999985</v>
      </c>
      <c r="V473" s="40">
        <f t="shared" si="96"/>
        <v>0.24266016079190836</v>
      </c>
      <c r="W473" s="38">
        <f t="shared" si="97"/>
        <v>2743.1807999999983</v>
      </c>
      <c r="X473" s="40">
        <f t="shared" si="98"/>
        <v>0.18583799431003317</v>
      </c>
      <c r="Y473" s="18">
        <f t="shared" si="99"/>
        <v>438</v>
      </c>
      <c r="Z473" s="18">
        <f t="shared" si="100"/>
        <v>389</v>
      </c>
      <c r="AA473" s="18">
        <f t="shared" si="101"/>
        <v>301</v>
      </c>
    </row>
    <row r="474" spans="1:27" x14ac:dyDescent="0.25">
      <c r="A474" s="18" t="str">
        <f t="shared" si="102"/>
        <v>Ronnie Estrada</v>
      </c>
      <c r="B474" s="18">
        <f t="shared" si="103"/>
        <v>12</v>
      </c>
      <c r="C474" s="18" t="str">
        <f t="shared" si="104"/>
        <v>2022Ronnie Estrada12</v>
      </c>
      <c r="D474" s="12">
        <v>2022</v>
      </c>
      <c r="E474" t="s">
        <v>397</v>
      </c>
      <c r="F474">
        <v>940550</v>
      </c>
      <c r="G474" t="s">
        <v>260</v>
      </c>
      <c r="H474" s="15">
        <v>6</v>
      </c>
      <c r="I474" s="15">
        <v>6</v>
      </c>
      <c r="J474" t="s">
        <v>9</v>
      </c>
      <c r="K474" t="s">
        <v>10</v>
      </c>
      <c r="L474" s="6">
        <v>42</v>
      </c>
      <c r="M474" s="6">
        <v>91</v>
      </c>
      <c r="N474" s="6">
        <v>352</v>
      </c>
      <c r="O474" s="1">
        <v>13942.5</v>
      </c>
      <c r="P474" s="1">
        <v>11618.75</v>
      </c>
      <c r="Q474" s="1">
        <v>1583.13</v>
      </c>
      <c r="R474" s="38">
        <f t="shared" si="92"/>
        <v>331.96428571428572</v>
      </c>
      <c r="S474" s="39">
        <f t="shared" si="93"/>
        <v>2.1666666666666665</v>
      </c>
      <c r="T474" s="39">
        <f t="shared" si="94"/>
        <v>3.8681318681318682</v>
      </c>
      <c r="U474" s="38">
        <f t="shared" si="95"/>
        <v>2323.75</v>
      </c>
      <c r="V474" s="40">
        <f t="shared" si="96"/>
        <v>0.16666666666666666</v>
      </c>
      <c r="W474" s="38">
        <f t="shared" si="97"/>
        <v>740.61999999999989</v>
      </c>
      <c r="X474" s="40">
        <f t="shared" si="98"/>
        <v>5.3119598350367572E-2</v>
      </c>
      <c r="Y474" s="18">
        <f t="shared" si="99"/>
        <v>446</v>
      </c>
      <c r="Z474" s="18">
        <f t="shared" si="100"/>
        <v>512</v>
      </c>
      <c r="AA474" s="18">
        <f t="shared" si="101"/>
        <v>555</v>
      </c>
    </row>
    <row r="475" spans="1:27" x14ac:dyDescent="0.25">
      <c r="A475" s="18" t="str">
        <f t="shared" si="102"/>
        <v>Ronnie Estrada</v>
      </c>
      <c r="B475" s="18">
        <f t="shared" si="103"/>
        <v>13</v>
      </c>
      <c r="C475" s="18" t="str">
        <f t="shared" si="104"/>
        <v>2022Ronnie Estrada13</v>
      </c>
      <c r="D475" s="12">
        <v>2022</v>
      </c>
      <c r="E475" t="s">
        <v>397</v>
      </c>
      <c r="F475">
        <v>727745</v>
      </c>
      <c r="G475" t="s">
        <v>192</v>
      </c>
      <c r="H475" s="15">
        <v>6</v>
      </c>
      <c r="I475" s="15">
        <v>6</v>
      </c>
      <c r="J475" t="s">
        <v>9</v>
      </c>
      <c r="K475" t="s">
        <v>10</v>
      </c>
      <c r="L475" s="6">
        <v>18</v>
      </c>
      <c r="M475" s="6">
        <v>91</v>
      </c>
      <c r="N475" s="6">
        <v>317</v>
      </c>
      <c r="O475" s="1">
        <v>10821.84</v>
      </c>
      <c r="P475" s="1">
        <v>9018.2000000000007</v>
      </c>
      <c r="Q475" s="1">
        <v>738.79</v>
      </c>
      <c r="R475" s="38">
        <f t="shared" si="92"/>
        <v>601.21333333333337</v>
      </c>
      <c r="S475" s="39">
        <f t="shared" si="93"/>
        <v>5.0555555555555554</v>
      </c>
      <c r="T475" s="39">
        <f t="shared" si="94"/>
        <v>3.4835164835164836</v>
      </c>
      <c r="U475" s="38">
        <f t="shared" si="95"/>
        <v>1803.6399999999994</v>
      </c>
      <c r="V475" s="40">
        <f t="shared" si="96"/>
        <v>0.1666666666666666</v>
      </c>
      <c r="W475" s="38">
        <f t="shared" si="97"/>
        <v>1064.8499999999995</v>
      </c>
      <c r="X475" s="40">
        <f t="shared" si="98"/>
        <v>9.8398239116453345E-2</v>
      </c>
      <c r="Y475" s="18">
        <f t="shared" si="99"/>
        <v>512</v>
      </c>
      <c r="Z475" s="18">
        <f t="shared" si="100"/>
        <v>585</v>
      </c>
      <c r="AA475" s="18">
        <f t="shared" si="101"/>
        <v>486</v>
      </c>
    </row>
    <row r="476" spans="1:27" x14ac:dyDescent="0.25">
      <c r="A476" s="18" t="str">
        <f t="shared" si="102"/>
        <v>Ronnie Estrada</v>
      </c>
      <c r="B476" s="18">
        <f t="shared" si="103"/>
        <v>14</v>
      </c>
      <c r="C476" s="18" t="str">
        <f t="shared" si="104"/>
        <v>2022Ronnie Estrada14</v>
      </c>
      <c r="D476" s="12">
        <v>2022</v>
      </c>
      <c r="E476" t="s">
        <v>397</v>
      </c>
      <c r="F476">
        <v>437005</v>
      </c>
      <c r="G476" t="s">
        <v>116</v>
      </c>
      <c r="H476" s="15">
        <v>6</v>
      </c>
      <c r="I476" s="15">
        <v>6</v>
      </c>
      <c r="J476" t="s">
        <v>9</v>
      </c>
      <c r="K476" t="s">
        <v>10</v>
      </c>
      <c r="L476" s="6">
        <v>19</v>
      </c>
      <c r="M476" s="6">
        <v>38</v>
      </c>
      <c r="N476" s="6">
        <v>149</v>
      </c>
      <c r="O476" s="1">
        <v>5707.8072000000002</v>
      </c>
      <c r="P476" s="1">
        <v>4124.8999999999996</v>
      </c>
      <c r="Q476" s="1">
        <v>712.5</v>
      </c>
      <c r="R476" s="38">
        <f t="shared" si="92"/>
        <v>300.41090526315793</v>
      </c>
      <c r="S476" s="39">
        <f t="shared" si="93"/>
        <v>2</v>
      </c>
      <c r="T476" s="39">
        <f t="shared" si="94"/>
        <v>3.9210526315789473</v>
      </c>
      <c r="U476" s="38">
        <f t="shared" si="95"/>
        <v>1582.9072000000006</v>
      </c>
      <c r="V476" s="40">
        <f t="shared" si="96"/>
        <v>0.27732317237344678</v>
      </c>
      <c r="W476" s="38">
        <f t="shared" si="97"/>
        <v>870.40720000000056</v>
      </c>
      <c r="X476" s="40">
        <f t="shared" si="98"/>
        <v>0.15249414871616557</v>
      </c>
      <c r="Y476" s="18">
        <f t="shared" si="99"/>
        <v>697</v>
      </c>
      <c r="Z476" s="18">
        <f t="shared" si="100"/>
        <v>620</v>
      </c>
      <c r="AA476" s="18">
        <f t="shared" si="101"/>
        <v>526</v>
      </c>
    </row>
    <row r="477" spans="1:27" x14ac:dyDescent="0.25">
      <c r="A477" s="18" t="str">
        <f t="shared" si="102"/>
        <v>Ronnie Estrada</v>
      </c>
      <c r="B477" s="18">
        <f t="shared" si="103"/>
        <v>15</v>
      </c>
      <c r="C477" s="18" t="str">
        <f t="shared" si="104"/>
        <v>2022Ronnie Estrada15</v>
      </c>
      <c r="D477" s="12">
        <v>2022</v>
      </c>
      <c r="E477" t="s">
        <v>397</v>
      </c>
      <c r="F477">
        <v>187782</v>
      </c>
      <c r="G477" t="s">
        <v>361</v>
      </c>
      <c r="H477" s="15">
        <v>6</v>
      </c>
      <c r="I477" s="15">
        <v>6</v>
      </c>
      <c r="J477" t="s">
        <v>9</v>
      </c>
      <c r="K477" t="s">
        <v>10</v>
      </c>
      <c r="L477" s="6">
        <v>17</v>
      </c>
      <c r="M477" s="6">
        <v>44</v>
      </c>
      <c r="N477" s="6">
        <v>128</v>
      </c>
      <c r="O477" s="1">
        <v>5444.4040000000005</v>
      </c>
      <c r="P477" s="1">
        <v>3877.8</v>
      </c>
      <c r="Q477" s="1">
        <v>650</v>
      </c>
      <c r="R477" s="38">
        <f t="shared" si="92"/>
        <v>320.25905882352941</v>
      </c>
      <c r="S477" s="39">
        <f t="shared" si="93"/>
        <v>2.5882352941176472</v>
      </c>
      <c r="T477" s="39">
        <f t="shared" si="94"/>
        <v>2.9090909090909092</v>
      </c>
      <c r="U477" s="38">
        <f t="shared" si="95"/>
        <v>1566.6040000000003</v>
      </c>
      <c r="V477" s="40">
        <f t="shared" si="96"/>
        <v>0.28774572937643866</v>
      </c>
      <c r="W477" s="38">
        <f t="shared" si="97"/>
        <v>916.60400000000027</v>
      </c>
      <c r="X477" s="40">
        <f t="shared" si="98"/>
        <v>0.16835708738734306</v>
      </c>
      <c r="Y477" s="18">
        <f t="shared" si="99"/>
        <v>709</v>
      </c>
      <c r="Z477" s="18">
        <f t="shared" si="100"/>
        <v>623</v>
      </c>
      <c r="AA477" s="18">
        <f t="shared" si="101"/>
        <v>517</v>
      </c>
    </row>
    <row r="478" spans="1:27" x14ac:dyDescent="0.25">
      <c r="A478" s="18" t="str">
        <f t="shared" si="102"/>
        <v>Ronnie Estrada</v>
      </c>
      <c r="B478" s="18">
        <f t="shared" si="103"/>
        <v>16</v>
      </c>
      <c r="C478" s="18" t="str">
        <f t="shared" si="104"/>
        <v>2022Ronnie Estrada16</v>
      </c>
      <c r="D478" s="12">
        <v>2022</v>
      </c>
      <c r="E478" t="s">
        <v>397</v>
      </c>
      <c r="F478">
        <v>618134</v>
      </c>
      <c r="G478" t="s">
        <v>164</v>
      </c>
      <c r="H478" s="15">
        <v>6</v>
      </c>
      <c r="I478" s="15">
        <v>6</v>
      </c>
      <c r="J478" t="s">
        <v>9</v>
      </c>
      <c r="K478" t="s">
        <v>10</v>
      </c>
      <c r="L478" s="6">
        <v>17</v>
      </c>
      <c r="M478" s="6">
        <v>54</v>
      </c>
      <c r="N478" s="6">
        <v>146</v>
      </c>
      <c r="O478" s="1">
        <v>5188.0780000000004</v>
      </c>
      <c r="P478" s="1">
        <v>3668.75</v>
      </c>
      <c r="Q478" s="1">
        <v>661.26</v>
      </c>
      <c r="R478" s="38">
        <f t="shared" si="92"/>
        <v>305.18105882352944</v>
      </c>
      <c r="S478" s="39">
        <f t="shared" si="93"/>
        <v>3.1764705882352939</v>
      </c>
      <c r="T478" s="39">
        <f t="shared" si="94"/>
        <v>2.7037037037037037</v>
      </c>
      <c r="U478" s="38">
        <f t="shared" si="95"/>
        <v>1519.3280000000004</v>
      </c>
      <c r="V478" s="40">
        <f t="shared" si="96"/>
        <v>0.29284987619692693</v>
      </c>
      <c r="W478" s="38">
        <f t="shared" si="97"/>
        <v>858.06800000000044</v>
      </c>
      <c r="X478" s="40">
        <f t="shared" si="98"/>
        <v>0.16539227050942573</v>
      </c>
      <c r="Y478" s="18">
        <f t="shared" si="99"/>
        <v>723</v>
      </c>
      <c r="Z478" s="18">
        <f t="shared" si="100"/>
        <v>629</v>
      </c>
      <c r="AA478" s="18">
        <f t="shared" si="101"/>
        <v>528</v>
      </c>
    </row>
    <row r="479" spans="1:27" x14ac:dyDescent="0.25">
      <c r="A479" s="18" t="str">
        <f t="shared" si="102"/>
        <v>Ronnie Estrada</v>
      </c>
      <c r="B479" s="18">
        <f t="shared" si="103"/>
        <v>17</v>
      </c>
      <c r="C479" s="18" t="str">
        <f t="shared" si="104"/>
        <v>2022Ronnie Estrada17</v>
      </c>
      <c r="D479" s="12">
        <v>2022</v>
      </c>
      <c r="E479" t="s">
        <v>397</v>
      </c>
      <c r="F479">
        <v>884431</v>
      </c>
      <c r="G479" t="s">
        <v>172</v>
      </c>
      <c r="H479" s="15">
        <v>6</v>
      </c>
      <c r="I479" s="15">
        <v>4</v>
      </c>
      <c r="J479" t="s">
        <v>2</v>
      </c>
      <c r="K479" t="s">
        <v>10</v>
      </c>
      <c r="L479" s="6">
        <v>18</v>
      </c>
      <c r="M479" s="6">
        <v>37</v>
      </c>
      <c r="N479" s="6">
        <v>80</v>
      </c>
      <c r="O479" s="1">
        <v>3764.152</v>
      </c>
      <c r="P479" s="1">
        <v>3360.85</v>
      </c>
      <c r="Q479" s="1">
        <v>676.25</v>
      </c>
      <c r="R479" s="38">
        <f t="shared" si="92"/>
        <v>209.11955555555556</v>
      </c>
      <c r="S479" s="39">
        <f t="shared" si="93"/>
        <v>2.0555555555555554</v>
      </c>
      <c r="T479" s="39">
        <f t="shared" si="94"/>
        <v>2.1621621621621623</v>
      </c>
      <c r="U479" s="38">
        <f t="shared" si="95"/>
        <v>403.30200000000013</v>
      </c>
      <c r="V479" s="40">
        <f t="shared" si="96"/>
        <v>0.10714285714285718</v>
      </c>
      <c r="W479" s="38">
        <f t="shared" si="97"/>
        <v>-272.94799999999987</v>
      </c>
      <c r="X479" s="40">
        <f t="shared" si="98"/>
        <v>-7.2512480898752188E-2</v>
      </c>
      <c r="Y479" s="18">
        <f t="shared" si="99"/>
        <v>787</v>
      </c>
      <c r="Z479" s="18">
        <f t="shared" si="100"/>
        <v>874</v>
      </c>
      <c r="AA479" s="18">
        <f t="shared" si="101"/>
        <v>903</v>
      </c>
    </row>
    <row r="480" spans="1:27" x14ac:dyDescent="0.25">
      <c r="A480" s="18" t="str">
        <f t="shared" si="102"/>
        <v>Ronnie Estrada</v>
      </c>
      <c r="B480" s="18">
        <f t="shared" si="103"/>
        <v>18</v>
      </c>
      <c r="C480" s="18" t="str">
        <f t="shared" si="104"/>
        <v>2022Ronnie Estrada18</v>
      </c>
      <c r="D480" s="12">
        <v>2022</v>
      </c>
      <c r="E480" t="s">
        <v>397</v>
      </c>
      <c r="F480">
        <v>375945</v>
      </c>
      <c r="G480" t="s">
        <v>96</v>
      </c>
      <c r="H480" s="15">
        <v>6</v>
      </c>
      <c r="I480" s="15">
        <v>6</v>
      </c>
      <c r="J480" t="s">
        <v>9</v>
      </c>
      <c r="K480" t="s">
        <v>10</v>
      </c>
      <c r="L480" s="6">
        <v>7</v>
      </c>
      <c r="M480" s="6">
        <v>17</v>
      </c>
      <c r="N480" s="6">
        <v>44</v>
      </c>
      <c r="O480" s="1">
        <v>1403.9007999999999</v>
      </c>
      <c r="P480" s="1">
        <v>986.15</v>
      </c>
      <c r="Q480" s="1">
        <v>266.25</v>
      </c>
      <c r="R480" s="38">
        <f t="shared" si="92"/>
        <v>200.55725714285714</v>
      </c>
      <c r="S480" s="39">
        <f t="shared" si="93"/>
        <v>2.4285714285714284</v>
      </c>
      <c r="T480" s="39">
        <f t="shared" si="94"/>
        <v>2.5882352941176472</v>
      </c>
      <c r="U480" s="38">
        <f t="shared" si="95"/>
        <v>417.75079999999991</v>
      </c>
      <c r="V480" s="40">
        <f t="shared" si="96"/>
        <v>0.2975643293315311</v>
      </c>
      <c r="W480" s="38">
        <f t="shared" si="97"/>
        <v>151.50079999999991</v>
      </c>
      <c r="X480" s="40">
        <f t="shared" si="98"/>
        <v>0.10791417741196524</v>
      </c>
      <c r="Y480" s="18">
        <f t="shared" si="99"/>
        <v>931</v>
      </c>
      <c r="Z480" s="18">
        <f t="shared" si="100"/>
        <v>872</v>
      </c>
      <c r="AA480" s="18">
        <f t="shared" si="101"/>
        <v>748</v>
      </c>
    </row>
    <row r="481" spans="1:27" x14ac:dyDescent="0.25">
      <c r="A481" s="18" t="str">
        <f t="shared" si="102"/>
        <v>Sivesh Saleh</v>
      </c>
      <c r="B481" s="18">
        <f t="shared" si="103"/>
        <v>1</v>
      </c>
      <c r="C481" s="18" t="str">
        <f t="shared" si="104"/>
        <v>2022Sivesh Saleh1</v>
      </c>
      <c r="D481" s="12">
        <v>2022</v>
      </c>
      <c r="E481" t="s">
        <v>427</v>
      </c>
      <c r="F481">
        <v>866033</v>
      </c>
      <c r="G481" t="s">
        <v>338</v>
      </c>
      <c r="H481" s="15">
        <v>3</v>
      </c>
      <c r="I481" s="15">
        <v>4</v>
      </c>
      <c r="J481" t="s">
        <v>2</v>
      </c>
      <c r="K481" t="s">
        <v>6</v>
      </c>
      <c r="L481" s="6">
        <v>119</v>
      </c>
      <c r="M481" s="6">
        <v>632</v>
      </c>
      <c r="N481" s="6">
        <v>6078</v>
      </c>
      <c r="O481" s="1">
        <v>203745.992</v>
      </c>
      <c r="P481" s="1">
        <v>192213.2</v>
      </c>
      <c r="Q481" s="1">
        <v>4679.3999999999996</v>
      </c>
      <c r="R481" s="38">
        <f t="shared" si="92"/>
        <v>1712.151193277311</v>
      </c>
      <c r="S481" s="39">
        <f t="shared" si="93"/>
        <v>5.3109243697478989</v>
      </c>
      <c r="T481" s="39">
        <f t="shared" si="94"/>
        <v>9.6170886075949369</v>
      </c>
      <c r="U481" s="38">
        <f t="shared" si="95"/>
        <v>11532.791999999987</v>
      </c>
      <c r="V481" s="40">
        <f t="shared" si="96"/>
        <v>5.6603773584905592E-2</v>
      </c>
      <c r="W481" s="38">
        <f t="shared" si="97"/>
        <v>6853.3919999999871</v>
      </c>
      <c r="X481" s="40">
        <f t="shared" si="98"/>
        <v>3.3636941432447845E-2</v>
      </c>
      <c r="Y481" s="18">
        <f t="shared" si="99"/>
        <v>22</v>
      </c>
      <c r="Z481" s="18">
        <f t="shared" si="100"/>
        <v>125</v>
      </c>
      <c r="AA481" s="18">
        <f t="shared" si="101"/>
        <v>125</v>
      </c>
    </row>
    <row r="482" spans="1:27" x14ac:dyDescent="0.25">
      <c r="A482" s="18" t="str">
        <f t="shared" si="102"/>
        <v>Sivesh Saleh</v>
      </c>
      <c r="B482" s="18">
        <f t="shared" si="103"/>
        <v>2</v>
      </c>
      <c r="C482" s="18" t="str">
        <f t="shared" si="104"/>
        <v>2022Sivesh Saleh2</v>
      </c>
      <c r="D482" s="12">
        <v>2022</v>
      </c>
      <c r="E482" t="s">
        <v>427</v>
      </c>
      <c r="F482">
        <v>249077</v>
      </c>
      <c r="G482" t="s">
        <v>277</v>
      </c>
      <c r="H482" s="15">
        <v>3</v>
      </c>
      <c r="I482" s="15">
        <v>4</v>
      </c>
      <c r="J482" t="s">
        <v>2</v>
      </c>
      <c r="K482" t="s">
        <v>6</v>
      </c>
      <c r="L482" s="6">
        <v>241</v>
      </c>
      <c r="M482" s="6">
        <v>835</v>
      </c>
      <c r="N482" s="6">
        <v>4654</v>
      </c>
      <c r="O482" s="1">
        <v>170218.986</v>
      </c>
      <c r="P482" s="1">
        <v>149314.9</v>
      </c>
      <c r="Q482" s="1">
        <v>8938.2000000000007</v>
      </c>
      <c r="R482" s="38">
        <f t="shared" ref="R482:R545" si="105">O482/L482</f>
        <v>706.30284647302904</v>
      </c>
      <c r="S482" s="39">
        <f t="shared" ref="S482:S545" si="106">M482/L482</f>
        <v>3.4647302904564317</v>
      </c>
      <c r="T482" s="39">
        <f t="shared" ref="T482:T545" si="107">N482/M482</f>
        <v>5.5736526946107787</v>
      </c>
      <c r="U482" s="38">
        <f t="shared" ref="U482:U545" si="108">O482-P482</f>
        <v>20904.08600000001</v>
      </c>
      <c r="V482" s="40">
        <f t="shared" ref="V482:V545" si="109">U482/O482</f>
        <v>0.12280701754385971</v>
      </c>
      <c r="W482" s="38">
        <f t="shared" ref="W482:W545" si="110">O482-P482-Q482</f>
        <v>11965.88600000001</v>
      </c>
      <c r="X482" s="40">
        <f t="shared" ref="X482:X545" si="111">W482/O482</f>
        <v>7.029701140388657E-2</v>
      </c>
      <c r="Y482" s="18">
        <f t="shared" ref="Y482:Y545" si="112">RANK(O482,O:O)</f>
        <v>39</v>
      </c>
      <c r="Z482" s="18">
        <f t="shared" ref="Z482:Z545" si="113">RANK(U482,U:U)</f>
        <v>41</v>
      </c>
      <c r="AA482" s="18">
        <f t="shared" ref="AA482:AA545" si="114">RANK(W482,W:W)</f>
        <v>59</v>
      </c>
    </row>
    <row r="483" spans="1:27" x14ac:dyDescent="0.25">
      <c r="A483" s="18" t="str">
        <f t="shared" si="102"/>
        <v>Sivesh Saleh</v>
      </c>
      <c r="B483" s="18">
        <f t="shared" si="103"/>
        <v>3</v>
      </c>
      <c r="C483" s="18" t="str">
        <f t="shared" si="104"/>
        <v>2022Sivesh Saleh3</v>
      </c>
      <c r="D483" s="12">
        <v>2022</v>
      </c>
      <c r="E483" t="s">
        <v>427</v>
      </c>
      <c r="F483">
        <v>247473</v>
      </c>
      <c r="G483" t="s">
        <v>283</v>
      </c>
      <c r="H483" s="15">
        <v>3</v>
      </c>
      <c r="I483" s="15">
        <v>3</v>
      </c>
      <c r="J483" t="s">
        <v>2</v>
      </c>
      <c r="K483" t="s">
        <v>4</v>
      </c>
      <c r="L483" s="6">
        <v>247</v>
      </c>
      <c r="M483" s="6">
        <v>625</v>
      </c>
      <c r="N483" s="6">
        <v>2626</v>
      </c>
      <c r="O483" s="1">
        <v>114002.4528</v>
      </c>
      <c r="P483" s="1">
        <v>80714.350000000006</v>
      </c>
      <c r="Q483" s="1">
        <v>8893.7999999999902</v>
      </c>
      <c r="R483" s="38">
        <f t="shared" si="105"/>
        <v>461.548391902834</v>
      </c>
      <c r="S483" s="39">
        <f t="shared" si="106"/>
        <v>2.5303643724696356</v>
      </c>
      <c r="T483" s="39">
        <f t="shared" si="107"/>
        <v>4.2016</v>
      </c>
      <c r="U483" s="38">
        <f t="shared" si="108"/>
        <v>33288.102799999993</v>
      </c>
      <c r="V483" s="40">
        <f t="shared" si="109"/>
        <v>0.29199461925963049</v>
      </c>
      <c r="W483" s="38">
        <f t="shared" si="110"/>
        <v>24394.302800000005</v>
      </c>
      <c r="X483" s="40">
        <f t="shared" si="111"/>
        <v>0.2139805083211333</v>
      </c>
      <c r="Y483" s="18">
        <f t="shared" si="112"/>
        <v>84</v>
      </c>
      <c r="Z483" s="18">
        <f t="shared" si="113"/>
        <v>17</v>
      </c>
      <c r="AA483" s="18">
        <f t="shared" si="114"/>
        <v>23</v>
      </c>
    </row>
    <row r="484" spans="1:27" x14ac:dyDescent="0.25">
      <c r="A484" s="18" t="str">
        <f t="shared" si="102"/>
        <v>Sivesh Saleh</v>
      </c>
      <c r="B484" s="18">
        <f t="shared" si="103"/>
        <v>4</v>
      </c>
      <c r="C484" s="18" t="str">
        <f t="shared" si="104"/>
        <v>2022Sivesh Saleh4</v>
      </c>
      <c r="D484" s="12">
        <v>2022</v>
      </c>
      <c r="E484" t="s">
        <v>427</v>
      </c>
      <c r="F484">
        <v>271885</v>
      </c>
      <c r="G484" t="s">
        <v>342</v>
      </c>
      <c r="H484" s="15">
        <v>3</v>
      </c>
      <c r="I484" s="15">
        <v>3</v>
      </c>
      <c r="J484" t="s">
        <v>9</v>
      </c>
      <c r="K484" t="s">
        <v>4</v>
      </c>
      <c r="L484" s="6">
        <v>233</v>
      </c>
      <c r="M484" s="6">
        <v>571</v>
      </c>
      <c r="N484" s="6">
        <v>2149</v>
      </c>
      <c r="O484" s="1">
        <v>75198.424000000101</v>
      </c>
      <c r="P484" s="1">
        <v>67141.45</v>
      </c>
      <c r="Q484" s="1">
        <v>8370.5999999999894</v>
      </c>
      <c r="R484" s="38">
        <f t="shared" si="105"/>
        <v>322.7400171673824</v>
      </c>
      <c r="S484" s="39">
        <f t="shared" si="106"/>
        <v>2.4506437768240343</v>
      </c>
      <c r="T484" s="39">
        <f t="shared" si="107"/>
        <v>3.763572679509632</v>
      </c>
      <c r="U484" s="38">
        <f t="shared" si="108"/>
        <v>8056.9740000001038</v>
      </c>
      <c r="V484" s="40">
        <f t="shared" si="109"/>
        <v>0.10714285714285839</v>
      </c>
      <c r="W484" s="38">
        <f t="shared" si="110"/>
        <v>-313.62599999988561</v>
      </c>
      <c r="X484" s="40">
        <f t="shared" si="111"/>
        <v>-4.1706459167267281E-3</v>
      </c>
      <c r="Y484" s="18">
        <f t="shared" si="112"/>
        <v>146</v>
      </c>
      <c r="Z484" s="18">
        <f t="shared" si="113"/>
        <v>196</v>
      </c>
      <c r="AA484" s="18">
        <f t="shared" si="114"/>
        <v>910</v>
      </c>
    </row>
    <row r="485" spans="1:27" x14ac:dyDescent="0.25">
      <c r="A485" s="18" t="str">
        <f t="shared" si="102"/>
        <v>Alberto Hunt</v>
      </c>
      <c r="B485" s="18">
        <f t="shared" si="103"/>
        <v>1</v>
      </c>
      <c r="C485" s="18" t="str">
        <f t="shared" si="104"/>
        <v>2023Alberto Hunt1</v>
      </c>
      <c r="D485" s="12">
        <v>2023</v>
      </c>
      <c r="E485" t="s">
        <v>399</v>
      </c>
      <c r="F485">
        <v>205478</v>
      </c>
      <c r="G485" t="s">
        <v>7</v>
      </c>
      <c r="H485" s="15">
        <v>1</v>
      </c>
      <c r="I485" s="15">
        <v>4</v>
      </c>
      <c r="J485" t="s">
        <v>2</v>
      </c>
      <c r="K485" t="s">
        <v>6</v>
      </c>
      <c r="L485" s="6">
        <v>235</v>
      </c>
      <c r="M485" s="6">
        <v>695</v>
      </c>
      <c r="N485" s="6">
        <v>4021</v>
      </c>
      <c r="O485" s="1">
        <v>168231</v>
      </c>
      <c r="P485" s="1">
        <v>150206.25</v>
      </c>
      <c r="Q485" s="1">
        <v>8039.05</v>
      </c>
      <c r="R485" s="38">
        <f t="shared" si="105"/>
        <v>715.8765957446808</v>
      </c>
      <c r="S485" s="39">
        <f t="shared" si="106"/>
        <v>2.9574468085106385</v>
      </c>
      <c r="T485" s="39">
        <f t="shared" si="107"/>
        <v>5.7856115107913668</v>
      </c>
      <c r="U485" s="38">
        <f t="shared" si="108"/>
        <v>18024.75</v>
      </c>
      <c r="V485" s="40">
        <f t="shared" si="109"/>
        <v>0.10714285714285714</v>
      </c>
      <c r="W485" s="38">
        <f t="shared" si="110"/>
        <v>9985.7000000000007</v>
      </c>
      <c r="X485" s="40">
        <f t="shared" si="111"/>
        <v>5.9357074498754693E-2</v>
      </c>
      <c r="Y485" s="18">
        <f t="shared" si="112"/>
        <v>42</v>
      </c>
      <c r="Z485" s="18">
        <f t="shared" si="113"/>
        <v>56</v>
      </c>
      <c r="AA485" s="18">
        <f t="shared" si="114"/>
        <v>76</v>
      </c>
    </row>
    <row r="486" spans="1:27" x14ac:dyDescent="0.25">
      <c r="A486" s="18" t="str">
        <f t="shared" si="102"/>
        <v>Alberto Hunt</v>
      </c>
      <c r="B486" s="18">
        <f t="shared" si="103"/>
        <v>2</v>
      </c>
      <c r="C486" s="18" t="str">
        <f t="shared" si="104"/>
        <v>2023Alberto Hunt2</v>
      </c>
      <c r="D486" s="12">
        <v>2023</v>
      </c>
      <c r="E486" t="s">
        <v>399</v>
      </c>
      <c r="F486">
        <v>196519</v>
      </c>
      <c r="G486" t="s">
        <v>278</v>
      </c>
      <c r="H486" s="15">
        <v>1</v>
      </c>
      <c r="I486" s="15">
        <v>1</v>
      </c>
      <c r="J486" t="s">
        <v>2</v>
      </c>
      <c r="K486" t="s">
        <v>4</v>
      </c>
      <c r="L486" s="6">
        <v>230</v>
      </c>
      <c r="M486" s="6">
        <v>640</v>
      </c>
      <c r="N486" s="6">
        <v>2493</v>
      </c>
      <c r="O486" s="1">
        <v>120625.21</v>
      </c>
      <c r="P486" s="1">
        <v>103987.25</v>
      </c>
      <c r="Q486" s="1">
        <v>7826.3</v>
      </c>
      <c r="R486" s="38">
        <f t="shared" si="105"/>
        <v>524.45743478260874</v>
      </c>
      <c r="S486" s="39">
        <f t="shared" si="106"/>
        <v>2.7826086956521738</v>
      </c>
      <c r="T486" s="39">
        <f t="shared" si="107"/>
        <v>3.8953125000000002</v>
      </c>
      <c r="U486" s="38">
        <f t="shared" si="108"/>
        <v>16637.960000000006</v>
      </c>
      <c r="V486" s="40">
        <f t="shared" si="109"/>
        <v>0.13793103448275867</v>
      </c>
      <c r="W486" s="38">
        <f t="shared" si="110"/>
        <v>8811.6600000000071</v>
      </c>
      <c r="X486" s="40">
        <f t="shared" si="111"/>
        <v>7.3049903913120703E-2</v>
      </c>
      <c r="Y486" s="18">
        <f t="shared" si="112"/>
        <v>77</v>
      </c>
      <c r="Z486" s="18">
        <f t="shared" si="113"/>
        <v>63</v>
      </c>
      <c r="AA486" s="18">
        <f t="shared" si="114"/>
        <v>91</v>
      </c>
    </row>
    <row r="487" spans="1:27" x14ac:dyDescent="0.25">
      <c r="A487" s="18" t="str">
        <f t="shared" si="102"/>
        <v>Alberto Hunt</v>
      </c>
      <c r="B487" s="18">
        <f t="shared" si="103"/>
        <v>3</v>
      </c>
      <c r="C487" s="18" t="str">
        <f t="shared" si="104"/>
        <v>2023Alberto Hunt3</v>
      </c>
      <c r="D487" s="12">
        <v>2023</v>
      </c>
      <c r="E487" t="s">
        <v>399</v>
      </c>
      <c r="F487">
        <v>249077</v>
      </c>
      <c r="G487" t="s">
        <v>277</v>
      </c>
      <c r="H487" s="15">
        <v>1</v>
      </c>
      <c r="I487" s="15">
        <v>4</v>
      </c>
      <c r="J487" t="s">
        <v>2</v>
      </c>
      <c r="K487" t="s">
        <v>4</v>
      </c>
      <c r="L487" s="6">
        <v>239</v>
      </c>
      <c r="M487" s="6">
        <v>724</v>
      </c>
      <c r="N487" s="6">
        <v>2732</v>
      </c>
      <c r="O487" s="1">
        <v>115289.34</v>
      </c>
      <c r="P487" s="1">
        <v>101131</v>
      </c>
      <c r="Q487" s="1">
        <v>8193.2999999999902</v>
      </c>
      <c r="R487" s="38">
        <f t="shared" si="105"/>
        <v>482.38217573221755</v>
      </c>
      <c r="S487" s="39">
        <f t="shared" si="106"/>
        <v>3.0292887029288704</v>
      </c>
      <c r="T487" s="39">
        <f t="shared" si="107"/>
        <v>3.7734806629834252</v>
      </c>
      <c r="U487" s="38">
        <f t="shared" si="108"/>
        <v>14158.339999999997</v>
      </c>
      <c r="V487" s="40">
        <f t="shared" si="109"/>
        <v>0.12280701754385963</v>
      </c>
      <c r="W487" s="38">
        <f t="shared" si="110"/>
        <v>5965.0400000000063</v>
      </c>
      <c r="X487" s="40">
        <f t="shared" si="111"/>
        <v>5.1739735868034341E-2</v>
      </c>
      <c r="Y487" s="18">
        <f t="shared" si="112"/>
        <v>83</v>
      </c>
      <c r="Z487" s="18">
        <f t="shared" si="113"/>
        <v>86</v>
      </c>
      <c r="AA487" s="18">
        <f t="shared" si="114"/>
        <v>152</v>
      </c>
    </row>
    <row r="488" spans="1:27" x14ac:dyDescent="0.25">
      <c r="A488" s="18" t="str">
        <f t="shared" si="102"/>
        <v>Alberto Hunt</v>
      </c>
      <c r="B488" s="18">
        <f t="shared" si="103"/>
        <v>4</v>
      </c>
      <c r="C488" s="18" t="str">
        <f t="shared" si="104"/>
        <v>2023Alberto Hunt4</v>
      </c>
      <c r="D488" s="12">
        <v>2023</v>
      </c>
      <c r="E488" t="s">
        <v>399</v>
      </c>
      <c r="F488">
        <v>537905</v>
      </c>
      <c r="G488" t="s">
        <v>109</v>
      </c>
      <c r="H488" s="15">
        <v>1</v>
      </c>
      <c r="I488" s="15">
        <v>4</v>
      </c>
      <c r="J488" t="s">
        <v>2</v>
      </c>
      <c r="K488" t="s">
        <v>4</v>
      </c>
      <c r="L488" s="6">
        <v>159</v>
      </c>
      <c r="M488" s="6">
        <v>504</v>
      </c>
      <c r="N488" s="6">
        <v>2084</v>
      </c>
      <c r="O488" s="1">
        <v>94680.900000000096</v>
      </c>
      <c r="P488" s="1">
        <v>87667.5</v>
      </c>
      <c r="Q488" s="1">
        <v>5473.5</v>
      </c>
      <c r="R488" s="38">
        <f t="shared" si="105"/>
        <v>595.47735849056664</v>
      </c>
      <c r="S488" s="39">
        <f t="shared" si="106"/>
        <v>3.1698113207547172</v>
      </c>
      <c r="T488" s="39">
        <f t="shared" si="107"/>
        <v>4.1349206349206353</v>
      </c>
      <c r="U488" s="38">
        <f t="shared" si="108"/>
        <v>7013.400000000096</v>
      </c>
      <c r="V488" s="40">
        <f t="shared" si="109"/>
        <v>7.4074074074075014E-2</v>
      </c>
      <c r="W488" s="38">
        <f t="shared" si="110"/>
        <v>1539.900000000096</v>
      </c>
      <c r="X488" s="40">
        <f t="shared" si="111"/>
        <v>1.626410395338547E-2</v>
      </c>
      <c r="Y488" s="18">
        <f t="shared" si="112"/>
        <v>108</v>
      </c>
      <c r="Z488" s="18">
        <f t="shared" si="113"/>
        <v>240</v>
      </c>
      <c r="AA488" s="18">
        <f t="shared" si="114"/>
        <v>397</v>
      </c>
    </row>
    <row r="489" spans="1:27" x14ac:dyDescent="0.25">
      <c r="A489" s="18" t="str">
        <f t="shared" si="102"/>
        <v>Alberto Hunt</v>
      </c>
      <c r="B489" s="18">
        <f t="shared" si="103"/>
        <v>5</v>
      </c>
      <c r="C489" s="18" t="str">
        <f t="shared" si="104"/>
        <v>2023Alberto Hunt5</v>
      </c>
      <c r="D489" s="12">
        <v>2023</v>
      </c>
      <c r="E489" t="s">
        <v>399</v>
      </c>
      <c r="F489">
        <v>263517</v>
      </c>
      <c r="G489" t="s">
        <v>24</v>
      </c>
      <c r="H489" s="15">
        <v>1</v>
      </c>
      <c r="I489" s="15">
        <v>1</v>
      </c>
      <c r="J489" t="s">
        <v>2</v>
      </c>
      <c r="K489" t="s">
        <v>4</v>
      </c>
      <c r="L489" s="6">
        <v>249</v>
      </c>
      <c r="M489" s="6">
        <v>530</v>
      </c>
      <c r="N489" s="6">
        <v>2162</v>
      </c>
      <c r="O489" s="1">
        <v>93361.8</v>
      </c>
      <c r="P489" s="1">
        <v>77801.5</v>
      </c>
      <c r="Q489" s="1">
        <v>8297.0499999999993</v>
      </c>
      <c r="R489" s="38">
        <f t="shared" si="105"/>
        <v>374.94698795180722</v>
      </c>
      <c r="S489" s="39">
        <f t="shared" si="106"/>
        <v>2.1285140562248994</v>
      </c>
      <c r="T489" s="39">
        <f t="shared" si="107"/>
        <v>4.0792452830188681</v>
      </c>
      <c r="U489" s="38">
        <f t="shared" si="108"/>
        <v>15560.300000000003</v>
      </c>
      <c r="V489" s="40">
        <f t="shared" si="109"/>
        <v>0.16666666666666669</v>
      </c>
      <c r="W489" s="38">
        <f t="shared" si="110"/>
        <v>7263.2500000000036</v>
      </c>
      <c r="X489" s="40">
        <f t="shared" si="111"/>
        <v>7.7796807687940922E-2</v>
      </c>
      <c r="Y489" s="18">
        <f t="shared" si="112"/>
        <v>110</v>
      </c>
      <c r="Z489" s="18">
        <f t="shared" si="113"/>
        <v>72</v>
      </c>
      <c r="AA489" s="18">
        <f t="shared" si="114"/>
        <v>117</v>
      </c>
    </row>
    <row r="490" spans="1:27" x14ac:dyDescent="0.25">
      <c r="A490" s="18" t="str">
        <f t="shared" si="102"/>
        <v>Alberto Hunt</v>
      </c>
      <c r="B490" s="18">
        <f t="shared" si="103"/>
        <v>6</v>
      </c>
      <c r="C490" s="18" t="str">
        <f t="shared" si="104"/>
        <v>2023Alberto Hunt6</v>
      </c>
      <c r="D490" s="12">
        <v>2023</v>
      </c>
      <c r="E490" t="s">
        <v>399</v>
      </c>
      <c r="F490">
        <v>629321</v>
      </c>
      <c r="G490" t="s">
        <v>168</v>
      </c>
      <c r="H490" s="15">
        <v>1</v>
      </c>
      <c r="I490" s="15">
        <v>1</v>
      </c>
      <c r="J490" t="s">
        <v>9</v>
      </c>
      <c r="K490" t="s">
        <v>3</v>
      </c>
      <c r="L490" s="6">
        <v>122</v>
      </c>
      <c r="M490" s="6">
        <v>449</v>
      </c>
      <c r="N490" s="6">
        <v>1383</v>
      </c>
      <c r="O490" s="1">
        <v>58668.519</v>
      </c>
      <c r="P490" s="1">
        <v>51069.5</v>
      </c>
      <c r="Q490" s="1">
        <v>4272.05</v>
      </c>
      <c r="R490" s="38">
        <f t="shared" si="105"/>
        <v>480.8895</v>
      </c>
      <c r="S490" s="39">
        <f t="shared" si="106"/>
        <v>3.680327868852459</v>
      </c>
      <c r="T490" s="39">
        <f t="shared" si="107"/>
        <v>3.0801781737193763</v>
      </c>
      <c r="U490" s="38">
        <f t="shared" si="108"/>
        <v>7599.0190000000002</v>
      </c>
      <c r="V490" s="40">
        <f t="shared" si="109"/>
        <v>0.12952464336111844</v>
      </c>
      <c r="W490" s="38">
        <f t="shared" si="110"/>
        <v>3326.9690000000001</v>
      </c>
      <c r="X490" s="40">
        <f t="shared" si="111"/>
        <v>5.6707908375870204E-2</v>
      </c>
      <c r="Y490" s="18">
        <f t="shared" si="112"/>
        <v>199</v>
      </c>
      <c r="Z490" s="18">
        <f t="shared" si="113"/>
        <v>211</v>
      </c>
      <c r="AA490" s="18">
        <f t="shared" si="114"/>
        <v>261</v>
      </c>
    </row>
    <row r="491" spans="1:27" x14ac:dyDescent="0.25">
      <c r="A491" s="18" t="str">
        <f t="shared" si="102"/>
        <v>Alberto Hunt</v>
      </c>
      <c r="B491" s="18">
        <f t="shared" si="103"/>
        <v>7</v>
      </c>
      <c r="C491" s="18" t="str">
        <f t="shared" si="104"/>
        <v>2023Alberto Hunt7</v>
      </c>
      <c r="D491" s="12">
        <v>2023</v>
      </c>
      <c r="E491" t="s">
        <v>399</v>
      </c>
      <c r="F491">
        <v>405328</v>
      </c>
      <c r="G491" t="s">
        <v>105</v>
      </c>
      <c r="H491" s="15">
        <v>1</v>
      </c>
      <c r="I491" s="15">
        <v>5</v>
      </c>
      <c r="J491" t="s">
        <v>2</v>
      </c>
      <c r="K491" t="s">
        <v>3</v>
      </c>
      <c r="L491" s="6">
        <v>72</v>
      </c>
      <c r="M491" s="6">
        <v>325</v>
      </c>
      <c r="N491" s="6">
        <v>1428</v>
      </c>
      <c r="O491" s="1">
        <v>53397.03</v>
      </c>
      <c r="P491" s="1">
        <v>46839.5</v>
      </c>
      <c r="Q491" s="1">
        <v>2584</v>
      </c>
      <c r="R491" s="38">
        <f t="shared" si="105"/>
        <v>741.62541666666664</v>
      </c>
      <c r="S491" s="39">
        <f t="shared" si="106"/>
        <v>4.5138888888888893</v>
      </c>
      <c r="T491" s="39">
        <f t="shared" si="107"/>
        <v>4.3938461538461535</v>
      </c>
      <c r="U491" s="38">
        <f t="shared" si="108"/>
        <v>6557.5299999999988</v>
      </c>
      <c r="V491" s="40">
        <f t="shared" si="109"/>
        <v>0.12280701754385963</v>
      </c>
      <c r="W491" s="38">
        <f t="shared" si="110"/>
        <v>3973.5299999999988</v>
      </c>
      <c r="X491" s="40">
        <f t="shared" si="111"/>
        <v>7.4414812958698243E-2</v>
      </c>
      <c r="Y491" s="18">
        <f t="shared" si="112"/>
        <v>226</v>
      </c>
      <c r="Z491" s="18">
        <f t="shared" si="113"/>
        <v>256</v>
      </c>
      <c r="AA491" s="18">
        <f t="shared" si="114"/>
        <v>218</v>
      </c>
    </row>
    <row r="492" spans="1:27" x14ac:dyDescent="0.25">
      <c r="A492" s="18" t="str">
        <f t="shared" si="102"/>
        <v>Alberto Hunt</v>
      </c>
      <c r="B492" s="18">
        <f t="shared" si="103"/>
        <v>8</v>
      </c>
      <c r="C492" s="18" t="str">
        <f t="shared" si="104"/>
        <v>2023Alberto Hunt8</v>
      </c>
      <c r="D492" s="12">
        <v>2023</v>
      </c>
      <c r="E492" t="s">
        <v>399</v>
      </c>
      <c r="F492">
        <v>861673</v>
      </c>
      <c r="G492" t="s">
        <v>238</v>
      </c>
      <c r="H492" s="15">
        <v>1</v>
      </c>
      <c r="I492" s="15">
        <v>1</v>
      </c>
      <c r="J492" t="s">
        <v>9</v>
      </c>
      <c r="K492" t="s">
        <v>10</v>
      </c>
      <c r="L492" s="6">
        <v>29</v>
      </c>
      <c r="M492" s="6">
        <v>49</v>
      </c>
      <c r="N492" s="6">
        <v>130</v>
      </c>
      <c r="O492" s="1">
        <v>5536.09</v>
      </c>
      <c r="P492" s="1">
        <v>4976.5</v>
      </c>
      <c r="Q492" s="1">
        <v>952.900000000001</v>
      </c>
      <c r="R492" s="38">
        <f t="shared" si="105"/>
        <v>190.89965517241379</v>
      </c>
      <c r="S492" s="39">
        <f t="shared" si="106"/>
        <v>1.6896551724137931</v>
      </c>
      <c r="T492" s="39">
        <f t="shared" si="107"/>
        <v>2.6530612244897958</v>
      </c>
      <c r="U492" s="38">
        <f t="shared" si="108"/>
        <v>559.59000000000015</v>
      </c>
      <c r="V492" s="40">
        <f t="shared" si="109"/>
        <v>0.1010803653842333</v>
      </c>
      <c r="W492" s="38">
        <f t="shared" si="110"/>
        <v>-393.31000000000085</v>
      </c>
      <c r="X492" s="40">
        <f t="shared" si="111"/>
        <v>-7.1044726512755549E-2</v>
      </c>
      <c r="Y492" s="18">
        <f t="shared" si="112"/>
        <v>704</v>
      </c>
      <c r="Z492" s="18">
        <f t="shared" si="113"/>
        <v>841</v>
      </c>
      <c r="AA492" s="18">
        <f t="shared" si="114"/>
        <v>921</v>
      </c>
    </row>
    <row r="493" spans="1:27" x14ac:dyDescent="0.25">
      <c r="A493" s="18" t="str">
        <f t="shared" si="102"/>
        <v>Alex Kwon</v>
      </c>
      <c r="B493" s="18">
        <f t="shared" si="103"/>
        <v>1</v>
      </c>
      <c r="C493" s="18" t="str">
        <f t="shared" si="104"/>
        <v>2023Alex Kwon1</v>
      </c>
      <c r="D493" s="12">
        <v>2023</v>
      </c>
      <c r="E493" t="s">
        <v>409</v>
      </c>
      <c r="F493">
        <v>122095</v>
      </c>
      <c r="G493" t="s">
        <v>492</v>
      </c>
      <c r="H493" s="15">
        <v>1</v>
      </c>
      <c r="I493" s="15">
        <v>2</v>
      </c>
      <c r="J493" t="s">
        <v>2</v>
      </c>
      <c r="K493" t="s">
        <v>3</v>
      </c>
      <c r="L493" s="6">
        <v>84</v>
      </c>
      <c r="M493" s="6">
        <v>291</v>
      </c>
      <c r="N493" s="6">
        <v>1132</v>
      </c>
      <c r="O493" s="1">
        <v>42986.807999999997</v>
      </c>
      <c r="P493" s="1">
        <v>44509</v>
      </c>
      <c r="Q493" s="1">
        <v>2917.5</v>
      </c>
      <c r="R493" s="38">
        <f t="shared" si="105"/>
        <v>511.74771428571427</v>
      </c>
      <c r="S493" s="39">
        <f t="shared" si="106"/>
        <v>3.4642857142857144</v>
      </c>
      <c r="T493" s="39">
        <f t="shared" si="107"/>
        <v>3.8900343642611683</v>
      </c>
      <c r="U493" s="38">
        <f t="shared" si="108"/>
        <v>-1522.1920000000027</v>
      </c>
      <c r="V493" s="40">
        <f t="shared" si="109"/>
        <v>-3.5410677619980596E-2</v>
      </c>
      <c r="W493" s="38">
        <f t="shared" si="110"/>
        <v>-4439.6920000000027</v>
      </c>
      <c r="X493" s="40">
        <f t="shared" si="111"/>
        <v>-0.10328033660931518</v>
      </c>
      <c r="Y493" s="18">
        <f t="shared" si="112"/>
        <v>265</v>
      </c>
      <c r="Z493" s="18">
        <f t="shared" si="113"/>
        <v>986</v>
      </c>
      <c r="AA493" s="18">
        <f t="shared" si="114"/>
        <v>982</v>
      </c>
    </row>
    <row r="494" spans="1:27" x14ac:dyDescent="0.25">
      <c r="A494" s="18" t="str">
        <f t="shared" si="102"/>
        <v>Alex Kwon</v>
      </c>
      <c r="B494" s="18">
        <f t="shared" si="103"/>
        <v>2</v>
      </c>
      <c r="C494" s="18" t="str">
        <f t="shared" si="104"/>
        <v>2023Alex Kwon2</v>
      </c>
      <c r="D494" s="12">
        <v>2023</v>
      </c>
      <c r="E494" t="s">
        <v>409</v>
      </c>
      <c r="F494">
        <v>948416</v>
      </c>
      <c r="G494" t="s">
        <v>262</v>
      </c>
      <c r="H494" s="15">
        <v>1</v>
      </c>
      <c r="I494" s="15">
        <v>1</v>
      </c>
      <c r="J494" t="s">
        <v>9</v>
      </c>
      <c r="K494" t="s">
        <v>10</v>
      </c>
      <c r="L494" s="6">
        <v>45</v>
      </c>
      <c r="M494" s="6">
        <v>98</v>
      </c>
      <c r="N494" s="6">
        <v>326</v>
      </c>
      <c r="O494" s="1">
        <v>14811.791999999999</v>
      </c>
      <c r="P494" s="1">
        <v>11012</v>
      </c>
      <c r="Q494" s="1">
        <v>1501.7</v>
      </c>
      <c r="R494" s="38">
        <f t="shared" si="105"/>
        <v>329.15093333333334</v>
      </c>
      <c r="S494" s="39">
        <f t="shared" si="106"/>
        <v>2.1777777777777776</v>
      </c>
      <c r="T494" s="39">
        <f t="shared" si="107"/>
        <v>3.3265306122448979</v>
      </c>
      <c r="U494" s="38">
        <f t="shared" si="108"/>
        <v>3799.7919999999995</v>
      </c>
      <c r="V494" s="40">
        <f t="shared" si="109"/>
        <v>0.25653830407556355</v>
      </c>
      <c r="W494" s="38">
        <f t="shared" si="110"/>
        <v>2298.0919999999996</v>
      </c>
      <c r="X494" s="40">
        <f t="shared" si="111"/>
        <v>0.15515286739106246</v>
      </c>
      <c r="Y494" s="18">
        <f t="shared" si="112"/>
        <v>437</v>
      </c>
      <c r="Z494" s="18">
        <f t="shared" si="113"/>
        <v>376</v>
      </c>
      <c r="AA494" s="18">
        <f t="shared" si="114"/>
        <v>328</v>
      </c>
    </row>
    <row r="495" spans="1:27" x14ac:dyDescent="0.25">
      <c r="A495" s="18" t="str">
        <f t="shared" si="102"/>
        <v>Alex Kwon</v>
      </c>
      <c r="B495" s="18">
        <f t="shared" si="103"/>
        <v>3</v>
      </c>
      <c r="C495" s="18" t="str">
        <f t="shared" si="104"/>
        <v>2023Alex Kwon3</v>
      </c>
      <c r="D495" s="12">
        <v>2023</v>
      </c>
      <c r="E495" t="s">
        <v>409</v>
      </c>
      <c r="F495">
        <v>970339</v>
      </c>
      <c r="G495" t="s">
        <v>268</v>
      </c>
      <c r="H495" s="15">
        <v>1</v>
      </c>
      <c r="I495" s="15">
        <v>1</v>
      </c>
      <c r="J495" t="s">
        <v>9</v>
      </c>
      <c r="K495" t="s">
        <v>10</v>
      </c>
      <c r="L495" s="6">
        <v>44</v>
      </c>
      <c r="M495" s="6">
        <v>104</v>
      </c>
      <c r="N495" s="6">
        <v>422</v>
      </c>
      <c r="O495" s="1">
        <v>13511.824000000001</v>
      </c>
      <c r="P495" s="1">
        <v>9844</v>
      </c>
      <c r="Q495" s="1">
        <v>1478.4</v>
      </c>
      <c r="R495" s="38">
        <f t="shared" si="105"/>
        <v>307.0869090909091</v>
      </c>
      <c r="S495" s="39">
        <f t="shared" si="106"/>
        <v>2.3636363636363638</v>
      </c>
      <c r="T495" s="39">
        <f t="shared" si="107"/>
        <v>4.0576923076923075</v>
      </c>
      <c r="U495" s="38">
        <f t="shared" si="108"/>
        <v>3667.8240000000005</v>
      </c>
      <c r="V495" s="40">
        <f t="shared" si="109"/>
        <v>0.27145291412913614</v>
      </c>
      <c r="W495" s="38">
        <f t="shared" si="110"/>
        <v>2189.4240000000004</v>
      </c>
      <c r="X495" s="40">
        <f t="shared" si="111"/>
        <v>0.1620376345932274</v>
      </c>
      <c r="Y495" s="18">
        <f t="shared" si="112"/>
        <v>452</v>
      </c>
      <c r="Z495" s="18">
        <f t="shared" si="113"/>
        <v>386</v>
      </c>
      <c r="AA495" s="18">
        <f t="shared" si="114"/>
        <v>338</v>
      </c>
    </row>
    <row r="496" spans="1:27" x14ac:dyDescent="0.25">
      <c r="A496" s="18" t="str">
        <f t="shared" si="102"/>
        <v>Alex Kwon</v>
      </c>
      <c r="B496" s="18">
        <f t="shared" si="103"/>
        <v>4</v>
      </c>
      <c r="C496" s="18" t="str">
        <f t="shared" si="104"/>
        <v>2023Alex Kwon4</v>
      </c>
      <c r="D496" s="12">
        <v>2023</v>
      </c>
      <c r="E496" t="s">
        <v>409</v>
      </c>
      <c r="F496">
        <v>144503</v>
      </c>
      <c r="G496" t="s">
        <v>26</v>
      </c>
      <c r="H496" s="15">
        <v>1</v>
      </c>
      <c r="I496" s="15">
        <v>1</v>
      </c>
      <c r="J496" t="s">
        <v>9</v>
      </c>
      <c r="K496" t="s">
        <v>10</v>
      </c>
      <c r="L496" s="6">
        <v>47</v>
      </c>
      <c r="M496" s="6">
        <v>74</v>
      </c>
      <c r="N496" s="6">
        <v>231</v>
      </c>
      <c r="O496" s="1">
        <v>13272.552</v>
      </c>
      <c r="P496" s="1">
        <v>10447</v>
      </c>
      <c r="Q496" s="1">
        <v>1538.4</v>
      </c>
      <c r="R496" s="38">
        <f t="shared" si="105"/>
        <v>282.39472340425533</v>
      </c>
      <c r="S496" s="39">
        <f t="shared" si="106"/>
        <v>1.574468085106383</v>
      </c>
      <c r="T496" s="39">
        <f t="shared" si="107"/>
        <v>3.1216216216216215</v>
      </c>
      <c r="U496" s="38">
        <f t="shared" si="108"/>
        <v>2825.5519999999997</v>
      </c>
      <c r="V496" s="40">
        <f t="shared" si="109"/>
        <v>0.212886866067656</v>
      </c>
      <c r="W496" s="38">
        <f t="shared" si="110"/>
        <v>1287.1519999999996</v>
      </c>
      <c r="X496" s="40">
        <f t="shared" si="111"/>
        <v>9.697848612685786E-2</v>
      </c>
      <c r="Y496" s="18">
        <f t="shared" si="112"/>
        <v>456</v>
      </c>
      <c r="Z496" s="18">
        <f t="shared" si="113"/>
        <v>461</v>
      </c>
      <c r="AA496" s="18">
        <f t="shared" si="114"/>
        <v>442</v>
      </c>
    </row>
    <row r="497" spans="1:27" x14ac:dyDescent="0.25">
      <c r="A497" s="18" t="str">
        <f t="shared" si="102"/>
        <v>Alex Kwon</v>
      </c>
      <c r="B497" s="18">
        <f t="shared" si="103"/>
        <v>5</v>
      </c>
      <c r="C497" s="18" t="str">
        <f t="shared" si="104"/>
        <v>2023Alex Kwon5</v>
      </c>
      <c r="D497" s="12">
        <v>2023</v>
      </c>
      <c r="E497" t="s">
        <v>409</v>
      </c>
      <c r="F497">
        <v>892687</v>
      </c>
      <c r="G497" t="s">
        <v>248</v>
      </c>
      <c r="H497" s="15">
        <v>1</v>
      </c>
      <c r="I497" s="15">
        <v>1</v>
      </c>
      <c r="J497" t="s">
        <v>9</v>
      </c>
      <c r="K497" t="s">
        <v>10</v>
      </c>
      <c r="L497" s="6">
        <v>45</v>
      </c>
      <c r="M497" s="6">
        <v>75</v>
      </c>
      <c r="N497" s="6">
        <v>292</v>
      </c>
      <c r="O497" s="1">
        <v>13109.664000000001</v>
      </c>
      <c r="P497" s="1">
        <v>9700.5</v>
      </c>
      <c r="Q497" s="1">
        <v>1477.5</v>
      </c>
      <c r="R497" s="38">
        <f t="shared" si="105"/>
        <v>291.32586666666668</v>
      </c>
      <c r="S497" s="39">
        <f t="shared" si="106"/>
        <v>1.6666666666666667</v>
      </c>
      <c r="T497" s="39">
        <f t="shared" si="107"/>
        <v>3.8933333333333335</v>
      </c>
      <c r="U497" s="38">
        <f t="shared" si="108"/>
        <v>3409.1640000000007</v>
      </c>
      <c r="V497" s="40">
        <f t="shared" si="109"/>
        <v>0.26004968548393004</v>
      </c>
      <c r="W497" s="38">
        <f t="shared" si="110"/>
        <v>1931.6640000000007</v>
      </c>
      <c r="X497" s="40">
        <f t="shared" si="111"/>
        <v>0.14734656815003044</v>
      </c>
      <c r="Y497" s="18">
        <f t="shared" si="112"/>
        <v>460</v>
      </c>
      <c r="Z497" s="18">
        <f t="shared" si="113"/>
        <v>398</v>
      </c>
      <c r="AA497" s="18">
        <f t="shared" si="114"/>
        <v>366</v>
      </c>
    </row>
    <row r="498" spans="1:27" x14ac:dyDescent="0.25">
      <c r="A498" s="18" t="str">
        <f t="shared" si="102"/>
        <v>Alex Kwon</v>
      </c>
      <c r="B498" s="18">
        <f t="shared" si="103"/>
        <v>6</v>
      </c>
      <c r="C498" s="18" t="str">
        <f t="shared" si="104"/>
        <v>2023Alex Kwon6</v>
      </c>
      <c r="D498" s="12">
        <v>2023</v>
      </c>
      <c r="E498" t="s">
        <v>409</v>
      </c>
      <c r="F498">
        <v>185163</v>
      </c>
      <c r="G498" t="s">
        <v>46</v>
      </c>
      <c r="H498" s="15">
        <v>1</v>
      </c>
      <c r="I498" s="15">
        <v>1</v>
      </c>
      <c r="J498" t="s">
        <v>9</v>
      </c>
      <c r="K498" t="s">
        <v>10</v>
      </c>
      <c r="L498" s="6">
        <v>33</v>
      </c>
      <c r="M498" s="6">
        <v>93</v>
      </c>
      <c r="N498" s="6">
        <v>210</v>
      </c>
      <c r="O498" s="1">
        <v>10089.52</v>
      </c>
      <c r="P498" s="1">
        <v>7685</v>
      </c>
      <c r="Q498" s="1">
        <v>1124.2</v>
      </c>
      <c r="R498" s="38">
        <f t="shared" si="105"/>
        <v>305.74303030303031</v>
      </c>
      <c r="S498" s="39">
        <f t="shared" si="106"/>
        <v>2.8181818181818183</v>
      </c>
      <c r="T498" s="39">
        <f t="shared" si="107"/>
        <v>2.2580645161290325</v>
      </c>
      <c r="U498" s="38">
        <f t="shared" si="108"/>
        <v>2404.5200000000004</v>
      </c>
      <c r="V498" s="40">
        <f t="shared" si="109"/>
        <v>0.23831857214218322</v>
      </c>
      <c r="W498" s="38">
        <f t="shared" si="110"/>
        <v>1280.3200000000004</v>
      </c>
      <c r="X498" s="40">
        <f t="shared" si="111"/>
        <v>0.12689602676836959</v>
      </c>
      <c r="Y498" s="18">
        <f t="shared" si="112"/>
        <v>531</v>
      </c>
      <c r="Z498" s="18">
        <f t="shared" si="113"/>
        <v>499</v>
      </c>
      <c r="AA498" s="18">
        <f t="shared" si="114"/>
        <v>444</v>
      </c>
    </row>
    <row r="499" spans="1:27" x14ac:dyDescent="0.25">
      <c r="A499" s="18" t="str">
        <f t="shared" si="102"/>
        <v>Alex Kwon</v>
      </c>
      <c r="B499" s="18">
        <f t="shared" si="103"/>
        <v>7</v>
      </c>
      <c r="C499" s="18" t="str">
        <f t="shared" si="104"/>
        <v>2023Alex Kwon7</v>
      </c>
      <c r="D499" s="12">
        <v>2023</v>
      </c>
      <c r="E499" t="s">
        <v>409</v>
      </c>
      <c r="F499">
        <v>970419</v>
      </c>
      <c r="G499" t="s">
        <v>269</v>
      </c>
      <c r="H499" s="15">
        <v>1</v>
      </c>
      <c r="I499" s="15">
        <v>1</v>
      </c>
      <c r="J499" t="s">
        <v>9</v>
      </c>
      <c r="K499" t="s">
        <v>10</v>
      </c>
      <c r="L499" s="6">
        <v>30</v>
      </c>
      <c r="M499" s="6">
        <v>48</v>
      </c>
      <c r="N499" s="6">
        <v>180</v>
      </c>
      <c r="O499" s="1">
        <v>9156.9599999999991</v>
      </c>
      <c r="P499" s="1">
        <v>7109.5</v>
      </c>
      <c r="Q499" s="1">
        <v>982.8</v>
      </c>
      <c r="R499" s="38">
        <f t="shared" si="105"/>
        <v>305.23199999999997</v>
      </c>
      <c r="S499" s="39">
        <f t="shared" si="106"/>
        <v>1.6</v>
      </c>
      <c r="T499" s="39">
        <f t="shared" si="107"/>
        <v>3.75</v>
      </c>
      <c r="U499" s="38">
        <f t="shared" si="108"/>
        <v>2047.4599999999991</v>
      </c>
      <c r="V499" s="40">
        <f t="shared" si="109"/>
        <v>0.22359604060736307</v>
      </c>
      <c r="W499" s="38">
        <f t="shared" si="110"/>
        <v>1064.6599999999992</v>
      </c>
      <c r="X499" s="40">
        <f t="shared" si="111"/>
        <v>0.11626784435008991</v>
      </c>
      <c r="Y499" s="18">
        <f t="shared" si="112"/>
        <v>564</v>
      </c>
      <c r="Z499" s="18">
        <f t="shared" si="113"/>
        <v>543</v>
      </c>
      <c r="AA499" s="18">
        <f t="shared" si="114"/>
        <v>487</v>
      </c>
    </row>
    <row r="500" spans="1:27" x14ac:dyDescent="0.25">
      <c r="A500" s="18" t="str">
        <f t="shared" si="102"/>
        <v>Alex Kwon</v>
      </c>
      <c r="B500" s="18">
        <f t="shared" si="103"/>
        <v>8</v>
      </c>
      <c r="C500" s="18" t="str">
        <f t="shared" si="104"/>
        <v>2023Alex Kwon8</v>
      </c>
      <c r="D500" s="12">
        <v>2023</v>
      </c>
      <c r="E500" t="s">
        <v>409</v>
      </c>
      <c r="F500">
        <v>984729</v>
      </c>
      <c r="G500" t="s">
        <v>368</v>
      </c>
      <c r="H500" s="15">
        <v>1</v>
      </c>
      <c r="I500" s="15">
        <v>1</v>
      </c>
      <c r="J500" t="s">
        <v>9</v>
      </c>
      <c r="K500" t="s">
        <v>10</v>
      </c>
      <c r="L500" s="6">
        <v>38</v>
      </c>
      <c r="M500" s="6">
        <v>65</v>
      </c>
      <c r="N500" s="6">
        <v>128</v>
      </c>
      <c r="O500" s="1">
        <v>7098.9759999999997</v>
      </c>
      <c r="P500" s="1">
        <v>5136.25</v>
      </c>
      <c r="Q500" s="1">
        <v>1248.95</v>
      </c>
      <c r="R500" s="38">
        <f t="shared" si="105"/>
        <v>186.81515789473684</v>
      </c>
      <c r="S500" s="39">
        <f t="shared" si="106"/>
        <v>1.7105263157894737</v>
      </c>
      <c r="T500" s="39">
        <f t="shared" si="107"/>
        <v>1.9692307692307693</v>
      </c>
      <c r="U500" s="38">
        <f t="shared" si="108"/>
        <v>1962.7259999999997</v>
      </c>
      <c r="V500" s="40">
        <f t="shared" si="109"/>
        <v>0.27648015713815621</v>
      </c>
      <c r="W500" s="38">
        <f t="shared" si="110"/>
        <v>713.77599999999961</v>
      </c>
      <c r="X500" s="40">
        <f t="shared" si="111"/>
        <v>0.10054633231609737</v>
      </c>
      <c r="Y500" s="18">
        <f t="shared" si="112"/>
        <v>644</v>
      </c>
      <c r="Z500" s="18">
        <f t="shared" si="113"/>
        <v>554</v>
      </c>
      <c r="AA500" s="18">
        <f t="shared" si="114"/>
        <v>563</v>
      </c>
    </row>
    <row r="501" spans="1:27" x14ac:dyDescent="0.25">
      <c r="A501" s="18" t="str">
        <f t="shared" si="102"/>
        <v>Alex Kwon</v>
      </c>
      <c r="B501" s="18">
        <f t="shared" si="103"/>
        <v>9</v>
      </c>
      <c r="C501" s="18" t="str">
        <f t="shared" si="104"/>
        <v>2023Alex Kwon9</v>
      </c>
      <c r="D501" s="12">
        <v>2023</v>
      </c>
      <c r="E501" t="s">
        <v>409</v>
      </c>
      <c r="F501">
        <v>309592</v>
      </c>
      <c r="G501" t="s">
        <v>455</v>
      </c>
      <c r="H501" s="15">
        <v>1</v>
      </c>
      <c r="I501" s="15">
        <v>1</v>
      </c>
      <c r="J501" t="s">
        <v>9</v>
      </c>
      <c r="K501" t="s">
        <v>10</v>
      </c>
      <c r="L501" s="6">
        <v>18</v>
      </c>
      <c r="M501" s="6">
        <v>27</v>
      </c>
      <c r="N501" s="6">
        <v>115</v>
      </c>
      <c r="O501" s="1">
        <v>5995.08</v>
      </c>
      <c r="P501" s="1">
        <v>4638.25</v>
      </c>
      <c r="Q501" s="1">
        <v>587.70000000000005</v>
      </c>
      <c r="R501" s="38">
        <f t="shared" si="105"/>
        <v>333.06</v>
      </c>
      <c r="S501" s="39">
        <f t="shared" si="106"/>
        <v>1.5</v>
      </c>
      <c r="T501" s="39">
        <f t="shared" si="107"/>
        <v>4.2592592592592595</v>
      </c>
      <c r="U501" s="38">
        <f t="shared" si="108"/>
        <v>1356.83</v>
      </c>
      <c r="V501" s="40">
        <f t="shared" si="109"/>
        <v>0.22632391894686976</v>
      </c>
      <c r="W501" s="38">
        <f t="shared" si="110"/>
        <v>769.12999999999988</v>
      </c>
      <c r="X501" s="40">
        <f t="shared" si="111"/>
        <v>0.12829353403123894</v>
      </c>
      <c r="Y501" s="18">
        <f t="shared" si="112"/>
        <v>686</v>
      </c>
      <c r="Z501" s="18">
        <f t="shared" si="113"/>
        <v>649</v>
      </c>
      <c r="AA501" s="18">
        <f t="shared" si="114"/>
        <v>547</v>
      </c>
    </row>
    <row r="502" spans="1:27" x14ac:dyDescent="0.25">
      <c r="A502" s="18" t="str">
        <f t="shared" si="102"/>
        <v>Alex Kwon</v>
      </c>
      <c r="B502" s="18">
        <f t="shared" si="103"/>
        <v>10</v>
      </c>
      <c r="C502" s="18" t="str">
        <f t="shared" si="104"/>
        <v>2023Alex Kwon10</v>
      </c>
      <c r="D502" s="12">
        <v>2023</v>
      </c>
      <c r="E502" t="s">
        <v>409</v>
      </c>
      <c r="F502">
        <v>572805</v>
      </c>
      <c r="G502" t="s">
        <v>148</v>
      </c>
      <c r="H502" s="15">
        <v>1</v>
      </c>
      <c r="I502" s="15">
        <v>1</v>
      </c>
      <c r="J502" t="s">
        <v>9</v>
      </c>
      <c r="K502" t="s">
        <v>10</v>
      </c>
      <c r="L502" s="6">
        <v>21</v>
      </c>
      <c r="M502" s="6">
        <v>39</v>
      </c>
      <c r="N502" s="6">
        <v>102</v>
      </c>
      <c r="O502" s="1">
        <v>5293.5839999999998</v>
      </c>
      <c r="P502" s="1">
        <v>4205</v>
      </c>
      <c r="Q502" s="1">
        <v>693.9</v>
      </c>
      <c r="R502" s="38">
        <f t="shared" si="105"/>
        <v>252.07542857142857</v>
      </c>
      <c r="S502" s="39">
        <f t="shared" si="106"/>
        <v>1.8571428571428572</v>
      </c>
      <c r="T502" s="39">
        <f t="shared" si="107"/>
        <v>2.6153846153846154</v>
      </c>
      <c r="U502" s="38">
        <f t="shared" si="108"/>
        <v>1088.5839999999998</v>
      </c>
      <c r="V502" s="40">
        <f t="shared" si="109"/>
        <v>0.20564215095103805</v>
      </c>
      <c r="W502" s="38">
        <f t="shared" si="110"/>
        <v>394.68399999999986</v>
      </c>
      <c r="X502" s="40">
        <f t="shared" si="111"/>
        <v>7.4558937763148717E-2</v>
      </c>
      <c r="Y502" s="18">
        <f t="shared" si="112"/>
        <v>717</v>
      </c>
      <c r="Z502" s="18">
        <f t="shared" si="113"/>
        <v>692</v>
      </c>
      <c r="AA502" s="18">
        <f t="shared" si="114"/>
        <v>656</v>
      </c>
    </row>
    <row r="503" spans="1:27" x14ac:dyDescent="0.25">
      <c r="A503" s="18" t="str">
        <f t="shared" si="102"/>
        <v>Alex Kwon</v>
      </c>
      <c r="B503" s="18">
        <f t="shared" si="103"/>
        <v>11</v>
      </c>
      <c r="C503" s="18" t="str">
        <f t="shared" si="104"/>
        <v>2023Alex Kwon11</v>
      </c>
      <c r="D503" s="12">
        <v>2023</v>
      </c>
      <c r="E503" t="s">
        <v>409</v>
      </c>
      <c r="F503">
        <v>934743</v>
      </c>
      <c r="G503" t="s">
        <v>258</v>
      </c>
      <c r="H503" s="15">
        <v>1</v>
      </c>
      <c r="I503" s="15">
        <v>1</v>
      </c>
      <c r="J503" t="s">
        <v>9</v>
      </c>
      <c r="K503" t="s">
        <v>10</v>
      </c>
      <c r="L503" s="6">
        <v>23</v>
      </c>
      <c r="M503" s="6">
        <v>38</v>
      </c>
      <c r="N503" s="6">
        <v>87</v>
      </c>
      <c r="O503" s="1">
        <v>4765.7039999999997</v>
      </c>
      <c r="P503" s="1">
        <v>3655.25</v>
      </c>
      <c r="Q503" s="1">
        <v>754.8</v>
      </c>
      <c r="R503" s="38">
        <f t="shared" si="105"/>
        <v>207.20452173913043</v>
      </c>
      <c r="S503" s="39">
        <f t="shared" si="106"/>
        <v>1.6521739130434783</v>
      </c>
      <c r="T503" s="39">
        <f t="shared" si="107"/>
        <v>2.2894736842105261</v>
      </c>
      <c r="U503" s="38">
        <f t="shared" si="108"/>
        <v>1110.4539999999997</v>
      </c>
      <c r="V503" s="40">
        <f t="shared" si="109"/>
        <v>0.23300943575177976</v>
      </c>
      <c r="W503" s="38">
        <f t="shared" si="110"/>
        <v>355.65399999999977</v>
      </c>
      <c r="X503" s="40">
        <f t="shared" si="111"/>
        <v>7.4627798956880195E-2</v>
      </c>
      <c r="Y503" s="18">
        <f t="shared" si="112"/>
        <v>740</v>
      </c>
      <c r="Z503" s="18">
        <f t="shared" si="113"/>
        <v>682</v>
      </c>
      <c r="AA503" s="18">
        <f t="shared" si="114"/>
        <v>672</v>
      </c>
    </row>
    <row r="504" spans="1:27" x14ac:dyDescent="0.25">
      <c r="A504" s="18" t="str">
        <f t="shared" si="102"/>
        <v>Alex Kwon</v>
      </c>
      <c r="B504" s="18">
        <f t="shared" si="103"/>
        <v>12</v>
      </c>
      <c r="C504" s="18" t="str">
        <f t="shared" si="104"/>
        <v>2023Alex Kwon12</v>
      </c>
      <c r="D504" s="12">
        <v>2023</v>
      </c>
      <c r="E504" t="s">
        <v>409</v>
      </c>
      <c r="F504">
        <v>809877</v>
      </c>
      <c r="G504" t="s">
        <v>226</v>
      </c>
      <c r="H504" s="15">
        <v>1</v>
      </c>
      <c r="I504" s="15">
        <v>1</v>
      </c>
      <c r="J504" t="s">
        <v>9</v>
      </c>
      <c r="K504" t="s">
        <v>10</v>
      </c>
      <c r="L504" s="6">
        <v>8</v>
      </c>
      <c r="M504" s="6">
        <v>28</v>
      </c>
      <c r="N504" s="6">
        <v>72</v>
      </c>
      <c r="O504" s="1">
        <v>3811.424</v>
      </c>
      <c r="P504" s="1">
        <v>3049.5</v>
      </c>
      <c r="Q504" s="1">
        <v>278.8</v>
      </c>
      <c r="R504" s="38">
        <f t="shared" si="105"/>
        <v>476.428</v>
      </c>
      <c r="S504" s="39">
        <f t="shared" si="106"/>
        <v>3.5</v>
      </c>
      <c r="T504" s="39">
        <f t="shared" si="107"/>
        <v>2.5714285714285716</v>
      </c>
      <c r="U504" s="38">
        <f t="shared" si="108"/>
        <v>761.92399999999998</v>
      </c>
      <c r="V504" s="40">
        <f t="shared" si="109"/>
        <v>0.19990533721779577</v>
      </c>
      <c r="W504" s="38">
        <f t="shared" si="110"/>
        <v>483.12399999999997</v>
      </c>
      <c r="X504" s="40">
        <f t="shared" si="111"/>
        <v>0.12675682369634025</v>
      </c>
      <c r="Y504" s="18">
        <f t="shared" si="112"/>
        <v>785</v>
      </c>
      <c r="Z504" s="18">
        <f t="shared" si="113"/>
        <v>783</v>
      </c>
      <c r="AA504" s="18">
        <f t="shared" si="114"/>
        <v>620</v>
      </c>
    </row>
    <row r="505" spans="1:27" x14ac:dyDescent="0.25">
      <c r="A505" s="18" t="str">
        <f t="shared" si="102"/>
        <v>Alex Kwon</v>
      </c>
      <c r="B505" s="18">
        <f t="shared" si="103"/>
        <v>13</v>
      </c>
      <c r="C505" s="18" t="str">
        <f t="shared" si="104"/>
        <v>2023Alex Kwon13</v>
      </c>
      <c r="D505" s="12">
        <v>2023</v>
      </c>
      <c r="E505" t="s">
        <v>409</v>
      </c>
      <c r="F505">
        <v>133279</v>
      </c>
      <c r="G505" t="s">
        <v>20</v>
      </c>
      <c r="H505" s="15">
        <v>1</v>
      </c>
      <c r="I505" s="15">
        <v>1</v>
      </c>
      <c r="J505" t="s">
        <v>9</v>
      </c>
      <c r="K505" t="s">
        <v>10</v>
      </c>
      <c r="L505" s="6">
        <v>30</v>
      </c>
      <c r="M505" s="6">
        <v>48</v>
      </c>
      <c r="N505" s="6">
        <v>84</v>
      </c>
      <c r="O505" s="1">
        <v>3718.5279999999998</v>
      </c>
      <c r="P505" s="1">
        <v>2906</v>
      </c>
      <c r="Q505" s="1">
        <v>982.8</v>
      </c>
      <c r="R505" s="38">
        <f t="shared" si="105"/>
        <v>123.95093333333332</v>
      </c>
      <c r="S505" s="39">
        <f t="shared" si="106"/>
        <v>1.6</v>
      </c>
      <c r="T505" s="39">
        <f t="shared" si="107"/>
        <v>1.75</v>
      </c>
      <c r="U505" s="38">
        <f t="shared" si="108"/>
        <v>812.52799999999979</v>
      </c>
      <c r="V505" s="40">
        <f t="shared" si="109"/>
        <v>0.21850796874462147</v>
      </c>
      <c r="W505" s="38">
        <f t="shared" si="110"/>
        <v>-170.27200000000016</v>
      </c>
      <c r="X505" s="40">
        <f t="shared" si="111"/>
        <v>-4.5790162128670313E-2</v>
      </c>
      <c r="Y505" s="18">
        <f t="shared" si="112"/>
        <v>789</v>
      </c>
      <c r="Z505" s="18">
        <f t="shared" si="113"/>
        <v>769</v>
      </c>
      <c r="AA505" s="18">
        <f t="shared" si="114"/>
        <v>888</v>
      </c>
    </row>
    <row r="506" spans="1:27" x14ac:dyDescent="0.25">
      <c r="A506" s="18" t="str">
        <f t="shared" si="102"/>
        <v>Alex Kwon</v>
      </c>
      <c r="B506" s="18">
        <f t="shared" si="103"/>
        <v>14</v>
      </c>
      <c r="C506" s="18" t="str">
        <f t="shared" si="104"/>
        <v>2023Alex Kwon14</v>
      </c>
      <c r="D506" s="12">
        <v>2023</v>
      </c>
      <c r="E506" t="s">
        <v>409</v>
      </c>
      <c r="F506">
        <v>784373</v>
      </c>
      <c r="G506" t="s">
        <v>218</v>
      </c>
      <c r="H506" s="15">
        <v>1</v>
      </c>
      <c r="I506" s="15">
        <v>1</v>
      </c>
      <c r="J506" t="s">
        <v>9</v>
      </c>
      <c r="K506" t="s">
        <v>10</v>
      </c>
      <c r="L506" s="6">
        <v>9</v>
      </c>
      <c r="M506" s="6">
        <v>18</v>
      </c>
      <c r="N506" s="6">
        <v>75</v>
      </c>
      <c r="O506" s="1">
        <v>3649</v>
      </c>
      <c r="P506" s="1">
        <v>2996</v>
      </c>
      <c r="Q506" s="1">
        <v>298.8</v>
      </c>
      <c r="R506" s="38">
        <f t="shared" si="105"/>
        <v>405.44444444444446</v>
      </c>
      <c r="S506" s="39">
        <f t="shared" si="106"/>
        <v>2</v>
      </c>
      <c r="T506" s="39">
        <f t="shared" si="107"/>
        <v>4.166666666666667</v>
      </c>
      <c r="U506" s="38">
        <f t="shared" si="108"/>
        <v>653</v>
      </c>
      <c r="V506" s="40">
        <f t="shared" si="109"/>
        <v>0.17895313784598521</v>
      </c>
      <c r="W506" s="38">
        <f t="shared" si="110"/>
        <v>354.2</v>
      </c>
      <c r="X506" s="40">
        <f t="shared" si="111"/>
        <v>9.7067689778021368E-2</v>
      </c>
      <c r="Y506" s="18">
        <f t="shared" si="112"/>
        <v>792</v>
      </c>
      <c r="Z506" s="18">
        <f t="shared" si="113"/>
        <v>811</v>
      </c>
      <c r="AA506" s="18">
        <f t="shared" si="114"/>
        <v>673</v>
      </c>
    </row>
    <row r="507" spans="1:27" x14ac:dyDescent="0.25">
      <c r="A507" s="18" t="str">
        <f t="shared" si="102"/>
        <v>Alex Kwon</v>
      </c>
      <c r="B507" s="18">
        <f t="shared" si="103"/>
        <v>15</v>
      </c>
      <c r="C507" s="18" t="str">
        <f t="shared" si="104"/>
        <v>2023Alex Kwon15</v>
      </c>
      <c r="D507" s="12">
        <v>2023</v>
      </c>
      <c r="E507" t="s">
        <v>409</v>
      </c>
      <c r="F507">
        <v>626603</v>
      </c>
      <c r="G507" t="s">
        <v>388</v>
      </c>
      <c r="H507" s="15">
        <v>1</v>
      </c>
      <c r="I507" s="15">
        <v>1</v>
      </c>
      <c r="J507" t="s">
        <v>9</v>
      </c>
      <c r="K507" t="s">
        <v>10</v>
      </c>
      <c r="L507" s="6">
        <v>32</v>
      </c>
      <c r="M507" s="6">
        <v>32</v>
      </c>
      <c r="N507" s="6">
        <v>86</v>
      </c>
      <c r="O507" s="1">
        <v>3299.3119999999999</v>
      </c>
      <c r="P507" s="1">
        <v>2429.5</v>
      </c>
      <c r="Q507" s="1">
        <v>1027.2</v>
      </c>
      <c r="R507" s="38">
        <f t="shared" si="105"/>
        <v>103.1035</v>
      </c>
      <c r="S507" s="39">
        <f t="shared" si="106"/>
        <v>1</v>
      </c>
      <c r="T507" s="39">
        <f t="shared" si="107"/>
        <v>2.6875</v>
      </c>
      <c r="U507" s="38">
        <f t="shared" si="108"/>
        <v>869.8119999999999</v>
      </c>
      <c r="V507" s="40">
        <f t="shared" si="109"/>
        <v>0.26363435770851618</v>
      </c>
      <c r="W507" s="38">
        <f t="shared" si="110"/>
        <v>-157.38800000000015</v>
      </c>
      <c r="X507" s="40">
        <f t="shared" si="111"/>
        <v>-4.7703278744174592E-2</v>
      </c>
      <c r="Y507" s="18">
        <f t="shared" si="112"/>
        <v>817</v>
      </c>
      <c r="Z507" s="18">
        <f t="shared" si="113"/>
        <v>751</v>
      </c>
      <c r="AA507" s="18">
        <f t="shared" si="114"/>
        <v>885</v>
      </c>
    </row>
    <row r="508" spans="1:27" x14ac:dyDescent="0.25">
      <c r="A508" s="18" t="str">
        <f t="shared" si="102"/>
        <v>Alex Kwon</v>
      </c>
      <c r="B508" s="18">
        <f t="shared" si="103"/>
        <v>16</v>
      </c>
      <c r="C508" s="18" t="str">
        <f t="shared" si="104"/>
        <v>2023Alex Kwon16</v>
      </c>
      <c r="D508" s="12">
        <v>2023</v>
      </c>
      <c r="E508" t="s">
        <v>409</v>
      </c>
      <c r="F508">
        <v>759445</v>
      </c>
      <c r="G508" t="s">
        <v>209</v>
      </c>
      <c r="H508" s="15">
        <v>1</v>
      </c>
      <c r="I508" s="15">
        <v>1</v>
      </c>
      <c r="J508" t="s">
        <v>9</v>
      </c>
      <c r="K508" t="s">
        <v>10</v>
      </c>
      <c r="L508" s="6">
        <v>27</v>
      </c>
      <c r="M508" s="6">
        <v>36</v>
      </c>
      <c r="N508" s="6">
        <v>54</v>
      </c>
      <c r="O508" s="1">
        <v>2971.5680000000002</v>
      </c>
      <c r="P508" s="1">
        <v>2265.5</v>
      </c>
      <c r="Q508" s="1">
        <v>876.6</v>
      </c>
      <c r="R508" s="38">
        <f t="shared" si="105"/>
        <v>110.05807407407409</v>
      </c>
      <c r="S508" s="39">
        <f t="shared" si="106"/>
        <v>1.3333333333333333</v>
      </c>
      <c r="T508" s="39">
        <f t="shared" si="107"/>
        <v>1.5</v>
      </c>
      <c r="U508" s="38">
        <f t="shared" si="108"/>
        <v>706.06800000000021</v>
      </c>
      <c r="V508" s="40">
        <f t="shared" si="109"/>
        <v>0.23760788916827755</v>
      </c>
      <c r="W508" s="38">
        <f t="shared" si="110"/>
        <v>-170.53199999999981</v>
      </c>
      <c r="X508" s="40">
        <f t="shared" si="111"/>
        <v>-5.7387884106976449E-2</v>
      </c>
      <c r="Y508" s="18">
        <f t="shared" si="112"/>
        <v>835</v>
      </c>
      <c r="Z508" s="18">
        <f t="shared" si="113"/>
        <v>792</v>
      </c>
      <c r="AA508" s="18">
        <f t="shared" si="114"/>
        <v>889</v>
      </c>
    </row>
    <row r="509" spans="1:27" x14ac:dyDescent="0.25">
      <c r="A509" s="18" t="str">
        <f t="shared" si="102"/>
        <v>Alex Kwon</v>
      </c>
      <c r="B509" s="18">
        <f t="shared" si="103"/>
        <v>17</v>
      </c>
      <c r="C509" s="18" t="str">
        <f t="shared" si="104"/>
        <v>2023Alex Kwon17</v>
      </c>
      <c r="D509" s="12">
        <v>2023</v>
      </c>
      <c r="E509" t="s">
        <v>409</v>
      </c>
      <c r="F509">
        <v>697252</v>
      </c>
      <c r="G509" t="s">
        <v>187</v>
      </c>
      <c r="H509" s="15">
        <v>1</v>
      </c>
      <c r="I509" s="15">
        <v>1</v>
      </c>
      <c r="J509" t="s">
        <v>9</v>
      </c>
      <c r="K509" t="s">
        <v>10</v>
      </c>
      <c r="L509" s="6">
        <v>24</v>
      </c>
      <c r="M509" s="6">
        <v>24</v>
      </c>
      <c r="N509" s="6">
        <v>83</v>
      </c>
      <c r="O509" s="1">
        <v>2768.136</v>
      </c>
      <c r="P509" s="1">
        <v>1958.5</v>
      </c>
      <c r="Q509" s="1">
        <v>770.4</v>
      </c>
      <c r="R509" s="38">
        <f t="shared" si="105"/>
        <v>115.339</v>
      </c>
      <c r="S509" s="39">
        <f t="shared" si="106"/>
        <v>1</v>
      </c>
      <c r="T509" s="39">
        <f t="shared" si="107"/>
        <v>3.4583333333333335</v>
      </c>
      <c r="U509" s="38">
        <f t="shared" si="108"/>
        <v>809.63599999999997</v>
      </c>
      <c r="V509" s="40">
        <f t="shared" si="109"/>
        <v>0.29248418430308337</v>
      </c>
      <c r="W509" s="38">
        <f t="shared" si="110"/>
        <v>39.23599999999999</v>
      </c>
      <c r="X509" s="40">
        <f t="shared" si="111"/>
        <v>1.4174159073109122E-2</v>
      </c>
      <c r="Y509" s="18">
        <f t="shared" si="112"/>
        <v>843</v>
      </c>
      <c r="Z509" s="18">
        <f t="shared" si="113"/>
        <v>770</v>
      </c>
      <c r="AA509" s="18">
        <f t="shared" si="114"/>
        <v>792</v>
      </c>
    </row>
    <row r="510" spans="1:27" x14ac:dyDescent="0.25">
      <c r="A510" s="18" t="str">
        <f t="shared" si="102"/>
        <v>Alex Kwon</v>
      </c>
      <c r="B510" s="18">
        <f t="shared" si="103"/>
        <v>18</v>
      </c>
      <c r="C510" s="18" t="str">
        <f t="shared" si="104"/>
        <v>2023Alex Kwon18</v>
      </c>
      <c r="D510" s="12">
        <v>2023</v>
      </c>
      <c r="E510" t="s">
        <v>409</v>
      </c>
      <c r="F510">
        <v>375968</v>
      </c>
      <c r="G510" t="s">
        <v>97</v>
      </c>
      <c r="H510" s="15">
        <v>1</v>
      </c>
      <c r="I510" s="15">
        <v>1</v>
      </c>
      <c r="J510" t="s">
        <v>9</v>
      </c>
      <c r="K510" t="s">
        <v>10</v>
      </c>
      <c r="L510" s="6">
        <v>6</v>
      </c>
      <c r="M510" s="6">
        <v>18</v>
      </c>
      <c r="N510" s="6">
        <v>64</v>
      </c>
      <c r="O510" s="1">
        <v>2358.6880000000001</v>
      </c>
      <c r="P510" s="1">
        <v>1829.25</v>
      </c>
      <c r="Q510" s="1">
        <v>205.8</v>
      </c>
      <c r="R510" s="38">
        <f t="shared" si="105"/>
        <v>393.11466666666666</v>
      </c>
      <c r="S510" s="39">
        <f t="shared" si="106"/>
        <v>3</v>
      </c>
      <c r="T510" s="39">
        <f t="shared" si="107"/>
        <v>3.5555555555555554</v>
      </c>
      <c r="U510" s="38">
        <f t="shared" si="108"/>
        <v>529.4380000000001</v>
      </c>
      <c r="V510" s="40">
        <f t="shared" si="109"/>
        <v>0.22446292175989366</v>
      </c>
      <c r="W510" s="38">
        <f t="shared" si="110"/>
        <v>323.63800000000009</v>
      </c>
      <c r="X510" s="40">
        <f t="shared" si="111"/>
        <v>0.13721102579060904</v>
      </c>
      <c r="Y510" s="18">
        <f t="shared" si="112"/>
        <v>866</v>
      </c>
      <c r="Z510" s="18">
        <f t="shared" si="113"/>
        <v>846</v>
      </c>
      <c r="AA510" s="18">
        <f t="shared" si="114"/>
        <v>679</v>
      </c>
    </row>
    <row r="511" spans="1:27" x14ac:dyDescent="0.25">
      <c r="A511" s="18" t="str">
        <f t="shared" si="102"/>
        <v>Alex Kwon</v>
      </c>
      <c r="B511" s="18">
        <f t="shared" si="103"/>
        <v>19</v>
      </c>
      <c r="C511" s="18" t="str">
        <f t="shared" si="104"/>
        <v>2023Alex Kwon19</v>
      </c>
      <c r="D511" s="12">
        <v>2023</v>
      </c>
      <c r="E511" t="s">
        <v>409</v>
      </c>
      <c r="F511">
        <v>791644</v>
      </c>
      <c r="G511" t="s">
        <v>221</v>
      </c>
      <c r="H511" s="15">
        <v>1</v>
      </c>
      <c r="I511" s="15">
        <v>1</v>
      </c>
      <c r="J511" t="s">
        <v>9</v>
      </c>
      <c r="K511" t="s">
        <v>10</v>
      </c>
      <c r="L511" s="6">
        <v>5</v>
      </c>
      <c r="M511" s="6">
        <v>17</v>
      </c>
      <c r="N511" s="6">
        <v>35</v>
      </c>
      <c r="O511" s="1">
        <v>2028.52</v>
      </c>
      <c r="P511" s="1">
        <v>1478</v>
      </c>
      <c r="Q511" s="1">
        <v>173.7</v>
      </c>
      <c r="R511" s="38">
        <f t="shared" si="105"/>
        <v>405.70400000000001</v>
      </c>
      <c r="S511" s="39">
        <f t="shared" si="106"/>
        <v>3.4</v>
      </c>
      <c r="T511" s="39">
        <f t="shared" si="107"/>
        <v>2.0588235294117645</v>
      </c>
      <c r="U511" s="38">
        <f t="shared" si="108"/>
        <v>550.52</v>
      </c>
      <c r="V511" s="40">
        <f t="shared" si="109"/>
        <v>0.27138997890087352</v>
      </c>
      <c r="W511" s="38">
        <f t="shared" si="110"/>
        <v>376.82</v>
      </c>
      <c r="X511" s="40">
        <f t="shared" si="111"/>
        <v>0.18576104746317512</v>
      </c>
      <c r="Y511" s="18">
        <f t="shared" si="112"/>
        <v>884</v>
      </c>
      <c r="Z511" s="18">
        <f t="shared" si="113"/>
        <v>844</v>
      </c>
      <c r="AA511" s="18">
        <f t="shared" si="114"/>
        <v>659</v>
      </c>
    </row>
    <row r="512" spans="1:27" x14ac:dyDescent="0.25">
      <c r="A512" s="18" t="str">
        <f t="shared" si="102"/>
        <v>Alex Kwon</v>
      </c>
      <c r="B512" s="18">
        <f t="shared" si="103"/>
        <v>20</v>
      </c>
      <c r="C512" s="18" t="str">
        <f t="shared" si="104"/>
        <v>2023Alex Kwon20</v>
      </c>
      <c r="D512" s="12">
        <v>2023</v>
      </c>
      <c r="E512" t="s">
        <v>409</v>
      </c>
      <c r="F512">
        <v>316008</v>
      </c>
      <c r="G512" t="s">
        <v>104</v>
      </c>
      <c r="H512" s="15">
        <v>1</v>
      </c>
      <c r="I512" s="15">
        <v>1</v>
      </c>
      <c r="J512" t="s">
        <v>2</v>
      </c>
      <c r="K512" t="s">
        <v>10</v>
      </c>
      <c r="L512" s="6">
        <v>12</v>
      </c>
      <c r="M512" s="6">
        <v>22</v>
      </c>
      <c r="N512" s="6">
        <v>50</v>
      </c>
      <c r="O512" s="1">
        <v>1957.095</v>
      </c>
      <c r="P512" s="1">
        <v>1716.75</v>
      </c>
      <c r="Q512" s="1">
        <v>396.2</v>
      </c>
      <c r="R512" s="38">
        <f t="shared" si="105"/>
        <v>163.09125</v>
      </c>
      <c r="S512" s="39">
        <f t="shared" si="106"/>
        <v>1.8333333333333333</v>
      </c>
      <c r="T512" s="39">
        <f t="shared" si="107"/>
        <v>2.2727272727272729</v>
      </c>
      <c r="U512" s="38">
        <f t="shared" si="108"/>
        <v>240.34500000000003</v>
      </c>
      <c r="V512" s="40">
        <f t="shared" si="109"/>
        <v>0.12280701754385966</v>
      </c>
      <c r="W512" s="38">
        <f t="shared" si="110"/>
        <v>-155.85499999999996</v>
      </c>
      <c r="X512" s="40">
        <f t="shared" si="111"/>
        <v>-7.963588890677252E-2</v>
      </c>
      <c r="Y512" s="18">
        <f t="shared" si="112"/>
        <v>891</v>
      </c>
      <c r="Z512" s="18">
        <f t="shared" si="113"/>
        <v>919</v>
      </c>
      <c r="AA512" s="18">
        <f t="shared" si="114"/>
        <v>884</v>
      </c>
    </row>
    <row r="513" spans="1:27" x14ac:dyDescent="0.25">
      <c r="A513" s="18" t="str">
        <f t="shared" si="102"/>
        <v>Alex Kwon</v>
      </c>
      <c r="B513" s="18">
        <f t="shared" si="103"/>
        <v>21</v>
      </c>
      <c r="C513" s="18" t="str">
        <f t="shared" si="104"/>
        <v>2023Alex Kwon21</v>
      </c>
      <c r="D513" s="12">
        <v>2023</v>
      </c>
      <c r="E513" t="s">
        <v>409</v>
      </c>
      <c r="F513">
        <v>609362</v>
      </c>
      <c r="G513" t="s">
        <v>321</v>
      </c>
      <c r="H513" s="15">
        <v>1</v>
      </c>
      <c r="I513" s="15">
        <v>1</v>
      </c>
      <c r="J513" t="s">
        <v>9</v>
      </c>
      <c r="K513" t="s">
        <v>10</v>
      </c>
      <c r="L513" s="6">
        <v>8</v>
      </c>
      <c r="M513" s="6">
        <v>9</v>
      </c>
      <c r="N513" s="6">
        <v>27</v>
      </c>
      <c r="O513" s="1">
        <v>1621.384</v>
      </c>
      <c r="P513" s="1">
        <v>1148</v>
      </c>
      <c r="Q513" s="1">
        <v>257.89999999999998</v>
      </c>
      <c r="R513" s="38">
        <f t="shared" si="105"/>
        <v>202.673</v>
      </c>
      <c r="S513" s="39">
        <f t="shared" si="106"/>
        <v>1.125</v>
      </c>
      <c r="T513" s="39">
        <f t="shared" si="107"/>
        <v>3</v>
      </c>
      <c r="U513" s="38">
        <f t="shared" si="108"/>
        <v>473.38400000000001</v>
      </c>
      <c r="V513" s="40">
        <f t="shared" si="109"/>
        <v>0.29196291563257071</v>
      </c>
      <c r="W513" s="38">
        <f t="shared" si="110"/>
        <v>215.48400000000004</v>
      </c>
      <c r="X513" s="40">
        <f t="shared" si="111"/>
        <v>0.13290127446675187</v>
      </c>
      <c r="Y513" s="18">
        <f t="shared" si="112"/>
        <v>915</v>
      </c>
      <c r="Z513" s="18">
        <f t="shared" si="113"/>
        <v>861</v>
      </c>
      <c r="AA513" s="18">
        <f t="shared" si="114"/>
        <v>716</v>
      </c>
    </row>
    <row r="514" spans="1:27" x14ac:dyDescent="0.25">
      <c r="A514" s="18" t="str">
        <f t="shared" si="102"/>
        <v>Alex Kwon</v>
      </c>
      <c r="B514" s="18">
        <f t="shared" si="103"/>
        <v>22</v>
      </c>
      <c r="C514" s="18" t="str">
        <f t="shared" si="104"/>
        <v>2023Alex Kwon22</v>
      </c>
      <c r="D514" s="12">
        <v>2023</v>
      </c>
      <c r="E514" t="s">
        <v>409</v>
      </c>
      <c r="F514">
        <v>648045</v>
      </c>
      <c r="G514" t="s">
        <v>177</v>
      </c>
      <c r="H514" s="15">
        <v>1</v>
      </c>
      <c r="I514" s="15">
        <v>5</v>
      </c>
      <c r="J514" t="s">
        <v>2</v>
      </c>
      <c r="K514" t="s">
        <v>10</v>
      </c>
      <c r="L514" s="6">
        <v>5</v>
      </c>
      <c r="M514" s="6">
        <v>13</v>
      </c>
      <c r="N514" s="6">
        <v>40</v>
      </c>
      <c r="O514" s="1">
        <v>1398.88</v>
      </c>
      <c r="P514" s="1">
        <v>1030.5</v>
      </c>
      <c r="Q514" s="1">
        <v>169.3</v>
      </c>
      <c r="R514" s="38">
        <f t="shared" si="105"/>
        <v>279.77600000000001</v>
      </c>
      <c r="S514" s="39">
        <f t="shared" si="106"/>
        <v>2.6</v>
      </c>
      <c r="T514" s="39">
        <f t="shared" si="107"/>
        <v>3.0769230769230771</v>
      </c>
      <c r="U514" s="38">
        <f t="shared" si="108"/>
        <v>368.38000000000011</v>
      </c>
      <c r="V514" s="40">
        <f t="shared" si="109"/>
        <v>0.26333924282282972</v>
      </c>
      <c r="W514" s="38">
        <f t="shared" si="110"/>
        <v>199.0800000000001</v>
      </c>
      <c r="X514" s="40">
        <f t="shared" si="111"/>
        <v>0.14231385108086475</v>
      </c>
      <c r="Y514" s="18">
        <f t="shared" si="112"/>
        <v>932</v>
      </c>
      <c r="Z514" s="18">
        <f t="shared" si="113"/>
        <v>886</v>
      </c>
      <c r="AA514" s="18">
        <f t="shared" si="114"/>
        <v>726</v>
      </c>
    </row>
    <row r="515" spans="1:27" x14ac:dyDescent="0.25">
      <c r="A515" s="18" t="str">
        <f t="shared" ref="A515:A578" si="115">E515</f>
        <v>Alex Kwon</v>
      </c>
      <c r="B515" s="18">
        <f t="shared" ref="B515:B578" si="116">IF(A514&lt;&gt;A515,1,B514+1)</f>
        <v>23</v>
      </c>
      <c r="C515" s="18" t="str">
        <f t="shared" ref="C515:C578" si="117">D515&amp;A515&amp;B515</f>
        <v>2023Alex Kwon23</v>
      </c>
      <c r="D515" s="12">
        <v>2023</v>
      </c>
      <c r="E515" t="s">
        <v>409</v>
      </c>
      <c r="F515">
        <v>358146</v>
      </c>
      <c r="G515" t="s">
        <v>456</v>
      </c>
      <c r="H515" s="15">
        <v>1</v>
      </c>
      <c r="I515" s="15">
        <v>1</v>
      </c>
      <c r="J515" t="s">
        <v>9</v>
      </c>
      <c r="K515" t="s">
        <v>10</v>
      </c>
      <c r="L515" s="6">
        <v>6</v>
      </c>
      <c r="M515" s="6">
        <v>6</v>
      </c>
      <c r="N515" s="6">
        <v>15</v>
      </c>
      <c r="O515" s="1">
        <v>768.68</v>
      </c>
      <c r="P515" s="1">
        <v>504</v>
      </c>
      <c r="Q515" s="1">
        <v>192.6</v>
      </c>
      <c r="R515" s="38">
        <f t="shared" si="105"/>
        <v>128.11333333333332</v>
      </c>
      <c r="S515" s="39">
        <f t="shared" si="106"/>
        <v>1</v>
      </c>
      <c r="T515" s="39">
        <f t="shared" si="107"/>
        <v>2.5</v>
      </c>
      <c r="U515" s="38">
        <f t="shared" si="108"/>
        <v>264.67999999999995</v>
      </c>
      <c r="V515" s="40">
        <f t="shared" si="109"/>
        <v>0.3443305406671176</v>
      </c>
      <c r="W515" s="38">
        <f t="shared" si="110"/>
        <v>72.079999999999956</v>
      </c>
      <c r="X515" s="40">
        <f t="shared" si="111"/>
        <v>9.3771140136337569E-2</v>
      </c>
      <c r="Y515" s="18">
        <f t="shared" si="112"/>
        <v>963</v>
      </c>
      <c r="Z515" s="18">
        <f t="shared" si="113"/>
        <v>915</v>
      </c>
      <c r="AA515" s="18">
        <f t="shared" si="114"/>
        <v>776</v>
      </c>
    </row>
    <row r="516" spans="1:27" x14ac:dyDescent="0.25">
      <c r="A516" s="18" t="str">
        <f t="shared" si="115"/>
        <v>Alex Kwon</v>
      </c>
      <c r="B516" s="18">
        <f t="shared" si="116"/>
        <v>24</v>
      </c>
      <c r="C516" s="18" t="str">
        <f t="shared" si="117"/>
        <v>2023Alex Kwon24</v>
      </c>
      <c r="D516" s="12">
        <v>2023</v>
      </c>
      <c r="E516" t="s">
        <v>409</v>
      </c>
      <c r="F516">
        <v>235689</v>
      </c>
      <c r="G516" t="s">
        <v>63</v>
      </c>
      <c r="H516" s="15">
        <v>1</v>
      </c>
      <c r="I516" s="15">
        <v>1</v>
      </c>
      <c r="J516" t="s">
        <v>9</v>
      </c>
      <c r="K516" t="s">
        <v>10</v>
      </c>
      <c r="L516" s="6">
        <v>4</v>
      </c>
      <c r="M516" s="6">
        <v>8</v>
      </c>
      <c r="N516" s="6">
        <v>8</v>
      </c>
      <c r="O516" s="1">
        <v>407.13600000000002</v>
      </c>
      <c r="P516" s="1">
        <v>344</v>
      </c>
      <c r="Q516" s="1">
        <v>132.80000000000001</v>
      </c>
      <c r="R516" s="38">
        <f t="shared" si="105"/>
        <v>101.78400000000001</v>
      </c>
      <c r="S516" s="39">
        <f t="shared" si="106"/>
        <v>2</v>
      </c>
      <c r="T516" s="39">
        <f t="shared" si="107"/>
        <v>1</v>
      </c>
      <c r="U516" s="38">
        <f t="shared" si="108"/>
        <v>63.136000000000024</v>
      </c>
      <c r="V516" s="40">
        <f t="shared" si="109"/>
        <v>0.15507348895700704</v>
      </c>
      <c r="W516" s="38">
        <f t="shared" si="110"/>
        <v>-69.663999999999987</v>
      </c>
      <c r="X516" s="40">
        <f t="shared" si="111"/>
        <v>-0.17110744321307864</v>
      </c>
      <c r="Y516" s="18">
        <f t="shared" si="112"/>
        <v>981</v>
      </c>
      <c r="Z516" s="18">
        <f t="shared" si="113"/>
        <v>959</v>
      </c>
      <c r="AA516" s="18">
        <f t="shared" si="114"/>
        <v>847</v>
      </c>
    </row>
    <row r="517" spans="1:27" x14ac:dyDescent="0.25">
      <c r="A517" s="18" t="str">
        <f t="shared" si="115"/>
        <v>Alex Kwon</v>
      </c>
      <c r="B517" s="18">
        <f t="shared" si="116"/>
        <v>25</v>
      </c>
      <c r="C517" s="18" t="str">
        <f t="shared" si="117"/>
        <v>2023Alex Kwon25</v>
      </c>
      <c r="D517" s="12">
        <v>2023</v>
      </c>
      <c r="E517" t="s">
        <v>409</v>
      </c>
      <c r="F517">
        <v>713162</v>
      </c>
      <c r="G517" t="s">
        <v>188</v>
      </c>
      <c r="H517" s="15">
        <v>1</v>
      </c>
      <c r="I517" s="15">
        <v>6</v>
      </c>
      <c r="J517" t="s">
        <v>2</v>
      </c>
      <c r="K517" t="s">
        <v>10</v>
      </c>
      <c r="L517" s="6">
        <v>3</v>
      </c>
      <c r="M517" s="6">
        <v>3</v>
      </c>
      <c r="N517" s="6">
        <v>3</v>
      </c>
      <c r="O517" s="1">
        <v>183.976</v>
      </c>
      <c r="P517" s="1">
        <v>125</v>
      </c>
      <c r="Q517" s="1">
        <v>96.3</v>
      </c>
      <c r="R517" s="38">
        <f t="shared" si="105"/>
        <v>61.325333333333333</v>
      </c>
      <c r="S517" s="39">
        <f t="shared" si="106"/>
        <v>1</v>
      </c>
      <c r="T517" s="39">
        <f t="shared" si="107"/>
        <v>1</v>
      </c>
      <c r="U517" s="38">
        <f t="shared" si="108"/>
        <v>58.975999999999999</v>
      </c>
      <c r="V517" s="40">
        <f t="shared" si="109"/>
        <v>0.32056355176762186</v>
      </c>
      <c r="W517" s="38">
        <f t="shared" si="110"/>
        <v>-37.323999999999998</v>
      </c>
      <c r="X517" s="40">
        <f t="shared" si="111"/>
        <v>-0.20287428795060225</v>
      </c>
      <c r="Y517" s="18">
        <f t="shared" si="112"/>
        <v>993</v>
      </c>
      <c r="Z517" s="18">
        <f t="shared" si="113"/>
        <v>961</v>
      </c>
      <c r="AA517" s="18">
        <f t="shared" si="114"/>
        <v>827</v>
      </c>
    </row>
    <row r="518" spans="1:27" x14ac:dyDescent="0.25">
      <c r="A518" s="18" t="str">
        <f t="shared" si="115"/>
        <v>Amy Blye</v>
      </c>
      <c r="B518" s="18">
        <f t="shared" si="116"/>
        <v>1</v>
      </c>
      <c r="C518" s="18" t="str">
        <f t="shared" si="117"/>
        <v>2023Amy Blye1</v>
      </c>
      <c r="D518" s="12">
        <v>2023</v>
      </c>
      <c r="E518" t="s">
        <v>410</v>
      </c>
      <c r="F518">
        <v>558463</v>
      </c>
      <c r="G518" t="s">
        <v>143</v>
      </c>
      <c r="H518" s="15">
        <v>2</v>
      </c>
      <c r="I518" s="15">
        <v>2</v>
      </c>
      <c r="J518" t="s">
        <v>9</v>
      </c>
      <c r="K518" t="s">
        <v>3</v>
      </c>
      <c r="L518" s="6">
        <v>44</v>
      </c>
      <c r="M518" s="6">
        <v>124</v>
      </c>
      <c r="N518" s="6">
        <v>604</v>
      </c>
      <c r="O518" s="1">
        <v>30403.168000000001</v>
      </c>
      <c r="P518" s="1">
        <v>23047.25</v>
      </c>
      <c r="Q518" s="1">
        <v>1541.65</v>
      </c>
      <c r="R518" s="38">
        <f t="shared" si="105"/>
        <v>690.98109090909099</v>
      </c>
      <c r="S518" s="39">
        <f t="shared" si="106"/>
        <v>2.8181818181818183</v>
      </c>
      <c r="T518" s="39">
        <f t="shared" si="107"/>
        <v>4.870967741935484</v>
      </c>
      <c r="U518" s="38">
        <f t="shared" si="108"/>
        <v>7355.9180000000015</v>
      </c>
      <c r="V518" s="40">
        <f t="shared" si="109"/>
        <v>0.24194577354570423</v>
      </c>
      <c r="W518" s="38">
        <f t="shared" si="110"/>
        <v>5814.2680000000018</v>
      </c>
      <c r="X518" s="40">
        <f t="shared" si="111"/>
        <v>0.19123888668444031</v>
      </c>
      <c r="Y518" s="18">
        <f t="shared" si="112"/>
        <v>323</v>
      </c>
      <c r="Z518" s="18">
        <f t="shared" si="113"/>
        <v>218</v>
      </c>
      <c r="AA518" s="18">
        <f t="shared" si="114"/>
        <v>155</v>
      </c>
    </row>
    <row r="519" spans="1:27" x14ac:dyDescent="0.25">
      <c r="A519" s="18" t="str">
        <f t="shared" si="115"/>
        <v>Amy Blye</v>
      </c>
      <c r="B519" s="18">
        <f t="shared" si="116"/>
        <v>2</v>
      </c>
      <c r="C519" s="18" t="str">
        <f t="shared" si="117"/>
        <v>2023Amy Blye2</v>
      </c>
      <c r="D519" s="12">
        <v>2023</v>
      </c>
      <c r="E519" t="s">
        <v>410</v>
      </c>
      <c r="F519">
        <v>273027</v>
      </c>
      <c r="G519" t="s">
        <v>302</v>
      </c>
      <c r="H519" s="15">
        <v>2</v>
      </c>
      <c r="I519" s="15">
        <v>2</v>
      </c>
      <c r="J519" t="s">
        <v>9</v>
      </c>
      <c r="K519" t="s">
        <v>10</v>
      </c>
      <c r="L519" s="6">
        <v>34</v>
      </c>
      <c r="M519" s="6">
        <v>61</v>
      </c>
      <c r="N519" s="6">
        <v>187</v>
      </c>
      <c r="O519" s="1">
        <v>10162.504000000001</v>
      </c>
      <c r="P519" s="1">
        <v>7661.75</v>
      </c>
      <c r="Q519" s="1">
        <v>1155.0999999999999</v>
      </c>
      <c r="R519" s="38">
        <f t="shared" si="105"/>
        <v>298.89717647058825</v>
      </c>
      <c r="S519" s="39">
        <f t="shared" si="106"/>
        <v>1.7941176470588236</v>
      </c>
      <c r="T519" s="39">
        <f t="shared" si="107"/>
        <v>3.0655737704918034</v>
      </c>
      <c r="U519" s="38">
        <f t="shared" si="108"/>
        <v>2500.7540000000008</v>
      </c>
      <c r="V519" s="40">
        <f t="shared" si="109"/>
        <v>0.24607655750984211</v>
      </c>
      <c r="W519" s="38">
        <f t="shared" si="110"/>
        <v>1345.6540000000009</v>
      </c>
      <c r="X519" s="40">
        <f t="shared" si="111"/>
        <v>0.13241362561825321</v>
      </c>
      <c r="Y519" s="18">
        <f t="shared" si="112"/>
        <v>527</v>
      </c>
      <c r="Z519" s="18">
        <f t="shared" si="113"/>
        <v>486</v>
      </c>
      <c r="AA519" s="18">
        <f t="shared" si="114"/>
        <v>431</v>
      </c>
    </row>
    <row r="520" spans="1:27" x14ac:dyDescent="0.25">
      <c r="A520" s="18" t="str">
        <f t="shared" si="115"/>
        <v>Amy Blye</v>
      </c>
      <c r="B520" s="18">
        <f t="shared" si="116"/>
        <v>3</v>
      </c>
      <c r="C520" s="18" t="str">
        <f t="shared" si="117"/>
        <v>2023Amy Blye3</v>
      </c>
      <c r="D520" s="12">
        <v>2023</v>
      </c>
      <c r="E520" t="s">
        <v>410</v>
      </c>
      <c r="F520">
        <v>969030</v>
      </c>
      <c r="G520" t="s">
        <v>383</v>
      </c>
      <c r="H520" s="15">
        <v>2</v>
      </c>
      <c r="I520" s="15">
        <v>2</v>
      </c>
      <c r="J520" t="s">
        <v>9</v>
      </c>
      <c r="K520" t="s">
        <v>10</v>
      </c>
      <c r="L520" s="6">
        <v>40</v>
      </c>
      <c r="M520" s="6">
        <v>67</v>
      </c>
      <c r="N520" s="6">
        <v>189</v>
      </c>
      <c r="O520" s="1">
        <v>9840.8880000000008</v>
      </c>
      <c r="P520" s="1">
        <v>7533.25</v>
      </c>
      <c r="Q520" s="1">
        <v>1353.15</v>
      </c>
      <c r="R520" s="38">
        <f t="shared" si="105"/>
        <v>246.02220000000003</v>
      </c>
      <c r="S520" s="39">
        <f t="shared" si="106"/>
        <v>1.675</v>
      </c>
      <c r="T520" s="39">
        <f t="shared" si="107"/>
        <v>2.8208955223880596</v>
      </c>
      <c r="U520" s="38">
        <f t="shared" si="108"/>
        <v>2307.6380000000008</v>
      </c>
      <c r="V520" s="40">
        <f t="shared" si="109"/>
        <v>0.23449489517612646</v>
      </c>
      <c r="W520" s="38">
        <f t="shared" si="110"/>
        <v>954.48800000000074</v>
      </c>
      <c r="X520" s="40">
        <f t="shared" si="111"/>
        <v>9.6992060066124181E-2</v>
      </c>
      <c r="Y520" s="18">
        <f t="shared" si="112"/>
        <v>538</v>
      </c>
      <c r="Z520" s="18">
        <f t="shared" si="113"/>
        <v>518</v>
      </c>
      <c r="AA520" s="18">
        <f t="shared" si="114"/>
        <v>510</v>
      </c>
    </row>
    <row r="521" spans="1:27" x14ac:dyDescent="0.25">
      <c r="A521" s="18" t="str">
        <f t="shared" si="115"/>
        <v>Amy Blye</v>
      </c>
      <c r="B521" s="18">
        <f t="shared" si="116"/>
        <v>4</v>
      </c>
      <c r="C521" s="18" t="str">
        <f t="shared" si="117"/>
        <v>2023Amy Blye4</v>
      </c>
      <c r="D521" s="12">
        <v>2023</v>
      </c>
      <c r="E521" t="s">
        <v>410</v>
      </c>
      <c r="F521">
        <v>253723</v>
      </c>
      <c r="G521" t="s">
        <v>67</v>
      </c>
      <c r="H521" s="15">
        <v>2</v>
      </c>
      <c r="I521" s="15">
        <v>2</v>
      </c>
      <c r="J521" t="s">
        <v>9</v>
      </c>
      <c r="K521" t="s">
        <v>10</v>
      </c>
      <c r="L521" s="6">
        <v>29</v>
      </c>
      <c r="M521" s="6">
        <v>66</v>
      </c>
      <c r="N521" s="6">
        <v>174</v>
      </c>
      <c r="O521" s="1">
        <v>9215.4079999999994</v>
      </c>
      <c r="P521" s="1">
        <v>7263</v>
      </c>
      <c r="Q521" s="1">
        <v>1000.05</v>
      </c>
      <c r="R521" s="38">
        <f t="shared" si="105"/>
        <v>317.77268965517237</v>
      </c>
      <c r="S521" s="39">
        <f t="shared" si="106"/>
        <v>2.2758620689655173</v>
      </c>
      <c r="T521" s="39">
        <f t="shared" si="107"/>
        <v>2.6363636363636362</v>
      </c>
      <c r="U521" s="38">
        <f t="shared" si="108"/>
        <v>1952.4079999999994</v>
      </c>
      <c r="V521" s="40">
        <f t="shared" si="109"/>
        <v>0.21186343567208304</v>
      </c>
      <c r="W521" s="38">
        <f t="shared" si="110"/>
        <v>952.35799999999949</v>
      </c>
      <c r="X521" s="40">
        <f t="shared" si="111"/>
        <v>0.10334409501999256</v>
      </c>
      <c r="Y521" s="18">
        <f t="shared" si="112"/>
        <v>563</v>
      </c>
      <c r="Z521" s="18">
        <f t="shared" si="113"/>
        <v>555</v>
      </c>
      <c r="AA521" s="18">
        <f t="shared" si="114"/>
        <v>511</v>
      </c>
    </row>
    <row r="522" spans="1:27" x14ac:dyDescent="0.25">
      <c r="A522" s="18" t="str">
        <f t="shared" si="115"/>
        <v>Amy Blye</v>
      </c>
      <c r="B522" s="18">
        <f t="shared" si="116"/>
        <v>5</v>
      </c>
      <c r="C522" s="18" t="str">
        <f t="shared" si="117"/>
        <v>2023Amy Blye5</v>
      </c>
      <c r="D522" s="12">
        <v>2023</v>
      </c>
      <c r="E522" t="s">
        <v>410</v>
      </c>
      <c r="F522">
        <v>162866</v>
      </c>
      <c r="G522" t="s">
        <v>341</v>
      </c>
      <c r="H522" s="15">
        <v>2</v>
      </c>
      <c r="I522" s="15">
        <v>2</v>
      </c>
      <c r="J522" t="s">
        <v>9</v>
      </c>
      <c r="K522" t="s">
        <v>10</v>
      </c>
      <c r="L522" s="6">
        <v>44</v>
      </c>
      <c r="M522" s="6">
        <v>71</v>
      </c>
      <c r="N522" s="6">
        <v>170</v>
      </c>
      <c r="O522" s="1">
        <v>8635.44</v>
      </c>
      <c r="P522" s="1">
        <v>6846.25</v>
      </c>
      <c r="Q522" s="1">
        <v>1486.1</v>
      </c>
      <c r="R522" s="38">
        <f t="shared" si="105"/>
        <v>196.26000000000002</v>
      </c>
      <c r="S522" s="39">
        <f t="shared" si="106"/>
        <v>1.6136363636363635</v>
      </c>
      <c r="T522" s="39">
        <f t="shared" si="107"/>
        <v>2.3943661971830985</v>
      </c>
      <c r="U522" s="38">
        <f t="shared" si="108"/>
        <v>1789.1900000000005</v>
      </c>
      <c r="V522" s="40">
        <f t="shared" si="109"/>
        <v>0.20719152700962551</v>
      </c>
      <c r="W522" s="38">
        <f t="shared" si="110"/>
        <v>303.0900000000006</v>
      </c>
      <c r="X522" s="40">
        <f t="shared" si="111"/>
        <v>3.50983852588867E-2</v>
      </c>
      <c r="Y522" s="18">
        <f t="shared" si="112"/>
        <v>594</v>
      </c>
      <c r="Z522" s="18">
        <f t="shared" si="113"/>
        <v>586</v>
      </c>
      <c r="AA522" s="18">
        <f t="shared" si="114"/>
        <v>688</v>
      </c>
    </row>
    <row r="523" spans="1:27" x14ac:dyDescent="0.25">
      <c r="A523" s="18" t="str">
        <f t="shared" si="115"/>
        <v>Amy Blye</v>
      </c>
      <c r="B523" s="18">
        <f t="shared" si="116"/>
        <v>6</v>
      </c>
      <c r="C523" s="18" t="str">
        <f t="shared" si="117"/>
        <v>2023Amy Blye6</v>
      </c>
      <c r="D523" s="12">
        <v>2023</v>
      </c>
      <c r="E523" t="s">
        <v>410</v>
      </c>
      <c r="F523">
        <v>173044</v>
      </c>
      <c r="G523" t="s">
        <v>36</v>
      </c>
      <c r="H523" s="15">
        <v>2</v>
      </c>
      <c r="I523" s="15">
        <v>2</v>
      </c>
      <c r="J523" t="s">
        <v>9</v>
      </c>
      <c r="K523" t="s">
        <v>10</v>
      </c>
      <c r="L523" s="6">
        <v>28</v>
      </c>
      <c r="M523" s="6">
        <v>69</v>
      </c>
      <c r="N523" s="6">
        <v>186</v>
      </c>
      <c r="O523" s="1">
        <v>8039.3119999999999</v>
      </c>
      <c r="P523" s="1">
        <v>6052.5</v>
      </c>
      <c r="Q523" s="1">
        <v>969.7</v>
      </c>
      <c r="R523" s="38">
        <f t="shared" si="105"/>
        <v>287.11828571428572</v>
      </c>
      <c r="S523" s="39">
        <f t="shared" si="106"/>
        <v>2.4642857142857144</v>
      </c>
      <c r="T523" s="39">
        <f t="shared" si="107"/>
        <v>2.6956521739130435</v>
      </c>
      <c r="U523" s="38">
        <f t="shared" si="108"/>
        <v>1986.8119999999999</v>
      </c>
      <c r="V523" s="40">
        <f t="shared" si="109"/>
        <v>0.24713706844565803</v>
      </c>
      <c r="W523" s="38">
        <f t="shared" si="110"/>
        <v>1017.1119999999999</v>
      </c>
      <c r="X523" s="40">
        <f t="shared" si="111"/>
        <v>0.12651729401719947</v>
      </c>
      <c r="Y523" s="18">
        <f t="shared" si="112"/>
        <v>614</v>
      </c>
      <c r="Z523" s="18">
        <f t="shared" si="113"/>
        <v>552</v>
      </c>
      <c r="AA523" s="18">
        <f t="shared" si="114"/>
        <v>497</v>
      </c>
    </row>
    <row r="524" spans="1:27" x14ac:dyDescent="0.25">
      <c r="A524" s="18" t="str">
        <f t="shared" si="115"/>
        <v>Amy Blye</v>
      </c>
      <c r="B524" s="18">
        <f t="shared" si="116"/>
        <v>7</v>
      </c>
      <c r="C524" s="18" t="str">
        <f t="shared" si="117"/>
        <v>2023Amy Blye7</v>
      </c>
      <c r="D524" s="12">
        <v>2023</v>
      </c>
      <c r="E524" t="s">
        <v>410</v>
      </c>
      <c r="F524">
        <v>369346</v>
      </c>
      <c r="G524" t="s">
        <v>93</v>
      </c>
      <c r="H524" s="15">
        <v>2</v>
      </c>
      <c r="I524" s="15">
        <v>2</v>
      </c>
      <c r="J524" t="s">
        <v>9</v>
      </c>
      <c r="K524" t="s">
        <v>10</v>
      </c>
      <c r="L524" s="6">
        <v>42</v>
      </c>
      <c r="M524" s="6">
        <v>60</v>
      </c>
      <c r="N524" s="6">
        <v>159</v>
      </c>
      <c r="O524" s="1">
        <v>7437.1279999999997</v>
      </c>
      <c r="P524" s="1">
        <v>5767.5</v>
      </c>
      <c r="Q524" s="1">
        <v>1410</v>
      </c>
      <c r="R524" s="38">
        <f t="shared" si="105"/>
        <v>177.07447619047619</v>
      </c>
      <c r="S524" s="39">
        <f t="shared" si="106"/>
        <v>1.4285714285714286</v>
      </c>
      <c r="T524" s="39">
        <f t="shared" si="107"/>
        <v>2.65</v>
      </c>
      <c r="U524" s="38">
        <f t="shared" si="108"/>
        <v>1669.6279999999997</v>
      </c>
      <c r="V524" s="40">
        <f t="shared" si="109"/>
        <v>0.22449902704377278</v>
      </c>
      <c r="W524" s="38">
        <f t="shared" si="110"/>
        <v>259.6279999999997</v>
      </c>
      <c r="X524" s="40">
        <f t="shared" si="111"/>
        <v>3.4909712458895382E-2</v>
      </c>
      <c r="Y524" s="18">
        <f t="shared" si="112"/>
        <v>633</v>
      </c>
      <c r="Z524" s="18">
        <f t="shared" si="113"/>
        <v>606</v>
      </c>
      <c r="AA524" s="18">
        <f t="shared" si="114"/>
        <v>702</v>
      </c>
    </row>
    <row r="525" spans="1:27" x14ac:dyDescent="0.25">
      <c r="A525" s="18" t="str">
        <f t="shared" si="115"/>
        <v>Amy Blye</v>
      </c>
      <c r="B525" s="18">
        <f t="shared" si="116"/>
        <v>8</v>
      </c>
      <c r="C525" s="18" t="str">
        <f t="shared" si="117"/>
        <v>2023Amy Blye8</v>
      </c>
      <c r="D525" s="12">
        <v>2023</v>
      </c>
      <c r="E525" t="s">
        <v>410</v>
      </c>
      <c r="F525">
        <v>448696</v>
      </c>
      <c r="G525" t="s">
        <v>355</v>
      </c>
      <c r="H525" s="15">
        <v>2</v>
      </c>
      <c r="I525" s="15">
        <v>2</v>
      </c>
      <c r="J525" t="s">
        <v>9</v>
      </c>
      <c r="K525" t="s">
        <v>10</v>
      </c>
      <c r="L525" s="6">
        <v>54</v>
      </c>
      <c r="M525" s="6">
        <v>63</v>
      </c>
      <c r="N525" s="6">
        <v>162</v>
      </c>
      <c r="O525" s="1">
        <v>6397.9040000000095</v>
      </c>
      <c r="P525" s="1">
        <v>5295.25</v>
      </c>
      <c r="Q525" s="1">
        <v>1797.3</v>
      </c>
      <c r="R525" s="38">
        <f t="shared" si="105"/>
        <v>118.47970370370388</v>
      </c>
      <c r="S525" s="39">
        <f t="shared" si="106"/>
        <v>1.1666666666666667</v>
      </c>
      <c r="T525" s="39">
        <f t="shared" si="107"/>
        <v>2.5714285714285716</v>
      </c>
      <c r="U525" s="38">
        <f t="shared" si="108"/>
        <v>1102.6540000000095</v>
      </c>
      <c r="V525" s="40">
        <f t="shared" si="109"/>
        <v>0.17234613085785719</v>
      </c>
      <c r="W525" s="38">
        <f t="shared" si="110"/>
        <v>-694.64599999999041</v>
      </c>
      <c r="X525" s="40">
        <f t="shared" si="111"/>
        <v>-0.10857399548351919</v>
      </c>
      <c r="Y525" s="18">
        <f t="shared" si="112"/>
        <v>671</v>
      </c>
      <c r="Z525" s="18">
        <f t="shared" si="113"/>
        <v>685</v>
      </c>
      <c r="AA525" s="18">
        <f t="shared" si="114"/>
        <v>947</v>
      </c>
    </row>
    <row r="526" spans="1:27" x14ac:dyDescent="0.25">
      <c r="A526" s="18" t="str">
        <f t="shared" si="115"/>
        <v>Amy Blye</v>
      </c>
      <c r="B526" s="18">
        <f t="shared" si="116"/>
        <v>9</v>
      </c>
      <c r="C526" s="18" t="str">
        <f t="shared" si="117"/>
        <v>2023Amy Blye9</v>
      </c>
      <c r="D526" s="12">
        <v>2023</v>
      </c>
      <c r="E526" t="s">
        <v>410</v>
      </c>
      <c r="F526">
        <v>731519</v>
      </c>
      <c r="G526" t="s">
        <v>196</v>
      </c>
      <c r="H526" s="15">
        <v>2</v>
      </c>
      <c r="I526" s="15">
        <v>2</v>
      </c>
      <c r="J526" t="s">
        <v>9</v>
      </c>
      <c r="K526" t="s">
        <v>10</v>
      </c>
      <c r="L526" s="6">
        <v>33</v>
      </c>
      <c r="M526" s="6">
        <v>51</v>
      </c>
      <c r="N526" s="6">
        <v>132</v>
      </c>
      <c r="O526" s="1">
        <v>6145.3440000000001</v>
      </c>
      <c r="P526" s="1">
        <v>4294</v>
      </c>
      <c r="Q526" s="1">
        <v>1112.0999999999999</v>
      </c>
      <c r="R526" s="38">
        <f t="shared" si="105"/>
        <v>186.22254545454547</v>
      </c>
      <c r="S526" s="39">
        <f t="shared" si="106"/>
        <v>1.5454545454545454</v>
      </c>
      <c r="T526" s="39">
        <f t="shared" si="107"/>
        <v>2.5882352941176472</v>
      </c>
      <c r="U526" s="38">
        <f t="shared" si="108"/>
        <v>1851.3440000000001</v>
      </c>
      <c r="V526" s="40">
        <f t="shared" si="109"/>
        <v>0.30125962029139458</v>
      </c>
      <c r="W526" s="38">
        <f t="shared" si="110"/>
        <v>739.24400000000014</v>
      </c>
      <c r="X526" s="40">
        <f t="shared" si="111"/>
        <v>0.12029334728861397</v>
      </c>
      <c r="Y526" s="18">
        <f t="shared" si="112"/>
        <v>678</v>
      </c>
      <c r="Z526" s="18">
        <f t="shared" si="113"/>
        <v>577</v>
      </c>
      <c r="AA526" s="18">
        <f t="shared" si="114"/>
        <v>556</v>
      </c>
    </row>
    <row r="527" spans="1:27" x14ac:dyDescent="0.25">
      <c r="A527" s="18" t="str">
        <f t="shared" si="115"/>
        <v>Amy Blye</v>
      </c>
      <c r="B527" s="18">
        <f t="shared" si="116"/>
        <v>10</v>
      </c>
      <c r="C527" s="18" t="str">
        <f t="shared" si="117"/>
        <v>2023Amy Blye10</v>
      </c>
      <c r="D527" s="12">
        <v>2023</v>
      </c>
      <c r="E527" t="s">
        <v>410</v>
      </c>
      <c r="F527">
        <v>178150</v>
      </c>
      <c r="G527" t="s">
        <v>37</v>
      </c>
      <c r="H527" s="15">
        <v>2</v>
      </c>
      <c r="I527" s="15">
        <v>2</v>
      </c>
      <c r="J527" t="s">
        <v>9</v>
      </c>
      <c r="K527" t="s">
        <v>10</v>
      </c>
      <c r="L527" s="6">
        <v>22</v>
      </c>
      <c r="M527" s="6">
        <v>52</v>
      </c>
      <c r="N527" s="6">
        <v>124</v>
      </c>
      <c r="O527" s="1">
        <v>5429.4080000000004</v>
      </c>
      <c r="P527" s="1">
        <v>4077</v>
      </c>
      <c r="Q527" s="1">
        <v>760.65</v>
      </c>
      <c r="R527" s="38">
        <f t="shared" si="105"/>
        <v>246.79127272727274</v>
      </c>
      <c r="S527" s="39">
        <f t="shared" si="106"/>
        <v>2.3636363636363638</v>
      </c>
      <c r="T527" s="39">
        <f t="shared" si="107"/>
        <v>2.3846153846153846</v>
      </c>
      <c r="U527" s="38">
        <f t="shared" si="108"/>
        <v>1352.4080000000004</v>
      </c>
      <c r="V527" s="40">
        <f t="shared" si="109"/>
        <v>0.24908940348561026</v>
      </c>
      <c r="W527" s="38">
        <f t="shared" si="110"/>
        <v>591.75800000000038</v>
      </c>
      <c r="X527" s="40">
        <f t="shared" si="111"/>
        <v>0.10899125650531336</v>
      </c>
      <c r="Y527" s="18">
        <f t="shared" si="112"/>
        <v>710</v>
      </c>
      <c r="Z527" s="18">
        <f t="shared" si="113"/>
        <v>651</v>
      </c>
      <c r="AA527" s="18">
        <f t="shared" si="114"/>
        <v>598</v>
      </c>
    </row>
    <row r="528" spans="1:27" x14ac:dyDescent="0.25">
      <c r="A528" s="18" t="str">
        <f t="shared" si="115"/>
        <v>Amy Blye</v>
      </c>
      <c r="B528" s="18">
        <f t="shared" si="116"/>
        <v>11</v>
      </c>
      <c r="C528" s="18" t="str">
        <f t="shared" si="117"/>
        <v>2023Amy Blye11</v>
      </c>
      <c r="D528" s="12">
        <v>2023</v>
      </c>
      <c r="E528" t="s">
        <v>410</v>
      </c>
      <c r="F528">
        <v>563414</v>
      </c>
      <c r="G528" t="s">
        <v>147</v>
      </c>
      <c r="H528" s="15">
        <v>2</v>
      </c>
      <c r="I528" s="15">
        <v>2</v>
      </c>
      <c r="J528" t="s">
        <v>9</v>
      </c>
      <c r="K528" t="s">
        <v>10</v>
      </c>
      <c r="L528" s="6">
        <v>20</v>
      </c>
      <c r="M528" s="6">
        <v>29</v>
      </c>
      <c r="N528" s="6">
        <v>88</v>
      </c>
      <c r="O528" s="1">
        <v>3979.2959999999998</v>
      </c>
      <c r="P528" s="1">
        <v>2983.75</v>
      </c>
      <c r="Q528" s="1">
        <v>671.9</v>
      </c>
      <c r="R528" s="38">
        <f t="shared" si="105"/>
        <v>198.9648</v>
      </c>
      <c r="S528" s="39">
        <f t="shared" si="106"/>
        <v>1.45</v>
      </c>
      <c r="T528" s="39">
        <f t="shared" si="107"/>
        <v>3.0344827586206895</v>
      </c>
      <c r="U528" s="38">
        <f t="shared" si="108"/>
        <v>995.54599999999982</v>
      </c>
      <c r="V528" s="40">
        <f t="shared" si="109"/>
        <v>0.25018143912893132</v>
      </c>
      <c r="W528" s="38">
        <f t="shared" si="110"/>
        <v>323.64599999999984</v>
      </c>
      <c r="X528" s="40">
        <f t="shared" si="111"/>
        <v>8.1332476900436629E-2</v>
      </c>
      <c r="Y528" s="18">
        <f t="shared" si="112"/>
        <v>779</v>
      </c>
      <c r="Z528" s="18">
        <f t="shared" si="113"/>
        <v>715</v>
      </c>
      <c r="AA528" s="18">
        <f t="shared" si="114"/>
        <v>678</v>
      </c>
    </row>
    <row r="529" spans="1:27" x14ac:dyDescent="0.25">
      <c r="A529" s="18" t="str">
        <f t="shared" si="115"/>
        <v>Amy Blye</v>
      </c>
      <c r="B529" s="18">
        <f t="shared" si="116"/>
        <v>12</v>
      </c>
      <c r="C529" s="18" t="str">
        <f t="shared" si="117"/>
        <v>2023Amy Blye12</v>
      </c>
      <c r="D529" s="12">
        <v>2023</v>
      </c>
      <c r="E529" t="s">
        <v>410</v>
      </c>
      <c r="F529">
        <v>615144</v>
      </c>
      <c r="G529" t="s">
        <v>163</v>
      </c>
      <c r="H529" s="15">
        <v>2</v>
      </c>
      <c r="I529" s="15">
        <v>2</v>
      </c>
      <c r="J529" t="s">
        <v>9</v>
      </c>
      <c r="K529" t="s">
        <v>10</v>
      </c>
      <c r="L529" s="6">
        <v>20</v>
      </c>
      <c r="M529" s="6">
        <v>36</v>
      </c>
      <c r="N529" s="6">
        <v>63</v>
      </c>
      <c r="O529" s="1">
        <v>3730.6959999999999</v>
      </c>
      <c r="P529" s="1">
        <v>2962.75</v>
      </c>
      <c r="Q529" s="1">
        <v>679.6</v>
      </c>
      <c r="R529" s="38">
        <f t="shared" si="105"/>
        <v>186.53479999999999</v>
      </c>
      <c r="S529" s="39">
        <f t="shared" si="106"/>
        <v>1.8</v>
      </c>
      <c r="T529" s="39">
        <f t="shared" si="107"/>
        <v>1.75</v>
      </c>
      <c r="U529" s="38">
        <f t="shared" si="108"/>
        <v>767.94599999999991</v>
      </c>
      <c r="V529" s="40">
        <f t="shared" si="109"/>
        <v>0.20584523638484614</v>
      </c>
      <c r="W529" s="38">
        <f t="shared" si="110"/>
        <v>88.34599999999989</v>
      </c>
      <c r="X529" s="40">
        <f t="shared" si="111"/>
        <v>2.3680835961975968E-2</v>
      </c>
      <c r="Y529" s="18">
        <f t="shared" si="112"/>
        <v>788</v>
      </c>
      <c r="Z529" s="18">
        <f t="shared" si="113"/>
        <v>780</v>
      </c>
      <c r="AA529" s="18">
        <f t="shared" si="114"/>
        <v>770</v>
      </c>
    </row>
    <row r="530" spans="1:27" x14ac:dyDescent="0.25">
      <c r="A530" s="18" t="str">
        <f t="shared" si="115"/>
        <v>Amy Blye</v>
      </c>
      <c r="B530" s="18">
        <f t="shared" si="116"/>
        <v>13</v>
      </c>
      <c r="C530" s="18" t="str">
        <f t="shared" si="117"/>
        <v>2023Amy Blye13</v>
      </c>
      <c r="D530" s="12">
        <v>2023</v>
      </c>
      <c r="E530" t="s">
        <v>410</v>
      </c>
      <c r="F530">
        <v>309319</v>
      </c>
      <c r="G530" t="s">
        <v>340</v>
      </c>
      <c r="H530" s="15">
        <v>2</v>
      </c>
      <c r="I530" s="15">
        <v>2</v>
      </c>
      <c r="J530" t="s">
        <v>9</v>
      </c>
      <c r="K530" t="s">
        <v>10</v>
      </c>
      <c r="L530" s="6">
        <v>28</v>
      </c>
      <c r="M530" s="6">
        <v>37</v>
      </c>
      <c r="N530" s="6">
        <v>100</v>
      </c>
      <c r="O530" s="1">
        <v>3471.2</v>
      </c>
      <c r="P530" s="1">
        <v>2476.5</v>
      </c>
      <c r="Q530" s="1">
        <v>936.7</v>
      </c>
      <c r="R530" s="38">
        <f t="shared" si="105"/>
        <v>123.97142857142856</v>
      </c>
      <c r="S530" s="39">
        <f t="shared" si="106"/>
        <v>1.3214285714285714</v>
      </c>
      <c r="T530" s="39">
        <f t="shared" si="107"/>
        <v>2.7027027027027026</v>
      </c>
      <c r="U530" s="38">
        <f t="shared" si="108"/>
        <v>994.69999999999982</v>
      </c>
      <c r="V530" s="40">
        <f t="shared" si="109"/>
        <v>0.2865579626642083</v>
      </c>
      <c r="W530" s="38">
        <f t="shared" si="110"/>
        <v>57.999999999999773</v>
      </c>
      <c r="X530" s="40">
        <f t="shared" si="111"/>
        <v>1.6708919105784679E-2</v>
      </c>
      <c r="Y530" s="18">
        <f t="shared" si="112"/>
        <v>805</v>
      </c>
      <c r="Z530" s="18">
        <f t="shared" si="113"/>
        <v>716</v>
      </c>
      <c r="AA530" s="18">
        <f t="shared" si="114"/>
        <v>782</v>
      </c>
    </row>
    <row r="531" spans="1:27" x14ac:dyDescent="0.25">
      <c r="A531" s="18" t="str">
        <f t="shared" si="115"/>
        <v>Amy Blye</v>
      </c>
      <c r="B531" s="18">
        <f t="shared" si="116"/>
        <v>14</v>
      </c>
      <c r="C531" s="18" t="str">
        <f t="shared" si="117"/>
        <v>2023Amy Blye14</v>
      </c>
      <c r="D531" s="12">
        <v>2023</v>
      </c>
      <c r="E531" t="s">
        <v>410</v>
      </c>
      <c r="F531">
        <v>886262</v>
      </c>
      <c r="G531" t="s">
        <v>245</v>
      </c>
      <c r="H531" s="15">
        <v>2</v>
      </c>
      <c r="I531" s="15">
        <v>2</v>
      </c>
      <c r="J531" t="s">
        <v>9</v>
      </c>
      <c r="K531" t="s">
        <v>10</v>
      </c>
      <c r="L531" s="6">
        <v>19</v>
      </c>
      <c r="M531" s="6">
        <v>46</v>
      </c>
      <c r="N531" s="6">
        <v>73</v>
      </c>
      <c r="O531" s="1">
        <v>3244.2159999999999</v>
      </c>
      <c r="P531" s="1">
        <v>2640.75</v>
      </c>
      <c r="Q531" s="1">
        <v>658.6</v>
      </c>
      <c r="R531" s="38">
        <f t="shared" si="105"/>
        <v>170.74821052631577</v>
      </c>
      <c r="S531" s="39">
        <f t="shared" si="106"/>
        <v>2.4210526315789473</v>
      </c>
      <c r="T531" s="39">
        <f t="shared" si="107"/>
        <v>1.5869565217391304</v>
      </c>
      <c r="U531" s="38">
        <f t="shared" si="108"/>
        <v>603.46599999999989</v>
      </c>
      <c r="V531" s="40">
        <f t="shared" si="109"/>
        <v>0.18601289186663278</v>
      </c>
      <c r="W531" s="38">
        <f t="shared" si="110"/>
        <v>-55.134000000000128</v>
      </c>
      <c r="X531" s="40">
        <f t="shared" si="111"/>
        <v>-1.6994552767140084E-2</v>
      </c>
      <c r="Y531" s="18">
        <f t="shared" si="112"/>
        <v>821</v>
      </c>
      <c r="Z531" s="18">
        <f t="shared" si="113"/>
        <v>825</v>
      </c>
      <c r="AA531" s="18">
        <f t="shared" si="114"/>
        <v>839</v>
      </c>
    </row>
    <row r="532" spans="1:27" x14ac:dyDescent="0.25">
      <c r="A532" s="18" t="str">
        <f t="shared" si="115"/>
        <v>Amy Blye</v>
      </c>
      <c r="B532" s="18">
        <f t="shared" si="116"/>
        <v>15</v>
      </c>
      <c r="C532" s="18" t="str">
        <f t="shared" si="117"/>
        <v>2023Amy Blye15</v>
      </c>
      <c r="D532" s="12">
        <v>2023</v>
      </c>
      <c r="E532" t="s">
        <v>410</v>
      </c>
      <c r="F532">
        <v>873602</v>
      </c>
      <c r="G532" t="s">
        <v>241</v>
      </c>
      <c r="H532" s="15">
        <v>2</v>
      </c>
      <c r="I532" s="15">
        <v>2</v>
      </c>
      <c r="J532" t="s">
        <v>9</v>
      </c>
      <c r="K532" t="s">
        <v>10</v>
      </c>
      <c r="L532" s="6">
        <v>32</v>
      </c>
      <c r="M532" s="6">
        <v>32</v>
      </c>
      <c r="N532" s="6">
        <v>59</v>
      </c>
      <c r="O532" s="1">
        <v>2624.328</v>
      </c>
      <c r="P532" s="1">
        <v>1826.25</v>
      </c>
      <c r="Q532" s="1">
        <v>1059.2</v>
      </c>
      <c r="R532" s="38">
        <f t="shared" si="105"/>
        <v>82.010249999999999</v>
      </c>
      <c r="S532" s="39">
        <f t="shared" si="106"/>
        <v>1</v>
      </c>
      <c r="T532" s="39">
        <f t="shared" si="107"/>
        <v>1.84375</v>
      </c>
      <c r="U532" s="38">
        <f t="shared" si="108"/>
        <v>798.07799999999997</v>
      </c>
      <c r="V532" s="40">
        <f t="shared" si="109"/>
        <v>0.30410756582256487</v>
      </c>
      <c r="W532" s="38">
        <f t="shared" si="110"/>
        <v>-261.12200000000007</v>
      </c>
      <c r="X532" s="40">
        <f t="shared" si="111"/>
        <v>-9.950051975210418E-2</v>
      </c>
      <c r="Y532" s="18">
        <f t="shared" si="112"/>
        <v>850</v>
      </c>
      <c r="Z532" s="18">
        <f t="shared" si="113"/>
        <v>774</v>
      </c>
      <c r="AA532" s="18">
        <f t="shared" si="114"/>
        <v>900</v>
      </c>
    </row>
    <row r="533" spans="1:27" x14ac:dyDescent="0.25">
      <c r="A533" s="18" t="str">
        <f t="shared" si="115"/>
        <v>Amy Blye</v>
      </c>
      <c r="B533" s="18">
        <f t="shared" si="116"/>
        <v>16</v>
      </c>
      <c r="C533" s="18" t="str">
        <f t="shared" si="117"/>
        <v>2023Amy Blye16</v>
      </c>
      <c r="D533" s="12">
        <v>2023</v>
      </c>
      <c r="E533" t="s">
        <v>410</v>
      </c>
      <c r="F533">
        <v>141852</v>
      </c>
      <c r="G533" t="s">
        <v>23</v>
      </c>
      <c r="H533" s="15">
        <v>2</v>
      </c>
      <c r="I533" s="15">
        <v>2</v>
      </c>
      <c r="J533" t="s">
        <v>9</v>
      </c>
      <c r="K533" t="s">
        <v>10</v>
      </c>
      <c r="L533" s="6">
        <v>4</v>
      </c>
      <c r="M533" s="6">
        <v>4</v>
      </c>
      <c r="N533" s="6">
        <v>24</v>
      </c>
      <c r="O533" s="1">
        <v>1663.808</v>
      </c>
      <c r="P533" s="1">
        <v>1297.5</v>
      </c>
      <c r="Q533" s="1">
        <v>132.4</v>
      </c>
      <c r="R533" s="38">
        <f t="shared" si="105"/>
        <v>415.952</v>
      </c>
      <c r="S533" s="39">
        <f t="shared" si="106"/>
        <v>1</v>
      </c>
      <c r="T533" s="39">
        <f t="shared" si="107"/>
        <v>6</v>
      </c>
      <c r="U533" s="38">
        <f t="shared" si="108"/>
        <v>366.30799999999999</v>
      </c>
      <c r="V533" s="40">
        <f t="shared" si="109"/>
        <v>0.2201624225872216</v>
      </c>
      <c r="W533" s="38">
        <f t="shared" si="110"/>
        <v>233.90799999999999</v>
      </c>
      <c r="X533" s="40">
        <f t="shared" si="111"/>
        <v>0.14058593299226832</v>
      </c>
      <c r="Y533" s="18">
        <f t="shared" si="112"/>
        <v>914</v>
      </c>
      <c r="Z533" s="18">
        <f t="shared" si="113"/>
        <v>887</v>
      </c>
      <c r="AA533" s="18">
        <f t="shared" si="114"/>
        <v>712</v>
      </c>
    </row>
    <row r="534" spans="1:27" x14ac:dyDescent="0.25">
      <c r="A534" s="18" t="str">
        <f t="shared" si="115"/>
        <v>Aria Langston</v>
      </c>
      <c r="B534" s="18">
        <f t="shared" si="116"/>
        <v>1</v>
      </c>
      <c r="C534" s="18" t="str">
        <f t="shared" si="117"/>
        <v>2023Aria Langston1</v>
      </c>
      <c r="D534" s="12">
        <v>2023</v>
      </c>
      <c r="E534" t="s">
        <v>522</v>
      </c>
      <c r="F534">
        <v>858490</v>
      </c>
      <c r="G534" t="s">
        <v>497</v>
      </c>
      <c r="H534" s="15">
        <v>5</v>
      </c>
      <c r="I534" s="15">
        <v>2</v>
      </c>
      <c r="J534" t="s">
        <v>2</v>
      </c>
      <c r="K534" t="s">
        <v>3</v>
      </c>
      <c r="L534" s="6">
        <v>189</v>
      </c>
      <c r="M534" s="6">
        <v>511</v>
      </c>
      <c r="N534" s="6">
        <v>2045</v>
      </c>
      <c r="O534" s="1">
        <v>72597.33</v>
      </c>
      <c r="P534" s="1">
        <v>75673.75</v>
      </c>
      <c r="Q534" s="1">
        <v>6416.7</v>
      </c>
      <c r="R534" s="38">
        <f t="shared" si="105"/>
        <v>384.11285714285714</v>
      </c>
      <c r="S534" s="39">
        <f t="shared" si="106"/>
        <v>2.7037037037037037</v>
      </c>
      <c r="T534" s="39">
        <f t="shared" si="107"/>
        <v>4.0019569471624266</v>
      </c>
      <c r="U534" s="38">
        <f t="shared" si="108"/>
        <v>-3076.4199999999983</v>
      </c>
      <c r="V534" s="40">
        <f t="shared" si="109"/>
        <v>-4.237648960368099E-2</v>
      </c>
      <c r="W534" s="38">
        <f t="shared" si="110"/>
        <v>-9493.119999999999</v>
      </c>
      <c r="X534" s="40">
        <f t="shared" si="111"/>
        <v>-0.13076403774078191</v>
      </c>
      <c r="Y534" s="18">
        <f t="shared" si="112"/>
        <v>150</v>
      </c>
      <c r="Z534" s="18">
        <f t="shared" si="113"/>
        <v>994</v>
      </c>
      <c r="AA534" s="18">
        <f t="shared" si="114"/>
        <v>992</v>
      </c>
    </row>
    <row r="535" spans="1:27" x14ac:dyDescent="0.25">
      <c r="A535" s="18" t="str">
        <f t="shared" si="115"/>
        <v>Aria Langston</v>
      </c>
      <c r="B535" s="18">
        <f t="shared" si="116"/>
        <v>2</v>
      </c>
      <c r="C535" s="18" t="str">
        <f t="shared" si="117"/>
        <v>2023Aria Langston2</v>
      </c>
      <c r="D535" s="12">
        <v>2023</v>
      </c>
      <c r="E535" t="s">
        <v>522</v>
      </c>
      <c r="F535">
        <v>351916</v>
      </c>
      <c r="G535" t="s">
        <v>498</v>
      </c>
      <c r="H535" s="15">
        <v>5</v>
      </c>
      <c r="I535" s="15">
        <v>5</v>
      </c>
      <c r="J535" t="s">
        <v>9</v>
      </c>
      <c r="K535" t="s">
        <v>3</v>
      </c>
      <c r="L535" s="6">
        <v>49</v>
      </c>
      <c r="M535" s="6">
        <v>209</v>
      </c>
      <c r="N535" s="6">
        <v>717</v>
      </c>
      <c r="O535" s="1">
        <v>31517.7</v>
      </c>
      <c r="P535" s="1">
        <v>26264.75</v>
      </c>
      <c r="Q535" s="1">
        <v>1745.05</v>
      </c>
      <c r="R535" s="38">
        <f t="shared" si="105"/>
        <v>643.21836734693875</v>
      </c>
      <c r="S535" s="39">
        <f t="shared" si="106"/>
        <v>4.2653061224489797</v>
      </c>
      <c r="T535" s="39">
        <f t="shared" si="107"/>
        <v>3.4306220095693778</v>
      </c>
      <c r="U535" s="38">
        <f t="shared" si="108"/>
        <v>5252.9500000000007</v>
      </c>
      <c r="V535" s="40">
        <f t="shared" si="109"/>
        <v>0.16666666666666669</v>
      </c>
      <c r="W535" s="38">
        <f t="shared" si="110"/>
        <v>3507.9000000000005</v>
      </c>
      <c r="X535" s="40">
        <f t="shared" si="111"/>
        <v>0.11129936511864763</v>
      </c>
      <c r="Y535" s="18">
        <f t="shared" si="112"/>
        <v>317</v>
      </c>
      <c r="Z535" s="18">
        <f t="shared" si="113"/>
        <v>310</v>
      </c>
      <c r="AA535" s="18">
        <f t="shared" si="114"/>
        <v>252</v>
      </c>
    </row>
    <row r="536" spans="1:27" x14ac:dyDescent="0.25">
      <c r="A536" s="18" t="str">
        <f t="shared" si="115"/>
        <v>Aria Langston</v>
      </c>
      <c r="B536" s="18">
        <f t="shared" si="116"/>
        <v>3</v>
      </c>
      <c r="C536" s="18" t="str">
        <f t="shared" si="117"/>
        <v>2023Aria Langston3</v>
      </c>
      <c r="D536" s="12">
        <v>2023</v>
      </c>
      <c r="E536" t="s">
        <v>522</v>
      </c>
      <c r="F536">
        <v>480813</v>
      </c>
      <c r="G536" t="s">
        <v>499</v>
      </c>
      <c r="H536" s="15">
        <v>5</v>
      </c>
      <c r="I536" s="15">
        <v>5</v>
      </c>
      <c r="J536" t="s">
        <v>9</v>
      </c>
      <c r="K536" t="s">
        <v>3</v>
      </c>
      <c r="L536" s="6">
        <v>83</v>
      </c>
      <c r="M536" s="6">
        <v>92</v>
      </c>
      <c r="N536" s="6">
        <v>470</v>
      </c>
      <c r="O536" s="1">
        <v>20573.495999999999</v>
      </c>
      <c r="P536" s="1">
        <v>16827</v>
      </c>
      <c r="Q536" s="1">
        <v>2674.2</v>
      </c>
      <c r="R536" s="38">
        <f t="shared" si="105"/>
        <v>247.87344578313252</v>
      </c>
      <c r="S536" s="39">
        <f t="shared" si="106"/>
        <v>1.1084337349397591</v>
      </c>
      <c r="T536" s="39">
        <f t="shared" si="107"/>
        <v>5.1086956521739131</v>
      </c>
      <c r="U536" s="38">
        <f t="shared" si="108"/>
        <v>3746.4959999999992</v>
      </c>
      <c r="V536" s="40">
        <f t="shared" si="109"/>
        <v>0.18210303197861946</v>
      </c>
      <c r="W536" s="38">
        <f t="shared" si="110"/>
        <v>1072.2959999999994</v>
      </c>
      <c r="X536" s="40">
        <f t="shared" si="111"/>
        <v>5.2120261913677648E-2</v>
      </c>
      <c r="Y536" s="18">
        <f t="shared" si="112"/>
        <v>391</v>
      </c>
      <c r="Z536" s="18">
        <f t="shared" si="113"/>
        <v>380</v>
      </c>
      <c r="AA536" s="18">
        <f t="shared" si="114"/>
        <v>481</v>
      </c>
    </row>
    <row r="537" spans="1:27" x14ac:dyDescent="0.25">
      <c r="A537" s="18" t="str">
        <f t="shared" si="115"/>
        <v>Aria Langston</v>
      </c>
      <c r="B537" s="18">
        <f t="shared" si="116"/>
        <v>4</v>
      </c>
      <c r="C537" s="18" t="str">
        <f t="shared" si="117"/>
        <v>2023Aria Langston4</v>
      </c>
      <c r="D537" s="12">
        <v>2023</v>
      </c>
      <c r="E537" t="s">
        <v>522</v>
      </c>
      <c r="F537">
        <v>587622</v>
      </c>
      <c r="G537" t="s">
        <v>500</v>
      </c>
      <c r="H537" s="15">
        <v>5</v>
      </c>
      <c r="I537" s="15">
        <v>5</v>
      </c>
      <c r="J537" t="s">
        <v>9</v>
      </c>
      <c r="K537" t="s">
        <v>10</v>
      </c>
      <c r="L537" s="6">
        <v>69</v>
      </c>
      <c r="M537" s="6">
        <v>134</v>
      </c>
      <c r="N537" s="6">
        <v>242</v>
      </c>
      <c r="O537" s="1">
        <v>8379.6</v>
      </c>
      <c r="P537" s="1">
        <v>6983</v>
      </c>
      <c r="Q537" s="1">
        <v>2284.75</v>
      </c>
      <c r="R537" s="38">
        <f t="shared" si="105"/>
        <v>121.44347826086957</v>
      </c>
      <c r="S537" s="39">
        <f t="shared" si="106"/>
        <v>1.9420289855072463</v>
      </c>
      <c r="T537" s="39">
        <f t="shared" si="107"/>
        <v>1.8059701492537314</v>
      </c>
      <c r="U537" s="38">
        <f t="shared" si="108"/>
        <v>1396.6000000000004</v>
      </c>
      <c r="V537" s="40">
        <f t="shared" si="109"/>
        <v>0.16666666666666671</v>
      </c>
      <c r="W537" s="38">
        <f t="shared" si="110"/>
        <v>-888.14999999999964</v>
      </c>
      <c r="X537" s="40">
        <f t="shared" si="111"/>
        <v>-0.10598954604038374</v>
      </c>
      <c r="Y537" s="18">
        <f t="shared" si="112"/>
        <v>602</v>
      </c>
      <c r="Z537" s="18">
        <f t="shared" si="113"/>
        <v>643</v>
      </c>
      <c r="AA537" s="18">
        <f t="shared" si="114"/>
        <v>957</v>
      </c>
    </row>
    <row r="538" spans="1:27" x14ac:dyDescent="0.25">
      <c r="A538" s="18" t="str">
        <f t="shared" si="115"/>
        <v>Aria Langston</v>
      </c>
      <c r="B538" s="18">
        <f t="shared" si="116"/>
        <v>5</v>
      </c>
      <c r="C538" s="18" t="str">
        <f t="shared" si="117"/>
        <v>2023Aria Langston5</v>
      </c>
      <c r="D538" s="12">
        <v>2023</v>
      </c>
      <c r="E538" t="s">
        <v>522</v>
      </c>
      <c r="F538">
        <v>553736</v>
      </c>
      <c r="G538" t="s">
        <v>501</v>
      </c>
      <c r="H538" s="15">
        <v>5</v>
      </c>
      <c r="I538" s="15">
        <v>5</v>
      </c>
      <c r="J538" t="s">
        <v>9</v>
      </c>
      <c r="K538" t="s">
        <v>10</v>
      </c>
      <c r="L538" s="6">
        <v>17</v>
      </c>
      <c r="M538" s="6">
        <v>33</v>
      </c>
      <c r="N538" s="6">
        <v>72</v>
      </c>
      <c r="O538" s="1">
        <v>4319.424</v>
      </c>
      <c r="P538" s="1">
        <v>3435.25</v>
      </c>
      <c r="Q538" s="1">
        <v>563.29999999999995</v>
      </c>
      <c r="R538" s="38">
        <f t="shared" si="105"/>
        <v>254.08376470588234</v>
      </c>
      <c r="S538" s="39">
        <f t="shared" si="106"/>
        <v>1.9411764705882353</v>
      </c>
      <c r="T538" s="39">
        <f t="shared" si="107"/>
        <v>2.1818181818181817</v>
      </c>
      <c r="U538" s="38">
        <f t="shared" si="108"/>
        <v>884.17399999999998</v>
      </c>
      <c r="V538" s="40">
        <f t="shared" si="109"/>
        <v>0.20469720036745639</v>
      </c>
      <c r="W538" s="38">
        <f t="shared" si="110"/>
        <v>320.87400000000002</v>
      </c>
      <c r="X538" s="40">
        <f t="shared" si="111"/>
        <v>7.4286293728052635E-2</v>
      </c>
      <c r="Y538" s="18">
        <f t="shared" si="112"/>
        <v>761</v>
      </c>
      <c r="Z538" s="18">
        <f t="shared" si="113"/>
        <v>749</v>
      </c>
      <c r="AA538" s="18">
        <f t="shared" si="114"/>
        <v>680</v>
      </c>
    </row>
    <row r="539" spans="1:27" x14ac:dyDescent="0.25">
      <c r="A539" s="18" t="str">
        <f t="shared" si="115"/>
        <v>Aria Langston</v>
      </c>
      <c r="B539" s="18">
        <f t="shared" si="116"/>
        <v>6</v>
      </c>
      <c r="C539" s="18" t="str">
        <f t="shared" si="117"/>
        <v>2023Aria Langston6</v>
      </c>
      <c r="D539" s="12">
        <v>2023</v>
      </c>
      <c r="E539" t="s">
        <v>522</v>
      </c>
      <c r="F539">
        <v>578075</v>
      </c>
      <c r="G539" t="s">
        <v>502</v>
      </c>
      <c r="H539" s="15">
        <v>5</v>
      </c>
      <c r="I539" s="15">
        <v>5</v>
      </c>
      <c r="J539" t="s">
        <v>9</v>
      </c>
      <c r="K539" t="s">
        <v>10</v>
      </c>
      <c r="L539" s="6">
        <v>11</v>
      </c>
      <c r="M539" s="6">
        <v>11</v>
      </c>
      <c r="N539" s="6">
        <v>20</v>
      </c>
      <c r="O539" s="1">
        <v>605.44000000000005</v>
      </c>
      <c r="P539" s="1">
        <v>439.5</v>
      </c>
      <c r="Q539" s="1">
        <v>353.1</v>
      </c>
      <c r="R539" s="38">
        <f t="shared" si="105"/>
        <v>55.040000000000006</v>
      </c>
      <c r="S539" s="39">
        <f t="shared" si="106"/>
        <v>1</v>
      </c>
      <c r="T539" s="39">
        <f t="shared" si="107"/>
        <v>1.8181818181818181</v>
      </c>
      <c r="U539" s="38">
        <f t="shared" si="108"/>
        <v>165.94000000000005</v>
      </c>
      <c r="V539" s="40">
        <f t="shared" si="109"/>
        <v>0.27408165961945036</v>
      </c>
      <c r="W539" s="38">
        <f t="shared" si="110"/>
        <v>-187.15999999999997</v>
      </c>
      <c r="X539" s="40">
        <f t="shared" si="111"/>
        <v>-0.30913054968287518</v>
      </c>
      <c r="Y539" s="18">
        <f t="shared" si="112"/>
        <v>974</v>
      </c>
      <c r="Z539" s="18">
        <f t="shared" si="113"/>
        <v>936</v>
      </c>
      <c r="AA539" s="18">
        <f t="shared" si="114"/>
        <v>892</v>
      </c>
    </row>
    <row r="540" spans="1:27" x14ac:dyDescent="0.25">
      <c r="A540" s="18" t="str">
        <f t="shared" si="115"/>
        <v>Aria Langston</v>
      </c>
      <c r="B540" s="18">
        <f t="shared" si="116"/>
        <v>7</v>
      </c>
      <c r="C540" s="18" t="str">
        <f t="shared" si="117"/>
        <v>2023Aria Langston7</v>
      </c>
      <c r="D540" s="12">
        <v>2023</v>
      </c>
      <c r="E540" t="s">
        <v>522</v>
      </c>
      <c r="F540">
        <v>524048</v>
      </c>
      <c r="G540" t="s">
        <v>481</v>
      </c>
      <c r="H540" s="15">
        <v>5</v>
      </c>
      <c r="I540" s="15">
        <v>1</v>
      </c>
      <c r="J540" t="s">
        <v>2</v>
      </c>
      <c r="K540" t="s">
        <v>10</v>
      </c>
      <c r="L540" s="6">
        <v>5</v>
      </c>
      <c r="M540" s="6">
        <v>5</v>
      </c>
      <c r="N540" s="6">
        <v>5</v>
      </c>
      <c r="O540" s="1">
        <v>258</v>
      </c>
      <c r="P540" s="1">
        <v>215</v>
      </c>
      <c r="Q540" s="1">
        <v>160.5</v>
      </c>
      <c r="R540" s="38">
        <f t="shared" si="105"/>
        <v>51.6</v>
      </c>
      <c r="S540" s="39">
        <f t="shared" si="106"/>
        <v>1</v>
      </c>
      <c r="T540" s="39">
        <f t="shared" si="107"/>
        <v>1</v>
      </c>
      <c r="U540" s="38">
        <f t="shared" si="108"/>
        <v>43</v>
      </c>
      <c r="V540" s="40">
        <f t="shared" si="109"/>
        <v>0.16666666666666666</v>
      </c>
      <c r="W540" s="38">
        <f t="shared" si="110"/>
        <v>-117.5</v>
      </c>
      <c r="X540" s="40">
        <f t="shared" si="111"/>
        <v>-0.45542635658914726</v>
      </c>
      <c r="Y540" s="18">
        <f t="shared" si="112"/>
        <v>988</v>
      </c>
      <c r="Z540" s="18">
        <f t="shared" si="113"/>
        <v>965</v>
      </c>
      <c r="AA540" s="18">
        <f t="shared" si="114"/>
        <v>868</v>
      </c>
    </row>
    <row r="541" spans="1:27" x14ac:dyDescent="0.25">
      <c r="A541" s="18" t="str">
        <f t="shared" si="115"/>
        <v>Benny Wilder</v>
      </c>
      <c r="B541" s="18">
        <f t="shared" si="116"/>
        <v>1</v>
      </c>
      <c r="C541" s="18" t="str">
        <f t="shared" si="117"/>
        <v>2023Benny Wilder1</v>
      </c>
      <c r="D541" s="12">
        <v>2023</v>
      </c>
      <c r="E541" t="s">
        <v>404</v>
      </c>
      <c r="F541">
        <v>755161</v>
      </c>
      <c r="G541" t="s">
        <v>214</v>
      </c>
      <c r="H541" s="15">
        <v>1</v>
      </c>
      <c r="I541" s="15">
        <v>1</v>
      </c>
      <c r="J541" t="s">
        <v>9</v>
      </c>
      <c r="K541" t="s">
        <v>6</v>
      </c>
      <c r="L541" s="6">
        <v>145</v>
      </c>
      <c r="M541" s="6">
        <v>1068</v>
      </c>
      <c r="N541" s="6">
        <v>5865</v>
      </c>
      <c r="O541" s="1">
        <v>229984.97500000001</v>
      </c>
      <c r="P541" s="1">
        <v>209077.25</v>
      </c>
      <c r="Q541" s="1">
        <v>5632.95</v>
      </c>
      <c r="R541" s="38">
        <f t="shared" si="105"/>
        <v>1586.103275862069</v>
      </c>
      <c r="S541" s="39">
        <f t="shared" si="106"/>
        <v>7.36551724137931</v>
      </c>
      <c r="T541" s="39">
        <f t="shared" si="107"/>
        <v>5.4915730337078648</v>
      </c>
      <c r="U541" s="38">
        <f t="shared" si="108"/>
        <v>20907.725000000006</v>
      </c>
      <c r="V541" s="40">
        <f t="shared" si="109"/>
        <v>9.0909090909090925E-2</v>
      </c>
      <c r="W541" s="38">
        <f t="shared" si="110"/>
        <v>15274.775000000005</v>
      </c>
      <c r="X541" s="40">
        <f t="shared" si="111"/>
        <v>6.6416403941170529E-2</v>
      </c>
      <c r="Y541" s="18">
        <f t="shared" si="112"/>
        <v>16</v>
      </c>
      <c r="Z541" s="18">
        <f t="shared" si="113"/>
        <v>40</v>
      </c>
      <c r="AA541" s="18">
        <f t="shared" si="114"/>
        <v>45</v>
      </c>
    </row>
    <row r="542" spans="1:27" x14ac:dyDescent="0.25">
      <c r="A542" s="18" t="str">
        <f t="shared" si="115"/>
        <v>Benny Wilder</v>
      </c>
      <c r="B542" s="18">
        <f t="shared" si="116"/>
        <v>2</v>
      </c>
      <c r="C542" s="18" t="str">
        <f t="shared" si="117"/>
        <v>2023Benny Wilder2</v>
      </c>
      <c r="D542" s="12">
        <v>2023</v>
      </c>
      <c r="E542" t="s">
        <v>404</v>
      </c>
      <c r="F542">
        <v>545957</v>
      </c>
      <c r="G542" t="s">
        <v>135</v>
      </c>
      <c r="H542" s="15">
        <v>1</v>
      </c>
      <c r="I542" s="15">
        <v>1</v>
      </c>
      <c r="J542" t="s">
        <v>9</v>
      </c>
      <c r="K542" t="s">
        <v>6</v>
      </c>
      <c r="L542" s="6">
        <v>204</v>
      </c>
      <c r="M542" s="6">
        <v>457</v>
      </c>
      <c r="N542" s="6">
        <v>4141</v>
      </c>
      <c r="O542" s="1">
        <v>158650.79999999999</v>
      </c>
      <c r="P542" s="1">
        <v>144228</v>
      </c>
      <c r="Q542" s="1">
        <v>6823.4</v>
      </c>
      <c r="R542" s="38">
        <f t="shared" si="105"/>
        <v>777.69999999999993</v>
      </c>
      <c r="S542" s="39">
        <f t="shared" si="106"/>
        <v>2.2401960784313726</v>
      </c>
      <c r="T542" s="39">
        <f t="shared" si="107"/>
        <v>9.0612691466083159</v>
      </c>
      <c r="U542" s="38">
        <f t="shared" si="108"/>
        <v>14422.799999999988</v>
      </c>
      <c r="V542" s="40">
        <f t="shared" si="109"/>
        <v>9.0909090909090842E-2</v>
      </c>
      <c r="W542" s="38">
        <f t="shared" si="110"/>
        <v>7599.3999999999887</v>
      </c>
      <c r="X542" s="40">
        <f t="shared" si="111"/>
        <v>4.7900168168077246E-2</v>
      </c>
      <c r="Y542" s="18">
        <f t="shared" si="112"/>
        <v>48</v>
      </c>
      <c r="Z542" s="18">
        <f t="shared" si="113"/>
        <v>84</v>
      </c>
      <c r="AA542" s="18">
        <f t="shared" si="114"/>
        <v>109</v>
      </c>
    </row>
    <row r="543" spans="1:27" x14ac:dyDescent="0.25">
      <c r="A543" s="18" t="str">
        <f t="shared" si="115"/>
        <v>Benny Wilder</v>
      </c>
      <c r="B543" s="18">
        <f t="shared" si="116"/>
        <v>3</v>
      </c>
      <c r="C543" s="18" t="str">
        <f t="shared" si="117"/>
        <v>2023Benny Wilder3</v>
      </c>
      <c r="D543" s="12">
        <v>2023</v>
      </c>
      <c r="E543" t="s">
        <v>404</v>
      </c>
      <c r="F543">
        <v>333866</v>
      </c>
      <c r="G543" t="s">
        <v>285</v>
      </c>
      <c r="H543" s="15">
        <v>1</v>
      </c>
      <c r="I543" s="15">
        <v>3</v>
      </c>
      <c r="J543" t="s">
        <v>2</v>
      </c>
      <c r="K543" t="s">
        <v>4</v>
      </c>
      <c r="L543" s="6">
        <v>55</v>
      </c>
      <c r="M543" s="6">
        <v>482</v>
      </c>
      <c r="N543" s="6">
        <v>3756</v>
      </c>
      <c r="O543" s="1">
        <v>144787.51999999999</v>
      </c>
      <c r="P543" s="1">
        <v>136592</v>
      </c>
      <c r="Q543" s="1">
        <v>2193.77</v>
      </c>
      <c r="R543" s="38">
        <f t="shared" si="105"/>
        <v>2632.5003636363635</v>
      </c>
      <c r="S543" s="39">
        <f t="shared" si="106"/>
        <v>8.7636363636363637</v>
      </c>
      <c r="T543" s="39">
        <f t="shared" si="107"/>
        <v>7.7925311203319501</v>
      </c>
      <c r="U543" s="38">
        <f t="shared" si="108"/>
        <v>8195.5199999999895</v>
      </c>
      <c r="V543" s="40">
        <f t="shared" si="109"/>
        <v>5.6603773584905592E-2</v>
      </c>
      <c r="W543" s="38">
        <f t="shared" si="110"/>
        <v>6001.7499999999891</v>
      </c>
      <c r="X543" s="40">
        <f t="shared" si="111"/>
        <v>4.1452122392869148E-2</v>
      </c>
      <c r="Y543" s="18">
        <f t="shared" si="112"/>
        <v>59</v>
      </c>
      <c r="Z543" s="18">
        <f t="shared" si="113"/>
        <v>191</v>
      </c>
      <c r="AA543" s="18">
        <f t="shared" si="114"/>
        <v>150</v>
      </c>
    </row>
    <row r="544" spans="1:27" x14ac:dyDescent="0.25">
      <c r="A544" s="18" t="str">
        <f t="shared" si="115"/>
        <v>Benny Wilder</v>
      </c>
      <c r="B544" s="18">
        <f t="shared" si="116"/>
        <v>4</v>
      </c>
      <c r="C544" s="18" t="str">
        <f t="shared" si="117"/>
        <v>2023Benny Wilder4</v>
      </c>
      <c r="D544" s="12">
        <v>2023</v>
      </c>
      <c r="E544" t="s">
        <v>404</v>
      </c>
      <c r="F544">
        <v>866033</v>
      </c>
      <c r="G544" t="s">
        <v>338</v>
      </c>
      <c r="H544" s="15">
        <v>1</v>
      </c>
      <c r="I544" s="15">
        <v>4</v>
      </c>
      <c r="J544" t="s">
        <v>2</v>
      </c>
      <c r="K544" t="s">
        <v>4</v>
      </c>
      <c r="L544" s="6">
        <v>127</v>
      </c>
      <c r="M544" s="6">
        <v>495</v>
      </c>
      <c r="N544" s="6">
        <v>2517</v>
      </c>
      <c r="O544" s="1">
        <v>105825.995</v>
      </c>
      <c r="P544" s="1">
        <v>100309</v>
      </c>
      <c r="Q544" s="1">
        <v>4473.25</v>
      </c>
      <c r="R544" s="38">
        <f t="shared" si="105"/>
        <v>833.27555118110229</v>
      </c>
      <c r="S544" s="39">
        <f t="shared" si="106"/>
        <v>3.8976377952755907</v>
      </c>
      <c r="T544" s="39">
        <f t="shared" si="107"/>
        <v>5.084848484848485</v>
      </c>
      <c r="U544" s="38">
        <f t="shared" si="108"/>
        <v>5516.9949999999953</v>
      </c>
      <c r="V544" s="40">
        <f t="shared" si="109"/>
        <v>5.2132701421800903E-2</v>
      </c>
      <c r="W544" s="38">
        <f t="shared" si="110"/>
        <v>1043.7449999999953</v>
      </c>
      <c r="X544" s="40">
        <f t="shared" si="111"/>
        <v>9.8628413557556947E-3</v>
      </c>
      <c r="Y544" s="18">
        <f t="shared" si="112"/>
        <v>89</v>
      </c>
      <c r="Z544" s="18">
        <f t="shared" si="113"/>
        <v>299</v>
      </c>
      <c r="AA544" s="18">
        <f t="shared" si="114"/>
        <v>495</v>
      </c>
    </row>
    <row r="545" spans="1:27" x14ac:dyDescent="0.25">
      <c r="A545" s="18" t="str">
        <f t="shared" si="115"/>
        <v>Benny Wilder</v>
      </c>
      <c r="B545" s="18">
        <f t="shared" si="116"/>
        <v>5</v>
      </c>
      <c r="C545" s="18" t="str">
        <f t="shared" si="117"/>
        <v>2023Benny Wilder5</v>
      </c>
      <c r="D545" s="12">
        <v>2023</v>
      </c>
      <c r="E545" t="s">
        <v>404</v>
      </c>
      <c r="F545">
        <v>399454</v>
      </c>
      <c r="G545" t="s">
        <v>101</v>
      </c>
      <c r="H545" s="15">
        <v>1</v>
      </c>
      <c r="I545" s="15">
        <v>1</v>
      </c>
      <c r="J545" t="s">
        <v>9</v>
      </c>
      <c r="K545" t="s">
        <v>3</v>
      </c>
      <c r="L545" s="6">
        <v>232</v>
      </c>
      <c r="M545" s="6">
        <v>486</v>
      </c>
      <c r="N545" s="6">
        <v>1609</v>
      </c>
      <c r="O545" s="1">
        <v>61259.664199999999</v>
      </c>
      <c r="P545" s="1">
        <v>58432.25</v>
      </c>
      <c r="Q545" s="1">
        <v>7722.2</v>
      </c>
      <c r="R545" s="38">
        <f t="shared" si="105"/>
        <v>264.05027672413792</v>
      </c>
      <c r="S545" s="39">
        <f t="shared" si="106"/>
        <v>2.0948275862068964</v>
      </c>
      <c r="T545" s="39">
        <f t="shared" si="107"/>
        <v>3.3106995884773665</v>
      </c>
      <c r="U545" s="38">
        <f t="shared" si="108"/>
        <v>2827.4141999999993</v>
      </c>
      <c r="V545" s="40">
        <f t="shared" si="109"/>
        <v>4.615458208796383E-2</v>
      </c>
      <c r="W545" s="38">
        <f t="shared" si="110"/>
        <v>-4894.7858000000006</v>
      </c>
      <c r="X545" s="40">
        <f t="shared" si="111"/>
        <v>-7.9902262996733836E-2</v>
      </c>
      <c r="Y545" s="18">
        <f t="shared" si="112"/>
        <v>184</v>
      </c>
      <c r="Z545" s="18">
        <f t="shared" si="113"/>
        <v>460</v>
      </c>
      <c r="AA545" s="18">
        <f t="shared" si="114"/>
        <v>984</v>
      </c>
    </row>
    <row r="546" spans="1:27" x14ac:dyDescent="0.25">
      <c r="A546" s="18" t="str">
        <f t="shared" si="115"/>
        <v>Benny Wilder</v>
      </c>
      <c r="B546" s="18">
        <f t="shared" si="116"/>
        <v>6</v>
      </c>
      <c r="C546" s="18" t="str">
        <f t="shared" si="117"/>
        <v>2023Benny Wilder6</v>
      </c>
      <c r="D546" s="12">
        <v>2023</v>
      </c>
      <c r="E546" t="s">
        <v>404</v>
      </c>
      <c r="F546">
        <v>107439</v>
      </c>
      <c r="G546" t="s">
        <v>1</v>
      </c>
      <c r="H546" s="15">
        <v>1</v>
      </c>
      <c r="I546" s="15">
        <v>4</v>
      </c>
      <c r="J546" t="s">
        <v>2</v>
      </c>
      <c r="K546" t="s">
        <v>3</v>
      </c>
      <c r="L546" s="6">
        <v>132</v>
      </c>
      <c r="M546" s="6">
        <v>343</v>
      </c>
      <c r="N546" s="6">
        <v>1282</v>
      </c>
      <c r="O546" s="1">
        <v>47613.707999999999</v>
      </c>
      <c r="P546" s="1">
        <v>49273.5</v>
      </c>
      <c r="Q546" s="1">
        <v>4464.8999999999996</v>
      </c>
      <c r="R546" s="38">
        <f t="shared" ref="R546:R609" si="118">O546/L546</f>
        <v>360.70990909090909</v>
      </c>
      <c r="S546" s="39">
        <f t="shared" ref="S546:S609" si="119">M546/L546</f>
        <v>2.5984848484848486</v>
      </c>
      <c r="T546" s="39">
        <f t="shared" ref="T546:T609" si="120">N546/M546</f>
        <v>3.7376093294460642</v>
      </c>
      <c r="U546" s="38">
        <f t="shared" ref="U546:U609" si="121">O546-P546</f>
        <v>-1659.7920000000013</v>
      </c>
      <c r="V546" s="40">
        <f t="shared" ref="V546:V609" si="122">U546/O546</f>
        <v>-3.4859540870036863E-2</v>
      </c>
      <c r="W546" s="38">
        <f t="shared" ref="W546:W609" si="123">O546-P546-Q546</f>
        <v>-6124.6920000000009</v>
      </c>
      <c r="X546" s="40">
        <f t="shared" ref="X546:X609" si="124">W546/O546</f>
        <v>-0.12863295587060772</v>
      </c>
      <c r="Y546" s="18">
        <f t="shared" ref="Y546:Y609" si="125">RANK(O546,O:O)</f>
        <v>250</v>
      </c>
      <c r="Z546" s="18">
        <f t="shared" ref="Z546:Z609" si="126">RANK(U546,U:U)</f>
        <v>988</v>
      </c>
      <c r="AA546" s="18">
        <f t="shared" ref="AA546:AA609" si="127">RANK(W546,W:W)</f>
        <v>987</v>
      </c>
    </row>
    <row r="547" spans="1:27" x14ac:dyDescent="0.25">
      <c r="A547" s="18" t="str">
        <f t="shared" si="115"/>
        <v>Bill Hampton</v>
      </c>
      <c r="B547" s="18">
        <f t="shared" si="116"/>
        <v>1</v>
      </c>
      <c r="C547" s="18" t="str">
        <f t="shared" si="117"/>
        <v>2023Bill Hampton1</v>
      </c>
      <c r="D547" s="12">
        <v>2023</v>
      </c>
      <c r="E547" t="s">
        <v>393</v>
      </c>
      <c r="F547">
        <v>205478</v>
      </c>
      <c r="G547" t="s">
        <v>7</v>
      </c>
      <c r="H547" s="15">
        <v>4</v>
      </c>
      <c r="I547" s="15">
        <v>4</v>
      </c>
      <c r="J547" t="s">
        <v>2</v>
      </c>
      <c r="K547" t="s">
        <v>6</v>
      </c>
      <c r="L547" s="6">
        <v>248</v>
      </c>
      <c r="M547" s="6">
        <v>730</v>
      </c>
      <c r="N547" s="6">
        <v>5607</v>
      </c>
      <c r="O547" s="1">
        <v>237842.64</v>
      </c>
      <c r="P547" s="1">
        <v>212359.5</v>
      </c>
      <c r="Q547" s="1">
        <v>7663.5</v>
      </c>
      <c r="R547" s="38">
        <f t="shared" si="118"/>
        <v>959.04290322580653</v>
      </c>
      <c r="S547" s="39">
        <f t="shared" si="119"/>
        <v>2.943548387096774</v>
      </c>
      <c r="T547" s="39">
        <f t="shared" si="120"/>
        <v>7.6808219178082195</v>
      </c>
      <c r="U547" s="38">
        <f t="shared" si="121"/>
        <v>25483.140000000014</v>
      </c>
      <c r="V547" s="40">
        <f t="shared" si="122"/>
        <v>0.10714285714285719</v>
      </c>
      <c r="W547" s="38">
        <f t="shared" si="123"/>
        <v>17819.640000000014</v>
      </c>
      <c r="X547" s="40">
        <f t="shared" si="124"/>
        <v>7.492197362087813E-2</v>
      </c>
      <c r="Y547" s="18">
        <f t="shared" si="125"/>
        <v>14</v>
      </c>
      <c r="Z547" s="18">
        <f t="shared" si="126"/>
        <v>29</v>
      </c>
      <c r="AA547" s="18">
        <f t="shared" si="127"/>
        <v>34</v>
      </c>
    </row>
    <row r="548" spans="1:27" x14ac:dyDescent="0.25">
      <c r="A548" s="18" t="str">
        <f t="shared" si="115"/>
        <v>Bill Hampton</v>
      </c>
      <c r="B548" s="18">
        <f t="shared" si="116"/>
        <v>2</v>
      </c>
      <c r="C548" s="18" t="str">
        <f t="shared" si="117"/>
        <v>2023Bill Hampton2</v>
      </c>
      <c r="D548" s="12">
        <v>2023</v>
      </c>
      <c r="E548" t="s">
        <v>393</v>
      </c>
      <c r="F548">
        <v>998761</v>
      </c>
      <c r="G548" t="s">
        <v>175</v>
      </c>
      <c r="H548" s="15">
        <v>4</v>
      </c>
      <c r="I548" s="15">
        <v>4</v>
      </c>
      <c r="J548" t="s">
        <v>9</v>
      </c>
      <c r="K548" t="s">
        <v>6</v>
      </c>
      <c r="L548" s="6">
        <v>228</v>
      </c>
      <c r="M548" s="6">
        <v>1109</v>
      </c>
      <c r="N548" s="6">
        <v>5883</v>
      </c>
      <c r="O548" s="1">
        <v>223043.06049999999</v>
      </c>
      <c r="P548" s="1">
        <v>214349</v>
      </c>
      <c r="Q548" s="1">
        <v>7467.5</v>
      </c>
      <c r="R548" s="38">
        <f t="shared" si="118"/>
        <v>978.2590372807017</v>
      </c>
      <c r="S548" s="39">
        <f t="shared" si="119"/>
        <v>4.8640350877192979</v>
      </c>
      <c r="T548" s="39">
        <f t="shared" si="120"/>
        <v>5.3047790802524801</v>
      </c>
      <c r="U548" s="38">
        <f t="shared" si="121"/>
        <v>8694.0604999999923</v>
      </c>
      <c r="V548" s="40">
        <f t="shared" si="122"/>
        <v>3.897929162427357E-2</v>
      </c>
      <c r="W548" s="38">
        <f t="shared" si="123"/>
        <v>1226.5604999999923</v>
      </c>
      <c r="X548" s="40">
        <f t="shared" si="124"/>
        <v>5.4992094228369518E-3</v>
      </c>
      <c r="Y548" s="18">
        <f t="shared" si="125"/>
        <v>17</v>
      </c>
      <c r="Z548" s="18">
        <f t="shared" si="126"/>
        <v>181</v>
      </c>
      <c r="AA548" s="18">
        <f t="shared" si="127"/>
        <v>452</v>
      </c>
    </row>
    <row r="549" spans="1:27" x14ac:dyDescent="0.25">
      <c r="A549" s="18" t="str">
        <f t="shared" si="115"/>
        <v>Bill Hampton</v>
      </c>
      <c r="B549" s="18">
        <f t="shared" si="116"/>
        <v>3</v>
      </c>
      <c r="C549" s="18" t="str">
        <f t="shared" si="117"/>
        <v>2023Bill Hampton3</v>
      </c>
      <c r="D549" s="12">
        <v>2023</v>
      </c>
      <c r="E549" t="s">
        <v>393</v>
      </c>
      <c r="F549">
        <v>652151</v>
      </c>
      <c r="G549" t="s">
        <v>233</v>
      </c>
      <c r="H549" s="15">
        <v>4</v>
      </c>
      <c r="I549" s="15">
        <v>4</v>
      </c>
      <c r="J549" t="s">
        <v>2</v>
      </c>
      <c r="K549" t="s">
        <v>3</v>
      </c>
      <c r="L549" s="6">
        <v>248</v>
      </c>
      <c r="M549" s="6">
        <v>440</v>
      </c>
      <c r="N549" s="6">
        <v>1566</v>
      </c>
      <c r="O549" s="1">
        <v>58889.787000000098</v>
      </c>
      <c r="P549" s="1">
        <v>66867</v>
      </c>
      <c r="Q549" s="1">
        <v>7382</v>
      </c>
      <c r="R549" s="38">
        <f t="shared" si="118"/>
        <v>237.45881854838748</v>
      </c>
      <c r="S549" s="39">
        <f t="shared" si="119"/>
        <v>1.7741935483870968</v>
      </c>
      <c r="T549" s="39">
        <f t="shared" si="120"/>
        <v>3.5590909090909091</v>
      </c>
      <c r="U549" s="38">
        <f t="shared" si="121"/>
        <v>-7977.2129999999015</v>
      </c>
      <c r="V549" s="40">
        <f t="shared" si="122"/>
        <v>-0.1354600416537402</v>
      </c>
      <c r="W549" s="38">
        <f t="shared" si="123"/>
        <v>-15359.212999999902</v>
      </c>
      <c r="X549" s="40">
        <f t="shared" si="124"/>
        <v>-0.26081284688633488</v>
      </c>
      <c r="Y549" s="18">
        <f t="shared" si="125"/>
        <v>198</v>
      </c>
      <c r="Z549" s="18">
        <f t="shared" si="126"/>
        <v>1000</v>
      </c>
      <c r="AA549" s="18">
        <f t="shared" si="127"/>
        <v>1000</v>
      </c>
    </row>
    <row r="550" spans="1:27" x14ac:dyDescent="0.25">
      <c r="A550" s="18" t="str">
        <f t="shared" si="115"/>
        <v>Caleb Thorne</v>
      </c>
      <c r="B550" s="18">
        <f t="shared" si="116"/>
        <v>1</v>
      </c>
      <c r="C550" s="18" t="str">
        <f t="shared" si="117"/>
        <v>2023Caleb Thorne1</v>
      </c>
      <c r="D550" s="12">
        <v>2023</v>
      </c>
      <c r="E550" t="s">
        <v>523</v>
      </c>
      <c r="F550">
        <v>439017</v>
      </c>
      <c r="G550" t="s">
        <v>480</v>
      </c>
      <c r="H550" s="15">
        <v>6</v>
      </c>
      <c r="I550" s="15">
        <v>3</v>
      </c>
      <c r="J550" t="s">
        <v>2</v>
      </c>
      <c r="K550" t="s">
        <v>3</v>
      </c>
      <c r="L550" s="6">
        <v>49</v>
      </c>
      <c r="M550" s="6">
        <v>323</v>
      </c>
      <c r="N550" s="6">
        <v>1679</v>
      </c>
      <c r="O550" s="1">
        <v>70976.274999999994</v>
      </c>
      <c r="P550" s="1">
        <v>66958.75</v>
      </c>
      <c r="Q550" s="1">
        <v>2104.4899999999998</v>
      </c>
      <c r="R550" s="38">
        <f t="shared" si="118"/>
        <v>1448.4954081632652</v>
      </c>
      <c r="S550" s="39">
        <f t="shared" si="119"/>
        <v>6.591836734693878</v>
      </c>
      <c r="T550" s="39">
        <f t="shared" si="120"/>
        <v>5.1981424148606807</v>
      </c>
      <c r="U550" s="38">
        <f t="shared" si="121"/>
        <v>4017.5249999999942</v>
      </c>
      <c r="V550" s="40">
        <f t="shared" si="122"/>
        <v>5.6603773584905585E-2</v>
      </c>
      <c r="W550" s="38">
        <f t="shared" si="123"/>
        <v>1913.0349999999944</v>
      </c>
      <c r="X550" s="40">
        <f t="shared" si="124"/>
        <v>2.6953161461347394E-2</v>
      </c>
      <c r="Y550" s="18">
        <f t="shared" si="125"/>
        <v>153</v>
      </c>
      <c r="Z550" s="18">
        <f t="shared" si="126"/>
        <v>366</v>
      </c>
      <c r="AA550" s="18">
        <f t="shared" si="127"/>
        <v>367</v>
      </c>
    </row>
    <row r="551" spans="1:27" x14ac:dyDescent="0.25">
      <c r="A551" s="18" t="str">
        <f t="shared" si="115"/>
        <v>Caleb Thorne</v>
      </c>
      <c r="B551" s="18">
        <f t="shared" si="116"/>
        <v>2</v>
      </c>
      <c r="C551" s="18" t="str">
        <f t="shared" si="117"/>
        <v>2023Caleb Thorne2</v>
      </c>
      <c r="D551" s="12">
        <v>2023</v>
      </c>
      <c r="E551" t="s">
        <v>523</v>
      </c>
      <c r="F551">
        <v>879102</v>
      </c>
      <c r="G551" t="s">
        <v>484</v>
      </c>
      <c r="H551" s="15">
        <v>6</v>
      </c>
      <c r="I551" s="15">
        <v>6</v>
      </c>
      <c r="J551" t="s">
        <v>9</v>
      </c>
      <c r="K551" t="s">
        <v>3</v>
      </c>
      <c r="L551" s="6">
        <v>66</v>
      </c>
      <c r="M551" s="6">
        <v>256</v>
      </c>
      <c r="N551" s="6">
        <v>1270</v>
      </c>
      <c r="O551" s="1">
        <v>53315.495999999999</v>
      </c>
      <c r="P551" s="1">
        <v>46008.5</v>
      </c>
      <c r="Q551" s="1">
        <v>2626.28</v>
      </c>
      <c r="R551" s="38">
        <f t="shared" si="118"/>
        <v>807.81054545454549</v>
      </c>
      <c r="S551" s="39">
        <f t="shared" si="119"/>
        <v>3.8787878787878789</v>
      </c>
      <c r="T551" s="39">
        <f t="shared" si="120"/>
        <v>4.9609375</v>
      </c>
      <c r="U551" s="38">
        <f t="shared" si="121"/>
        <v>7306.9959999999992</v>
      </c>
      <c r="V551" s="40">
        <f t="shared" si="122"/>
        <v>0.13705201204542858</v>
      </c>
      <c r="W551" s="38">
        <f t="shared" si="123"/>
        <v>4680.7159999999985</v>
      </c>
      <c r="X551" s="40">
        <f t="shared" si="124"/>
        <v>8.77927872977117E-2</v>
      </c>
      <c r="Y551" s="18">
        <f t="shared" si="125"/>
        <v>227</v>
      </c>
      <c r="Z551" s="18">
        <f t="shared" si="126"/>
        <v>223</v>
      </c>
      <c r="AA551" s="18">
        <f t="shared" si="127"/>
        <v>195</v>
      </c>
    </row>
    <row r="552" spans="1:27" x14ac:dyDescent="0.25">
      <c r="A552" s="18" t="str">
        <f t="shared" si="115"/>
        <v>Caleb Thorne</v>
      </c>
      <c r="B552" s="18">
        <f t="shared" si="116"/>
        <v>3</v>
      </c>
      <c r="C552" s="18" t="str">
        <f t="shared" si="117"/>
        <v>2023Caleb Thorne3</v>
      </c>
      <c r="D552" s="12">
        <v>2023</v>
      </c>
      <c r="E552" t="s">
        <v>523</v>
      </c>
      <c r="F552">
        <v>652071</v>
      </c>
      <c r="G552" t="s">
        <v>485</v>
      </c>
      <c r="H552" s="15">
        <v>6</v>
      </c>
      <c r="I552" s="15">
        <v>6</v>
      </c>
      <c r="J552" t="s">
        <v>9</v>
      </c>
      <c r="K552" t="s">
        <v>10</v>
      </c>
      <c r="L552" s="6">
        <v>18</v>
      </c>
      <c r="M552" s="6">
        <v>57</v>
      </c>
      <c r="N552" s="6">
        <v>307</v>
      </c>
      <c r="O552" s="1">
        <v>13600.0296</v>
      </c>
      <c r="P552" s="1">
        <v>12015.75</v>
      </c>
      <c r="Q552" s="1">
        <v>701.25</v>
      </c>
      <c r="R552" s="38">
        <f t="shared" si="118"/>
        <v>755.55719999999997</v>
      </c>
      <c r="S552" s="39">
        <f t="shared" si="119"/>
        <v>3.1666666666666665</v>
      </c>
      <c r="T552" s="39">
        <f t="shared" si="120"/>
        <v>5.3859649122807021</v>
      </c>
      <c r="U552" s="38">
        <f t="shared" si="121"/>
        <v>1584.2795999999998</v>
      </c>
      <c r="V552" s="40">
        <f t="shared" si="122"/>
        <v>0.11649089351981998</v>
      </c>
      <c r="W552" s="38">
        <f t="shared" si="123"/>
        <v>883.02959999999985</v>
      </c>
      <c r="X552" s="40">
        <f t="shared" si="124"/>
        <v>6.4928505743840431E-2</v>
      </c>
      <c r="Y552" s="18">
        <f t="shared" si="125"/>
        <v>448</v>
      </c>
      <c r="Z552" s="18">
        <f t="shared" si="126"/>
        <v>619</v>
      </c>
      <c r="AA552" s="18">
        <f t="shared" si="127"/>
        <v>522</v>
      </c>
    </row>
    <row r="553" spans="1:27" x14ac:dyDescent="0.25">
      <c r="A553" s="18" t="str">
        <f t="shared" si="115"/>
        <v>Caleb Thorne</v>
      </c>
      <c r="B553" s="18">
        <f t="shared" si="116"/>
        <v>4</v>
      </c>
      <c r="C553" s="18" t="str">
        <f t="shared" si="117"/>
        <v>2023Caleb Thorne4</v>
      </c>
      <c r="D553" s="12">
        <v>2023</v>
      </c>
      <c r="E553" t="s">
        <v>523</v>
      </c>
      <c r="F553">
        <v>754348</v>
      </c>
      <c r="G553" t="s">
        <v>486</v>
      </c>
      <c r="H553" s="15">
        <v>6</v>
      </c>
      <c r="I553" s="15">
        <v>6</v>
      </c>
      <c r="J553" t="s">
        <v>9</v>
      </c>
      <c r="K553" t="s">
        <v>10</v>
      </c>
      <c r="L553" s="6">
        <v>42</v>
      </c>
      <c r="M553" s="6">
        <v>69</v>
      </c>
      <c r="N553" s="6">
        <v>195</v>
      </c>
      <c r="O553" s="1">
        <v>9624.84</v>
      </c>
      <c r="P553" s="1">
        <v>7921.5</v>
      </c>
      <c r="Q553" s="1">
        <v>1556.25</v>
      </c>
      <c r="R553" s="38">
        <f t="shared" si="118"/>
        <v>229.16285714285715</v>
      </c>
      <c r="S553" s="39">
        <f t="shared" si="119"/>
        <v>1.6428571428571428</v>
      </c>
      <c r="T553" s="39">
        <f t="shared" si="120"/>
        <v>2.8260869565217392</v>
      </c>
      <c r="U553" s="38">
        <f t="shared" si="121"/>
        <v>1703.3400000000001</v>
      </c>
      <c r="V553" s="40">
        <f t="shared" si="122"/>
        <v>0.17697333150473152</v>
      </c>
      <c r="W553" s="38">
        <f t="shared" si="123"/>
        <v>147.09000000000015</v>
      </c>
      <c r="X553" s="40">
        <f t="shared" si="124"/>
        <v>1.5282331966037892E-2</v>
      </c>
      <c r="Y553" s="18">
        <f t="shared" si="125"/>
        <v>546</v>
      </c>
      <c r="Z553" s="18">
        <f t="shared" si="126"/>
        <v>599</v>
      </c>
      <c r="AA553" s="18">
        <f t="shared" si="127"/>
        <v>749</v>
      </c>
    </row>
    <row r="554" spans="1:27" x14ac:dyDescent="0.25">
      <c r="A554" s="18" t="str">
        <f t="shared" si="115"/>
        <v>Caleb Thorne</v>
      </c>
      <c r="B554" s="18">
        <f t="shared" si="116"/>
        <v>5</v>
      </c>
      <c r="C554" s="18" t="str">
        <f t="shared" si="117"/>
        <v>2023Caleb Thorne5</v>
      </c>
      <c r="D554" s="12">
        <v>2023</v>
      </c>
      <c r="E554" t="s">
        <v>523</v>
      </c>
      <c r="F554">
        <v>901914</v>
      </c>
      <c r="G554" t="s">
        <v>487</v>
      </c>
      <c r="H554" s="15">
        <v>6</v>
      </c>
      <c r="I554" s="15">
        <v>6</v>
      </c>
      <c r="J554" t="s">
        <v>9</v>
      </c>
      <c r="K554" t="s">
        <v>10</v>
      </c>
      <c r="L554" s="6">
        <v>21</v>
      </c>
      <c r="M554" s="6">
        <v>46</v>
      </c>
      <c r="N554" s="6">
        <v>145</v>
      </c>
      <c r="O554" s="1">
        <v>7646.76</v>
      </c>
      <c r="P554" s="1">
        <v>5793</v>
      </c>
      <c r="Q554" s="1">
        <v>792.5</v>
      </c>
      <c r="R554" s="38">
        <f t="shared" si="118"/>
        <v>364.13142857142856</v>
      </c>
      <c r="S554" s="39">
        <f t="shared" si="119"/>
        <v>2.1904761904761907</v>
      </c>
      <c r="T554" s="39">
        <f t="shared" si="120"/>
        <v>3.152173913043478</v>
      </c>
      <c r="U554" s="38">
        <f t="shared" si="121"/>
        <v>1853.7600000000002</v>
      </c>
      <c r="V554" s="40">
        <f t="shared" si="122"/>
        <v>0.24242424242424246</v>
      </c>
      <c r="W554" s="38">
        <f t="shared" si="123"/>
        <v>1061.2600000000002</v>
      </c>
      <c r="X554" s="40">
        <f t="shared" si="124"/>
        <v>0.13878557715947673</v>
      </c>
      <c r="Y554" s="18">
        <f t="shared" si="125"/>
        <v>626</v>
      </c>
      <c r="Z554" s="18">
        <f t="shared" si="126"/>
        <v>575</v>
      </c>
      <c r="AA554" s="18">
        <f t="shared" si="127"/>
        <v>488</v>
      </c>
    </row>
    <row r="555" spans="1:27" x14ac:dyDescent="0.25">
      <c r="A555" s="18" t="str">
        <f t="shared" si="115"/>
        <v>Caleb Thorne</v>
      </c>
      <c r="B555" s="18">
        <f t="shared" si="116"/>
        <v>6</v>
      </c>
      <c r="C555" s="18" t="str">
        <f t="shared" si="117"/>
        <v>2023Caleb Thorne6</v>
      </c>
      <c r="D555" s="12">
        <v>2023</v>
      </c>
      <c r="E555" t="s">
        <v>523</v>
      </c>
      <c r="F555">
        <v>765645</v>
      </c>
      <c r="G555" t="s">
        <v>488</v>
      </c>
      <c r="H555" s="15">
        <v>6</v>
      </c>
      <c r="I555" s="15">
        <v>6</v>
      </c>
      <c r="J555" t="s">
        <v>9</v>
      </c>
      <c r="K555" t="s">
        <v>10</v>
      </c>
      <c r="L555" s="6">
        <v>17</v>
      </c>
      <c r="M555" s="6">
        <v>59</v>
      </c>
      <c r="N555" s="6">
        <v>165</v>
      </c>
      <c r="O555" s="1">
        <v>7255.48</v>
      </c>
      <c r="P555" s="1">
        <v>5420.25</v>
      </c>
      <c r="Q555" s="1">
        <v>667.51</v>
      </c>
      <c r="R555" s="38">
        <f t="shared" si="118"/>
        <v>426.79294117647055</v>
      </c>
      <c r="S555" s="39">
        <f t="shared" si="119"/>
        <v>3.4705882352941178</v>
      </c>
      <c r="T555" s="39">
        <f t="shared" si="120"/>
        <v>2.7966101694915255</v>
      </c>
      <c r="U555" s="38">
        <f t="shared" si="121"/>
        <v>1835.2299999999996</v>
      </c>
      <c r="V555" s="40">
        <f t="shared" si="122"/>
        <v>0.25294398165248883</v>
      </c>
      <c r="W555" s="38">
        <f t="shared" si="123"/>
        <v>1167.7199999999996</v>
      </c>
      <c r="X555" s="40">
        <f t="shared" si="124"/>
        <v>0.1609431767436475</v>
      </c>
      <c r="Y555" s="18">
        <f t="shared" si="125"/>
        <v>638</v>
      </c>
      <c r="Z555" s="18">
        <f t="shared" si="126"/>
        <v>581</v>
      </c>
      <c r="AA555" s="18">
        <f t="shared" si="127"/>
        <v>465</v>
      </c>
    </row>
    <row r="556" spans="1:27" x14ac:dyDescent="0.25">
      <c r="A556" s="18" t="str">
        <f t="shared" si="115"/>
        <v>Caleb Thorne</v>
      </c>
      <c r="B556" s="18">
        <f t="shared" si="116"/>
        <v>7</v>
      </c>
      <c r="C556" s="18" t="str">
        <f t="shared" si="117"/>
        <v>2023Caleb Thorne7</v>
      </c>
      <c r="D556" s="12">
        <v>2023</v>
      </c>
      <c r="E556" t="s">
        <v>523</v>
      </c>
      <c r="F556">
        <v>827265</v>
      </c>
      <c r="G556" t="s">
        <v>489</v>
      </c>
      <c r="H556" s="15">
        <v>6</v>
      </c>
      <c r="I556" s="15">
        <v>6</v>
      </c>
      <c r="J556" t="s">
        <v>9</v>
      </c>
      <c r="K556" t="s">
        <v>10</v>
      </c>
      <c r="L556" s="6">
        <v>24</v>
      </c>
      <c r="M556" s="6">
        <v>55</v>
      </c>
      <c r="N556" s="6">
        <v>138</v>
      </c>
      <c r="O556" s="1">
        <v>5626.8959999999997</v>
      </c>
      <c r="P556" s="1">
        <v>4111.5</v>
      </c>
      <c r="Q556" s="1">
        <v>908.13</v>
      </c>
      <c r="R556" s="38">
        <f t="shared" si="118"/>
        <v>234.45399999999998</v>
      </c>
      <c r="S556" s="39">
        <f t="shared" si="119"/>
        <v>2.2916666666666665</v>
      </c>
      <c r="T556" s="39">
        <f t="shared" si="120"/>
        <v>2.5090909090909093</v>
      </c>
      <c r="U556" s="38">
        <f t="shared" si="121"/>
        <v>1515.3959999999997</v>
      </c>
      <c r="V556" s="40">
        <f t="shared" si="122"/>
        <v>0.26931295691265661</v>
      </c>
      <c r="W556" s="38">
        <f t="shared" si="123"/>
        <v>607.26599999999974</v>
      </c>
      <c r="X556" s="40">
        <f t="shared" si="124"/>
        <v>0.10792202308341931</v>
      </c>
      <c r="Y556" s="18">
        <f t="shared" si="125"/>
        <v>702</v>
      </c>
      <c r="Z556" s="18">
        <f t="shared" si="126"/>
        <v>630</v>
      </c>
      <c r="AA556" s="18">
        <f t="shared" si="127"/>
        <v>593</v>
      </c>
    </row>
    <row r="557" spans="1:27" x14ac:dyDescent="0.25">
      <c r="A557" s="18" t="str">
        <f t="shared" si="115"/>
        <v>Caleb Thorne</v>
      </c>
      <c r="B557" s="18">
        <f t="shared" si="116"/>
        <v>8</v>
      </c>
      <c r="C557" s="18" t="str">
        <f t="shared" si="117"/>
        <v>2023Caleb Thorne8</v>
      </c>
      <c r="D557" s="12">
        <v>2023</v>
      </c>
      <c r="E557" t="s">
        <v>523</v>
      </c>
      <c r="F557">
        <v>524048</v>
      </c>
      <c r="G557" t="s">
        <v>481</v>
      </c>
      <c r="H557" s="15">
        <v>6</v>
      </c>
      <c r="I557" s="15">
        <v>1</v>
      </c>
      <c r="J557" t="s">
        <v>2</v>
      </c>
      <c r="K557" t="s">
        <v>10</v>
      </c>
      <c r="L557" s="6">
        <v>11</v>
      </c>
      <c r="M557" s="6">
        <v>19</v>
      </c>
      <c r="N557" s="6">
        <v>37</v>
      </c>
      <c r="O557" s="1">
        <v>1194.9000000000001</v>
      </c>
      <c r="P557" s="1">
        <v>995.75</v>
      </c>
      <c r="Q557" s="1">
        <v>408.75</v>
      </c>
      <c r="R557" s="38">
        <f t="shared" si="118"/>
        <v>108.62727272727274</v>
      </c>
      <c r="S557" s="39">
        <f t="shared" si="119"/>
        <v>1.7272727272727273</v>
      </c>
      <c r="T557" s="39">
        <f t="shared" si="120"/>
        <v>1.9473684210526316</v>
      </c>
      <c r="U557" s="38">
        <f t="shared" si="121"/>
        <v>199.15000000000009</v>
      </c>
      <c r="V557" s="40">
        <f t="shared" si="122"/>
        <v>0.16666666666666674</v>
      </c>
      <c r="W557" s="38">
        <f t="shared" si="123"/>
        <v>-209.59999999999991</v>
      </c>
      <c r="X557" s="40">
        <f t="shared" si="124"/>
        <v>-0.17541216838229132</v>
      </c>
      <c r="Y557" s="18">
        <f t="shared" si="125"/>
        <v>943</v>
      </c>
      <c r="Z557" s="18">
        <f t="shared" si="126"/>
        <v>927</v>
      </c>
      <c r="AA557" s="18">
        <f t="shared" si="127"/>
        <v>893</v>
      </c>
    </row>
    <row r="558" spans="1:27" x14ac:dyDescent="0.25">
      <c r="A558" s="18" t="str">
        <f t="shared" si="115"/>
        <v>Caleb Thorne</v>
      </c>
      <c r="B558" s="18">
        <f t="shared" si="116"/>
        <v>9</v>
      </c>
      <c r="C558" s="18" t="str">
        <f t="shared" si="117"/>
        <v>2023Caleb Thorne9</v>
      </c>
      <c r="D558" s="12">
        <v>2023</v>
      </c>
      <c r="E558" t="s">
        <v>523</v>
      </c>
      <c r="F558">
        <v>787678</v>
      </c>
      <c r="G558" t="s">
        <v>490</v>
      </c>
      <c r="H558" s="15">
        <v>6</v>
      </c>
      <c r="I558" s="15">
        <v>6</v>
      </c>
      <c r="J558" t="s">
        <v>9</v>
      </c>
      <c r="K558" t="s">
        <v>10</v>
      </c>
      <c r="L558" s="6">
        <v>12</v>
      </c>
      <c r="M558" s="6">
        <v>12</v>
      </c>
      <c r="N558" s="6">
        <v>17</v>
      </c>
      <c r="O558" s="1">
        <v>539.06399999999996</v>
      </c>
      <c r="P558" s="1">
        <v>406</v>
      </c>
      <c r="Q558" s="1">
        <v>435</v>
      </c>
      <c r="R558" s="38">
        <f t="shared" si="118"/>
        <v>44.921999999999997</v>
      </c>
      <c r="S558" s="39">
        <f t="shared" si="119"/>
        <v>1</v>
      </c>
      <c r="T558" s="39">
        <f t="shared" si="120"/>
        <v>1.4166666666666667</v>
      </c>
      <c r="U558" s="38">
        <f t="shared" si="121"/>
        <v>133.06399999999996</v>
      </c>
      <c r="V558" s="40">
        <f t="shared" si="122"/>
        <v>0.24684267545226535</v>
      </c>
      <c r="W558" s="38">
        <f t="shared" si="123"/>
        <v>-301.93600000000004</v>
      </c>
      <c r="X558" s="40">
        <f t="shared" si="124"/>
        <v>-0.5601116008488789</v>
      </c>
      <c r="Y558" s="18">
        <f t="shared" si="125"/>
        <v>978</v>
      </c>
      <c r="Z558" s="18">
        <f t="shared" si="126"/>
        <v>943</v>
      </c>
      <c r="AA558" s="18">
        <f t="shared" si="127"/>
        <v>909</v>
      </c>
    </row>
    <row r="559" spans="1:27" x14ac:dyDescent="0.25">
      <c r="A559" s="18" t="str">
        <f t="shared" si="115"/>
        <v>Carmen Blakemoore</v>
      </c>
      <c r="B559" s="18">
        <f t="shared" si="116"/>
        <v>1</v>
      </c>
      <c r="C559" s="18" t="str">
        <f t="shared" si="117"/>
        <v>2023Carmen Blakemoore1</v>
      </c>
      <c r="D559" s="12">
        <v>2023</v>
      </c>
      <c r="E559" t="s">
        <v>415</v>
      </c>
      <c r="F559">
        <v>642012</v>
      </c>
      <c r="G559" t="s">
        <v>215</v>
      </c>
      <c r="H559" s="15">
        <v>3</v>
      </c>
      <c r="I559" s="15">
        <v>4</v>
      </c>
      <c r="J559" t="s">
        <v>2</v>
      </c>
      <c r="K559" t="s">
        <v>6</v>
      </c>
      <c r="L559" s="6">
        <v>165</v>
      </c>
      <c r="M559" s="6">
        <v>674</v>
      </c>
      <c r="N559" s="6">
        <v>5008</v>
      </c>
      <c r="O559" s="1">
        <v>208194.84</v>
      </c>
      <c r="P559" s="1">
        <v>192773</v>
      </c>
      <c r="Q559" s="1">
        <v>6244.8</v>
      </c>
      <c r="R559" s="38">
        <f t="shared" si="118"/>
        <v>1261.7869090909091</v>
      </c>
      <c r="S559" s="39">
        <f t="shared" si="119"/>
        <v>4.084848484848485</v>
      </c>
      <c r="T559" s="39">
        <f t="shared" si="120"/>
        <v>7.4302670623145399</v>
      </c>
      <c r="U559" s="38">
        <f t="shared" si="121"/>
        <v>15421.839999999997</v>
      </c>
      <c r="V559" s="40">
        <f t="shared" si="122"/>
        <v>7.4074074074074056E-2</v>
      </c>
      <c r="W559" s="38">
        <f t="shared" si="123"/>
        <v>9177.0399999999972</v>
      </c>
      <c r="X559" s="40">
        <f t="shared" si="124"/>
        <v>4.4079094371407078E-2</v>
      </c>
      <c r="Y559" s="18">
        <f t="shared" si="125"/>
        <v>19</v>
      </c>
      <c r="Z559" s="18">
        <f t="shared" si="126"/>
        <v>75</v>
      </c>
      <c r="AA559" s="18">
        <f t="shared" si="127"/>
        <v>83</v>
      </c>
    </row>
    <row r="560" spans="1:27" x14ac:dyDescent="0.25">
      <c r="A560" s="18" t="str">
        <f t="shared" si="115"/>
        <v>Carmen Blakemoore</v>
      </c>
      <c r="B560" s="18">
        <f t="shared" si="116"/>
        <v>2</v>
      </c>
      <c r="C560" s="18" t="str">
        <f t="shared" si="117"/>
        <v>2023Carmen Blakemoore2</v>
      </c>
      <c r="D560" s="12">
        <v>2023</v>
      </c>
      <c r="E560" t="s">
        <v>415</v>
      </c>
      <c r="F560">
        <v>915359</v>
      </c>
      <c r="G560" t="s">
        <v>40</v>
      </c>
      <c r="H560" s="15">
        <v>3</v>
      </c>
      <c r="I560" s="15">
        <v>3</v>
      </c>
      <c r="J560" t="s">
        <v>9</v>
      </c>
      <c r="K560" t="s">
        <v>4</v>
      </c>
      <c r="L560" s="6">
        <v>192</v>
      </c>
      <c r="M560" s="6">
        <v>608</v>
      </c>
      <c r="N560" s="6">
        <v>3852</v>
      </c>
      <c r="O560" s="1">
        <v>126958.2184</v>
      </c>
      <c r="P560" s="1">
        <v>131825.5</v>
      </c>
      <c r="Q560" s="1">
        <v>7056</v>
      </c>
      <c r="R560" s="38">
        <f t="shared" si="118"/>
        <v>661.24072083333328</v>
      </c>
      <c r="S560" s="39">
        <f t="shared" si="119"/>
        <v>3.1666666666666665</v>
      </c>
      <c r="T560" s="39">
        <f t="shared" si="120"/>
        <v>6.3355263157894735</v>
      </c>
      <c r="U560" s="38">
        <f t="shared" si="121"/>
        <v>-4867.2816000000021</v>
      </c>
      <c r="V560" s="40">
        <f t="shared" si="122"/>
        <v>-3.8337664637549784E-2</v>
      </c>
      <c r="W560" s="38">
        <f t="shared" si="123"/>
        <v>-11923.281600000002</v>
      </c>
      <c r="X560" s="40">
        <f t="shared" si="124"/>
        <v>-9.391500408767553E-2</v>
      </c>
      <c r="Y560" s="18">
        <f t="shared" si="125"/>
        <v>69</v>
      </c>
      <c r="Z560" s="18">
        <f t="shared" si="126"/>
        <v>995</v>
      </c>
      <c r="AA560" s="18">
        <f t="shared" si="127"/>
        <v>997</v>
      </c>
    </row>
    <row r="561" spans="1:27" x14ac:dyDescent="0.25">
      <c r="A561" s="18" t="str">
        <f t="shared" si="115"/>
        <v>Carmen Blakemoore</v>
      </c>
      <c r="B561" s="18">
        <f t="shared" si="116"/>
        <v>3</v>
      </c>
      <c r="C561" s="18" t="str">
        <f t="shared" si="117"/>
        <v>2023Carmen Blakemoore3</v>
      </c>
      <c r="D561" s="12">
        <v>2023</v>
      </c>
      <c r="E561" t="s">
        <v>415</v>
      </c>
      <c r="F561">
        <v>621024</v>
      </c>
      <c r="G561" t="s">
        <v>156</v>
      </c>
      <c r="H561" s="15">
        <v>3</v>
      </c>
      <c r="I561" s="15">
        <v>3</v>
      </c>
      <c r="J561" t="s">
        <v>9</v>
      </c>
      <c r="K561" t="s">
        <v>4</v>
      </c>
      <c r="L561" s="6">
        <v>250</v>
      </c>
      <c r="M561" s="6">
        <v>603</v>
      </c>
      <c r="N561" s="6">
        <v>2818</v>
      </c>
      <c r="O561" s="1">
        <v>97155.695600000006</v>
      </c>
      <c r="P561" s="1">
        <v>102545.5</v>
      </c>
      <c r="Q561" s="1">
        <v>8968.7999999999902</v>
      </c>
      <c r="R561" s="38">
        <f t="shared" si="118"/>
        <v>388.62278240000001</v>
      </c>
      <c r="S561" s="39">
        <f t="shared" si="119"/>
        <v>2.4119999999999999</v>
      </c>
      <c r="T561" s="39">
        <f t="shared" si="120"/>
        <v>4.6733001658374791</v>
      </c>
      <c r="U561" s="38">
        <f t="shared" si="121"/>
        <v>-5389.8043999999936</v>
      </c>
      <c r="V561" s="40">
        <f t="shared" si="122"/>
        <v>-5.5475948854201741E-2</v>
      </c>
      <c r="W561" s="38">
        <f t="shared" si="123"/>
        <v>-14358.604399999984</v>
      </c>
      <c r="X561" s="40">
        <f t="shared" si="124"/>
        <v>-0.14778963097661135</v>
      </c>
      <c r="Y561" s="18">
        <f t="shared" si="125"/>
        <v>100</v>
      </c>
      <c r="Z561" s="18">
        <f t="shared" si="126"/>
        <v>996</v>
      </c>
      <c r="AA561" s="18">
        <f t="shared" si="127"/>
        <v>999</v>
      </c>
    </row>
    <row r="562" spans="1:27" x14ac:dyDescent="0.25">
      <c r="A562" s="18" t="str">
        <f t="shared" si="115"/>
        <v>Carmen Blakemoore</v>
      </c>
      <c r="B562" s="18">
        <f t="shared" si="116"/>
        <v>4</v>
      </c>
      <c r="C562" s="18" t="str">
        <f t="shared" si="117"/>
        <v>2023Carmen Blakemoore4</v>
      </c>
      <c r="D562" s="12">
        <v>2023</v>
      </c>
      <c r="E562" t="s">
        <v>415</v>
      </c>
      <c r="F562">
        <v>438205</v>
      </c>
      <c r="G562" t="s">
        <v>117</v>
      </c>
      <c r="H562" s="15">
        <v>3</v>
      </c>
      <c r="I562" s="15">
        <v>3</v>
      </c>
      <c r="J562" t="s">
        <v>9</v>
      </c>
      <c r="K562" t="s">
        <v>3</v>
      </c>
      <c r="L562" s="6">
        <v>132</v>
      </c>
      <c r="M562" s="6">
        <v>472</v>
      </c>
      <c r="N562" s="6">
        <v>1487</v>
      </c>
      <c r="O562" s="1">
        <v>62087.7</v>
      </c>
      <c r="P562" s="1">
        <v>51739.75</v>
      </c>
      <c r="Q562" s="1">
        <v>4911</v>
      </c>
      <c r="R562" s="38">
        <f t="shared" si="118"/>
        <v>470.36136363636359</v>
      </c>
      <c r="S562" s="39">
        <f t="shared" si="119"/>
        <v>3.5757575757575757</v>
      </c>
      <c r="T562" s="39">
        <f t="shared" si="120"/>
        <v>3.1504237288135593</v>
      </c>
      <c r="U562" s="38">
        <f t="shared" si="121"/>
        <v>10347.949999999997</v>
      </c>
      <c r="V562" s="40">
        <f t="shared" si="122"/>
        <v>0.16666666666666663</v>
      </c>
      <c r="W562" s="38">
        <f t="shared" si="123"/>
        <v>5436.9499999999971</v>
      </c>
      <c r="X562" s="40">
        <f t="shared" si="124"/>
        <v>8.7568874350314116E-2</v>
      </c>
      <c r="Y562" s="18">
        <f t="shared" si="125"/>
        <v>182</v>
      </c>
      <c r="Z562" s="18">
        <f t="shared" si="126"/>
        <v>148</v>
      </c>
      <c r="AA562" s="18">
        <f t="shared" si="127"/>
        <v>169</v>
      </c>
    </row>
    <row r="563" spans="1:27" x14ac:dyDescent="0.25">
      <c r="A563" s="18" t="str">
        <f t="shared" si="115"/>
        <v>Carmen Blakemoore</v>
      </c>
      <c r="B563" s="18">
        <f t="shared" si="116"/>
        <v>5</v>
      </c>
      <c r="C563" s="18" t="str">
        <f t="shared" si="117"/>
        <v>2023Carmen Blakemoore5</v>
      </c>
      <c r="D563" s="12">
        <v>2023</v>
      </c>
      <c r="E563" t="s">
        <v>415</v>
      </c>
      <c r="F563">
        <v>870139</v>
      </c>
      <c r="G563" t="s">
        <v>174</v>
      </c>
      <c r="H563" s="15">
        <v>3</v>
      </c>
      <c r="I563" s="15">
        <v>3</v>
      </c>
      <c r="J563" t="s">
        <v>2</v>
      </c>
      <c r="K563" t="s">
        <v>3</v>
      </c>
      <c r="L563" s="6">
        <v>66</v>
      </c>
      <c r="M563" s="6">
        <v>265</v>
      </c>
      <c r="N563" s="6">
        <v>1425</v>
      </c>
      <c r="O563" s="1">
        <v>57635.76</v>
      </c>
      <c r="P563" s="1">
        <v>51460.5</v>
      </c>
      <c r="Q563" s="1">
        <v>2488.8000000000002</v>
      </c>
      <c r="R563" s="38">
        <f t="shared" si="118"/>
        <v>873.26909090909089</v>
      </c>
      <c r="S563" s="39">
        <f t="shared" si="119"/>
        <v>4.0151515151515156</v>
      </c>
      <c r="T563" s="39">
        <f t="shared" si="120"/>
        <v>5.3773584905660377</v>
      </c>
      <c r="U563" s="38">
        <f t="shared" si="121"/>
        <v>6175.260000000002</v>
      </c>
      <c r="V563" s="40">
        <f t="shared" si="122"/>
        <v>0.10714285714285718</v>
      </c>
      <c r="W563" s="38">
        <f t="shared" si="123"/>
        <v>3686.4600000000019</v>
      </c>
      <c r="X563" s="40">
        <f t="shared" si="124"/>
        <v>6.3961332339505919E-2</v>
      </c>
      <c r="Y563" s="18">
        <f t="shared" si="125"/>
        <v>204</v>
      </c>
      <c r="Z563" s="18">
        <f t="shared" si="126"/>
        <v>271</v>
      </c>
      <c r="AA563" s="18">
        <f t="shared" si="127"/>
        <v>239</v>
      </c>
    </row>
    <row r="564" spans="1:27" x14ac:dyDescent="0.25">
      <c r="A564" s="18" t="str">
        <f t="shared" si="115"/>
        <v>Carmen Blakemoore</v>
      </c>
      <c r="B564" s="18">
        <f t="shared" si="116"/>
        <v>6</v>
      </c>
      <c r="C564" s="18" t="str">
        <f t="shared" si="117"/>
        <v>2023Carmen Blakemoore6</v>
      </c>
      <c r="D564" s="12">
        <v>2023</v>
      </c>
      <c r="E564" t="s">
        <v>415</v>
      </c>
      <c r="F564">
        <v>423877</v>
      </c>
      <c r="G564" t="s">
        <v>88</v>
      </c>
      <c r="H564" s="15">
        <v>3</v>
      </c>
      <c r="I564" s="15">
        <v>4</v>
      </c>
      <c r="J564" t="s">
        <v>2</v>
      </c>
      <c r="K564" t="s">
        <v>3</v>
      </c>
      <c r="L564" s="6">
        <v>116</v>
      </c>
      <c r="M564" s="6">
        <v>220</v>
      </c>
      <c r="N564" s="6">
        <v>927</v>
      </c>
      <c r="O564" s="1">
        <v>40365.599999999999</v>
      </c>
      <c r="P564" s="1">
        <v>33638</v>
      </c>
      <c r="Q564" s="1">
        <v>4090.8</v>
      </c>
      <c r="R564" s="38">
        <f t="shared" si="118"/>
        <v>347.97931034482758</v>
      </c>
      <c r="S564" s="39">
        <f t="shared" si="119"/>
        <v>1.896551724137931</v>
      </c>
      <c r="T564" s="39">
        <f t="shared" si="120"/>
        <v>4.2136363636363638</v>
      </c>
      <c r="U564" s="38">
        <f t="shared" si="121"/>
        <v>6727.5999999999985</v>
      </c>
      <c r="V564" s="40">
        <f t="shared" si="122"/>
        <v>0.16666666666666663</v>
      </c>
      <c r="W564" s="38">
        <f t="shared" si="123"/>
        <v>2636.7999999999984</v>
      </c>
      <c r="X564" s="40">
        <f t="shared" si="124"/>
        <v>6.5322948252967833E-2</v>
      </c>
      <c r="Y564" s="18">
        <f t="shared" si="125"/>
        <v>277</v>
      </c>
      <c r="Z564" s="18">
        <f t="shared" si="126"/>
        <v>251</v>
      </c>
      <c r="AA564" s="18">
        <f t="shared" si="127"/>
        <v>307</v>
      </c>
    </row>
    <row r="565" spans="1:27" x14ac:dyDescent="0.25">
      <c r="A565" s="18" t="str">
        <f t="shared" si="115"/>
        <v>Carmen Blakemoore</v>
      </c>
      <c r="B565" s="18">
        <f t="shared" si="116"/>
        <v>7</v>
      </c>
      <c r="C565" s="18" t="str">
        <f t="shared" si="117"/>
        <v>2023Carmen Blakemoore7</v>
      </c>
      <c r="D565" s="12">
        <v>2023</v>
      </c>
      <c r="E565" t="s">
        <v>415</v>
      </c>
      <c r="F565">
        <v>692504</v>
      </c>
      <c r="G565" t="s">
        <v>185</v>
      </c>
      <c r="H565" s="15">
        <v>3</v>
      </c>
      <c r="I565" s="15">
        <v>3</v>
      </c>
      <c r="J565" t="s">
        <v>9</v>
      </c>
      <c r="K565" t="s">
        <v>3</v>
      </c>
      <c r="L565" s="6">
        <v>35</v>
      </c>
      <c r="M565" s="6">
        <v>144</v>
      </c>
      <c r="N565" s="6">
        <v>674</v>
      </c>
      <c r="O565" s="1">
        <v>28771.656800000001</v>
      </c>
      <c r="P565" s="1">
        <v>26364.5</v>
      </c>
      <c r="Q565" s="1">
        <v>1325.4</v>
      </c>
      <c r="R565" s="38">
        <f t="shared" si="118"/>
        <v>822.04733714285715</v>
      </c>
      <c r="S565" s="39">
        <f t="shared" si="119"/>
        <v>4.1142857142857139</v>
      </c>
      <c r="T565" s="39">
        <f t="shared" si="120"/>
        <v>4.6805555555555554</v>
      </c>
      <c r="U565" s="38">
        <f t="shared" si="121"/>
        <v>2407.1568000000007</v>
      </c>
      <c r="V565" s="40">
        <f t="shared" si="122"/>
        <v>8.3664170497126211E-2</v>
      </c>
      <c r="W565" s="38">
        <f t="shared" si="123"/>
        <v>1081.7568000000006</v>
      </c>
      <c r="X565" s="40">
        <f t="shared" si="124"/>
        <v>3.7598001655573775E-2</v>
      </c>
      <c r="Y565" s="18">
        <f t="shared" si="125"/>
        <v>332</v>
      </c>
      <c r="Z565" s="18">
        <f t="shared" si="126"/>
        <v>497</v>
      </c>
      <c r="AA565" s="18">
        <f t="shared" si="127"/>
        <v>480</v>
      </c>
    </row>
    <row r="566" spans="1:27" x14ac:dyDescent="0.25">
      <c r="A566" s="18" t="str">
        <f t="shared" si="115"/>
        <v>Carmen Blakemoore</v>
      </c>
      <c r="B566" s="18">
        <f t="shared" si="116"/>
        <v>8</v>
      </c>
      <c r="C566" s="18" t="str">
        <f t="shared" si="117"/>
        <v>2023Carmen Blakemoore8</v>
      </c>
      <c r="D566" s="12">
        <v>2023</v>
      </c>
      <c r="E566" t="s">
        <v>415</v>
      </c>
      <c r="F566">
        <v>531401</v>
      </c>
      <c r="G566" t="s">
        <v>316</v>
      </c>
      <c r="H566" s="15">
        <v>3</v>
      </c>
      <c r="I566" s="15">
        <v>3</v>
      </c>
      <c r="J566" t="s">
        <v>9</v>
      </c>
      <c r="K566" t="s">
        <v>3</v>
      </c>
      <c r="L566" s="6">
        <v>61</v>
      </c>
      <c r="M566" s="6">
        <v>110</v>
      </c>
      <c r="N566" s="6">
        <v>417</v>
      </c>
      <c r="O566" s="1">
        <v>16824.117600000001</v>
      </c>
      <c r="P566" s="1">
        <v>14316.25</v>
      </c>
      <c r="Q566" s="1">
        <v>2145</v>
      </c>
      <c r="R566" s="38">
        <f t="shared" si="118"/>
        <v>275.80520655737706</v>
      </c>
      <c r="S566" s="39">
        <f t="shared" si="119"/>
        <v>1.8032786885245902</v>
      </c>
      <c r="T566" s="39">
        <f t="shared" si="120"/>
        <v>3.790909090909091</v>
      </c>
      <c r="U566" s="38">
        <f t="shared" si="121"/>
        <v>2507.8676000000014</v>
      </c>
      <c r="V566" s="40">
        <f t="shared" si="122"/>
        <v>0.1490638415413835</v>
      </c>
      <c r="W566" s="38">
        <f t="shared" si="123"/>
        <v>362.8676000000014</v>
      </c>
      <c r="X566" s="40">
        <f t="shared" si="124"/>
        <v>2.1568299070852986E-2</v>
      </c>
      <c r="Y566" s="18">
        <f t="shared" si="125"/>
        <v>414</v>
      </c>
      <c r="Z566" s="18">
        <f t="shared" si="126"/>
        <v>485</v>
      </c>
      <c r="AA566" s="18">
        <f t="shared" si="127"/>
        <v>666</v>
      </c>
    </row>
    <row r="567" spans="1:27" x14ac:dyDescent="0.25">
      <c r="A567" s="18" t="str">
        <f t="shared" si="115"/>
        <v>Carmen Blakemoore</v>
      </c>
      <c r="B567" s="18">
        <f t="shared" si="116"/>
        <v>9</v>
      </c>
      <c r="C567" s="18" t="str">
        <f t="shared" si="117"/>
        <v>2023Carmen Blakemoore9</v>
      </c>
      <c r="D567" s="12">
        <v>2023</v>
      </c>
      <c r="E567" t="s">
        <v>415</v>
      </c>
      <c r="F567">
        <v>864241</v>
      </c>
      <c r="G567" t="s">
        <v>129</v>
      </c>
      <c r="H567" s="15">
        <v>3</v>
      </c>
      <c r="I567" s="15">
        <v>2</v>
      </c>
      <c r="J567" t="s">
        <v>2</v>
      </c>
      <c r="K567" t="s">
        <v>10</v>
      </c>
      <c r="L567" s="6">
        <v>8</v>
      </c>
      <c r="M567" s="6">
        <v>8</v>
      </c>
      <c r="N567" s="6">
        <v>30</v>
      </c>
      <c r="O567" s="1">
        <v>1522.675</v>
      </c>
      <c r="P567" s="1">
        <v>1384.25</v>
      </c>
      <c r="Q567" s="1">
        <v>273.60000000000002</v>
      </c>
      <c r="R567" s="38">
        <f t="shared" si="118"/>
        <v>190.33437499999999</v>
      </c>
      <c r="S567" s="39">
        <f t="shared" si="119"/>
        <v>1</v>
      </c>
      <c r="T567" s="39">
        <f t="shared" si="120"/>
        <v>3.75</v>
      </c>
      <c r="U567" s="38">
        <f t="shared" si="121"/>
        <v>138.42499999999995</v>
      </c>
      <c r="V567" s="40">
        <f t="shared" si="122"/>
        <v>9.0909090909090884E-2</v>
      </c>
      <c r="W567" s="38">
        <f t="shared" si="123"/>
        <v>-135.17500000000007</v>
      </c>
      <c r="X567" s="40">
        <f t="shared" si="124"/>
        <v>-8.8774689280378336E-2</v>
      </c>
      <c r="Y567" s="18">
        <f t="shared" si="125"/>
        <v>923</v>
      </c>
      <c r="Z567" s="18">
        <f t="shared" si="126"/>
        <v>940</v>
      </c>
      <c r="AA567" s="18">
        <f t="shared" si="127"/>
        <v>874</v>
      </c>
    </row>
    <row r="568" spans="1:27" x14ac:dyDescent="0.25">
      <c r="A568" s="18" t="str">
        <f t="shared" si="115"/>
        <v>Carol Mathews</v>
      </c>
      <c r="B568" s="18">
        <f t="shared" si="116"/>
        <v>1</v>
      </c>
      <c r="C568" s="18" t="str">
        <f t="shared" si="117"/>
        <v>2023Carol Mathews1</v>
      </c>
      <c r="D568" s="12">
        <v>2023</v>
      </c>
      <c r="E568" t="s">
        <v>411</v>
      </c>
      <c r="F568">
        <v>687380</v>
      </c>
      <c r="G568" t="s">
        <v>457</v>
      </c>
      <c r="H568" s="15">
        <v>6</v>
      </c>
      <c r="I568" s="15">
        <v>6</v>
      </c>
      <c r="J568" t="s">
        <v>9</v>
      </c>
      <c r="K568" t="s">
        <v>10</v>
      </c>
      <c r="L568" s="6">
        <v>37</v>
      </c>
      <c r="M568" s="6">
        <v>90</v>
      </c>
      <c r="N568" s="6">
        <v>244</v>
      </c>
      <c r="O568" s="1">
        <v>12082.848</v>
      </c>
      <c r="P568" s="1">
        <v>9464.5</v>
      </c>
      <c r="Q568" s="1">
        <v>1407.5</v>
      </c>
      <c r="R568" s="38">
        <f t="shared" si="118"/>
        <v>326.56345945945947</v>
      </c>
      <c r="S568" s="39">
        <f t="shared" si="119"/>
        <v>2.4324324324324325</v>
      </c>
      <c r="T568" s="39">
        <f t="shared" si="120"/>
        <v>2.7111111111111112</v>
      </c>
      <c r="U568" s="38">
        <f t="shared" si="121"/>
        <v>2618.348</v>
      </c>
      <c r="V568" s="40">
        <f t="shared" si="122"/>
        <v>0.21669957281594537</v>
      </c>
      <c r="W568" s="38">
        <f t="shared" si="123"/>
        <v>1210.848</v>
      </c>
      <c r="X568" s="40">
        <f t="shared" si="124"/>
        <v>0.10021213541708048</v>
      </c>
      <c r="Y568" s="18">
        <f t="shared" si="125"/>
        <v>481</v>
      </c>
      <c r="Z568" s="18">
        <f t="shared" si="126"/>
        <v>478</v>
      </c>
      <c r="AA568" s="18">
        <f t="shared" si="127"/>
        <v>455</v>
      </c>
    </row>
    <row r="569" spans="1:27" x14ac:dyDescent="0.25">
      <c r="A569" s="18" t="str">
        <f t="shared" si="115"/>
        <v>Carol Mathews</v>
      </c>
      <c r="B569" s="18">
        <f t="shared" si="116"/>
        <v>2</v>
      </c>
      <c r="C569" s="18" t="str">
        <f t="shared" si="117"/>
        <v>2023Carol Mathews2</v>
      </c>
      <c r="D569" s="12">
        <v>2023</v>
      </c>
      <c r="E569" t="s">
        <v>411</v>
      </c>
      <c r="F569">
        <v>507312</v>
      </c>
      <c r="G569" t="s">
        <v>315</v>
      </c>
      <c r="H569" s="15">
        <v>6</v>
      </c>
      <c r="I569" s="15">
        <v>6</v>
      </c>
      <c r="J569" t="s">
        <v>9</v>
      </c>
      <c r="K569" t="s">
        <v>10</v>
      </c>
      <c r="L569" s="6">
        <v>45</v>
      </c>
      <c r="M569" s="6">
        <v>78</v>
      </c>
      <c r="N569" s="6">
        <v>222</v>
      </c>
      <c r="O569" s="1">
        <v>11634.224</v>
      </c>
      <c r="P569" s="1">
        <v>9282.75</v>
      </c>
      <c r="Q569" s="1">
        <v>1671.88</v>
      </c>
      <c r="R569" s="38">
        <f t="shared" si="118"/>
        <v>258.53831111111111</v>
      </c>
      <c r="S569" s="39">
        <f t="shared" si="119"/>
        <v>1.7333333333333334</v>
      </c>
      <c r="T569" s="39">
        <f t="shared" si="120"/>
        <v>2.8461538461538463</v>
      </c>
      <c r="U569" s="38">
        <f t="shared" si="121"/>
        <v>2351.4740000000002</v>
      </c>
      <c r="V569" s="40">
        <f t="shared" si="122"/>
        <v>0.20211696113122801</v>
      </c>
      <c r="W569" s="38">
        <f t="shared" si="123"/>
        <v>679.59400000000005</v>
      </c>
      <c r="X569" s="40">
        <f t="shared" si="124"/>
        <v>5.8413350129755112E-2</v>
      </c>
      <c r="Y569" s="18">
        <f t="shared" si="125"/>
        <v>492</v>
      </c>
      <c r="Z569" s="18">
        <f t="shared" si="126"/>
        <v>508</v>
      </c>
      <c r="AA569" s="18">
        <f t="shared" si="127"/>
        <v>569</v>
      </c>
    </row>
    <row r="570" spans="1:27" x14ac:dyDescent="0.25">
      <c r="A570" s="18" t="str">
        <f t="shared" si="115"/>
        <v>Carol Mathews</v>
      </c>
      <c r="B570" s="18">
        <f t="shared" si="116"/>
        <v>3</v>
      </c>
      <c r="C570" s="18" t="str">
        <f t="shared" si="117"/>
        <v>2023Carol Mathews3</v>
      </c>
      <c r="D570" s="12">
        <v>2023</v>
      </c>
      <c r="E570" t="s">
        <v>411</v>
      </c>
      <c r="F570">
        <v>619986</v>
      </c>
      <c r="G570" t="s">
        <v>165</v>
      </c>
      <c r="H570" s="15">
        <v>6</v>
      </c>
      <c r="I570" s="15">
        <v>6</v>
      </c>
      <c r="J570" t="s">
        <v>9</v>
      </c>
      <c r="K570" t="s">
        <v>10</v>
      </c>
      <c r="L570" s="6">
        <v>37</v>
      </c>
      <c r="M570" s="6">
        <v>91</v>
      </c>
      <c r="N570" s="6">
        <v>232</v>
      </c>
      <c r="O570" s="1">
        <v>11402.144</v>
      </c>
      <c r="P570" s="1">
        <v>8796</v>
      </c>
      <c r="Q570" s="1">
        <v>1408.13</v>
      </c>
      <c r="R570" s="38">
        <f t="shared" si="118"/>
        <v>308.16605405405409</v>
      </c>
      <c r="S570" s="39">
        <f t="shared" si="119"/>
        <v>2.4594594594594597</v>
      </c>
      <c r="T570" s="39">
        <f t="shared" si="120"/>
        <v>2.5494505494505493</v>
      </c>
      <c r="U570" s="38">
        <f t="shared" si="121"/>
        <v>2606.1440000000002</v>
      </c>
      <c r="V570" s="40">
        <f t="shared" si="122"/>
        <v>0.22856613633365797</v>
      </c>
      <c r="W570" s="38">
        <f t="shared" si="123"/>
        <v>1198.0140000000001</v>
      </c>
      <c r="X570" s="40">
        <f t="shared" si="124"/>
        <v>0.10506918698799105</v>
      </c>
      <c r="Y570" s="18">
        <f t="shared" si="125"/>
        <v>495</v>
      </c>
      <c r="Z570" s="18">
        <f t="shared" si="126"/>
        <v>479</v>
      </c>
      <c r="AA570" s="18">
        <f t="shared" si="127"/>
        <v>459</v>
      </c>
    </row>
    <row r="571" spans="1:27" x14ac:dyDescent="0.25">
      <c r="A571" s="18" t="str">
        <f t="shared" si="115"/>
        <v>Carol Mathews</v>
      </c>
      <c r="B571" s="18">
        <f t="shared" si="116"/>
        <v>4</v>
      </c>
      <c r="C571" s="18" t="str">
        <f t="shared" si="117"/>
        <v>2023Carol Mathews4</v>
      </c>
      <c r="D571" s="12">
        <v>2023</v>
      </c>
      <c r="E571" t="s">
        <v>411</v>
      </c>
      <c r="F571">
        <v>635306</v>
      </c>
      <c r="G571" t="s">
        <v>170</v>
      </c>
      <c r="H571" s="15">
        <v>6</v>
      </c>
      <c r="I571" s="15">
        <v>6</v>
      </c>
      <c r="J571" t="s">
        <v>9</v>
      </c>
      <c r="K571" t="s">
        <v>10</v>
      </c>
      <c r="L571" s="6">
        <v>36</v>
      </c>
      <c r="M571" s="6">
        <v>93</v>
      </c>
      <c r="N571" s="6">
        <v>192</v>
      </c>
      <c r="O571" s="1">
        <v>10334.464</v>
      </c>
      <c r="P571" s="1">
        <v>7893.25</v>
      </c>
      <c r="Q571" s="1">
        <v>1374.39</v>
      </c>
      <c r="R571" s="38">
        <f t="shared" si="118"/>
        <v>287.06844444444442</v>
      </c>
      <c r="S571" s="39">
        <f t="shared" si="119"/>
        <v>2.5833333333333335</v>
      </c>
      <c r="T571" s="39">
        <f t="shared" si="120"/>
        <v>2.064516129032258</v>
      </c>
      <c r="U571" s="38">
        <f t="shared" si="121"/>
        <v>2441.2139999999999</v>
      </c>
      <c r="V571" s="40">
        <f t="shared" si="122"/>
        <v>0.23622066901582897</v>
      </c>
      <c r="W571" s="38">
        <f t="shared" si="123"/>
        <v>1066.8239999999998</v>
      </c>
      <c r="X571" s="40">
        <f t="shared" si="124"/>
        <v>0.10322973692684979</v>
      </c>
      <c r="Y571" s="18">
        <f t="shared" si="125"/>
        <v>521</v>
      </c>
      <c r="Z571" s="18">
        <f t="shared" si="126"/>
        <v>492</v>
      </c>
      <c r="AA571" s="18">
        <f t="shared" si="127"/>
        <v>485</v>
      </c>
    </row>
    <row r="572" spans="1:27" x14ac:dyDescent="0.25">
      <c r="A572" s="18" t="str">
        <f t="shared" si="115"/>
        <v>Carol Mathews</v>
      </c>
      <c r="B572" s="18">
        <f t="shared" si="116"/>
        <v>5</v>
      </c>
      <c r="C572" s="18" t="str">
        <f t="shared" si="117"/>
        <v>2023Carol Mathews5</v>
      </c>
      <c r="D572" s="12">
        <v>2023</v>
      </c>
      <c r="E572" t="s">
        <v>411</v>
      </c>
      <c r="F572">
        <v>160544</v>
      </c>
      <c r="G572" t="s">
        <v>30</v>
      </c>
      <c r="H572" s="15">
        <v>6</v>
      </c>
      <c r="I572" s="15">
        <v>6</v>
      </c>
      <c r="J572" t="s">
        <v>9</v>
      </c>
      <c r="K572" t="s">
        <v>10</v>
      </c>
      <c r="L572" s="6">
        <v>34</v>
      </c>
      <c r="M572" s="6">
        <v>86</v>
      </c>
      <c r="N572" s="6">
        <v>210</v>
      </c>
      <c r="O572" s="1">
        <v>10110.32</v>
      </c>
      <c r="P572" s="1">
        <v>7801.5</v>
      </c>
      <c r="Q572" s="1">
        <v>1296.8800000000001</v>
      </c>
      <c r="R572" s="38">
        <f t="shared" si="118"/>
        <v>297.36235294117648</v>
      </c>
      <c r="S572" s="39">
        <f t="shared" si="119"/>
        <v>2.5294117647058822</v>
      </c>
      <c r="T572" s="39">
        <f t="shared" si="120"/>
        <v>2.441860465116279</v>
      </c>
      <c r="U572" s="38">
        <f t="shared" si="121"/>
        <v>2308.8199999999997</v>
      </c>
      <c r="V572" s="40">
        <f t="shared" si="122"/>
        <v>0.22836270266420844</v>
      </c>
      <c r="W572" s="38">
        <f t="shared" si="123"/>
        <v>1011.9399999999996</v>
      </c>
      <c r="X572" s="40">
        <f t="shared" si="124"/>
        <v>0.1000898092246338</v>
      </c>
      <c r="Y572" s="18">
        <f t="shared" si="125"/>
        <v>529</v>
      </c>
      <c r="Z572" s="18">
        <f t="shared" si="126"/>
        <v>517</v>
      </c>
      <c r="AA572" s="18">
        <f t="shared" si="127"/>
        <v>499</v>
      </c>
    </row>
    <row r="573" spans="1:27" x14ac:dyDescent="0.25">
      <c r="A573" s="18" t="str">
        <f t="shared" si="115"/>
        <v>Carol Mathews</v>
      </c>
      <c r="B573" s="18">
        <f t="shared" si="116"/>
        <v>6</v>
      </c>
      <c r="C573" s="18" t="str">
        <f t="shared" si="117"/>
        <v>2023Carol Mathews6</v>
      </c>
      <c r="D573" s="12">
        <v>2023</v>
      </c>
      <c r="E573" t="s">
        <v>411</v>
      </c>
      <c r="F573">
        <v>766167</v>
      </c>
      <c r="G573" t="s">
        <v>211</v>
      </c>
      <c r="H573" s="15">
        <v>6</v>
      </c>
      <c r="I573" s="15">
        <v>6</v>
      </c>
      <c r="J573" t="s">
        <v>9</v>
      </c>
      <c r="K573" t="s">
        <v>10</v>
      </c>
      <c r="L573" s="6">
        <v>29</v>
      </c>
      <c r="M573" s="6">
        <v>68</v>
      </c>
      <c r="N573" s="6">
        <v>149</v>
      </c>
      <c r="O573" s="1">
        <v>7769.2079999999996</v>
      </c>
      <c r="P573" s="1">
        <v>5936.25</v>
      </c>
      <c r="Q573" s="1">
        <v>1100</v>
      </c>
      <c r="R573" s="38">
        <f t="shared" si="118"/>
        <v>267.90372413793102</v>
      </c>
      <c r="S573" s="39">
        <f t="shared" si="119"/>
        <v>2.3448275862068964</v>
      </c>
      <c r="T573" s="39">
        <f t="shared" si="120"/>
        <v>2.1911764705882355</v>
      </c>
      <c r="U573" s="38">
        <f t="shared" si="121"/>
        <v>1832.9579999999996</v>
      </c>
      <c r="V573" s="40">
        <f t="shared" si="122"/>
        <v>0.23592597855534306</v>
      </c>
      <c r="W573" s="38">
        <f t="shared" si="123"/>
        <v>732.95799999999963</v>
      </c>
      <c r="X573" s="40">
        <f t="shared" si="124"/>
        <v>9.4341405198573605E-2</v>
      </c>
      <c r="Y573" s="18">
        <f t="shared" si="125"/>
        <v>622</v>
      </c>
      <c r="Z573" s="18">
        <f t="shared" si="126"/>
        <v>582</v>
      </c>
      <c r="AA573" s="18">
        <f t="shared" si="127"/>
        <v>558</v>
      </c>
    </row>
    <row r="574" spans="1:27" x14ac:dyDescent="0.25">
      <c r="A574" s="18" t="str">
        <f t="shared" si="115"/>
        <v>Carol Mathews</v>
      </c>
      <c r="B574" s="18">
        <f t="shared" si="116"/>
        <v>7</v>
      </c>
      <c r="C574" s="18" t="str">
        <f t="shared" si="117"/>
        <v>2023Carol Mathews7</v>
      </c>
      <c r="D574" s="12">
        <v>2023</v>
      </c>
      <c r="E574" t="s">
        <v>411</v>
      </c>
      <c r="F574">
        <v>833196</v>
      </c>
      <c r="G574" t="s">
        <v>329</v>
      </c>
      <c r="H574" s="15">
        <v>6</v>
      </c>
      <c r="I574" s="15">
        <v>6</v>
      </c>
      <c r="J574" t="s">
        <v>9</v>
      </c>
      <c r="K574" t="s">
        <v>10</v>
      </c>
      <c r="L574" s="6">
        <v>21</v>
      </c>
      <c r="M574" s="6">
        <v>54</v>
      </c>
      <c r="N574" s="6">
        <v>117</v>
      </c>
      <c r="O574" s="1">
        <v>6523.8639999999996</v>
      </c>
      <c r="P574" s="1">
        <v>4984.75</v>
      </c>
      <c r="Q574" s="1">
        <v>801.88</v>
      </c>
      <c r="R574" s="38">
        <f t="shared" si="118"/>
        <v>310.66019047619045</v>
      </c>
      <c r="S574" s="39">
        <f t="shared" si="119"/>
        <v>2.5714285714285716</v>
      </c>
      <c r="T574" s="39">
        <f t="shared" si="120"/>
        <v>2.1666666666666665</v>
      </c>
      <c r="U574" s="38">
        <f t="shared" si="121"/>
        <v>1539.1139999999996</v>
      </c>
      <c r="V574" s="40">
        <f t="shared" si="122"/>
        <v>0.23592061391837715</v>
      </c>
      <c r="W574" s="38">
        <f t="shared" si="123"/>
        <v>737.23399999999958</v>
      </c>
      <c r="X574" s="40">
        <f t="shared" si="124"/>
        <v>0.11300572789377578</v>
      </c>
      <c r="Y574" s="18">
        <f t="shared" si="125"/>
        <v>667</v>
      </c>
      <c r="Z574" s="18">
        <f t="shared" si="126"/>
        <v>625</v>
      </c>
      <c r="AA574" s="18">
        <f t="shared" si="127"/>
        <v>557</v>
      </c>
    </row>
    <row r="575" spans="1:27" x14ac:dyDescent="0.25">
      <c r="A575" s="18" t="str">
        <f t="shared" si="115"/>
        <v>Carol Mathews</v>
      </c>
      <c r="B575" s="18">
        <f t="shared" si="116"/>
        <v>8</v>
      </c>
      <c r="C575" s="18" t="str">
        <f t="shared" si="117"/>
        <v>2023Carol Mathews8</v>
      </c>
      <c r="D575" s="12">
        <v>2023</v>
      </c>
      <c r="E575" t="s">
        <v>411</v>
      </c>
      <c r="F575">
        <v>772869</v>
      </c>
      <c r="G575" t="s">
        <v>216</v>
      </c>
      <c r="H575" s="15">
        <v>6</v>
      </c>
      <c r="I575" s="15">
        <v>6</v>
      </c>
      <c r="J575" t="s">
        <v>9</v>
      </c>
      <c r="K575" t="s">
        <v>10</v>
      </c>
      <c r="L575" s="6">
        <v>45</v>
      </c>
      <c r="M575" s="6">
        <v>70</v>
      </c>
      <c r="N575" s="6">
        <v>133</v>
      </c>
      <c r="O575" s="1">
        <v>6085.3360000000002</v>
      </c>
      <c r="P575" s="1">
        <v>4855.75</v>
      </c>
      <c r="Q575" s="1">
        <v>1662.5</v>
      </c>
      <c r="R575" s="38">
        <f t="shared" si="118"/>
        <v>135.22968888888889</v>
      </c>
      <c r="S575" s="39">
        <f t="shared" si="119"/>
        <v>1.5555555555555556</v>
      </c>
      <c r="T575" s="39">
        <f t="shared" si="120"/>
        <v>1.9</v>
      </c>
      <c r="U575" s="38">
        <f t="shared" si="121"/>
        <v>1229.5860000000002</v>
      </c>
      <c r="V575" s="40">
        <f t="shared" si="122"/>
        <v>0.2020572076874638</v>
      </c>
      <c r="W575" s="38">
        <f t="shared" si="123"/>
        <v>-432.91399999999976</v>
      </c>
      <c r="X575" s="40">
        <f t="shared" si="124"/>
        <v>-7.114052535472154E-2</v>
      </c>
      <c r="Y575" s="18">
        <f t="shared" si="125"/>
        <v>679</v>
      </c>
      <c r="Z575" s="18">
        <f t="shared" si="126"/>
        <v>665</v>
      </c>
      <c r="AA575" s="18">
        <f t="shared" si="127"/>
        <v>926</v>
      </c>
    </row>
    <row r="576" spans="1:27" x14ac:dyDescent="0.25">
      <c r="A576" s="18" t="str">
        <f t="shared" si="115"/>
        <v>Carol Mathews</v>
      </c>
      <c r="B576" s="18">
        <f t="shared" si="116"/>
        <v>9</v>
      </c>
      <c r="C576" s="18" t="str">
        <f t="shared" si="117"/>
        <v>2023Carol Mathews9</v>
      </c>
      <c r="D576" s="12">
        <v>2023</v>
      </c>
      <c r="E576" t="s">
        <v>411</v>
      </c>
      <c r="F576">
        <v>263517</v>
      </c>
      <c r="G576" t="s">
        <v>24</v>
      </c>
      <c r="H576" s="15">
        <v>6</v>
      </c>
      <c r="I576" s="15">
        <v>1</v>
      </c>
      <c r="J576" t="s">
        <v>2</v>
      </c>
      <c r="K576" t="s">
        <v>10</v>
      </c>
      <c r="L576" s="6">
        <v>20</v>
      </c>
      <c r="M576" s="6">
        <v>52</v>
      </c>
      <c r="N576" s="6">
        <v>115</v>
      </c>
      <c r="O576" s="1">
        <v>5343.6</v>
      </c>
      <c r="P576" s="1">
        <v>4453</v>
      </c>
      <c r="Q576" s="1">
        <v>763.76</v>
      </c>
      <c r="R576" s="38">
        <f t="shared" si="118"/>
        <v>267.18</v>
      </c>
      <c r="S576" s="39">
        <f t="shared" si="119"/>
        <v>2.6</v>
      </c>
      <c r="T576" s="39">
        <f t="shared" si="120"/>
        <v>2.2115384615384617</v>
      </c>
      <c r="U576" s="38">
        <f t="shared" si="121"/>
        <v>890.60000000000036</v>
      </c>
      <c r="V576" s="40">
        <f t="shared" si="122"/>
        <v>0.16666666666666671</v>
      </c>
      <c r="W576" s="38">
        <f t="shared" si="123"/>
        <v>126.84000000000037</v>
      </c>
      <c r="X576" s="40">
        <f t="shared" si="124"/>
        <v>2.3736806647204199E-2</v>
      </c>
      <c r="Y576" s="18">
        <f t="shared" si="125"/>
        <v>712</v>
      </c>
      <c r="Z576" s="18">
        <f t="shared" si="126"/>
        <v>745</v>
      </c>
      <c r="AA576" s="18">
        <f t="shared" si="127"/>
        <v>756</v>
      </c>
    </row>
    <row r="577" spans="1:27" x14ac:dyDescent="0.25">
      <c r="A577" s="18" t="str">
        <f t="shared" si="115"/>
        <v>Carol Mathews</v>
      </c>
      <c r="B577" s="18">
        <f t="shared" si="116"/>
        <v>10</v>
      </c>
      <c r="C577" s="18" t="str">
        <f t="shared" si="117"/>
        <v>2023Carol Mathews10</v>
      </c>
      <c r="D577" s="12">
        <v>2023</v>
      </c>
      <c r="E577" t="s">
        <v>411</v>
      </c>
      <c r="F577">
        <v>852968</v>
      </c>
      <c r="G577" t="s">
        <v>237</v>
      </c>
      <c r="H577" s="15">
        <v>6</v>
      </c>
      <c r="I577" s="15">
        <v>6</v>
      </c>
      <c r="J577" t="s">
        <v>9</v>
      </c>
      <c r="K577" t="s">
        <v>10</v>
      </c>
      <c r="L577" s="6">
        <v>21</v>
      </c>
      <c r="M577" s="6">
        <v>53</v>
      </c>
      <c r="N577" s="6">
        <v>125</v>
      </c>
      <c r="O577" s="1">
        <v>5308.6</v>
      </c>
      <c r="P577" s="1">
        <v>4302.75</v>
      </c>
      <c r="Q577" s="1">
        <v>800.63</v>
      </c>
      <c r="R577" s="38">
        <f t="shared" si="118"/>
        <v>252.7904761904762</v>
      </c>
      <c r="S577" s="39">
        <f t="shared" si="119"/>
        <v>2.5238095238095237</v>
      </c>
      <c r="T577" s="39">
        <f t="shared" si="120"/>
        <v>2.358490566037736</v>
      </c>
      <c r="U577" s="38">
        <f t="shared" si="121"/>
        <v>1005.8500000000004</v>
      </c>
      <c r="V577" s="40">
        <f t="shared" si="122"/>
        <v>0.18947556794635126</v>
      </c>
      <c r="W577" s="38">
        <f t="shared" si="123"/>
        <v>205.22000000000037</v>
      </c>
      <c r="X577" s="40">
        <f t="shared" si="124"/>
        <v>3.8658026598349916E-2</v>
      </c>
      <c r="Y577" s="18">
        <f t="shared" si="125"/>
        <v>715</v>
      </c>
      <c r="Z577" s="18">
        <f t="shared" si="126"/>
        <v>712</v>
      </c>
      <c r="AA577" s="18">
        <f t="shared" si="127"/>
        <v>720</v>
      </c>
    </row>
    <row r="578" spans="1:27" x14ac:dyDescent="0.25">
      <c r="A578" s="18" t="str">
        <f t="shared" si="115"/>
        <v>Carol Mathews</v>
      </c>
      <c r="B578" s="18">
        <f t="shared" si="116"/>
        <v>11</v>
      </c>
      <c r="C578" s="18" t="str">
        <f t="shared" si="117"/>
        <v>2023Carol Mathews11</v>
      </c>
      <c r="D578" s="12">
        <v>2023</v>
      </c>
      <c r="E578" t="s">
        <v>411</v>
      </c>
      <c r="F578">
        <v>765294</v>
      </c>
      <c r="G578" t="s">
        <v>386</v>
      </c>
      <c r="H578" s="15">
        <v>6</v>
      </c>
      <c r="I578" s="15">
        <v>6</v>
      </c>
      <c r="J578" t="s">
        <v>9</v>
      </c>
      <c r="K578" t="s">
        <v>10</v>
      </c>
      <c r="L578" s="6">
        <v>20</v>
      </c>
      <c r="M578" s="6">
        <v>45</v>
      </c>
      <c r="N578" s="6">
        <v>117</v>
      </c>
      <c r="O578" s="1">
        <v>5096.6639999999998</v>
      </c>
      <c r="P578" s="1">
        <v>3576.5</v>
      </c>
      <c r="Q578" s="1">
        <v>755.63</v>
      </c>
      <c r="R578" s="38">
        <f t="shared" si="118"/>
        <v>254.83319999999998</v>
      </c>
      <c r="S578" s="39">
        <f t="shared" si="119"/>
        <v>2.25</v>
      </c>
      <c r="T578" s="39">
        <f t="shared" si="120"/>
        <v>2.6</v>
      </c>
      <c r="U578" s="38">
        <f t="shared" si="121"/>
        <v>1520.1639999999998</v>
      </c>
      <c r="V578" s="40">
        <f t="shared" si="122"/>
        <v>0.29826647391313216</v>
      </c>
      <c r="W578" s="38">
        <f t="shared" si="123"/>
        <v>764.53399999999976</v>
      </c>
      <c r="X578" s="40">
        <f t="shared" si="124"/>
        <v>0.15000674951301474</v>
      </c>
      <c r="Y578" s="18">
        <f t="shared" si="125"/>
        <v>727</v>
      </c>
      <c r="Z578" s="18">
        <f t="shared" si="126"/>
        <v>628</v>
      </c>
      <c r="AA578" s="18">
        <f t="shared" si="127"/>
        <v>550</v>
      </c>
    </row>
    <row r="579" spans="1:27" x14ac:dyDescent="0.25">
      <c r="A579" s="18" t="str">
        <f t="shared" ref="A579:A642" si="128">E579</f>
        <v>Carol Mathews</v>
      </c>
      <c r="B579" s="18">
        <f t="shared" ref="B579:B642" si="129">IF(A578&lt;&gt;A579,1,B578+1)</f>
        <v>12</v>
      </c>
      <c r="C579" s="18" t="str">
        <f t="shared" ref="C579:C642" si="130">D579&amp;A579&amp;B579</f>
        <v>2023Carol Mathews12</v>
      </c>
      <c r="D579" s="12">
        <v>2023</v>
      </c>
      <c r="E579" t="s">
        <v>411</v>
      </c>
      <c r="F579">
        <v>364956</v>
      </c>
      <c r="G579" t="s">
        <v>92</v>
      </c>
      <c r="H579" s="15">
        <v>6</v>
      </c>
      <c r="I579" s="15">
        <v>6</v>
      </c>
      <c r="J579" t="s">
        <v>9</v>
      </c>
      <c r="K579" t="s">
        <v>10</v>
      </c>
      <c r="L579" s="6">
        <v>31</v>
      </c>
      <c r="M579" s="6">
        <v>40</v>
      </c>
      <c r="N579" s="6">
        <v>94</v>
      </c>
      <c r="O579" s="1">
        <v>4029.6480000000001</v>
      </c>
      <c r="P579" s="1">
        <v>2940.25</v>
      </c>
      <c r="Q579" s="1">
        <v>1135</v>
      </c>
      <c r="R579" s="38">
        <f t="shared" si="118"/>
        <v>129.98864516129032</v>
      </c>
      <c r="S579" s="39">
        <f t="shared" si="119"/>
        <v>1.2903225806451613</v>
      </c>
      <c r="T579" s="39">
        <f t="shared" si="120"/>
        <v>2.35</v>
      </c>
      <c r="U579" s="38">
        <f t="shared" si="121"/>
        <v>1089.3980000000001</v>
      </c>
      <c r="V579" s="40">
        <f t="shared" si="122"/>
        <v>0.27034569768873112</v>
      </c>
      <c r="W579" s="38">
        <f t="shared" si="123"/>
        <v>-45.601999999999862</v>
      </c>
      <c r="X579" s="40">
        <f t="shared" si="124"/>
        <v>-1.1316621203638596E-2</v>
      </c>
      <c r="Y579" s="18">
        <f t="shared" si="125"/>
        <v>775</v>
      </c>
      <c r="Z579" s="18">
        <f t="shared" si="126"/>
        <v>691</v>
      </c>
      <c r="AA579" s="18">
        <f t="shared" si="127"/>
        <v>831</v>
      </c>
    </row>
    <row r="580" spans="1:27" x14ac:dyDescent="0.25">
      <c r="A580" s="18" t="str">
        <f t="shared" si="128"/>
        <v>Carol Mathews</v>
      </c>
      <c r="B580" s="18">
        <f t="shared" si="129"/>
        <v>13</v>
      </c>
      <c r="C580" s="18" t="str">
        <f t="shared" si="130"/>
        <v>2023Carol Mathews13</v>
      </c>
      <c r="D580" s="12">
        <v>2023</v>
      </c>
      <c r="E580" t="s">
        <v>411</v>
      </c>
      <c r="F580">
        <v>230574</v>
      </c>
      <c r="G580" t="s">
        <v>60</v>
      </c>
      <c r="H580" s="15">
        <v>6</v>
      </c>
      <c r="I580" s="15">
        <v>6</v>
      </c>
      <c r="J580" t="s">
        <v>9</v>
      </c>
      <c r="K580" t="s">
        <v>10</v>
      </c>
      <c r="L580" s="6">
        <v>23</v>
      </c>
      <c r="M580" s="6">
        <v>32</v>
      </c>
      <c r="N580" s="6">
        <v>59</v>
      </c>
      <c r="O580" s="1">
        <v>3553.1280000000002</v>
      </c>
      <c r="P580" s="1">
        <v>2726.5</v>
      </c>
      <c r="Q580" s="1">
        <v>845</v>
      </c>
      <c r="R580" s="38">
        <f t="shared" si="118"/>
        <v>154.48382608695653</v>
      </c>
      <c r="S580" s="39">
        <f t="shared" si="119"/>
        <v>1.3913043478260869</v>
      </c>
      <c r="T580" s="39">
        <f t="shared" si="120"/>
        <v>1.84375</v>
      </c>
      <c r="U580" s="38">
        <f t="shared" si="121"/>
        <v>826.62800000000016</v>
      </c>
      <c r="V580" s="40">
        <f t="shared" si="122"/>
        <v>0.23264796539837576</v>
      </c>
      <c r="W580" s="38">
        <f t="shared" si="123"/>
        <v>-18.371999999999844</v>
      </c>
      <c r="X580" s="40">
        <f t="shared" si="124"/>
        <v>-5.1706552648820544E-3</v>
      </c>
      <c r="Y580" s="18">
        <f t="shared" si="125"/>
        <v>798</v>
      </c>
      <c r="Z580" s="18">
        <f t="shared" si="126"/>
        <v>764</v>
      </c>
      <c r="AA580" s="18">
        <f t="shared" si="127"/>
        <v>817</v>
      </c>
    </row>
    <row r="581" spans="1:27" x14ac:dyDescent="0.25">
      <c r="A581" s="18" t="str">
        <f t="shared" si="128"/>
        <v>Carol Mathews</v>
      </c>
      <c r="B581" s="18">
        <f t="shared" si="129"/>
        <v>14</v>
      </c>
      <c r="C581" s="18" t="str">
        <f t="shared" si="130"/>
        <v>2023Carol Mathews14</v>
      </c>
      <c r="D581" s="12">
        <v>2023</v>
      </c>
      <c r="E581" t="s">
        <v>411</v>
      </c>
      <c r="F581">
        <v>584221</v>
      </c>
      <c r="G581" t="s">
        <v>153</v>
      </c>
      <c r="H581" s="15">
        <v>6</v>
      </c>
      <c r="I581" s="15">
        <v>6</v>
      </c>
      <c r="J581" t="s">
        <v>9</v>
      </c>
      <c r="K581" t="s">
        <v>10</v>
      </c>
      <c r="L581" s="6">
        <v>25</v>
      </c>
      <c r="M581" s="6">
        <v>34</v>
      </c>
      <c r="N581" s="6">
        <v>61</v>
      </c>
      <c r="O581" s="1">
        <v>3510.712</v>
      </c>
      <c r="P581" s="1">
        <v>2672.5</v>
      </c>
      <c r="Q581" s="1">
        <v>917.5</v>
      </c>
      <c r="R581" s="38">
        <f t="shared" si="118"/>
        <v>140.42848000000001</v>
      </c>
      <c r="S581" s="39">
        <f t="shared" si="119"/>
        <v>1.36</v>
      </c>
      <c r="T581" s="39">
        <f t="shared" si="120"/>
        <v>1.7941176470588236</v>
      </c>
      <c r="U581" s="38">
        <f t="shared" si="121"/>
        <v>838.21199999999999</v>
      </c>
      <c r="V581" s="40">
        <f t="shared" si="122"/>
        <v>0.23875840570231907</v>
      </c>
      <c r="W581" s="38">
        <f t="shared" si="123"/>
        <v>-79.288000000000011</v>
      </c>
      <c r="X581" s="40">
        <f t="shared" si="124"/>
        <v>-2.258459252709992E-2</v>
      </c>
      <c r="Y581" s="18">
        <f t="shared" si="125"/>
        <v>803</v>
      </c>
      <c r="Z581" s="18">
        <f t="shared" si="126"/>
        <v>757</v>
      </c>
      <c r="AA581" s="18">
        <f t="shared" si="127"/>
        <v>854</v>
      </c>
    </row>
    <row r="582" spans="1:27" x14ac:dyDescent="0.25">
      <c r="A582" s="18" t="str">
        <f t="shared" si="128"/>
        <v>Carol Mathews</v>
      </c>
      <c r="B582" s="18">
        <f t="shared" si="129"/>
        <v>15</v>
      </c>
      <c r="C582" s="18" t="str">
        <f t="shared" si="130"/>
        <v>2023Carol Mathews15</v>
      </c>
      <c r="D582" s="12">
        <v>2023</v>
      </c>
      <c r="E582" t="s">
        <v>411</v>
      </c>
      <c r="F582">
        <v>800587</v>
      </c>
      <c r="G582" t="s">
        <v>375</v>
      </c>
      <c r="H582" s="15">
        <v>6</v>
      </c>
      <c r="I582" s="15">
        <v>6</v>
      </c>
      <c r="J582" t="s">
        <v>9</v>
      </c>
      <c r="K582" t="s">
        <v>10</v>
      </c>
      <c r="L582" s="6">
        <v>20</v>
      </c>
      <c r="M582" s="6">
        <v>20</v>
      </c>
      <c r="N582" s="6">
        <v>83</v>
      </c>
      <c r="O582" s="1">
        <v>3424.136</v>
      </c>
      <c r="P582" s="1">
        <v>2433.5</v>
      </c>
      <c r="Q582" s="1">
        <v>725</v>
      </c>
      <c r="R582" s="38">
        <f t="shared" si="118"/>
        <v>171.20679999999999</v>
      </c>
      <c r="S582" s="39">
        <f t="shared" si="119"/>
        <v>1</v>
      </c>
      <c r="T582" s="39">
        <f t="shared" si="120"/>
        <v>4.1500000000000004</v>
      </c>
      <c r="U582" s="38">
        <f t="shared" si="121"/>
        <v>990.63599999999997</v>
      </c>
      <c r="V582" s="40">
        <f t="shared" si="122"/>
        <v>0.28930977040631561</v>
      </c>
      <c r="W582" s="38">
        <f t="shared" si="123"/>
        <v>265.63599999999997</v>
      </c>
      <c r="X582" s="40">
        <f t="shared" si="124"/>
        <v>7.7577526126298715E-2</v>
      </c>
      <c r="Y582" s="18">
        <f t="shared" si="125"/>
        <v>807</v>
      </c>
      <c r="Z582" s="18">
        <f t="shared" si="126"/>
        <v>718</v>
      </c>
      <c r="AA582" s="18">
        <f t="shared" si="127"/>
        <v>699</v>
      </c>
    </row>
    <row r="583" spans="1:27" x14ac:dyDescent="0.25">
      <c r="A583" s="18" t="str">
        <f t="shared" si="128"/>
        <v>Carol Mathews</v>
      </c>
      <c r="B583" s="18">
        <f t="shared" si="129"/>
        <v>16</v>
      </c>
      <c r="C583" s="18" t="str">
        <f t="shared" si="130"/>
        <v>2023Carol Mathews16</v>
      </c>
      <c r="D583" s="12">
        <v>2023</v>
      </c>
      <c r="E583" t="s">
        <v>411</v>
      </c>
      <c r="F583">
        <v>119707</v>
      </c>
      <c r="G583" t="s">
        <v>14</v>
      </c>
      <c r="H583" s="15">
        <v>6</v>
      </c>
      <c r="I583" s="15">
        <v>6</v>
      </c>
      <c r="J583" t="s">
        <v>9</v>
      </c>
      <c r="K583" t="s">
        <v>10</v>
      </c>
      <c r="L583" s="6">
        <v>13</v>
      </c>
      <c r="M583" s="6">
        <v>28</v>
      </c>
      <c r="N583" s="6">
        <v>81</v>
      </c>
      <c r="O583" s="1">
        <v>3233.752</v>
      </c>
      <c r="P583" s="1">
        <v>2541.5</v>
      </c>
      <c r="Q583" s="1">
        <v>490</v>
      </c>
      <c r="R583" s="38">
        <f t="shared" si="118"/>
        <v>248.75015384615384</v>
      </c>
      <c r="S583" s="39">
        <f t="shared" si="119"/>
        <v>2.1538461538461537</v>
      </c>
      <c r="T583" s="39">
        <f t="shared" si="120"/>
        <v>2.8928571428571428</v>
      </c>
      <c r="U583" s="38">
        <f t="shared" si="121"/>
        <v>692.25199999999995</v>
      </c>
      <c r="V583" s="40">
        <f t="shared" si="122"/>
        <v>0.21407083783790468</v>
      </c>
      <c r="W583" s="38">
        <f t="shared" si="123"/>
        <v>202.25199999999995</v>
      </c>
      <c r="X583" s="40">
        <f t="shared" si="124"/>
        <v>6.254406645902344E-2</v>
      </c>
      <c r="Y583" s="18">
        <f t="shared" si="125"/>
        <v>822</v>
      </c>
      <c r="Z583" s="18">
        <f t="shared" si="126"/>
        <v>794</v>
      </c>
      <c r="AA583" s="18">
        <f t="shared" si="127"/>
        <v>723</v>
      </c>
    </row>
    <row r="584" spans="1:27" x14ac:dyDescent="0.25">
      <c r="A584" s="18" t="str">
        <f t="shared" si="128"/>
        <v>Carol Mathews</v>
      </c>
      <c r="B584" s="18">
        <f t="shared" si="129"/>
        <v>17</v>
      </c>
      <c r="C584" s="18" t="str">
        <f t="shared" si="130"/>
        <v>2023Carol Mathews17</v>
      </c>
      <c r="D584" s="12">
        <v>2023</v>
      </c>
      <c r="E584" t="s">
        <v>411</v>
      </c>
      <c r="F584">
        <v>776236</v>
      </c>
      <c r="G584" t="s">
        <v>217</v>
      </c>
      <c r="H584" s="15">
        <v>6</v>
      </c>
      <c r="I584" s="15">
        <v>6</v>
      </c>
      <c r="J584" t="s">
        <v>9</v>
      </c>
      <c r="K584" t="s">
        <v>10</v>
      </c>
      <c r="L584" s="6">
        <v>17</v>
      </c>
      <c r="M584" s="6">
        <v>17</v>
      </c>
      <c r="N584" s="6">
        <v>45</v>
      </c>
      <c r="O584" s="1">
        <v>2271.64</v>
      </c>
      <c r="P584" s="1">
        <v>1838.5</v>
      </c>
      <c r="Q584" s="1">
        <v>616.25</v>
      </c>
      <c r="R584" s="38">
        <f t="shared" si="118"/>
        <v>133.62588235294118</v>
      </c>
      <c r="S584" s="39">
        <f t="shared" si="119"/>
        <v>1</v>
      </c>
      <c r="T584" s="39">
        <f t="shared" si="120"/>
        <v>2.6470588235294117</v>
      </c>
      <c r="U584" s="38">
        <f t="shared" si="121"/>
        <v>433.13999999999987</v>
      </c>
      <c r="V584" s="40">
        <f t="shared" si="122"/>
        <v>0.19067281787607188</v>
      </c>
      <c r="W584" s="38">
        <f t="shared" si="123"/>
        <v>-183.11000000000013</v>
      </c>
      <c r="X584" s="40">
        <f t="shared" si="124"/>
        <v>-8.0606962370798244E-2</v>
      </c>
      <c r="Y584" s="18">
        <f t="shared" si="125"/>
        <v>871</v>
      </c>
      <c r="Z584" s="18">
        <f t="shared" si="126"/>
        <v>869</v>
      </c>
      <c r="AA584" s="18">
        <f t="shared" si="127"/>
        <v>891</v>
      </c>
    </row>
    <row r="585" spans="1:27" x14ac:dyDescent="0.25">
      <c r="A585" s="18" t="str">
        <f t="shared" si="128"/>
        <v>Carol Mathews</v>
      </c>
      <c r="B585" s="18">
        <f t="shared" si="129"/>
        <v>18</v>
      </c>
      <c r="C585" s="18" t="str">
        <f t="shared" si="130"/>
        <v>2023Carol Mathews18</v>
      </c>
      <c r="D585" s="12">
        <v>2023</v>
      </c>
      <c r="E585" t="s">
        <v>411</v>
      </c>
      <c r="F585">
        <v>261329</v>
      </c>
      <c r="G585" t="s">
        <v>508</v>
      </c>
      <c r="H585" s="15">
        <v>6</v>
      </c>
      <c r="I585" s="15">
        <v>6</v>
      </c>
      <c r="J585" t="s">
        <v>9</v>
      </c>
      <c r="K585" t="s">
        <v>10</v>
      </c>
      <c r="L585" s="6">
        <v>5</v>
      </c>
      <c r="M585" s="6">
        <v>11</v>
      </c>
      <c r="N585" s="6">
        <v>20</v>
      </c>
      <c r="O585" s="1">
        <v>1216.6400000000001</v>
      </c>
      <c r="P585" s="1">
        <v>917.5</v>
      </c>
      <c r="Q585" s="1">
        <v>188.75</v>
      </c>
      <c r="R585" s="38">
        <f t="shared" si="118"/>
        <v>243.32800000000003</v>
      </c>
      <c r="S585" s="39">
        <f t="shared" si="119"/>
        <v>2.2000000000000002</v>
      </c>
      <c r="T585" s="39">
        <f t="shared" si="120"/>
        <v>1.8181818181818181</v>
      </c>
      <c r="U585" s="38">
        <f t="shared" si="121"/>
        <v>299.1400000000001</v>
      </c>
      <c r="V585" s="40">
        <f t="shared" si="122"/>
        <v>0.24587388216728043</v>
      </c>
      <c r="W585" s="38">
        <f t="shared" si="123"/>
        <v>110.3900000000001</v>
      </c>
      <c r="X585" s="40">
        <f t="shared" si="124"/>
        <v>9.0733495528669203E-2</v>
      </c>
      <c r="Y585" s="18">
        <f t="shared" si="125"/>
        <v>941</v>
      </c>
      <c r="Z585" s="18">
        <f t="shared" si="126"/>
        <v>906</v>
      </c>
      <c r="AA585" s="18">
        <f t="shared" si="127"/>
        <v>766</v>
      </c>
    </row>
    <row r="586" spans="1:27" x14ac:dyDescent="0.25">
      <c r="A586" s="18" t="str">
        <f t="shared" si="128"/>
        <v>Carol Mathews</v>
      </c>
      <c r="B586" s="18">
        <f t="shared" si="129"/>
        <v>19</v>
      </c>
      <c r="C586" s="18" t="str">
        <f t="shared" si="130"/>
        <v>2023Carol Mathews19</v>
      </c>
      <c r="D586" s="12">
        <v>2023</v>
      </c>
      <c r="E586" t="s">
        <v>411</v>
      </c>
      <c r="F586">
        <v>809850</v>
      </c>
      <c r="G586" t="s">
        <v>225</v>
      </c>
      <c r="H586" s="15">
        <v>6</v>
      </c>
      <c r="I586" s="15">
        <v>6</v>
      </c>
      <c r="J586" t="s">
        <v>9</v>
      </c>
      <c r="K586" t="s">
        <v>10</v>
      </c>
      <c r="L586" s="6">
        <v>7</v>
      </c>
      <c r="M586" s="6">
        <v>16</v>
      </c>
      <c r="N586" s="6">
        <v>24</v>
      </c>
      <c r="O586" s="1">
        <v>1196.6079999999999</v>
      </c>
      <c r="P586" s="1">
        <v>914.5</v>
      </c>
      <c r="Q586" s="1">
        <v>265</v>
      </c>
      <c r="R586" s="38">
        <f t="shared" si="118"/>
        <v>170.94399999999999</v>
      </c>
      <c r="S586" s="39">
        <f t="shared" si="119"/>
        <v>2.2857142857142856</v>
      </c>
      <c r="T586" s="39">
        <f t="shared" si="120"/>
        <v>1.5</v>
      </c>
      <c r="U586" s="38">
        <f t="shared" si="121"/>
        <v>282.10799999999995</v>
      </c>
      <c r="V586" s="40">
        <f t="shared" si="122"/>
        <v>0.2357564047708188</v>
      </c>
      <c r="W586" s="38">
        <f t="shared" si="123"/>
        <v>17.107999999999947</v>
      </c>
      <c r="X586" s="40">
        <f t="shared" si="124"/>
        <v>1.4297079745413659E-2</v>
      </c>
      <c r="Y586" s="18">
        <f t="shared" si="125"/>
        <v>942</v>
      </c>
      <c r="Z586" s="18">
        <f t="shared" si="126"/>
        <v>907</v>
      </c>
      <c r="AA586" s="18">
        <f t="shared" si="127"/>
        <v>799</v>
      </c>
    </row>
    <row r="587" spans="1:27" x14ac:dyDescent="0.25">
      <c r="A587" s="18" t="str">
        <f t="shared" si="128"/>
        <v>Carol Mathews</v>
      </c>
      <c r="B587" s="18">
        <f t="shared" si="129"/>
        <v>20</v>
      </c>
      <c r="C587" s="18" t="str">
        <f t="shared" si="130"/>
        <v>2023Carol Mathews20</v>
      </c>
      <c r="D587" s="12">
        <v>2023</v>
      </c>
      <c r="E587" t="s">
        <v>411</v>
      </c>
      <c r="F587">
        <v>281083</v>
      </c>
      <c r="G587" t="s">
        <v>69</v>
      </c>
      <c r="H587" s="15">
        <v>6</v>
      </c>
      <c r="I587" s="15">
        <v>6</v>
      </c>
      <c r="J587" t="s">
        <v>2</v>
      </c>
      <c r="K587" t="s">
        <v>10</v>
      </c>
      <c r="L587" s="6">
        <v>12</v>
      </c>
      <c r="M587" s="6">
        <v>12</v>
      </c>
      <c r="N587" s="6">
        <v>29</v>
      </c>
      <c r="O587" s="1">
        <v>1115.0999999999999</v>
      </c>
      <c r="P587" s="1">
        <v>929.25</v>
      </c>
      <c r="Q587" s="1">
        <v>435</v>
      </c>
      <c r="R587" s="38">
        <f t="shared" si="118"/>
        <v>92.924999999999997</v>
      </c>
      <c r="S587" s="39">
        <f t="shared" si="119"/>
        <v>1</v>
      </c>
      <c r="T587" s="39">
        <f t="shared" si="120"/>
        <v>2.4166666666666665</v>
      </c>
      <c r="U587" s="38">
        <f t="shared" si="121"/>
        <v>185.84999999999991</v>
      </c>
      <c r="V587" s="40">
        <f t="shared" si="122"/>
        <v>0.1666666666666666</v>
      </c>
      <c r="W587" s="38">
        <f t="shared" si="123"/>
        <v>-249.15000000000009</v>
      </c>
      <c r="X587" s="40">
        <f t="shared" si="124"/>
        <v>-0.22343287597524897</v>
      </c>
      <c r="Y587" s="18">
        <f t="shared" si="125"/>
        <v>946</v>
      </c>
      <c r="Z587" s="18">
        <f t="shared" si="126"/>
        <v>930</v>
      </c>
      <c r="AA587" s="18">
        <f t="shared" si="127"/>
        <v>899</v>
      </c>
    </row>
    <row r="588" spans="1:27" x14ac:dyDescent="0.25">
      <c r="A588" s="18" t="str">
        <f t="shared" si="128"/>
        <v>Carol Mathews</v>
      </c>
      <c r="B588" s="18">
        <f t="shared" si="129"/>
        <v>21</v>
      </c>
      <c r="C588" s="18" t="str">
        <f t="shared" si="130"/>
        <v>2023Carol Mathews21</v>
      </c>
      <c r="D588" s="12">
        <v>2023</v>
      </c>
      <c r="E588" t="s">
        <v>411</v>
      </c>
      <c r="F588">
        <v>692982</v>
      </c>
      <c r="G588" t="s">
        <v>323</v>
      </c>
      <c r="H588" s="15">
        <v>6</v>
      </c>
      <c r="I588" s="15">
        <v>6</v>
      </c>
      <c r="J588" t="s">
        <v>9</v>
      </c>
      <c r="K588" t="s">
        <v>10</v>
      </c>
      <c r="L588" s="6">
        <v>6</v>
      </c>
      <c r="M588" s="6">
        <v>10</v>
      </c>
      <c r="N588" s="6">
        <v>28</v>
      </c>
      <c r="O588" s="1">
        <v>985.37599999999998</v>
      </c>
      <c r="P588" s="1">
        <v>661.25</v>
      </c>
      <c r="Q588" s="1">
        <v>222.5</v>
      </c>
      <c r="R588" s="38">
        <f t="shared" si="118"/>
        <v>164.22933333333333</v>
      </c>
      <c r="S588" s="39">
        <f t="shared" si="119"/>
        <v>1.6666666666666667</v>
      </c>
      <c r="T588" s="39">
        <f t="shared" si="120"/>
        <v>2.8</v>
      </c>
      <c r="U588" s="38">
        <f t="shared" si="121"/>
        <v>324.12599999999998</v>
      </c>
      <c r="V588" s="40">
        <f t="shared" si="122"/>
        <v>0.32893636540772253</v>
      </c>
      <c r="W588" s="38">
        <f t="shared" si="123"/>
        <v>101.62599999999998</v>
      </c>
      <c r="X588" s="40">
        <f t="shared" si="124"/>
        <v>0.10313423505342122</v>
      </c>
      <c r="Y588" s="18">
        <f t="shared" si="125"/>
        <v>953</v>
      </c>
      <c r="Z588" s="18">
        <f t="shared" si="126"/>
        <v>900</v>
      </c>
      <c r="AA588" s="18">
        <f t="shared" si="127"/>
        <v>767</v>
      </c>
    </row>
    <row r="589" spans="1:27" x14ac:dyDescent="0.25">
      <c r="A589" s="18" t="str">
        <f t="shared" si="128"/>
        <v>Carol Mathews</v>
      </c>
      <c r="B589" s="18">
        <f t="shared" si="129"/>
        <v>22</v>
      </c>
      <c r="C589" s="18" t="str">
        <f t="shared" si="130"/>
        <v>2023Carol Mathews22</v>
      </c>
      <c r="D589" s="12">
        <v>2023</v>
      </c>
      <c r="E589" t="s">
        <v>411</v>
      </c>
      <c r="F589">
        <v>553426</v>
      </c>
      <c r="G589" t="s">
        <v>142</v>
      </c>
      <c r="H589" s="15">
        <v>6</v>
      </c>
      <c r="I589" s="15">
        <v>6</v>
      </c>
      <c r="J589" t="s">
        <v>9</v>
      </c>
      <c r="K589" t="s">
        <v>10</v>
      </c>
      <c r="L589" s="6">
        <v>5</v>
      </c>
      <c r="M589" s="6">
        <v>7</v>
      </c>
      <c r="N589" s="6">
        <v>22</v>
      </c>
      <c r="O589" s="1">
        <v>766.22400000000005</v>
      </c>
      <c r="P589" s="1">
        <v>583.5</v>
      </c>
      <c r="Q589" s="1">
        <v>183.75</v>
      </c>
      <c r="R589" s="38">
        <f t="shared" si="118"/>
        <v>153.2448</v>
      </c>
      <c r="S589" s="39">
        <f t="shared" si="119"/>
        <v>1.4</v>
      </c>
      <c r="T589" s="39">
        <f t="shared" si="120"/>
        <v>3.1428571428571428</v>
      </c>
      <c r="U589" s="38">
        <f t="shared" si="121"/>
        <v>182.72400000000005</v>
      </c>
      <c r="V589" s="40">
        <f t="shared" si="122"/>
        <v>0.2384733446094093</v>
      </c>
      <c r="W589" s="38">
        <f t="shared" si="123"/>
        <v>-1.0259999999999536</v>
      </c>
      <c r="X589" s="40">
        <f t="shared" si="124"/>
        <v>-1.3390340161623148E-3</v>
      </c>
      <c r="Y589" s="18">
        <f t="shared" si="125"/>
        <v>964</v>
      </c>
      <c r="Z589" s="18">
        <f t="shared" si="126"/>
        <v>931</v>
      </c>
      <c r="AA589" s="18">
        <f t="shared" si="127"/>
        <v>808</v>
      </c>
    </row>
    <row r="590" spans="1:27" x14ac:dyDescent="0.25">
      <c r="A590" s="18" t="str">
        <f t="shared" si="128"/>
        <v>Carol Mathews</v>
      </c>
      <c r="B590" s="18">
        <f t="shared" si="129"/>
        <v>23</v>
      </c>
      <c r="C590" s="18" t="str">
        <f t="shared" si="130"/>
        <v>2023Carol Mathews23</v>
      </c>
      <c r="D590" s="12">
        <v>2023</v>
      </c>
      <c r="E590" t="s">
        <v>411</v>
      </c>
      <c r="F590">
        <v>356684</v>
      </c>
      <c r="G590" t="s">
        <v>389</v>
      </c>
      <c r="H590" s="15">
        <v>6</v>
      </c>
      <c r="I590" s="15">
        <v>6</v>
      </c>
      <c r="J590" t="s">
        <v>9</v>
      </c>
      <c r="K590" t="s">
        <v>10</v>
      </c>
      <c r="L590" s="6">
        <v>4</v>
      </c>
      <c r="M590" s="6">
        <v>4</v>
      </c>
      <c r="N590" s="6">
        <v>15</v>
      </c>
      <c r="O590" s="1">
        <v>745.48</v>
      </c>
      <c r="P590" s="1">
        <v>469</v>
      </c>
      <c r="Q590" s="1">
        <v>145</v>
      </c>
      <c r="R590" s="38">
        <f t="shared" si="118"/>
        <v>186.37</v>
      </c>
      <c r="S590" s="39">
        <f t="shared" si="119"/>
        <v>1</v>
      </c>
      <c r="T590" s="39">
        <f t="shared" si="120"/>
        <v>3.75</v>
      </c>
      <c r="U590" s="38">
        <f t="shared" si="121"/>
        <v>276.48</v>
      </c>
      <c r="V590" s="40">
        <f t="shared" si="122"/>
        <v>0.37087514084884909</v>
      </c>
      <c r="W590" s="38">
        <f t="shared" si="123"/>
        <v>131.48000000000002</v>
      </c>
      <c r="X590" s="40">
        <f t="shared" si="124"/>
        <v>0.17636958737994315</v>
      </c>
      <c r="Y590" s="18">
        <f t="shared" si="125"/>
        <v>965</v>
      </c>
      <c r="Z590" s="18">
        <f t="shared" si="126"/>
        <v>910</v>
      </c>
      <c r="AA590" s="18">
        <f t="shared" si="127"/>
        <v>754</v>
      </c>
    </row>
    <row r="591" spans="1:27" x14ac:dyDescent="0.25">
      <c r="A591" s="18" t="str">
        <f t="shared" si="128"/>
        <v>Carol Mathews</v>
      </c>
      <c r="B591" s="18">
        <f t="shared" si="129"/>
        <v>24</v>
      </c>
      <c r="C591" s="18" t="str">
        <f t="shared" si="130"/>
        <v>2023Carol Mathews24</v>
      </c>
      <c r="D591" s="12">
        <v>2023</v>
      </c>
      <c r="E591" t="s">
        <v>411</v>
      </c>
      <c r="F591">
        <v>135228</v>
      </c>
      <c r="G591" t="s">
        <v>296</v>
      </c>
      <c r="H591" s="15">
        <v>6</v>
      </c>
      <c r="I591" s="15">
        <v>6</v>
      </c>
      <c r="J591" t="s">
        <v>9</v>
      </c>
      <c r="K591" t="s">
        <v>10</v>
      </c>
      <c r="L591" s="6">
        <v>7</v>
      </c>
      <c r="M591" s="6">
        <v>7</v>
      </c>
      <c r="N591" s="6">
        <v>13</v>
      </c>
      <c r="O591" s="1">
        <v>647.89599999999996</v>
      </c>
      <c r="P591" s="1">
        <v>448</v>
      </c>
      <c r="Q591" s="1">
        <v>253.75</v>
      </c>
      <c r="R591" s="38">
        <f t="shared" si="118"/>
        <v>92.556571428571417</v>
      </c>
      <c r="S591" s="39">
        <f t="shared" si="119"/>
        <v>1</v>
      </c>
      <c r="T591" s="39">
        <f t="shared" si="120"/>
        <v>1.8571428571428572</v>
      </c>
      <c r="U591" s="38">
        <f t="shared" si="121"/>
        <v>199.89599999999996</v>
      </c>
      <c r="V591" s="40">
        <f t="shared" si="122"/>
        <v>0.30853099880227686</v>
      </c>
      <c r="W591" s="38">
        <f t="shared" si="123"/>
        <v>-53.854000000000042</v>
      </c>
      <c r="X591" s="40">
        <f t="shared" si="124"/>
        <v>-8.3121365157371008E-2</v>
      </c>
      <c r="Y591" s="18">
        <f t="shared" si="125"/>
        <v>971</v>
      </c>
      <c r="Z591" s="18">
        <f t="shared" si="126"/>
        <v>926</v>
      </c>
      <c r="AA591" s="18">
        <f t="shared" si="127"/>
        <v>837</v>
      </c>
    </row>
    <row r="592" spans="1:27" x14ac:dyDescent="0.25">
      <c r="A592" s="18" t="str">
        <f t="shared" si="128"/>
        <v>Carol Mathews</v>
      </c>
      <c r="B592" s="18">
        <f t="shared" si="129"/>
        <v>25</v>
      </c>
      <c r="C592" s="18" t="str">
        <f t="shared" si="130"/>
        <v>2023Carol Mathews25</v>
      </c>
      <c r="D592" s="12">
        <v>2023</v>
      </c>
      <c r="E592" t="s">
        <v>411</v>
      </c>
      <c r="F592">
        <v>322483</v>
      </c>
      <c r="G592" t="s">
        <v>78</v>
      </c>
      <c r="H592" s="15">
        <v>6</v>
      </c>
      <c r="I592" s="15">
        <v>6</v>
      </c>
      <c r="J592" t="s">
        <v>9</v>
      </c>
      <c r="K592" t="s">
        <v>10</v>
      </c>
      <c r="L592" s="6">
        <v>7</v>
      </c>
      <c r="M592" s="6">
        <v>7</v>
      </c>
      <c r="N592" s="6">
        <v>7</v>
      </c>
      <c r="O592" s="1">
        <v>359.14400000000001</v>
      </c>
      <c r="P592" s="1">
        <v>280.5</v>
      </c>
      <c r="Q592" s="1">
        <v>253.75</v>
      </c>
      <c r="R592" s="38">
        <f t="shared" si="118"/>
        <v>51.306285714285714</v>
      </c>
      <c r="S592" s="39">
        <f t="shared" si="119"/>
        <v>1</v>
      </c>
      <c r="T592" s="39">
        <f t="shared" si="120"/>
        <v>1</v>
      </c>
      <c r="U592" s="38">
        <f t="shared" si="121"/>
        <v>78.644000000000005</v>
      </c>
      <c r="V592" s="40">
        <f t="shared" si="122"/>
        <v>0.21897623237475777</v>
      </c>
      <c r="W592" s="38">
        <f t="shared" si="123"/>
        <v>-175.10599999999999</v>
      </c>
      <c r="X592" s="40">
        <f t="shared" si="124"/>
        <v>-0.48756487648408436</v>
      </c>
      <c r="Y592" s="18">
        <f t="shared" si="125"/>
        <v>982</v>
      </c>
      <c r="Z592" s="18">
        <f t="shared" si="126"/>
        <v>957</v>
      </c>
      <c r="AA592" s="18">
        <f t="shared" si="127"/>
        <v>890</v>
      </c>
    </row>
    <row r="593" spans="1:27" x14ac:dyDescent="0.25">
      <c r="A593" s="18" t="str">
        <f t="shared" si="128"/>
        <v>Celia Pasillas</v>
      </c>
      <c r="B593" s="18">
        <f t="shared" si="129"/>
        <v>1</v>
      </c>
      <c r="C593" s="18" t="str">
        <f t="shared" si="130"/>
        <v>2023Celia Pasillas1</v>
      </c>
      <c r="D593" s="12">
        <v>2023</v>
      </c>
      <c r="E593" t="s">
        <v>414</v>
      </c>
      <c r="F593">
        <v>762085</v>
      </c>
      <c r="G593" t="s">
        <v>210</v>
      </c>
      <c r="H593" s="15">
        <v>1</v>
      </c>
      <c r="I593" s="15">
        <v>1</v>
      </c>
      <c r="J593" t="s">
        <v>9</v>
      </c>
      <c r="K593" t="s">
        <v>4</v>
      </c>
      <c r="L593" s="6">
        <v>137</v>
      </c>
      <c r="M593" s="6">
        <v>541</v>
      </c>
      <c r="N593" s="6">
        <v>2196</v>
      </c>
      <c r="O593" s="1">
        <v>94527.3</v>
      </c>
      <c r="P593" s="1">
        <v>78772.75</v>
      </c>
      <c r="Q593" s="1">
        <v>4836.05</v>
      </c>
      <c r="R593" s="38">
        <f t="shared" si="118"/>
        <v>689.98029197080291</v>
      </c>
      <c r="S593" s="39">
        <f t="shared" si="119"/>
        <v>3.948905109489051</v>
      </c>
      <c r="T593" s="39">
        <f t="shared" si="120"/>
        <v>4.0591497227356745</v>
      </c>
      <c r="U593" s="38">
        <f t="shared" si="121"/>
        <v>15754.550000000003</v>
      </c>
      <c r="V593" s="40">
        <f t="shared" si="122"/>
        <v>0.16666666666666669</v>
      </c>
      <c r="W593" s="38">
        <f t="shared" si="123"/>
        <v>10918.500000000004</v>
      </c>
      <c r="X593" s="40">
        <f t="shared" si="124"/>
        <v>0.11550631404895732</v>
      </c>
      <c r="Y593" s="18">
        <f t="shared" si="125"/>
        <v>109</v>
      </c>
      <c r="Z593" s="18">
        <f t="shared" si="126"/>
        <v>68</v>
      </c>
      <c r="AA593" s="18">
        <f t="shared" si="127"/>
        <v>69</v>
      </c>
    </row>
    <row r="594" spans="1:27" x14ac:dyDescent="0.25">
      <c r="A594" s="18" t="str">
        <f t="shared" si="128"/>
        <v>Celia Pasillas</v>
      </c>
      <c r="B594" s="18">
        <f t="shared" si="129"/>
        <v>2</v>
      </c>
      <c r="C594" s="18" t="str">
        <f t="shared" si="130"/>
        <v>2023Celia Pasillas2</v>
      </c>
      <c r="D594" s="12">
        <v>2023</v>
      </c>
      <c r="E594" t="s">
        <v>414</v>
      </c>
      <c r="F594">
        <v>444410</v>
      </c>
      <c r="G594" t="s">
        <v>352</v>
      </c>
      <c r="H594" s="15">
        <v>1</v>
      </c>
      <c r="I594" s="15">
        <v>1</v>
      </c>
      <c r="J594" t="s">
        <v>9</v>
      </c>
      <c r="K594" t="s">
        <v>4</v>
      </c>
      <c r="L594" s="6">
        <v>114</v>
      </c>
      <c r="M594" s="6">
        <v>396</v>
      </c>
      <c r="N594" s="6">
        <v>1691</v>
      </c>
      <c r="O594" s="1">
        <v>79306.624800000005</v>
      </c>
      <c r="P594" s="1">
        <v>70363.5</v>
      </c>
      <c r="Q594" s="1">
        <v>3964.65</v>
      </c>
      <c r="R594" s="38">
        <f t="shared" si="118"/>
        <v>695.67214736842107</v>
      </c>
      <c r="S594" s="39">
        <f t="shared" si="119"/>
        <v>3.4736842105263159</v>
      </c>
      <c r="T594" s="39">
        <f t="shared" si="120"/>
        <v>4.2702020202020199</v>
      </c>
      <c r="U594" s="38">
        <f t="shared" si="121"/>
        <v>8943.1248000000051</v>
      </c>
      <c r="V594" s="40">
        <f t="shared" si="122"/>
        <v>0.11276642805759658</v>
      </c>
      <c r="W594" s="38">
        <f t="shared" si="123"/>
        <v>4978.4748000000054</v>
      </c>
      <c r="X594" s="40">
        <f t="shared" si="124"/>
        <v>6.2775018008331698E-2</v>
      </c>
      <c r="Y594" s="18">
        <f t="shared" si="125"/>
        <v>130</v>
      </c>
      <c r="Z594" s="18">
        <f t="shared" si="126"/>
        <v>175</v>
      </c>
      <c r="AA594" s="18">
        <f t="shared" si="127"/>
        <v>185</v>
      </c>
    </row>
    <row r="595" spans="1:27" x14ac:dyDescent="0.25">
      <c r="A595" s="18" t="str">
        <f t="shared" si="128"/>
        <v>Celia Pasillas</v>
      </c>
      <c r="B595" s="18">
        <f t="shared" si="129"/>
        <v>3</v>
      </c>
      <c r="C595" s="18" t="str">
        <f t="shared" si="130"/>
        <v>2023Celia Pasillas3</v>
      </c>
      <c r="D595" s="12">
        <v>2023</v>
      </c>
      <c r="E595" t="s">
        <v>414</v>
      </c>
      <c r="F595">
        <v>167223</v>
      </c>
      <c r="G595" t="s">
        <v>33</v>
      </c>
      <c r="H595" s="15">
        <v>1</v>
      </c>
      <c r="I595" s="15">
        <v>1</v>
      </c>
      <c r="J595" t="s">
        <v>9</v>
      </c>
      <c r="K595" t="s">
        <v>4</v>
      </c>
      <c r="L595" s="6">
        <v>111</v>
      </c>
      <c r="M595" s="6">
        <v>424</v>
      </c>
      <c r="N595" s="6">
        <v>1579</v>
      </c>
      <c r="O595" s="1">
        <v>78367.111199999999</v>
      </c>
      <c r="P595" s="1">
        <v>68093.5</v>
      </c>
      <c r="Q595" s="1">
        <v>3900.25</v>
      </c>
      <c r="R595" s="38">
        <f t="shared" si="118"/>
        <v>706.01001081081085</v>
      </c>
      <c r="S595" s="39">
        <f t="shared" si="119"/>
        <v>3.8198198198198199</v>
      </c>
      <c r="T595" s="39">
        <f t="shared" si="120"/>
        <v>3.7240566037735849</v>
      </c>
      <c r="U595" s="38">
        <f t="shared" si="121"/>
        <v>10273.611199999999</v>
      </c>
      <c r="V595" s="40">
        <f t="shared" si="122"/>
        <v>0.13109595393634976</v>
      </c>
      <c r="W595" s="38">
        <f t="shared" si="123"/>
        <v>6373.3611999999994</v>
      </c>
      <c r="X595" s="40">
        <f t="shared" si="124"/>
        <v>8.1326989120915807E-2</v>
      </c>
      <c r="Y595" s="18">
        <f t="shared" si="125"/>
        <v>133</v>
      </c>
      <c r="Z595" s="18">
        <f t="shared" si="126"/>
        <v>149</v>
      </c>
      <c r="AA595" s="18">
        <f t="shared" si="127"/>
        <v>139</v>
      </c>
    </row>
    <row r="596" spans="1:27" x14ac:dyDescent="0.25">
      <c r="A596" s="18" t="str">
        <f t="shared" si="128"/>
        <v>Celia Pasillas</v>
      </c>
      <c r="B596" s="18">
        <f t="shared" si="129"/>
        <v>4</v>
      </c>
      <c r="C596" s="18" t="str">
        <f t="shared" si="130"/>
        <v>2023Celia Pasillas4</v>
      </c>
      <c r="D596" s="12">
        <v>2023</v>
      </c>
      <c r="E596" t="s">
        <v>414</v>
      </c>
      <c r="F596">
        <v>481214</v>
      </c>
      <c r="G596" t="s">
        <v>267</v>
      </c>
      <c r="H596" s="15">
        <v>1</v>
      </c>
      <c r="I596" s="15">
        <v>4</v>
      </c>
      <c r="J596" t="s">
        <v>2</v>
      </c>
      <c r="K596" t="s">
        <v>4</v>
      </c>
      <c r="L596" s="6">
        <v>141</v>
      </c>
      <c r="M596" s="6">
        <v>400</v>
      </c>
      <c r="N596" s="6">
        <v>1778</v>
      </c>
      <c r="O596" s="1">
        <v>77717.653999999995</v>
      </c>
      <c r="P596" s="1">
        <v>70807.75</v>
      </c>
      <c r="Q596" s="1">
        <v>4807.7</v>
      </c>
      <c r="R596" s="38">
        <f t="shared" si="118"/>
        <v>551.18903546099284</v>
      </c>
      <c r="S596" s="39">
        <f t="shared" si="119"/>
        <v>2.8368794326241136</v>
      </c>
      <c r="T596" s="39">
        <f t="shared" si="120"/>
        <v>4.4450000000000003</v>
      </c>
      <c r="U596" s="38">
        <f t="shared" si="121"/>
        <v>6909.903999999995</v>
      </c>
      <c r="V596" s="40">
        <f t="shared" si="122"/>
        <v>8.8910352337706888E-2</v>
      </c>
      <c r="W596" s="38">
        <f t="shared" si="123"/>
        <v>2102.2039999999952</v>
      </c>
      <c r="X596" s="40">
        <f t="shared" si="124"/>
        <v>2.7049246751580991E-2</v>
      </c>
      <c r="Y596" s="18">
        <f t="shared" si="125"/>
        <v>135</v>
      </c>
      <c r="Z596" s="18">
        <f t="shared" si="126"/>
        <v>245</v>
      </c>
      <c r="AA596" s="18">
        <f t="shared" si="127"/>
        <v>343</v>
      </c>
    </row>
    <row r="597" spans="1:27" x14ac:dyDescent="0.25">
      <c r="A597" s="18" t="str">
        <f t="shared" si="128"/>
        <v>Celia Pasillas</v>
      </c>
      <c r="B597" s="18">
        <f t="shared" si="129"/>
        <v>5</v>
      </c>
      <c r="C597" s="18" t="str">
        <f t="shared" si="130"/>
        <v>2023Celia Pasillas5</v>
      </c>
      <c r="D597" s="12">
        <v>2023</v>
      </c>
      <c r="E597" t="s">
        <v>414</v>
      </c>
      <c r="F597">
        <v>524048</v>
      </c>
      <c r="G597" t="s">
        <v>481</v>
      </c>
      <c r="H597" s="15">
        <v>1</v>
      </c>
      <c r="I597" s="15">
        <v>1</v>
      </c>
      <c r="J597" t="s">
        <v>2</v>
      </c>
      <c r="K597" t="s">
        <v>3</v>
      </c>
      <c r="L597" s="6">
        <v>168</v>
      </c>
      <c r="M597" s="6">
        <v>291</v>
      </c>
      <c r="N597" s="6">
        <v>1029</v>
      </c>
      <c r="O597" s="1">
        <v>48569.4</v>
      </c>
      <c r="P597" s="1">
        <v>40474.5</v>
      </c>
      <c r="Q597" s="1">
        <v>5527</v>
      </c>
      <c r="R597" s="38">
        <f t="shared" si="118"/>
        <v>289.10357142857146</v>
      </c>
      <c r="S597" s="39">
        <f t="shared" si="119"/>
        <v>1.7321428571428572</v>
      </c>
      <c r="T597" s="39">
        <f t="shared" si="120"/>
        <v>3.536082474226804</v>
      </c>
      <c r="U597" s="38">
        <f t="shared" si="121"/>
        <v>8094.9000000000015</v>
      </c>
      <c r="V597" s="40">
        <f t="shared" si="122"/>
        <v>0.16666666666666669</v>
      </c>
      <c r="W597" s="38">
        <f t="shared" si="123"/>
        <v>2567.9000000000015</v>
      </c>
      <c r="X597" s="40">
        <f t="shared" si="124"/>
        <v>5.2870737542567985E-2</v>
      </c>
      <c r="Y597" s="18">
        <f t="shared" si="125"/>
        <v>243</v>
      </c>
      <c r="Z597" s="18">
        <f t="shared" si="126"/>
        <v>195</v>
      </c>
      <c r="AA597" s="18">
        <f t="shared" si="127"/>
        <v>310</v>
      </c>
    </row>
    <row r="598" spans="1:27" x14ac:dyDescent="0.25">
      <c r="A598" s="18" t="str">
        <f t="shared" si="128"/>
        <v>Celia Pasillas</v>
      </c>
      <c r="B598" s="18">
        <f t="shared" si="129"/>
        <v>6</v>
      </c>
      <c r="C598" s="18" t="str">
        <f t="shared" si="130"/>
        <v>2023Celia Pasillas6</v>
      </c>
      <c r="D598" s="12">
        <v>2023</v>
      </c>
      <c r="E598" t="s">
        <v>414</v>
      </c>
      <c r="F598">
        <v>335207</v>
      </c>
      <c r="G598" t="s">
        <v>25</v>
      </c>
      <c r="H598" s="15">
        <v>1</v>
      </c>
      <c r="I598" s="15">
        <v>5</v>
      </c>
      <c r="J598" t="s">
        <v>2</v>
      </c>
      <c r="K598" t="s">
        <v>3</v>
      </c>
      <c r="L598" s="6">
        <v>76</v>
      </c>
      <c r="M598" s="6">
        <v>230</v>
      </c>
      <c r="N598" s="6">
        <v>923</v>
      </c>
      <c r="O598" s="1">
        <v>39162.9</v>
      </c>
      <c r="P598" s="1">
        <v>32635.75</v>
      </c>
      <c r="Q598" s="1">
        <v>2605.6999999999998</v>
      </c>
      <c r="R598" s="38">
        <f t="shared" si="118"/>
        <v>515.30131578947373</v>
      </c>
      <c r="S598" s="39">
        <f t="shared" si="119"/>
        <v>3.0263157894736841</v>
      </c>
      <c r="T598" s="39">
        <f t="shared" si="120"/>
        <v>4.0130434782608697</v>
      </c>
      <c r="U598" s="38">
        <f t="shared" si="121"/>
        <v>6527.1500000000015</v>
      </c>
      <c r="V598" s="40">
        <f t="shared" si="122"/>
        <v>0.16666666666666669</v>
      </c>
      <c r="W598" s="38">
        <f t="shared" si="123"/>
        <v>3921.4500000000016</v>
      </c>
      <c r="X598" s="40">
        <f t="shared" si="124"/>
        <v>0.10013175735198368</v>
      </c>
      <c r="Y598" s="18">
        <f t="shared" si="125"/>
        <v>283</v>
      </c>
      <c r="Z598" s="18">
        <f t="shared" si="126"/>
        <v>257</v>
      </c>
      <c r="AA598" s="18">
        <f t="shared" si="127"/>
        <v>222</v>
      </c>
    </row>
    <row r="599" spans="1:27" x14ac:dyDescent="0.25">
      <c r="A599" s="18" t="str">
        <f t="shared" si="128"/>
        <v>Celia Pasillas</v>
      </c>
      <c r="B599" s="18">
        <f t="shared" si="129"/>
        <v>7</v>
      </c>
      <c r="C599" s="18" t="str">
        <f t="shared" si="130"/>
        <v>2023Celia Pasillas7</v>
      </c>
      <c r="D599" s="12">
        <v>2023</v>
      </c>
      <c r="E599" t="s">
        <v>414</v>
      </c>
      <c r="F599">
        <v>247473</v>
      </c>
      <c r="G599" t="s">
        <v>283</v>
      </c>
      <c r="H599" s="15">
        <v>1</v>
      </c>
      <c r="I599" s="15">
        <v>3</v>
      </c>
      <c r="J599" t="s">
        <v>2</v>
      </c>
      <c r="K599" t="s">
        <v>3</v>
      </c>
      <c r="L599" s="6">
        <v>67</v>
      </c>
      <c r="M599" s="6">
        <v>140</v>
      </c>
      <c r="N599" s="6">
        <v>640</v>
      </c>
      <c r="O599" s="1">
        <v>26268.191999999999</v>
      </c>
      <c r="P599" s="1">
        <v>22884.25</v>
      </c>
      <c r="Q599" s="1">
        <v>2229.9</v>
      </c>
      <c r="R599" s="38">
        <f t="shared" si="118"/>
        <v>392.06256716417909</v>
      </c>
      <c r="S599" s="39">
        <f t="shared" si="119"/>
        <v>2.08955223880597</v>
      </c>
      <c r="T599" s="39">
        <f t="shared" si="120"/>
        <v>4.5714285714285712</v>
      </c>
      <c r="U599" s="38">
        <f t="shared" si="121"/>
        <v>3383.9419999999991</v>
      </c>
      <c r="V599" s="40">
        <f t="shared" si="122"/>
        <v>0.12882279831059554</v>
      </c>
      <c r="W599" s="38">
        <f t="shared" si="123"/>
        <v>1154.041999999999</v>
      </c>
      <c r="X599" s="40">
        <f t="shared" si="124"/>
        <v>4.3933057897551496E-2</v>
      </c>
      <c r="Y599" s="18">
        <f t="shared" si="125"/>
        <v>345</v>
      </c>
      <c r="Z599" s="18">
        <f t="shared" si="126"/>
        <v>401</v>
      </c>
      <c r="AA599" s="18">
        <f t="shared" si="127"/>
        <v>469</v>
      </c>
    </row>
    <row r="600" spans="1:27" x14ac:dyDescent="0.25">
      <c r="A600" s="18" t="str">
        <f t="shared" si="128"/>
        <v>Celia Pasillas</v>
      </c>
      <c r="B600" s="18">
        <f t="shared" si="129"/>
        <v>8</v>
      </c>
      <c r="C600" s="18" t="str">
        <f t="shared" si="130"/>
        <v>2023Celia Pasillas8</v>
      </c>
      <c r="D600" s="12">
        <v>2023</v>
      </c>
      <c r="E600" t="s">
        <v>414</v>
      </c>
      <c r="F600">
        <v>798176</v>
      </c>
      <c r="G600" t="s">
        <v>224</v>
      </c>
      <c r="H600" s="15">
        <v>1</v>
      </c>
      <c r="I600" s="15">
        <v>1</v>
      </c>
      <c r="J600" t="s">
        <v>9</v>
      </c>
      <c r="K600" t="s">
        <v>10</v>
      </c>
      <c r="L600" s="6">
        <v>17</v>
      </c>
      <c r="M600" s="6">
        <v>59</v>
      </c>
      <c r="N600" s="6">
        <v>241</v>
      </c>
      <c r="O600" s="1">
        <v>11311.8</v>
      </c>
      <c r="P600" s="1">
        <v>9426.5</v>
      </c>
      <c r="Q600" s="1">
        <v>590.25</v>
      </c>
      <c r="R600" s="38">
        <f t="shared" si="118"/>
        <v>665.4</v>
      </c>
      <c r="S600" s="39">
        <f t="shared" si="119"/>
        <v>3.4705882352941178</v>
      </c>
      <c r="T600" s="39">
        <f t="shared" si="120"/>
        <v>4.0847457627118642</v>
      </c>
      <c r="U600" s="38">
        <f t="shared" si="121"/>
        <v>1885.2999999999993</v>
      </c>
      <c r="V600" s="40">
        <f t="shared" si="122"/>
        <v>0.1666666666666666</v>
      </c>
      <c r="W600" s="38">
        <f t="shared" si="123"/>
        <v>1295.0499999999993</v>
      </c>
      <c r="X600" s="40">
        <f t="shared" si="124"/>
        <v>0.11448664226736677</v>
      </c>
      <c r="Y600" s="18">
        <f t="shared" si="125"/>
        <v>499</v>
      </c>
      <c r="Z600" s="18">
        <f t="shared" si="126"/>
        <v>566</v>
      </c>
      <c r="AA600" s="18">
        <f t="shared" si="127"/>
        <v>439</v>
      </c>
    </row>
    <row r="601" spans="1:27" x14ac:dyDescent="0.25">
      <c r="A601" s="18" t="str">
        <f t="shared" si="128"/>
        <v>Celia Pasillas</v>
      </c>
      <c r="B601" s="18">
        <f t="shared" si="129"/>
        <v>9</v>
      </c>
      <c r="C601" s="18" t="str">
        <f t="shared" si="130"/>
        <v>2023Celia Pasillas9</v>
      </c>
      <c r="D601" s="12">
        <v>2023</v>
      </c>
      <c r="E601" t="s">
        <v>414</v>
      </c>
      <c r="F601">
        <v>888162</v>
      </c>
      <c r="G601" t="s">
        <v>378</v>
      </c>
      <c r="H601" s="15">
        <v>1</v>
      </c>
      <c r="I601" s="15">
        <v>1</v>
      </c>
      <c r="J601" t="s">
        <v>9</v>
      </c>
      <c r="K601" t="s">
        <v>10</v>
      </c>
      <c r="L601" s="6">
        <v>23</v>
      </c>
      <c r="M601" s="6">
        <v>73</v>
      </c>
      <c r="N601" s="6">
        <v>254</v>
      </c>
      <c r="O601" s="1">
        <v>11242.420400000001</v>
      </c>
      <c r="P601" s="1">
        <v>9205.75</v>
      </c>
      <c r="Q601" s="1">
        <v>792.2</v>
      </c>
      <c r="R601" s="38">
        <f t="shared" si="118"/>
        <v>488.80088695652177</v>
      </c>
      <c r="S601" s="39">
        <f t="shared" si="119"/>
        <v>3.1739130434782608</v>
      </c>
      <c r="T601" s="39">
        <f t="shared" si="120"/>
        <v>3.4794520547945207</v>
      </c>
      <c r="U601" s="38">
        <f t="shared" si="121"/>
        <v>2036.6704000000009</v>
      </c>
      <c r="V601" s="40">
        <f t="shared" si="122"/>
        <v>0.18115942364154972</v>
      </c>
      <c r="W601" s="38">
        <f t="shared" si="123"/>
        <v>1244.4704000000008</v>
      </c>
      <c r="X601" s="40">
        <f t="shared" si="124"/>
        <v>0.11069417044749552</v>
      </c>
      <c r="Y601" s="18">
        <f t="shared" si="125"/>
        <v>502</v>
      </c>
      <c r="Z601" s="18">
        <f t="shared" si="126"/>
        <v>546</v>
      </c>
      <c r="AA601" s="18">
        <f t="shared" si="127"/>
        <v>448</v>
      </c>
    </row>
    <row r="602" spans="1:27" x14ac:dyDescent="0.25">
      <c r="A602" s="18" t="str">
        <f t="shared" si="128"/>
        <v>Celia Pasillas</v>
      </c>
      <c r="B602" s="18">
        <f t="shared" si="129"/>
        <v>10</v>
      </c>
      <c r="C602" s="18" t="str">
        <f t="shared" si="130"/>
        <v>2023Celia Pasillas10</v>
      </c>
      <c r="D602" s="12">
        <v>2023</v>
      </c>
      <c r="E602" t="s">
        <v>414</v>
      </c>
      <c r="F602">
        <v>739560</v>
      </c>
      <c r="G602" t="s">
        <v>200</v>
      </c>
      <c r="H602" s="15">
        <v>1</v>
      </c>
      <c r="I602" s="15">
        <v>1</v>
      </c>
      <c r="J602" t="s">
        <v>9</v>
      </c>
      <c r="K602" t="s">
        <v>10</v>
      </c>
      <c r="L602" s="6">
        <v>2</v>
      </c>
      <c r="M602" s="6">
        <v>2</v>
      </c>
      <c r="N602" s="6">
        <v>3</v>
      </c>
      <c r="O602" s="1">
        <v>52.8</v>
      </c>
      <c r="P602" s="1">
        <v>44</v>
      </c>
      <c r="Q602" s="1">
        <v>64.2</v>
      </c>
      <c r="R602" s="38">
        <f t="shared" si="118"/>
        <v>26.4</v>
      </c>
      <c r="S602" s="39">
        <f t="shared" si="119"/>
        <v>1</v>
      </c>
      <c r="T602" s="39">
        <f t="shared" si="120"/>
        <v>1.5</v>
      </c>
      <c r="U602" s="38">
        <f t="shared" si="121"/>
        <v>8.7999999999999972</v>
      </c>
      <c r="V602" s="40">
        <f t="shared" si="122"/>
        <v>0.16666666666666663</v>
      </c>
      <c r="W602" s="38">
        <f t="shared" si="123"/>
        <v>-55.400000000000006</v>
      </c>
      <c r="X602" s="40">
        <f t="shared" si="124"/>
        <v>-1.0492424242424243</v>
      </c>
      <c r="Y602" s="18">
        <f t="shared" si="125"/>
        <v>999</v>
      </c>
      <c r="Z602" s="18">
        <f t="shared" si="126"/>
        <v>970</v>
      </c>
      <c r="AA602" s="18">
        <f t="shared" si="127"/>
        <v>841</v>
      </c>
    </row>
    <row r="603" spans="1:27" x14ac:dyDescent="0.25">
      <c r="A603" s="18" t="str">
        <f t="shared" si="128"/>
        <v>Claudia Schwartz</v>
      </c>
      <c r="B603" s="18">
        <f t="shared" si="129"/>
        <v>1</v>
      </c>
      <c r="C603" s="18" t="str">
        <f t="shared" si="130"/>
        <v>2023Claudia Schwartz1</v>
      </c>
      <c r="D603" s="12">
        <v>2023</v>
      </c>
      <c r="E603" t="s">
        <v>419</v>
      </c>
      <c r="F603">
        <v>126747</v>
      </c>
      <c r="G603" t="s">
        <v>292</v>
      </c>
      <c r="H603" s="15">
        <v>3</v>
      </c>
      <c r="I603" s="15">
        <v>3</v>
      </c>
      <c r="J603" t="s">
        <v>9</v>
      </c>
      <c r="K603" t="s">
        <v>3</v>
      </c>
      <c r="L603" s="6">
        <v>52</v>
      </c>
      <c r="M603" s="6">
        <v>157</v>
      </c>
      <c r="N603" s="6">
        <v>595</v>
      </c>
      <c r="O603" s="1">
        <v>32209.64</v>
      </c>
      <c r="P603" s="1">
        <v>24859.25</v>
      </c>
      <c r="Q603" s="1">
        <v>1900.8</v>
      </c>
      <c r="R603" s="38">
        <f t="shared" si="118"/>
        <v>619.41615384615386</v>
      </c>
      <c r="S603" s="39">
        <f t="shared" si="119"/>
        <v>3.0192307692307692</v>
      </c>
      <c r="T603" s="39">
        <f t="shared" si="120"/>
        <v>3.7898089171974521</v>
      </c>
      <c r="U603" s="38">
        <f t="shared" si="121"/>
        <v>7350.3899999999994</v>
      </c>
      <c r="V603" s="40">
        <f t="shared" si="122"/>
        <v>0.22820466170997253</v>
      </c>
      <c r="W603" s="38">
        <f t="shared" si="123"/>
        <v>5449.5899999999992</v>
      </c>
      <c r="X603" s="40">
        <f t="shared" si="124"/>
        <v>0.16919127317163432</v>
      </c>
      <c r="Y603" s="18">
        <f t="shared" si="125"/>
        <v>313</v>
      </c>
      <c r="Z603" s="18">
        <f t="shared" si="126"/>
        <v>219</v>
      </c>
      <c r="AA603" s="18">
        <f t="shared" si="127"/>
        <v>168</v>
      </c>
    </row>
    <row r="604" spans="1:27" x14ac:dyDescent="0.25">
      <c r="A604" s="18" t="str">
        <f t="shared" si="128"/>
        <v>Claudia Schwartz</v>
      </c>
      <c r="B604" s="18">
        <f t="shared" si="129"/>
        <v>2</v>
      </c>
      <c r="C604" s="18" t="str">
        <f t="shared" si="130"/>
        <v>2023Claudia Schwartz2</v>
      </c>
      <c r="D604" s="12">
        <v>2023</v>
      </c>
      <c r="E604" t="s">
        <v>419</v>
      </c>
      <c r="F604">
        <v>892554</v>
      </c>
      <c r="G604" t="s">
        <v>247</v>
      </c>
      <c r="H604" s="15">
        <v>3</v>
      </c>
      <c r="I604" s="15">
        <v>3</v>
      </c>
      <c r="J604" t="s">
        <v>9</v>
      </c>
      <c r="K604" t="s">
        <v>3</v>
      </c>
      <c r="L604" s="6">
        <v>40</v>
      </c>
      <c r="M604" s="6">
        <v>93</v>
      </c>
      <c r="N604" s="6">
        <v>403</v>
      </c>
      <c r="O604" s="1">
        <v>22371.175999999999</v>
      </c>
      <c r="P604" s="1">
        <v>17832.25</v>
      </c>
      <c r="Q604" s="1">
        <v>1431</v>
      </c>
      <c r="R604" s="38">
        <f t="shared" si="118"/>
        <v>559.27940000000001</v>
      </c>
      <c r="S604" s="39">
        <f t="shared" si="119"/>
        <v>2.3250000000000002</v>
      </c>
      <c r="T604" s="39">
        <f t="shared" si="120"/>
        <v>4.333333333333333</v>
      </c>
      <c r="U604" s="38">
        <f t="shared" si="121"/>
        <v>4538.9259999999995</v>
      </c>
      <c r="V604" s="40">
        <f t="shared" si="122"/>
        <v>0.20289170314515426</v>
      </c>
      <c r="W604" s="38">
        <f t="shared" si="123"/>
        <v>3107.9259999999995</v>
      </c>
      <c r="X604" s="40">
        <f t="shared" si="124"/>
        <v>0.13892546373065054</v>
      </c>
      <c r="Y604" s="18">
        <f t="shared" si="125"/>
        <v>375</v>
      </c>
      <c r="Z604" s="18">
        <f t="shared" si="126"/>
        <v>335</v>
      </c>
      <c r="AA604" s="18">
        <f t="shared" si="127"/>
        <v>274</v>
      </c>
    </row>
    <row r="605" spans="1:27" x14ac:dyDescent="0.25">
      <c r="A605" s="18" t="str">
        <f t="shared" si="128"/>
        <v>Claudia Schwartz</v>
      </c>
      <c r="B605" s="18">
        <f t="shared" si="129"/>
        <v>3</v>
      </c>
      <c r="C605" s="18" t="str">
        <f t="shared" si="130"/>
        <v>2023Claudia Schwartz3</v>
      </c>
      <c r="D605" s="12">
        <v>2023</v>
      </c>
      <c r="E605" t="s">
        <v>419</v>
      </c>
      <c r="F605">
        <v>117127</v>
      </c>
      <c r="G605" t="s">
        <v>290</v>
      </c>
      <c r="H605" s="15">
        <v>3</v>
      </c>
      <c r="I605" s="15">
        <v>3</v>
      </c>
      <c r="J605" t="s">
        <v>9</v>
      </c>
      <c r="K605" t="s">
        <v>3</v>
      </c>
      <c r="L605" s="6">
        <v>32</v>
      </c>
      <c r="M605" s="6">
        <v>76</v>
      </c>
      <c r="N605" s="6">
        <v>308</v>
      </c>
      <c r="O605" s="1">
        <v>17927.135999999999</v>
      </c>
      <c r="P605" s="1">
        <v>14010.5</v>
      </c>
      <c r="Q605" s="1">
        <v>1146</v>
      </c>
      <c r="R605" s="38">
        <f t="shared" si="118"/>
        <v>560.22299999999996</v>
      </c>
      <c r="S605" s="39">
        <f t="shared" si="119"/>
        <v>2.375</v>
      </c>
      <c r="T605" s="39">
        <f t="shared" si="120"/>
        <v>4.0526315789473681</v>
      </c>
      <c r="U605" s="38">
        <f t="shared" si="121"/>
        <v>3916.6359999999986</v>
      </c>
      <c r="V605" s="40">
        <f t="shared" si="122"/>
        <v>0.21847527680941334</v>
      </c>
      <c r="W605" s="38">
        <f t="shared" si="123"/>
        <v>2770.6359999999986</v>
      </c>
      <c r="X605" s="40">
        <f t="shared" si="124"/>
        <v>0.15454983997443869</v>
      </c>
      <c r="Y605" s="18">
        <f t="shared" si="125"/>
        <v>409</v>
      </c>
      <c r="Z605" s="18">
        <f t="shared" si="126"/>
        <v>372</v>
      </c>
      <c r="AA605" s="18">
        <f t="shared" si="127"/>
        <v>299</v>
      </c>
    </row>
    <row r="606" spans="1:27" x14ac:dyDescent="0.25">
      <c r="A606" s="18" t="str">
        <f t="shared" si="128"/>
        <v>Claudia Schwartz</v>
      </c>
      <c r="B606" s="18">
        <f t="shared" si="129"/>
        <v>4</v>
      </c>
      <c r="C606" s="18" t="str">
        <f t="shared" si="130"/>
        <v>2023Claudia Schwartz4</v>
      </c>
      <c r="D606" s="12">
        <v>2023</v>
      </c>
      <c r="E606" t="s">
        <v>419</v>
      </c>
      <c r="F606">
        <v>913384</v>
      </c>
      <c r="G606" t="s">
        <v>254</v>
      </c>
      <c r="H606" s="15">
        <v>3</v>
      </c>
      <c r="I606" s="15">
        <v>3</v>
      </c>
      <c r="J606" t="s">
        <v>2</v>
      </c>
      <c r="K606" t="s">
        <v>3</v>
      </c>
      <c r="L606" s="6">
        <v>37</v>
      </c>
      <c r="M606" s="6">
        <v>121</v>
      </c>
      <c r="N606" s="6">
        <v>319</v>
      </c>
      <c r="O606" s="1">
        <v>17344.648000000001</v>
      </c>
      <c r="P606" s="1">
        <v>13767.25</v>
      </c>
      <c r="Q606" s="1">
        <v>1362</v>
      </c>
      <c r="R606" s="38">
        <f t="shared" si="118"/>
        <v>468.77427027027028</v>
      </c>
      <c r="S606" s="39">
        <f t="shared" si="119"/>
        <v>3.2702702702702702</v>
      </c>
      <c r="T606" s="39">
        <f t="shared" si="120"/>
        <v>2.6363636363636362</v>
      </c>
      <c r="U606" s="38">
        <f t="shared" si="121"/>
        <v>3577.398000000001</v>
      </c>
      <c r="V606" s="40">
        <f t="shared" si="122"/>
        <v>0.20625371007817517</v>
      </c>
      <c r="W606" s="38">
        <f t="shared" si="123"/>
        <v>2215.398000000001</v>
      </c>
      <c r="X606" s="40">
        <f t="shared" si="124"/>
        <v>0.12772804613849764</v>
      </c>
      <c r="Y606" s="18">
        <f t="shared" si="125"/>
        <v>412</v>
      </c>
      <c r="Z606" s="18">
        <f t="shared" si="126"/>
        <v>390</v>
      </c>
      <c r="AA606" s="18">
        <f t="shared" si="127"/>
        <v>337</v>
      </c>
    </row>
    <row r="607" spans="1:27" x14ac:dyDescent="0.25">
      <c r="A607" s="18" t="str">
        <f t="shared" si="128"/>
        <v>Claudia Schwartz</v>
      </c>
      <c r="B607" s="18">
        <f t="shared" si="129"/>
        <v>5</v>
      </c>
      <c r="C607" s="18" t="str">
        <f t="shared" si="130"/>
        <v>2023Claudia Schwartz5</v>
      </c>
      <c r="D607" s="12">
        <v>2023</v>
      </c>
      <c r="E607" t="s">
        <v>419</v>
      </c>
      <c r="F607">
        <v>493267</v>
      </c>
      <c r="G607" t="s">
        <v>516</v>
      </c>
      <c r="H607" s="15">
        <v>3</v>
      </c>
      <c r="I607" s="15">
        <v>3</v>
      </c>
      <c r="J607" t="s">
        <v>9</v>
      </c>
      <c r="K607" t="s">
        <v>3</v>
      </c>
      <c r="L607" s="6">
        <v>33</v>
      </c>
      <c r="M607" s="6">
        <v>90</v>
      </c>
      <c r="N607" s="6">
        <v>349</v>
      </c>
      <c r="O607" s="1">
        <v>16268.407999999999</v>
      </c>
      <c r="P607" s="1">
        <v>13079.25</v>
      </c>
      <c r="Q607" s="1">
        <v>1195.2</v>
      </c>
      <c r="R607" s="38">
        <f t="shared" si="118"/>
        <v>492.9820606060606</v>
      </c>
      <c r="S607" s="39">
        <f t="shared" si="119"/>
        <v>2.7272727272727271</v>
      </c>
      <c r="T607" s="39">
        <f t="shared" si="120"/>
        <v>3.8777777777777778</v>
      </c>
      <c r="U607" s="38">
        <f t="shared" si="121"/>
        <v>3189.1579999999994</v>
      </c>
      <c r="V607" s="40">
        <f t="shared" si="122"/>
        <v>0.19603380982330906</v>
      </c>
      <c r="W607" s="38">
        <f t="shared" si="123"/>
        <v>1993.9579999999994</v>
      </c>
      <c r="X607" s="40">
        <f t="shared" si="124"/>
        <v>0.12256626462773736</v>
      </c>
      <c r="Y607" s="18">
        <f t="shared" si="125"/>
        <v>420</v>
      </c>
      <c r="Z607" s="18">
        <f t="shared" si="126"/>
        <v>416</v>
      </c>
      <c r="AA607" s="18">
        <f t="shared" si="127"/>
        <v>356</v>
      </c>
    </row>
    <row r="608" spans="1:27" x14ac:dyDescent="0.25">
      <c r="A608" s="18" t="str">
        <f t="shared" si="128"/>
        <v>Claudia Schwartz</v>
      </c>
      <c r="B608" s="18">
        <f t="shared" si="129"/>
        <v>6</v>
      </c>
      <c r="C608" s="18" t="str">
        <f t="shared" si="130"/>
        <v>2023Claudia Schwartz6</v>
      </c>
      <c r="D608" s="12">
        <v>2023</v>
      </c>
      <c r="E608" t="s">
        <v>419</v>
      </c>
      <c r="F608">
        <v>713162</v>
      </c>
      <c r="G608" t="s">
        <v>188</v>
      </c>
      <c r="H608" s="15">
        <v>3</v>
      </c>
      <c r="I608" s="15">
        <v>6</v>
      </c>
      <c r="J608" t="s">
        <v>2</v>
      </c>
      <c r="K608" t="s">
        <v>3</v>
      </c>
      <c r="L608" s="6">
        <v>51</v>
      </c>
      <c r="M608" s="6">
        <v>130</v>
      </c>
      <c r="N608" s="6">
        <v>355</v>
      </c>
      <c r="O608" s="1">
        <v>15754.76</v>
      </c>
      <c r="P608" s="1">
        <v>11944.5</v>
      </c>
      <c r="Q608" s="1">
        <v>1836.6</v>
      </c>
      <c r="R608" s="38">
        <f t="shared" si="118"/>
        <v>308.91686274509806</v>
      </c>
      <c r="S608" s="39">
        <f t="shared" si="119"/>
        <v>2.5490196078431371</v>
      </c>
      <c r="T608" s="39">
        <f t="shared" si="120"/>
        <v>2.7307692307692308</v>
      </c>
      <c r="U608" s="38">
        <f t="shared" si="121"/>
        <v>3810.26</v>
      </c>
      <c r="V608" s="40">
        <f t="shared" si="122"/>
        <v>0.24184817794749017</v>
      </c>
      <c r="W608" s="38">
        <f t="shared" si="123"/>
        <v>1973.6600000000003</v>
      </c>
      <c r="X608" s="40">
        <f t="shared" si="124"/>
        <v>0.12527388547968996</v>
      </c>
      <c r="Y608" s="18">
        <f t="shared" si="125"/>
        <v>424</v>
      </c>
      <c r="Z608" s="18">
        <f t="shared" si="126"/>
        <v>375</v>
      </c>
      <c r="AA608" s="18">
        <f t="shared" si="127"/>
        <v>358</v>
      </c>
    </row>
    <row r="609" spans="1:27" x14ac:dyDescent="0.25">
      <c r="A609" s="18" t="str">
        <f t="shared" si="128"/>
        <v>Claudia Schwartz</v>
      </c>
      <c r="B609" s="18">
        <f t="shared" si="129"/>
        <v>7</v>
      </c>
      <c r="C609" s="18" t="str">
        <f t="shared" si="130"/>
        <v>2023Claudia Schwartz7</v>
      </c>
      <c r="D609" s="12">
        <v>2023</v>
      </c>
      <c r="E609" t="s">
        <v>419</v>
      </c>
      <c r="F609">
        <v>812659</v>
      </c>
      <c r="G609" t="s">
        <v>228</v>
      </c>
      <c r="H609" s="15">
        <v>3</v>
      </c>
      <c r="I609" s="15">
        <v>3</v>
      </c>
      <c r="J609" t="s">
        <v>9</v>
      </c>
      <c r="K609" t="s">
        <v>10</v>
      </c>
      <c r="L609" s="6">
        <v>44</v>
      </c>
      <c r="M609" s="6">
        <v>89</v>
      </c>
      <c r="N609" s="6">
        <v>255</v>
      </c>
      <c r="O609" s="1">
        <v>13737.96</v>
      </c>
      <c r="P609" s="1">
        <v>10226.5</v>
      </c>
      <c r="Q609" s="1">
        <v>1558.8</v>
      </c>
      <c r="R609" s="38">
        <f t="shared" si="118"/>
        <v>312.2263636363636</v>
      </c>
      <c r="S609" s="39">
        <f t="shared" si="119"/>
        <v>2.0227272727272729</v>
      </c>
      <c r="T609" s="39">
        <f t="shared" si="120"/>
        <v>2.8651685393258428</v>
      </c>
      <c r="U609" s="38">
        <f t="shared" si="121"/>
        <v>3511.4599999999991</v>
      </c>
      <c r="V609" s="40">
        <f t="shared" si="122"/>
        <v>0.25560272413080248</v>
      </c>
      <c r="W609" s="38">
        <f t="shared" si="123"/>
        <v>1952.6599999999992</v>
      </c>
      <c r="X609" s="40">
        <f t="shared" si="124"/>
        <v>0.14213609589778972</v>
      </c>
      <c r="Y609" s="18">
        <f t="shared" si="125"/>
        <v>447</v>
      </c>
      <c r="Z609" s="18">
        <f t="shared" si="126"/>
        <v>392</v>
      </c>
      <c r="AA609" s="18">
        <f t="shared" si="127"/>
        <v>363</v>
      </c>
    </row>
    <row r="610" spans="1:27" x14ac:dyDescent="0.25">
      <c r="A610" s="18" t="str">
        <f t="shared" si="128"/>
        <v>Claudia Schwartz</v>
      </c>
      <c r="B610" s="18">
        <f t="shared" si="129"/>
        <v>8</v>
      </c>
      <c r="C610" s="18" t="str">
        <f t="shared" si="130"/>
        <v>2023Claudia Schwartz8</v>
      </c>
      <c r="D610" s="12">
        <v>2023</v>
      </c>
      <c r="E610" t="s">
        <v>419</v>
      </c>
      <c r="F610">
        <v>652151</v>
      </c>
      <c r="G610" t="s">
        <v>233</v>
      </c>
      <c r="H610" s="15">
        <v>3</v>
      </c>
      <c r="I610" s="15">
        <v>4</v>
      </c>
      <c r="J610" t="s">
        <v>2</v>
      </c>
      <c r="K610" t="s">
        <v>10</v>
      </c>
      <c r="L610" s="6">
        <v>39</v>
      </c>
      <c r="M610" s="6">
        <v>104</v>
      </c>
      <c r="N610" s="6">
        <v>337</v>
      </c>
      <c r="O610" s="1">
        <v>11914.996499999999</v>
      </c>
      <c r="P610" s="1">
        <v>13371</v>
      </c>
      <c r="Q610" s="1">
        <v>1409.4</v>
      </c>
      <c r="R610" s="38">
        <f t="shared" ref="R610:R673" si="131">O610/L610</f>
        <v>305.51273076923076</v>
      </c>
      <c r="S610" s="39">
        <f t="shared" ref="S610:S673" si="132">M610/L610</f>
        <v>2.6666666666666665</v>
      </c>
      <c r="T610" s="39">
        <f t="shared" ref="T610:T673" si="133">N610/M610</f>
        <v>3.2403846153846154</v>
      </c>
      <c r="U610" s="38">
        <f t="shared" ref="U610:U673" si="134">O610-P610</f>
        <v>-1456.0035000000007</v>
      </c>
      <c r="V610" s="40">
        <f t="shared" ref="V610:V673" si="135">U610/O610</f>
        <v>-0.12219923858139621</v>
      </c>
      <c r="W610" s="38">
        <f t="shared" ref="W610:W673" si="136">O610-P610-Q610</f>
        <v>-2865.4035000000008</v>
      </c>
      <c r="X610" s="40">
        <f t="shared" ref="X610:X673" si="137">W610/O610</f>
        <v>-0.24048714575786917</v>
      </c>
      <c r="Y610" s="18">
        <f t="shared" ref="Y610:Y673" si="138">RANK(O610,O:O)</f>
        <v>487</v>
      </c>
      <c r="Z610" s="18">
        <f t="shared" ref="Z610:Z673" si="139">RANK(U610,U:U)</f>
        <v>985</v>
      </c>
      <c r="AA610" s="18">
        <f t="shared" ref="AA610:AA673" si="140">RANK(W610,W:W)</f>
        <v>978</v>
      </c>
    </row>
    <row r="611" spans="1:27" x14ac:dyDescent="0.25">
      <c r="A611" s="18" t="str">
        <f t="shared" si="128"/>
        <v>Claudia Schwartz</v>
      </c>
      <c r="B611" s="18">
        <f t="shared" si="129"/>
        <v>9</v>
      </c>
      <c r="C611" s="18" t="str">
        <f t="shared" si="130"/>
        <v>2023Claudia Schwartz9</v>
      </c>
      <c r="D611" s="12">
        <v>2023</v>
      </c>
      <c r="E611" t="s">
        <v>419</v>
      </c>
      <c r="F611">
        <v>484340</v>
      </c>
      <c r="G611" t="s">
        <v>126</v>
      </c>
      <c r="H611" s="15">
        <v>3</v>
      </c>
      <c r="I611" s="15">
        <v>3</v>
      </c>
      <c r="J611" t="s">
        <v>9</v>
      </c>
      <c r="K611" t="s">
        <v>10</v>
      </c>
      <c r="L611" s="6">
        <v>31</v>
      </c>
      <c r="M611" s="6">
        <v>71</v>
      </c>
      <c r="N611" s="6">
        <v>268</v>
      </c>
      <c r="O611" s="1">
        <v>11664.255999999999</v>
      </c>
      <c r="P611" s="1">
        <v>8594.25</v>
      </c>
      <c r="Q611" s="1">
        <v>1107</v>
      </c>
      <c r="R611" s="38">
        <f t="shared" si="131"/>
        <v>376.26632258064512</v>
      </c>
      <c r="S611" s="39">
        <f t="shared" si="132"/>
        <v>2.2903225806451615</v>
      </c>
      <c r="T611" s="39">
        <f t="shared" si="133"/>
        <v>3.7746478873239435</v>
      </c>
      <c r="U611" s="38">
        <f t="shared" si="134"/>
        <v>3070.0059999999994</v>
      </c>
      <c r="V611" s="40">
        <f t="shared" si="135"/>
        <v>0.26319775560481523</v>
      </c>
      <c r="W611" s="38">
        <f t="shared" si="136"/>
        <v>1963.0059999999994</v>
      </c>
      <c r="X611" s="40">
        <f t="shared" si="137"/>
        <v>0.16829243116749149</v>
      </c>
      <c r="Y611" s="18">
        <f t="shared" si="138"/>
        <v>491</v>
      </c>
      <c r="Z611" s="18">
        <f t="shared" si="139"/>
        <v>428</v>
      </c>
      <c r="AA611" s="18">
        <f t="shared" si="140"/>
        <v>360</v>
      </c>
    </row>
    <row r="612" spans="1:27" x14ac:dyDescent="0.25">
      <c r="A612" s="18" t="str">
        <f t="shared" si="128"/>
        <v>Claudia Schwartz</v>
      </c>
      <c r="B612" s="18">
        <f t="shared" si="129"/>
        <v>10</v>
      </c>
      <c r="C612" s="18" t="str">
        <f t="shared" si="130"/>
        <v>2023Claudia Schwartz10</v>
      </c>
      <c r="D612" s="12">
        <v>2023</v>
      </c>
      <c r="E612" t="s">
        <v>419</v>
      </c>
      <c r="F612">
        <v>469339</v>
      </c>
      <c r="G612" t="s">
        <v>123</v>
      </c>
      <c r="H612" s="15">
        <v>3</v>
      </c>
      <c r="I612" s="15">
        <v>3</v>
      </c>
      <c r="J612" t="s">
        <v>2</v>
      </c>
      <c r="K612" t="s">
        <v>10</v>
      </c>
      <c r="L612" s="6">
        <v>25</v>
      </c>
      <c r="M612" s="6">
        <v>69</v>
      </c>
      <c r="N612" s="6">
        <v>228</v>
      </c>
      <c r="O612" s="1">
        <v>11119.776</v>
      </c>
      <c r="P612" s="1">
        <v>8044.25</v>
      </c>
      <c r="Q612" s="1">
        <v>906.6</v>
      </c>
      <c r="R612" s="38">
        <f t="shared" si="131"/>
        <v>444.79104000000001</v>
      </c>
      <c r="S612" s="39">
        <f t="shared" si="132"/>
        <v>2.76</v>
      </c>
      <c r="T612" s="39">
        <f t="shared" si="133"/>
        <v>3.3043478260869565</v>
      </c>
      <c r="U612" s="38">
        <f t="shared" si="134"/>
        <v>3075.5259999999998</v>
      </c>
      <c r="V612" s="40">
        <f t="shared" si="135"/>
        <v>0.27658165056562289</v>
      </c>
      <c r="W612" s="38">
        <f t="shared" si="136"/>
        <v>2168.9259999999999</v>
      </c>
      <c r="X612" s="40">
        <f t="shared" si="137"/>
        <v>0.1950512312478237</v>
      </c>
      <c r="Y612" s="18">
        <f t="shared" si="138"/>
        <v>505</v>
      </c>
      <c r="Z612" s="18">
        <f t="shared" si="139"/>
        <v>426</v>
      </c>
      <c r="AA612" s="18">
        <f t="shared" si="140"/>
        <v>339</v>
      </c>
    </row>
    <row r="613" spans="1:27" x14ac:dyDescent="0.25">
      <c r="A613" s="18" t="str">
        <f t="shared" si="128"/>
        <v>Claudia Schwartz</v>
      </c>
      <c r="B613" s="18">
        <f t="shared" si="129"/>
        <v>11</v>
      </c>
      <c r="C613" s="18" t="str">
        <f t="shared" si="130"/>
        <v>2023Claudia Schwartz11</v>
      </c>
      <c r="D613" s="12">
        <v>2023</v>
      </c>
      <c r="E613" t="s">
        <v>419</v>
      </c>
      <c r="F613">
        <v>589473</v>
      </c>
      <c r="G613" t="s">
        <v>155</v>
      </c>
      <c r="H613" s="15">
        <v>3</v>
      </c>
      <c r="I613" s="15">
        <v>3</v>
      </c>
      <c r="J613" t="s">
        <v>9</v>
      </c>
      <c r="K613" t="s">
        <v>10</v>
      </c>
      <c r="L613" s="6">
        <v>31</v>
      </c>
      <c r="M613" s="6">
        <v>70</v>
      </c>
      <c r="N613" s="6">
        <v>208</v>
      </c>
      <c r="O613" s="1">
        <v>11006.335999999999</v>
      </c>
      <c r="P613" s="1">
        <v>8182</v>
      </c>
      <c r="Q613" s="1">
        <v>1106.4000000000001</v>
      </c>
      <c r="R613" s="38">
        <f t="shared" si="131"/>
        <v>355.04309677419354</v>
      </c>
      <c r="S613" s="39">
        <f t="shared" si="132"/>
        <v>2.2580645161290325</v>
      </c>
      <c r="T613" s="39">
        <f t="shared" si="133"/>
        <v>2.9714285714285715</v>
      </c>
      <c r="U613" s="38">
        <f t="shared" si="134"/>
        <v>2824.3359999999993</v>
      </c>
      <c r="V613" s="40">
        <f t="shared" si="135"/>
        <v>0.25661001081558837</v>
      </c>
      <c r="W613" s="38">
        <f t="shared" si="136"/>
        <v>1717.9359999999992</v>
      </c>
      <c r="X613" s="40">
        <f t="shared" si="137"/>
        <v>0.15608609440962001</v>
      </c>
      <c r="Y613" s="18">
        <f t="shared" si="138"/>
        <v>507</v>
      </c>
      <c r="Z613" s="18">
        <f t="shared" si="139"/>
        <v>462</v>
      </c>
      <c r="AA613" s="18">
        <f t="shared" si="140"/>
        <v>376</v>
      </c>
    </row>
    <row r="614" spans="1:27" x14ac:dyDescent="0.25">
      <c r="A614" s="18" t="str">
        <f t="shared" si="128"/>
        <v>Claudia Schwartz</v>
      </c>
      <c r="B614" s="18">
        <f t="shared" si="129"/>
        <v>12</v>
      </c>
      <c r="C614" s="18" t="str">
        <f t="shared" si="130"/>
        <v>2023Claudia Schwartz12</v>
      </c>
      <c r="D614" s="12">
        <v>2023</v>
      </c>
      <c r="E614" t="s">
        <v>419</v>
      </c>
      <c r="F614">
        <v>917647</v>
      </c>
      <c r="G614" t="s">
        <v>337</v>
      </c>
      <c r="H614" s="15">
        <v>3</v>
      </c>
      <c r="I614" s="15">
        <v>3</v>
      </c>
      <c r="J614" t="s">
        <v>9</v>
      </c>
      <c r="K614" t="s">
        <v>10</v>
      </c>
      <c r="L614" s="6">
        <v>35</v>
      </c>
      <c r="M614" s="6">
        <v>85</v>
      </c>
      <c r="N614" s="6">
        <v>220</v>
      </c>
      <c r="O614" s="1">
        <v>10835.04</v>
      </c>
      <c r="P614" s="1">
        <v>8371.25</v>
      </c>
      <c r="Q614" s="1">
        <v>1256.4000000000001</v>
      </c>
      <c r="R614" s="38">
        <f t="shared" si="131"/>
        <v>309.57257142857145</v>
      </c>
      <c r="S614" s="39">
        <f t="shared" si="132"/>
        <v>2.4285714285714284</v>
      </c>
      <c r="T614" s="39">
        <f t="shared" si="133"/>
        <v>2.5882352941176472</v>
      </c>
      <c r="U614" s="38">
        <f t="shared" si="134"/>
        <v>2463.7900000000009</v>
      </c>
      <c r="V614" s="40">
        <f t="shared" si="135"/>
        <v>0.22739094641090393</v>
      </c>
      <c r="W614" s="38">
        <f t="shared" si="136"/>
        <v>1207.3900000000008</v>
      </c>
      <c r="X614" s="40">
        <f t="shared" si="137"/>
        <v>0.1114338295013217</v>
      </c>
      <c r="Y614" s="18">
        <f t="shared" si="138"/>
        <v>511</v>
      </c>
      <c r="Z614" s="18">
        <f t="shared" si="139"/>
        <v>490</v>
      </c>
      <c r="AA614" s="18">
        <f t="shared" si="140"/>
        <v>456</v>
      </c>
    </row>
    <row r="615" spans="1:27" x14ac:dyDescent="0.25">
      <c r="A615" s="18" t="str">
        <f t="shared" si="128"/>
        <v>Claudia Schwartz</v>
      </c>
      <c r="B615" s="18">
        <f t="shared" si="129"/>
        <v>13</v>
      </c>
      <c r="C615" s="18" t="str">
        <f t="shared" si="130"/>
        <v>2023Claudia Schwartz13</v>
      </c>
      <c r="D615" s="12">
        <v>2023</v>
      </c>
      <c r="E615" t="s">
        <v>419</v>
      </c>
      <c r="F615">
        <v>665540</v>
      </c>
      <c r="G615" t="s">
        <v>183</v>
      </c>
      <c r="H615" s="15">
        <v>3</v>
      </c>
      <c r="I615" s="15">
        <v>3</v>
      </c>
      <c r="J615" t="s">
        <v>9</v>
      </c>
      <c r="K615" t="s">
        <v>10</v>
      </c>
      <c r="L615" s="6">
        <v>46</v>
      </c>
      <c r="M615" s="6">
        <v>73</v>
      </c>
      <c r="N615" s="6">
        <v>199</v>
      </c>
      <c r="O615" s="1">
        <v>9866.4079999999994</v>
      </c>
      <c r="P615" s="1">
        <v>7208</v>
      </c>
      <c r="Q615" s="1">
        <v>1605.6</v>
      </c>
      <c r="R615" s="38">
        <f t="shared" si="131"/>
        <v>214.48713043478259</v>
      </c>
      <c r="S615" s="39">
        <f t="shared" si="132"/>
        <v>1.5869565217391304</v>
      </c>
      <c r="T615" s="39">
        <f t="shared" si="133"/>
        <v>2.7260273972602738</v>
      </c>
      <c r="U615" s="38">
        <f t="shared" si="134"/>
        <v>2658.4079999999994</v>
      </c>
      <c r="V615" s="40">
        <f t="shared" si="135"/>
        <v>0.2694403069485875</v>
      </c>
      <c r="W615" s="38">
        <f t="shared" si="136"/>
        <v>1052.8079999999995</v>
      </c>
      <c r="X615" s="40">
        <f t="shared" si="137"/>
        <v>0.10670631094923295</v>
      </c>
      <c r="Y615" s="18">
        <f t="shared" si="138"/>
        <v>537</v>
      </c>
      <c r="Z615" s="18">
        <f t="shared" si="139"/>
        <v>474</v>
      </c>
      <c r="AA615" s="18">
        <f t="shared" si="140"/>
        <v>489</v>
      </c>
    </row>
    <row r="616" spans="1:27" x14ac:dyDescent="0.25">
      <c r="A616" s="18" t="str">
        <f t="shared" si="128"/>
        <v>Claudia Schwartz</v>
      </c>
      <c r="B616" s="18">
        <f t="shared" si="129"/>
        <v>14</v>
      </c>
      <c r="C616" s="18" t="str">
        <f t="shared" si="130"/>
        <v>2023Claudia Schwartz14</v>
      </c>
      <c r="D616" s="12">
        <v>2023</v>
      </c>
      <c r="E616" t="s">
        <v>419</v>
      </c>
      <c r="F616">
        <v>136833</v>
      </c>
      <c r="G616" t="s">
        <v>21</v>
      </c>
      <c r="H616" s="15">
        <v>3</v>
      </c>
      <c r="I616" s="15">
        <v>3</v>
      </c>
      <c r="J616" t="s">
        <v>9</v>
      </c>
      <c r="K616" t="s">
        <v>10</v>
      </c>
      <c r="L616" s="6">
        <v>44</v>
      </c>
      <c r="M616" s="6">
        <v>80</v>
      </c>
      <c r="N616" s="6">
        <v>213</v>
      </c>
      <c r="O616" s="1">
        <v>9254.2960000000003</v>
      </c>
      <c r="P616" s="1">
        <v>7014.75</v>
      </c>
      <c r="Q616" s="1">
        <v>1548</v>
      </c>
      <c r="R616" s="38">
        <f t="shared" si="131"/>
        <v>210.3249090909091</v>
      </c>
      <c r="S616" s="39">
        <f t="shared" si="132"/>
        <v>1.8181818181818181</v>
      </c>
      <c r="T616" s="39">
        <f t="shared" si="133"/>
        <v>2.6625000000000001</v>
      </c>
      <c r="U616" s="38">
        <f t="shared" si="134"/>
        <v>2239.5460000000003</v>
      </c>
      <c r="V616" s="40">
        <f t="shared" si="135"/>
        <v>0.24200068811285053</v>
      </c>
      <c r="W616" s="38">
        <f t="shared" si="136"/>
        <v>691.54600000000028</v>
      </c>
      <c r="X616" s="40">
        <f t="shared" si="137"/>
        <v>7.4727024076169629E-2</v>
      </c>
      <c r="Y616" s="18">
        <f t="shared" si="138"/>
        <v>562</v>
      </c>
      <c r="Z616" s="18">
        <f t="shared" si="139"/>
        <v>528</v>
      </c>
      <c r="AA616" s="18">
        <f t="shared" si="140"/>
        <v>566</v>
      </c>
    </row>
    <row r="617" spans="1:27" x14ac:dyDescent="0.25">
      <c r="A617" s="18" t="str">
        <f t="shared" si="128"/>
        <v>Claudia Schwartz</v>
      </c>
      <c r="B617" s="18">
        <f t="shared" si="129"/>
        <v>15</v>
      </c>
      <c r="C617" s="18" t="str">
        <f t="shared" si="130"/>
        <v>2023Claudia Schwartz15</v>
      </c>
      <c r="D617" s="12">
        <v>2023</v>
      </c>
      <c r="E617" t="s">
        <v>419</v>
      </c>
      <c r="F617">
        <v>419039</v>
      </c>
      <c r="G617" t="s">
        <v>106</v>
      </c>
      <c r="H617" s="15">
        <v>3</v>
      </c>
      <c r="I617" s="15">
        <v>3</v>
      </c>
      <c r="J617" t="s">
        <v>9</v>
      </c>
      <c r="K617" t="s">
        <v>10</v>
      </c>
      <c r="L617" s="6">
        <v>29</v>
      </c>
      <c r="M617" s="6">
        <v>65</v>
      </c>
      <c r="N617" s="6">
        <v>155</v>
      </c>
      <c r="O617" s="1">
        <v>8786.76</v>
      </c>
      <c r="P617" s="1">
        <v>6590.5</v>
      </c>
      <c r="Q617" s="1">
        <v>1035</v>
      </c>
      <c r="R617" s="38">
        <f t="shared" si="131"/>
        <v>302.99172413793104</v>
      </c>
      <c r="S617" s="39">
        <f t="shared" si="132"/>
        <v>2.2413793103448274</v>
      </c>
      <c r="T617" s="39">
        <f t="shared" si="133"/>
        <v>2.3846153846153846</v>
      </c>
      <c r="U617" s="38">
        <f t="shared" si="134"/>
        <v>2196.2600000000002</v>
      </c>
      <c r="V617" s="40">
        <f t="shared" si="135"/>
        <v>0.24995106273529721</v>
      </c>
      <c r="W617" s="38">
        <f t="shared" si="136"/>
        <v>1161.2600000000002</v>
      </c>
      <c r="X617" s="40">
        <f t="shared" si="137"/>
        <v>0.13216020467157408</v>
      </c>
      <c r="Y617" s="18">
        <f t="shared" si="138"/>
        <v>586</v>
      </c>
      <c r="Z617" s="18">
        <f t="shared" si="139"/>
        <v>535</v>
      </c>
      <c r="AA617" s="18">
        <f t="shared" si="140"/>
        <v>467</v>
      </c>
    </row>
    <row r="618" spans="1:27" x14ac:dyDescent="0.25">
      <c r="A618" s="18" t="str">
        <f t="shared" si="128"/>
        <v>Claudia Schwartz</v>
      </c>
      <c r="B618" s="18">
        <f t="shared" si="129"/>
        <v>16</v>
      </c>
      <c r="C618" s="18" t="str">
        <f t="shared" si="130"/>
        <v>2023Claudia Schwartz16</v>
      </c>
      <c r="D618" s="12">
        <v>2023</v>
      </c>
      <c r="E618" t="s">
        <v>419</v>
      </c>
      <c r="F618">
        <v>952514</v>
      </c>
      <c r="G618" t="s">
        <v>263</v>
      </c>
      <c r="H618" s="15">
        <v>3</v>
      </c>
      <c r="I618" s="15">
        <v>3</v>
      </c>
      <c r="J618" t="s">
        <v>9</v>
      </c>
      <c r="K618" t="s">
        <v>10</v>
      </c>
      <c r="L618" s="6">
        <v>41</v>
      </c>
      <c r="M618" s="6">
        <v>50</v>
      </c>
      <c r="N618" s="6">
        <v>157</v>
      </c>
      <c r="O618" s="1">
        <v>8641.9439999999995</v>
      </c>
      <c r="P618" s="1">
        <v>6832.5</v>
      </c>
      <c r="Q618" s="1">
        <v>1413</v>
      </c>
      <c r="R618" s="38">
        <f t="shared" si="131"/>
        <v>210.77912195121951</v>
      </c>
      <c r="S618" s="39">
        <f t="shared" si="132"/>
        <v>1.2195121951219512</v>
      </c>
      <c r="T618" s="39">
        <f t="shared" si="133"/>
        <v>3.14</v>
      </c>
      <c r="U618" s="38">
        <f t="shared" si="134"/>
        <v>1809.4439999999995</v>
      </c>
      <c r="V618" s="40">
        <f t="shared" si="135"/>
        <v>0.20937927855121483</v>
      </c>
      <c r="W618" s="38">
        <f t="shared" si="136"/>
        <v>396.44399999999951</v>
      </c>
      <c r="X618" s="40">
        <f t="shared" si="137"/>
        <v>4.5874400482113692E-2</v>
      </c>
      <c r="Y618" s="18">
        <f t="shared" si="138"/>
        <v>593</v>
      </c>
      <c r="Z618" s="18">
        <f t="shared" si="139"/>
        <v>584</v>
      </c>
      <c r="AA618" s="18">
        <f t="shared" si="140"/>
        <v>655</v>
      </c>
    </row>
    <row r="619" spans="1:27" x14ac:dyDescent="0.25">
      <c r="A619" s="18" t="str">
        <f t="shared" si="128"/>
        <v>Claudia Schwartz</v>
      </c>
      <c r="B619" s="18">
        <f t="shared" si="129"/>
        <v>17</v>
      </c>
      <c r="C619" s="18" t="str">
        <f t="shared" si="130"/>
        <v>2023Claudia Schwartz17</v>
      </c>
      <c r="D619" s="12">
        <v>2023</v>
      </c>
      <c r="E619" t="s">
        <v>419</v>
      </c>
      <c r="F619">
        <v>586197</v>
      </c>
      <c r="G619" t="s">
        <v>154</v>
      </c>
      <c r="H619" s="15">
        <v>3</v>
      </c>
      <c r="I619" s="15">
        <v>3</v>
      </c>
      <c r="J619" t="s">
        <v>9</v>
      </c>
      <c r="K619" t="s">
        <v>10</v>
      </c>
      <c r="L619" s="6">
        <v>35</v>
      </c>
      <c r="M619" s="6">
        <v>53</v>
      </c>
      <c r="N619" s="6">
        <v>143</v>
      </c>
      <c r="O619" s="1">
        <v>8367.65600000001</v>
      </c>
      <c r="P619" s="1">
        <v>6667</v>
      </c>
      <c r="Q619" s="1">
        <v>1218.5999999999999</v>
      </c>
      <c r="R619" s="38">
        <f t="shared" si="131"/>
        <v>239.07588571428599</v>
      </c>
      <c r="S619" s="39">
        <f t="shared" si="132"/>
        <v>1.5142857142857142</v>
      </c>
      <c r="T619" s="39">
        <f t="shared" si="133"/>
        <v>2.6981132075471699</v>
      </c>
      <c r="U619" s="38">
        <f t="shared" si="134"/>
        <v>1700.65600000001</v>
      </c>
      <c r="V619" s="40">
        <f t="shared" si="135"/>
        <v>0.20324162465569903</v>
      </c>
      <c r="W619" s="38">
        <f t="shared" si="136"/>
        <v>482.05600000001004</v>
      </c>
      <c r="X619" s="40">
        <f t="shared" si="137"/>
        <v>5.7609442835605269E-2</v>
      </c>
      <c r="Y619" s="18">
        <f t="shared" si="138"/>
        <v>603</v>
      </c>
      <c r="Z619" s="18">
        <f t="shared" si="139"/>
        <v>600</v>
      </c>
      <c r="AA619" s="18">
        <f t="shared" si="140"/>
        <v>621</v>
      </c>
    </row>
    <row r="620" spans="1:27" x14ac:dyDescent="0.25">
      <c r="A620" s="18" t="str">
        <f t="shared" si="128"/>
        <v>Claudia Schwartz</v>
      </c>
      <c r="B620" s="18">
        <f t="shared" si="129"/>
        <v>18</v>
      </c>
      <c r="C620" s="18" t="str">
        <f t="shared" si="130"/>
        <v>2023Claudia Schwartz18</v>
      </c>
      <c r="D620" s="12">
        <v>2023</v>
      </c>
      <c r="E620" t="s">
        <v>419</v>
      </c>
      <c r="F620">
        <v>113724</v>
      </c>
      <c r="G620" t="s">
        <v>291</v>
      </c>
      <c r="H620" s="15">
        <v>3</v>
      </c>
      <c r="I620" s="15">
        <v>3</v>
      </c>
      <c r="J620" t="s">
        <v>9</v>
      </c>
      <c r="K620" t="s">
        <v>10</v>
      </c>
      <c r="L620" s="6">
        <v>41</v>
      </c>
      <c r="M620" s="6">
        <v>76</v>
      </c>
      <c r="N620" s="6">
        <v>157</v>
      </c>
      <c r="O620" s="1">
        <v>7989.1440000000002</v>
      </c>
      <c r="P620" s="1">
        <v>6091</v>
      </c>
      <c r="Q620" s="1">
        <v>1444.2</v>
      </c>
      <c r="R620" s="38">
        <f t="shared" si="131"/>
        <v>194.85717073170733</v>
      </c>
      <c r="S620" s="39">
        <f t="shared" si="132"/>
        <v>1.8536585365853659</v>
      </c>
      <c r="T620" s="39">
        <f t="shared" si="133"/>
        <v>2.0657894736842106</v>
      </c>
      <c r="U620" s="38">
        <f t="shared" si="134"/>
        <v>1898.1440000000002</v>
      </c>
      <c r="V620" s="40">
        <f t="shared" si="135"/>
        <v>0.23759041018662327</v>
      </c>
      <c r="W620" s="38">
        <f t="shared" si="136"/>
        <v>453.94400000000019</v>
      </c>
      <c r="X620" s="40">
        <f t="shared" si="137"/>
        <v>5.6820104882325334E-2</v>
      </c>
      <c r="Y620" s="18">
        <f t="shared" si="138"/>
        <v>615</v>
      </c>
      <c r="Z620" s="18">
        <f t="shared" si="139"/>
        <v>565</v>
      </c>
      <c r="AA620" s="18">
        <f t="shared" si="140"/>
        <v>633</v>
      </c>
    </row>
    <row r="621" spans="1:27" x14ac:dyDescent="0.25">
      <c r="A621" s="18" t="str">
        <f t="shared" si="128"/>
        <v>Claudia Schwartz</v>
      </c>
      <c r="B621" s="18">
        <f t="shared" si="129"/>
        <v>19</v>
      </c>
      <c r="C621" s="18" t="str">
        <f t="shared" si="130"/>
        <v>2023Claudia Schwartz19</v>
      </c>
      <c r="D621" s="12">
        <v>2023</v>
      </c>
      <c r="E621" t="s">
        <v>419</v>
      </c>
      <c r="F621">
        <v>661754</v>
      </c>
      <c r="G621" t="s">
        <v>182</v>
      </c>
      <c r="H621" s="15">
        <v>3</v>
      </c>
      <c r="I621" s="15">
        <v>3</v>
      </c>
      <c r="J621" t="s">
        <v>9</v>
      </c>
      <c r="K621" t="s">
        <v>10</v>
      </c>
      <c r="L621" s="6">
        <v>36</v>
      </c>
      <c r="M621" s="6">
        <v>59</v>
      </c>
      <c r="N621" s="6">
        <v>176</v>
      </c>
      <c r="O621" s="1">
        <v>7840.192</v>
      </c>
      <c r="P621" s="1">
        <v>5839.5</v>
      </c>
      <c r="Q621" s="1">
        <v>1258.2</v>
      </c>
      <c r="R621" s="38">
        <f t="shared" si="131"/>
        <v>217.78311111111111</v>
      </c>
      <c r="S621" s="39">
        <f t="shared" si="132"/>
        <v>1.6388888888888888</v>
      </c>
      <c r="T621" s="39">
        <f t="shared" si="133"/>
        <v>2.9830508474576272</v>
      </c>
      <c r="U621" s="38">
        <f t="shared" si="134"/>
        <v>2000.692</v>
      </c>
      <c r="V621" s="40">
        <f t="shared" si="135"/>
        <v>0.25518405671697836</v>
      </c>
      <c r="W621" s="38">
        <f t="shared" si="136"/>
        <v>742.49199999999996</v>
      </c>
      <c r="X621" s="40">
        <f t="shared" si="137"/>
        <v>9.4703292980580056E-2</v>
      </c>
      <c r="Y621" s="18">
        <f t="shared" si="138"/>
        <v>620</v>
      </c>
      <c r="Z621" s="18">
        <f t="shared" si="139"/>
        <v>551</v>
      </c>
      <c r="AA621" s="18">
        <f t="shared" si="140"/>
        <v>554</v>
      </c>
    </row>
    <row r="622" spans="1:27" x14ac:dyDescent="0.25">
      <c r="A622" s="18" t="str">
        <f t="shared" si="128"/>
        <v>Claudia Schwartz</v>
      </c>
      <c r="B622" s="18">
        <f t="shared" si="129"/>
        <v>20</v>
      </c>
      <c r="C622" s="18" t="str">
        <f t="shared" si="130"/>
        <v>2023Claudia Schwartz20</v>
      </c>
      <c r="D622" s="12">
        <v>2023</v>
      </c>
      <c r="E622" t="s">
        <v>419</v>
      </c>
      <c r="F622">
        <v>636281</v>
      </c>
      <c r="G622" t="s">
        <v>171</v>
      </c>
      <c r="H622" s="15">
        <v>3</v>
      </c>
      <c r="I622" s="15">
        <v>1</v>
      </c>
      <c r="J622" t="s">
        <v>2</v>
      </c>
      <c r="K622" t="s">
        <v>10</v>
      </c>
      <c r="L622" s="6">
        <v>52</v>
      </c>
      <c r="M622" s="6">
        <v>61</v>
      </c>
      <c r="N622" s="6">
        <v>142</v>
      </c>
      <c r="O622" s="1">
        <v>6541.90600000001</v>
      </c>
      <c r="P622" s="1">
        <v>5522.5</v>
      </c>
      <c r="Q622" s="1">
        <v>1789.2</v>
      </c>
      <c r="R622" s="38">
        <f t="shared" si="131"/>
        <v>125.80588461538481</v>
      </c>
      <c r="S622" s="39">
        <f t="shared" si="132"/>
        <v>1.1730769230769231</v>
      </c>
      <c r="T622" s="39">
        <f t="shared" si="133"/>
        <v>2.3278688524590163</v>
      </c>
      <c r="U622" s="38">
        <f t="shared" si="134"/>
        <v>1019.40600000001</v>
      </c>
      <c r="V622" s="40">
        <f t="shared" si="135"/>
        <v>0.15582706324426068</v>
      </c>
      <c r="W622" s="38">
        <f t="shared" si="136"/>
        <v>-769.79399999999009</v>
      </c>
      <c r="X622" s="40">
        <f t="shared" si="137"/>
        <v>-0.11767121080614563</v>
      </c>
      <c r="Y622" s="18">
        <f t="shared" si="138"/>
        <v>665</v>
      </c>
      <c r="Z622" s="18">
        <f t="shared" si="139"/>
        <v>709</v>
      </c>
      <c r="AA622" s="18">
        <f t="shared" si="140"/>
        <v>954</v>
      </c>
    </row>
    <row r="623" spans="1:27" x14ac:dyDescent="0.25">
      <c r="A623" s="18" t="str">
        <f t="shared" si="128"/>
        <v>Claudia Schwartz</v>
      </c>
      <c r="B623" s="18">
        <f t="shared" si="129"/>
        <v>21</v>
      </c>
      <c r="C623" s="18" t="str">
        <f t="shared" si="130"/>
        <v>2023Claudia Schwartz21</v>
      </c>
      <c r="D623" s="12">
        <v>2023</v>
      </c>
      <c r="E623" t="s">
        <v>419</v>
      </c>
      <c r="F623">
        <v>623122</v>
      </c>
      <c r="G623" t="s">
        <v>167</v>
      </c>
      <c r="H623" s="15">
        <v>3</v>
      </c>
      <c r="I623" s="15">
        <v>3</v>
      </c>
      <c r="J623" t="s">
        <v>9</v>
      </c>
      <c r="K623" t="s">
        <v>10</v>
      </c>
      <c r="L623" s="6">
        <v>10</v>
      </c>
      <c r="M623" s="6">
        <v>30</v>
      </c>
      <c r="N623" s="6">
        <v>74</v>
      </c>
      <c r="O623" s="1">
        <v>3998.6080000000002</v>
      </c>
      <c r="P623" s="1">
        <v>2910.75</v>
      </c>
      <c r="Q623" s="1">
        <v>366</v>
      </c>
      <c r="R623" s="38">
        <f t="shared" si="131"/>
        <v>399.86080000000004</v>
      </c>
      <c r="S623" s="39">
        <f t="shared" si="132"/>
        <v>3</v>
      </c>
      <c r="T623" s="39">
        <f t="shared" si="133"/>
        <v>2.4666666666666668</v>
      </c>
      <c r="U623" s="38">
        <f t="shared" si="134"/>
        <v>1087.8580000000002</v>
      </c>
      <c r="V623" s="40">
        <f t="shared" si="135"/>
        <v>0.27205917659345458</v>
      </c>
      <c r="W623" s="38">
        <f t="shared" si="136"/>
        <v>721.85800000000017</v>
      </c>
      <c r="X623" s="40">
        <f t="shared" si="137"/>
        <v>0.18052732350858103</v>
      </c>
      <c r="Y623" s="18">
        <f t="shared" si="138"/>
        <v>777</v>
      </c>
      <c r="Z623" s="18">
        <f t="shared" si="139"/>
        <v>693</v>
      </c>
      <c r="AA623" s="18">
        <f t="shared" si="140"/>
        <v>561</v>
      </c>
    </row>
    <row r="624" spans="1:27" x14ac:dyDescent="0.25">
      <c r="A624" s="18" t="str">
        <f t="shared" si="128"/>
        <v>Claudia Schwartz</v>
      </c>
      <c r="B624" s="18">
        <f t="shared" si="129"/>
        <v>22</v>
      </c>
      <c r="C624" s="18" t="str">
        <f t="shared" si="130"/>
        <v>2023Claudia Schwartz22</v>
      </c>
      <c r="D624" s="12">
        <v>2023</v>
      </c>
      <c r="E624" t="s">
        <v>419</v>
      </c>
      <c r="F624">
        <v>343812</v>
      </c>
      <c r="G624" t="s">
        <v>84</v>
      </c>
      <c r="H624" s="15">
        <v>3</v>
      </c>
      <c r="I624" s="15">
        <v>3</v>
      </c>
      <c r="J624" t="s">
        <v>9</v>
      </c>
      <c r="K624" t="s">
        <v>10</v>
      </c>
      <c r="L624" s="6">
        <v>16</v>
      </c>
      <c r="M624" s="6">
        <v>32</v>
      </c>
      <c r="N624" s="6">
        <v>77</v>
      </c>
      <c r="O624" s="1">
        <v>3996.1840000000002</v>
      </c>
      <c r="P624" s="1">
        <v>3031.5</v>
      </c>
      <c r="Q624" s="1">
        <v>566.4</v>
      </c>
      <c r="R624" s="38">
        <f t="shared" si="131"/>
        <v>249.76150000000001</v>
      </c>
      <c r="S624" s="39">
        <f t="shared" si="132"/>
        <v>2</v>
      </c>
      <c r="T624" s="39">
        <f t="shared" si="133"/>
        <v>2.40625</v>
      </c>
      <c r="U624" s="38">
        <f t="shared" si="134"/>
        <v>964.6840000000002</v>
      </c>
      <c r="V624" s="40">
        <f t="shared" si="135"/>
        <v>0.2414012968371827</v>
      </c>
      <c r="W624" s="38">
        <f t="shared" si="136"/>
        <v>398.28400000000022</v>
      </c>
      <c r="X624" s="40">
        <f t="shared" si="137"/>
        <v>9.9666081441695434E-2</v>
      </c>
      <c r="Y624" s="18">
        <f t="shared" si="138"/>
        <v>778</v>
      </c>
      <c r="Z624" s="18">
        <f t="shared" si="139"/>
        <v>730</v>
      </c>
      <c r="AA624" s="18">
        <f t="shared" si="140"/>
        <v>653</v>
      </c>
    </row>
    <row r="625" spans="1:27" x14ac:dyDescent="0.25">
      <c r="A625" s="18" t="str">
        <f t="shared" si="128"/>
        <v>Claudia Schwartz</v>
      </c>
      <c r="B625" s="18">
        <f t="shared" si="129"/>
        <v>23</v>
      </c>
      <c r="C625" s="18" t="str">
        <f t="shared" si="130"/>
        <v>2023Claudia Schwartz23</v>
      </c>
      <c r="D625" s="12">
        <v>2023</v>
      </c>
      <c r="E625" t="s">
        <v>419</v>
      </c>
      <c r="F625">
        <v>400575</v>
      </c>
      <c r="G625" t="s">
        <v>102</v>
      </c>
      <c r="H625" s="15">
        <v>3</v>
      </c>
      <c r="I625" s="15">
        <v>3</v>
      </c>
      <c r="J625" t="s">
        <v>2</v>
      </c>
      <c r="K625" t="s">
        <v>10</v>
      </c>
      <c r="L625" s="6">
        <v>16</v>
      </c>
      <c r="M625" s="6">
        <v>35</v>
      </c>
      <c r="N625" s="6">
        <v>97</v>
      </c>
      <c r="O625" s="1">
        <v>3384</v>
      </c>
      <c r="P625" s="1">
        <v>2820</v>
      </c>
      <c r="Q625" s="1">
        <v>569.4</v>
      </c>
      <c r="R625" s="38">
        <f t="shared" si="131"/>
        <v>211.5</v>
      </c>
      <c r="S625" s="39">
        <f t="shared" si="132"/>
        <v>2.1875</v>
      </c>
      <c r="T625" s="39">
        <f t="shared" si="133"/>
        <v>2.7714285714285714</v>
      </c>
      <c r="U625" s="38">
        <f t="shared" si="134"/>
        <v>564</v>
      </c>
      <c r="V625" s="40">
        <f t="shared" si="135"/>
        <v>0.16666666666666666</v>
      </c>
      <c r="W625" s="38">
        <f t="shared" si="136"/>
        <v>-5.3999999999999773</v>
      </c>
      <c r="X625" s="40">
        <f t="shared" si="137"/>
        <v>-1.595744680851057E-3</v>
      </c>
      <c r="Y625" s="18">
        <f t="shared" si="138"/>
        <v>812</v>
      </c>
      <c r="Z625" s="18">
        <f t="shared" si="139"/>
        <v>837</v>
      </c>
      <c r="AA625" s="18">
        <f t="shared" si="140"/>
        <v>809</v>
      </c>
    </row>
    <row r="626" spans="1:27" x14ac:dyDescent="0.25">
      <c r="A626" s="18" t="str">
        <f t="shared" si="128"/>
        <v>Claudia Schwartz</v>
      </c>
      <c r="B626" s="18">
        <f t="shared" si="129"/>
        <v>24</v>
      </c>
      <c r="C626" s="18" t="str">
        <f t="shared" si="130"/>
        <v>2023Claudia Schwartz24</v>
      </c>
      <c r="D626" s="12">
        <v>2023</v>
      </c>
      <c r="E626" t="s">
        <v>419</v>
      </c>
      <c r="F626">
        <v>235971</v>
      </c>
      <c r="G626" t="s">
        <v>65</v>
      </c>
      <c r="H626" s="15">
        <v>3</v>
      </c>
      <c r="I626" s="15">
        <v>3</v>
      </c>
      <c r="J626" t="s">
        <v>9</v>
      </c>
      <c r="K626" t="s">
        <v>10</v>
      </c>
      <c r="L626" s="6">
        <v>21</v>
      </c>
      <c r="M626" s="6">
        <v>33</v>
      </c>
      <c r="N626" s="6">
        <v>69</v>
      </c>
      <c r="O626" s="1">
        <v>3029.848</v>
      </c>
      <c r="P626" s="1">
        <v>2229.25</v>
      </c>
      <c r="Q626" s="1">
        <v>732.6</v>
      </c>
      <c r="R626" s="38">
        <f t="shared" si="131"/>
        <v>144.2784761904762</v>
      </c>
      <c r="S626" s="39">
        <f t="shared" si="132"/>
        <v>1.5714285714285714</v>
      </c>
      <c r="T626" s="39">
        <f t="shared" si="133"/>
        <v>2.0909090909090908</v>
      </c>
      <c r="U626" s="38">
        <f t="shared" si="134"/>
        <v>800.59799999999996</v>
      </c>
      <c r="V626" s="40">
        <f t="shared" si="135"/>
        <v>0.26423701783059744</v>
      </c>
      <c r="W626" s="38">
        <f t="shared" si="136"/>
        <v>67.997999999999934</v>
      </c>
      <c r="X626" s="40">
        <f t="shared" si="137"/>
        <v>2.244270999733318E-2</v>
      </c>
      <c r="Y626" s="18">
        <f t="shared" si="138"/>
        <v>833</v>
      </c>
      <c r="Z626" s="18">
        <f t="shared" si="139"/>
        <v>772</v>
      </c>
      <c r="AA626" s="18">
        <f t="shared" si="140"/>
        <v>777</v>
      </c>
    </row>
    <row r="627" spans="1:27" x14ac:dyDescent="0.25">
      <c r="A627" s="18" t="str">
        <f t="shared" si="128"/>
        <v>Claudia Schwartz</v>
      </c>
      <c r="B627" s="18">
        <f t="shared" si="129"/>
        <v>25</v>
      </c>
      <c r="C627" s="18" t="str">
        <f t="shared" si="130"/>
        <v>2023Claudia Schwartz25</v>
      </c>
      <c r="D627" s="12">
        <v>2023</v>
      </c>
      <c r="E627" t="s">
        <v>419</v>
      </c>
      <c r="F627">
        <v>828176</v>
      </c>
      <c r="G627" t="s">
        <v>231</v>
      </c>
      <c r="H627" s="15">
        <v>3</v>
      </c>
      <c r="I627" s="15">
        <v>3</v>
      </c>
      <c r="J627" t="s">
        <v>9</v>
      </c>
      <c r="K627" t="s">
        <v>10</v>
      </c>
      <c r="L627" s="6">
        <v>12</v>
      </c>
      <c r="M627" s="6">
        <v>21</v>
      </c>
      <c r="N627" s="6">
        <v>47</v>
      </c>
      <c r="O627" s="1">
        <v>2109.2240000000002</v>
      </c>
      <c r="P627" s="1">
        <v>1674.25</v>
      </c>
      <c r="Q627" s="1">
        <v>421.2</v>
      </c>
      <c r="R627" s="38">
        <f t="shared" si="131"/>
        <v>175.76866666666669</v>
      </c>
      <c r="S627" s="39">
        <f t="shared" si="132"/>
        <v>1.75</v>
      </c>
      <c r="T627" s="39">
        <f t="shared" si="133"/>
        <v>2.2380952380952381</v>
      </c>
      <c r="U627" s="38">
        <f t="shared" si="134"/>
        <v>434.97400000000016</v>
      </c>
      <c r="V627" s="40">
        <f t="shared" si="135"/>
        <v>0.20622465892669536</v>
      </c>
      <c r="W627" s="38">
        <f t="shared" si="136"/>
        <v>13.774000000000171</v>
      </c>
      <c r="X627" s="40">
        <f t="shared" si="137"/>
        <v>6.5303637735964369E-3</v>
      </c>
      <c r="Y627" s="18">
        <f t="shared" si="138"/>
        <v>879</v>
      </c>
      <c r="Z627" s="18">
        <f t="shared" si="139"/>
        <v>868</v>
      </c>
      <c r="AA627" s="18">
        <f t="shared" si="140"/>
        <v>801</v>
      </c>
    </row>
    <row r="628" spans="1:27" x14ac:dyDescent="0.25">
      <c r="A628" s="18" t="str">
        <f t="shared" si="128"/>
        <v>Claudia Schwartz</v>
      </c>
      <c r="B628" s="18">
        <f t="shared" si="129"/>
        <v>26</v>
      </c>
      <c r="C628" s="18" t="str">
        <f t="shared" si="130"/>
        <v>2023Claudia Schwartz26</v>
      </c>
      <c r="D628" s="12">
        <v>2023</v>
      </c>
      <c r="E628" t="s">
        <v>419</v>
      </c>
      <c r="F628">
        <v>960888</v>
      </c>
      <c r="G628" t="s">
        <v>331</v>
      </c>
      <c r="H628" s="15">
        <v>3</v>
      </c>
      <c r="I628" s="15">
        <v>3</v>
      </c>
      <c r="J628" t="s">
        <v>9</v>
      </c>
      <c r="K628" t="s">
        <v>10</v>
      </c>
      <c r="L628" s="6">
        <v>6</v>
      </c>
      <c r="M628" s="6">
        <v>18</v>
      </c>
      <c r="N628" s="6">
        <v>38</v>
      </c>
      <c r="O628" s="1">
        <v>2038.896</v>
      </c>
      <c r="P628" s="1">
        <v>1700</v>
      </c>
      <c r="Q628" s="1">
        <v>219.6</v>
      </c>
      <c r="R628" s="38">
        <f t="shared" si="131"/>
        <v>339.81599999999997</v>
      </c>
      <c r="S628" s="39">
        <f t="shared" si="132"/>
        <v>3</v>
      </c>
      <c r="T628" s="39">
        <f t="shared" si="133"/>
        <v>2.1111111111111112</v>
      </c>
      <c r="U628" s="38">
        <f t="shared" si="134"/>
        <v>338.89599999999996</v>
      </c>
      <c r="V628" s="40">
        <f t="shared" si="135"/>
        <v>0.16621544208238181</v>
      </c>
      <c r="W628" s="38">
        <f t="shared" si="136"/>
        <v>119.29599999999996</v>
      </c>
      <c r="X628" s="40">
        <f t="shared" si="137"/>
        <v>5.8510095659611849E-2</v>
      </c>
      <c r="Y628" s="18">
        <f t="shared" si="138"/>
        <v>883</v>
      </c>
      <c r="Z628" s="18">
        <f t="shared" si="139"/>
        <v>896</v>
      </c>
      <c r="AA628" s="18">
        <f t="shared" si="140"/>
        <v>763</v>
      </c>
    </row>
    <row r="629" spans="1:27" x14ac:dyDescent="0.25">
      <c r="A629" s="18" t="str">
        <f t="shared" si="128"/>
        <v>Claudia Schwartz</v>
      </c>
      <c r="B629" s="18">
        <f t="shared" si="129"/>
        <v>27</v>
      </c>
      <c r="C629" s="18" t="str">
        <f t="shared" si="130"/>
        <v>2023Claudia Schwartz27</v>
      </c>
      <c r="D629" s="12">
        <v>2023</v>
      </c>
      <c r="E629" t="s">
        <v>419</v>
      </c>
      <c r="F629">
        <v>685207</v>
      </c>
      <c r="G629" t="s">
        <v>517</v>
      </c>
      <c r="H629" s="15">
        <v>3</v>
      </c>
      <c r="I629" s="15">
        <v>3</v>
      </c>
      <c r="J629" t="s">
        <v>9</v>
      </c>
      <c r="K629" t="s">
        <v>10</v>
      </c>
      <c r="L629" s="6">
        <v>13</v>
      </c>
      <c r="M629" s="6">
        <v>25</v>
      </c>
      <c r="N629" s="6">
        <v>52</v>
      </c>
      <c r="O629" s="1">
        <v>2023.5840000000001</v>
      </c>
      <c r="P629" s="1">
        <v>1672.5</v>
      </c>
      <c r="Q629" s="1">
        <v>459</v>
      </c>
      <c r="R629" s="38">
        <f t="shared" si="131"/>
        <v>155.6603076923077</v>
      </c>
      <c r="S629" s="39">
        <f t="shared" si="132"/>
        <v>1.9230769230769231</v>
      </c>
      <c r="T629" s="39">
        <f t="shared" si="133"/>
        <v>2.08</v>
      </c>
      <c r="U629" s="38">
        <f t="shared" si="134"/>
        <v>351.08400000000006</v>
      </c>
      <c r="V629" s="40">
        <f t="shared" si="135"/>
        <v>0.17349613359267521</v>
      </c>
      <c r="W629" s="38">
        <f t="shared" si="136"/>
        <v>-107.91599999999994</v>
      </c>
      <c r="X629" s="40">
        <f t="shared" si="137"/>
        <v>-5.332914274870721E-2</v>
      </c>
      <c r="Y629" s="18">
        <f t="shared" si="138"/>
        <v>885</v>
      </c>
      <c r="Z629" s="18">
        <f t="shared" si="139"/>
        <v>892</v>
      </c>
      <c r="AA629" s="18">
        <f t="shared" si="140"/>
        <v>864</v>
      </c>
    </row>
    <row r="630" spans="1:27" x14ac:dyDescent="0.25">
      <c r="A630" s="18" t="str">
        <f t="shared" si="128"/>
        <v>Claudia Schwartz</v>
      </c>
      <c r="B630" s="18">
        <f t="shared" si="129"/>
        <v>28</v>
      </c>
      <c r="C630" s="18" t="str">
        <f t="shared" si="130"/>
        <v>2023Claudia Schwartz28</v>
      </c>
      <c r="D630" s="12">
        <v>2023</v>
      </c>
      <c r="E630" t="s">
        <v>419</v>
      </c>
      <c r="F630">
        <v>251781</v>
      </c>
      <c r="G630" t="s">
        <v>357</v>
      </c>
      <c r="H630" s="15">
        <v>3</v>
      </c>
      <c r="I630" s="15">
        <v>3</v>
      </c>
      <c r="J630" t="s">
        <v>9</v>
      </c>
      <c r="K630" t="s">
        <v>10</v>
      </c>
      <c r="L630" s="6">
        <v>29</v>
      </c>
      <c r="M630" s="6">
        <v>29</v>
      </c>
      <c r="N630" s="6">
        <v>38</v>
      </c>
      <c r="O630" s="1">
        <v>1926.096</v>
      </c>
      <c r="P630" s="1">
        <v>1364.75</v>
      </c>
      <c r="Q630" s="1">
        <v>991.80000000000098</v>
      </c>
      <c r="R630" s="38">
        <f t="shared" si="131"/>
        <v>66.417103448275867</v>
      </c>
      <c r="S630" s="39">
        <f t="shared" si="132"/>
        <v>1</v>
      </c>
      <c r="T630" s="39">
        <f t="shared" si="133"/>
        <v>1.3103448275862069</v>
      </c>
      <c r="U630" s="38">
        <f t="shared" si="134"/>
        <v>561.346</v>
      </c>
      <c r="V630" s="40">
        <f t="shared" si="135"/>
        <v>0.29144237878070461</v>
      </c>
      <c r="W630" s="38">
        <f t="shared" si="136"/>
        <v>-430.45400000000097</v>
      </c>
      <c r="X630" s="40">
        <f t="shared" si="137"/>
        <v>-0.2234852260738826</v>
      </c>
      <c r="Y630" s="18">
        <f t="shared" si="138"/>
        <v>895</v>
      </c>
      <c r="Z630" s="18">
        <f t="shared" si="139"/>
        <v>839</v>
      </c>
      <c r="AA630" s="18">
        <f t="shared" si="140"/>
        <v>925</v>
      </c>
    </row>
    <row r="631" spans="1:27" x14ac:dyDescent="0.25">
      <c r="A631" s="18" t="str">
        <f t="shared" si="128"/>
        <v>Claudia Schwartz</v>
      </c>
      <c r="B631" s="18">
        <f t="shared" si="129"/>
        <v>29</v>
      </c>
      <c r="C631" s="18" t="str">
        <f t="shared" si="130"/>
        <v>2023Claudia Schwartz29</v>
      </c>
      <c r="D631" s="12">
        <v>2023</v>
      </c>
      <c r="E631" t="s">
        <v>419</v>
      </c>
      <c r="F631">
        <v>356398</v>
      </c>
      <c r="G631" t="s">
        <v>91</v>
      </c>
      <c r="H631" s="15">
        <v>3</v>
      </c>
      <c r="I631" s="15">
        <v>3</v>
      </c>
      <c r="J631" t="s">
        <v>9</v>
      </c>
      <c r="K631" t="s">
        <v>10</v>
      </c>
      <c r="L631" s="6">
        <v>10</v>
      </c>
      <c r="M631" s="6">
        <v>19</v>
      </c>
      <c r="N631" s="6">
        <v>28</v>
      </c>
      <c r="O631" s="1">
        <v>1851.7760000000001</v>
      </c>
      <c r="P631" s="1">
        <v>1400.25</v>
      </c>
      <c r="Q631" s="1">
        <v>352.8</v>
      </c>
      <c r="R631" s="38">
        <f t="shared" si="131"/>
        <v>185.17760000000001</v>
      </c>
      <c r="S631" s="39">
        <f t="shared" si="132"/>
        <v>1.9</v>
      </c>
      <c r="T631" s="39">
        <f t="shared" si="133"/>
        <v>1.4736842105263157</v>
      </c>
      <c r="U631" s="38">
        <f t="shared" si="134"/>
        <v>451.52600000000007</v>
      </c>
      <c r="V631" s="40">
        <f t="shared" si="135"/>
        <v>0.24383402744176405</v>
      </c>
      <c r="W631" s="38">
        <f t="shared" si="136"/>
        <v>98.726000000000056</v>
      </c>
      <c r="X631" s="40">
        <f t="shared" si="137"/>
        <v>5.331422375060485E-2</v>
      </c>
      <c r="Y631" s="18">
        <f t="shared" si="138"/>
        <v>899</v>
      </c>
      <c r="Z631" s="18">
        <f t="shared" si="139"/>
        <v>863</v>
      </c>
      <c r="AA631" s="18">
        <f t="shared" si="140"/>
        <v>768</v>
      </c>
    </row>
    <row r="632" spans="1:27" x14ac:dyDescent="0.25">
      <c r="A632" s="18" t="str">
        <f t="shared" si="128"/>
        <v>Claudia Schwartz</v>
      </c>
      <c r="B632" s="18">
        <f t="shared" si="129"/>
        <v>30</v>
      </c>
      <c r="C632" s="18" t="str">
        <f t="shared" si="130"/>
        <v>2023Claudia Schwartz30</v>
      </c>
      <c r="D632" s="12">
        <v>2023</v>
      </c>
      <c r="E632" t="s">
        <v>419</v>
      </c>
      <c r="F632">
        <v>114251</v>
      </c>
      <c r="G632" t="s">
        <v>13</v>
      </c>
      <c r="H632" s="15">
        <v>3</v>
      </c>
      <c r="I632" s="15">
        <v>3</v>
      </c>
      <c r="J632" t="s">
        <v>9</v>
      </c>
      <c r="K632" t="s">
        <v>10</v>
      </c>
      <c r="L632" s="6">
        <v>7</v>
      </c>
      <c r="M632" s="6">
        <v>11</v>
      </c>
      <c r="N632" s="6">
        <v>29</v>
      </c>
      <c r="O632" s="1">
        <v>1619.768</v>
      </c>
      <c r="P632" s="1">
        <v>1138</v>
      </c>
      <c r="Q632" s="1">
        <v>244.2</v>
      </c>
      <c r="R632" s="38">
        <f t="shared" si="131"/>
        <v>231.39542857142857</v>
      </c>
      <c r="S632" s="39">
        <f t="shared" si="132"/>
        <v>1.5714285714285714</v>
      </c>
      <c r="T632" s="39">
        <f t="shared" si="133"/>
        <v>2.6363636363636362</v>
      </c>
      <c r="U632" s="38">
        <f t="shared" si="134"/>
        <v>481.76800000000003</v>
      </c>
      <c r="V632" s="40">
        <f t="shared" si="135"/>
        <v>0.2974302492702659</v>
      </c>
      <c r="W632" s="38">
        <f t="shared" si="136"/>
        <v>237.56800000000004</v>
      </c>
      <c r="X632" s="40">
        <f t="shared" si="137"/>
        <v>0.1466679178746586</v>
      </c>
      <c r="Y632" s="18">
        <f t="shared" si="138"/>
        <v>916</v>
      </c>
      <c r="Z632" s="18">
        <f t="shared" si="139"/>
        <v>860</v>
      </c>
      <c r="AA632" s="18">
        <f t="shared" si="140"/>
        <v>710</v>
      </c>
    </row>
    <row r="633" spans="1:27" x14ac:dyDescent="0.25">
      <c r="A633" s="18" t="str">
        <f t="shared" si="128"/>
        <v>Claudia Schwartz</v>
      </c>
      <c r="B633" s="18">
        <f t="shared" si="129"/>
        <v>31</v>
      </c>
      <c r="C633" s="18" t="str">
        <f t="shared" si="130"/>
        <v>2023Claudia Schwartz31</v>
      </c>
      <c r="D633" s="12">
        <v>2023</v>
      </c>
      <c r="E633" t="s">
        <v>419</v>
      </c>
      <c r="F633">
        <v>692546</v>
      </c>
      <c r="G633" t="s">
        <v>186</v>
      </c>
      <c r="H633" s="15">
        <v>3</v>
      </c>
      <c r="I633" s="15">
        <v>3</v>
      </c>
      <c r="J633" t="s">
        <v>9</v>
      </c>
      <c r="K633" t="s">
        <v>10</v>
      </c>
      <c r="L633" s="6">
        <v>6</v>
      </c>
      <c r="M633" s="6">
        <v>6</v>
      </c>
      <c r="N633" s="6">
        <v>15</v>
      </c>
      <c r="O633" s="1">
        <v>815.08</v>
      </c>
      <c r="P633" s="1">
        <v>544.5</v>
      </c>
      <c r="Q633" s="1">
        <v>205.2</v>
      </c>
      <c r="R633" s="38">
        <f t="shared" si="131"/>
        <v>135.84666666666666</v>
      </c>
      <c r="S633" s="39">
        <f t="shared" si="132"/>
        <v>1</v>
      </c>
      <c r="T633" s="39">
        <f t="shared" si="133"/>
        <v>2.5</v>
      </c>
      <c r="U633" s="38">
        <f t="shared" si="134"/>
        <v>270.58000000000004</v>
      </c>
      <c r="V633" s="40">
        <f t="shared" si="135"/>
        <v>0.33196741424154685</v>
      </c>
      <c r="W633" s="38">
        <f t="shared" si="136"/>
        <v>65.380000000000052</v>
      </c>
      <c r="X633" s="40">
        <f t="shared" si="137"/>
        <v>8.0212985228443889E-2</v>
      </c>
      <c r="Y633" s="18">
        <f t="shared" si="138"/>
        <v>958</v>
      </c>
      <c r="Z633" s="18">
        <f t="shared" si="139"/>
        <v>913</v>
      </c>
      <c r="AA633" s="18">
        <f t="shared" si="140"/>
        <v>779</v>
      </c>
    </row>
    <row r="634" spans="1:27" x14ac:dyDescent="0.25">
      <c r="A634" s="18" t="str">
        <f t="shared" si="128"/>
        <v>Claudia Schwartz</v>
      </c>
      <c r="B634" s="18">
        <f t="shared" si="129"/>
        <v>32</v>
      </c>
      <c r="C634" s="18" t="str">
        <f t="shared" si="130"/>
        <v>2023Claudia Schwartz32</v>
      </c>
      <c r="D634" s="12">
        <v>2023</v>
      </c>
      <c r="E634" t="s">
        <v>419</v>
      </c>
      <c r="F634">
        <v>130897</v>
      </c>
      <c r="G634" t="s">
        <v>294</v>
      </c>
      <c r="H634" s="15">
        <v>3</v>
      </c>
      <c r="I634" s="15">
        <v>3</v>
      </c>
      <c r="J634" t="s">
        <v>9</v>
      </c>
      <c r="K634" t="s">
        <v>10</v>
      </c>
      <c r="L634" s="6">
        <v>6</v>
      </c>
      <c r="M634" s="6">
        <v>9</v>
      </c>
      <c r="N634" s="6">
        <v>18</v>
      </c>
      <c r="O634" s="1">
        <v>559.85599999999999</v>
      </c>
      <c r="P634" s="1">
        <v>425.5</v>
      </c>
      <c r="Q634" s="1">
        <v>208.8</v>
      </c>
      <c r="R634" s="38">
        <f t="shared" si="131"/>
        <v>93.309333333333328</v>
      </c>
      <c r="S634" s="39">
        <f t="shared" si="132"/>
        <v>1.5</v>
      </c>
      <c r="T634" s="39">
        <f t="shared" si="133"/>
        <v>2</v>
      </c>
      <c r="U634" s="38">
        <f t="shared" si="134"/>
        <v>134.35599999999999</v>
      </c>
      <c r="V634" s="40">
        <f t="shared" si="135"/>
        <v>0.23998313852133404</v>
      </c>
      <c r="W634" s="38">
        <f t="shared" si="136"/>
        <v>-74.444000000000017</v>
      </c>
      <c r="X634" s="40">
        <f t="shared" si="137"/>
        <v>-0.13296990654739793</v>
      </c>
      <c r="Y634" s="18">
        <f t="shared" si="138"/>
        <v>975</v>
      </c>
      <c r="Z634" s="18">
        <f t="shared" si="139"/>
        <v>942</v>
      </c>
      <c r="AA634" s="18">
        <f t="shared" si="140"/>
        <v>849</v>
      </c>
    </row>
    <row r="635" spans="1:27" x14ac:dyDescent="0.25">
      <c r="A635" s="18" t="str">
        <f t="shared" si="128"/>
        <v>Claudia Schwartz</v>
      </c>
      <c r="B635" s="18">
        <f t="shared" si="129"/>
        <v>33</v>
      </c>
      <c r="C635" s="18" t="str">
        <f t="shared" si="130"/>
        <v>2023Claudia Schwartz33</v>
      </c>
      <c r="D635" s="12">
        <v>2023</v>
      </c>
      <c r="E635" t="s">
        <v>419</v>
      </c>
      <c r="F635">
        <v>465325</v>
      </c>
      <c r="G635" t="s">
        <v>119</v>
      </c>
      <c r="H635" s="15">
        <v>3</v>
      </c>
      <c r="I635" s="15">
        <v>3</v>
      </c>
      <c r="J635" t="s">
        <v>9</v>
      </c>
      <c r="K635" t="s">
        <v>10</v>
      </c>
      <c r="L635" s="6">
        <v>3</v>
      </c>
      <c r="M635" s="6">
        <v>3</v>
      </c>
      <c r="N635" s="6">
        <v>4</v>
      </c>
      <c r="O635" s="1">
        <v>166.36799999999999</v>
      </c>
      <c r="P635" s="1">
        <v>119</v>
      </c>
      <c r="Q635" s="1">
        <v>102.6</v>
      </c>
      <c r="R635" s="38">
        <f t="shared" si="131"/>
        <v>55.455999999999996</v>
      </c>
      <c r="S635" s="39">
        <f t="shared" si="132"/>
        <v>1</v>
      </c>
      <c r="T635" s="39">
        <f t="shared" si="133"/>
        <v>1.3333333333333333</v>
      </c>
      <c r="U635" s="38">
        <f t="shared" si="134"/>
        <v>47.367999999999995</v>
      </c>
      <c r="V635" s="40">
        <f t="shared" si="135"/>
        <v>0.28471821504135408</v>
      </c>
      <c r="W635" s="38">
        <f t="shared" si="136"/>
        <v>-55.231999999999999</v>
      </c>
      <c r="X635" s="40">
        <f t="shared" si="137"/>
        <v>-0.33198692056164647</v>
      </c>
      <c r="Y635" s="18">
        <f t="shared" si="138"/>
        <v>995</v>
      </c>
      <c r="Z635" s="18">
        <f t="shared" si="139"/>
        <v>964</v>
      </c>
      <c r="AA635" s="18">
        <f t="shared" si="140"/>
        <v>840</v>
      </c>
    </row>
    <row r="636" spans="1:27" x14ac:dyDescent="0.25">
      <c r="A636" s="18" t="str">
        <f t="shared" si="128"/>
        <v>Debbie Green</v>
      </c>
      <c r="B636" s="18">
        <f t="shared" si="129"/>
        <v>1</v>
      </c>
      <c r="C636" s="18" t="str">
        <f t="shared" si="130"/>
        <v>2023Debbie Green1</v>
      </c>
      <c r="D636" s="12">
        <v>2023</v>
      </c>
      <c r="E636" t="s">
        <v>422</v>
      </c>
      <c r="F636">
        <v>537905</v>
      </c>
      <c r="G636" t="s">
        <v>109</v>
      </c>
      <c r="H636" s="15">
        <v>4</v>
      </c>
      <c r="I636" s="15">
        <v>4</v>
      </c>
      <c r="J636" t="s">
        <v>2</v>
      </c>
      <c r="K636" t="s">
        <v>6</v>
      </c>
      <c r="L636" s="6">
        <v>243</v>
      </c>
      <c r="M636" s="6">
        <v>948</v>
      </c>
      <c r="N636" s="6">
        <v>5036</v>
      </c>
      <c r="O636" s="1">
        <v>202355.28</v>
      </c>
      <c r="P636" s="1">
        <v>187366</v>
      </c>
      <c r="Q636" s="1">
        <v>7738.5</v>
      </c>
      <c r="R636" s="38">
        <f t="shared" si="131"/>
        <v>832.73777777777775</v>
      </c>
      <c r="S636" s="39">
        <f t="shared" si="132"/>
        <v>3.9012345679012346</v>
      </c>
      <c r="T636" s="39">
        <f t="shared" si="133"/>
        <v>5.3122362869198314</v>
      </c>
      <c r="U636" s="38">
        <f t="shared" si="134"/>
        <v>14989.279999999999</v>
      </c>
      <c r="V636" s="40">
        <f t="shared" si="135"/>
        <v>7.407407407407407E-2</v>
      </c>
      <c r="W636" s="38">
        <f t="shared" si="136"/>
        <v>7250.7799999999988</v>
      </c>
      <c r="X636" s="40">
        <f t="shared" si="137"/>
        <v>3.5831928872822091E-2</v>
      </c>
      <c r="Y636" s="18">
        <f t="shared" si="138"/>
        <v>24</v>
      </c>
      <c r="Z636" s="18">
        <f t="shared" si="139"/>
        <v>79</v>
      </c>
      <c r="AA636" s="18">
        <f t="shared" si="140"/>
        <v>118</v>
      </c>
    </row>
    <row r="637" spans="1:27" x14ac:dyDescent="0.25">
      <c r="A637" s="18" t="str">
        <f t="shared" si="128"/>
        <v>Debbie Green</v>
      </c>
      <c r="B637" s="18">
        <f t="shared" si="129"/>
        <v>2</v>
      </c>
      <c r="C637" s="18" t="str">
        <f t="shared" si="130"/>
        <v>2023Debbie Green2</v>
      </c>
      <c r="D637" s="12">
        <v>2023</v>
      </c>
      <c r="E637" t="s">
        <v>422</v>
      </c>
      <c r="F637">
        <v>167602</v>
      </c>
      <c r="G637" t="s">
        <v>5</v>
      </c>
      <c r="H637" s="15">
        <v>4</v>
      </c>
      <c r="I637" s="15">
        <v>4</v>
      </c>
      <c r="J637" t="s">
        <v>2</v>
      </c>
      <c r="K637" t="s">
        <v>4</v>
      </c>
      <c r="L637" s="6">
        <v>103</v>
      </c>
      <c r="M637" s="6">
        <v>609</v>
      </c>
      <c r="N637" s="6">
        <v>4069</v>
      </c>
      <c r="O637" s="1">
        <v>145547.6722</v>
      </c>
      <c r="P637" s="1">
        <v>147417.25</v>
      </c>
      <c r="Q637" s="1">
        <v>3476.5</v>
      </c>
      <c r="R637" s="38">
        <f t="shared" si="131"/>
        <v>1413.0841961165049</v>
      </c>
      <c r="S637" s="39">
        <f t="shared" si="132"/>
        <v>5.9126213592233006</v>
      </c>
      <c r="T637" s="39">
        <f t="shared" si="133"/>
        <v>6.6814449917898191</v>
      </c>
      <c r="U637" s="38">
        <f t="shared" si="134"/>
        <v>-1869.5777999999991</v>
      </c>
      <c r="V637" s="40">
        <f t="shared" si="135"/>
        <v>-1.2845123331350669E-2</v>
      </c>
      <c r="W637" s="38">
        <f t="shared" si="136"/>
        <v>-5346.0777999999991</v>
      </c>
      <c r="X637" s="40">
        <f t="shared" si="137"/>
        <v>-3.673076813385133E-2</v>
      </c>
      <c r="Y637" s="18">
        <f t="shared" si="138"/>
        <v>58</v>
      </c>
      <c r="Z637" s="18">
        <f t="shared" si="139"/>
        <v>990</v>
      </c>
      <c r="AA637" s="18">
        <f t="shared" si="140"/>
        <v>985</v>
      </c>
    </row>
    <row r="638" spans="1:27" x14ac:dyDescent="0.25">
      <c r="A638" s="18" t="str">
        <f t="shared" si="128"/>
        <v>Debbie Wong</v>
      </c>
      <c r="B638" s="18">
        <f t="shared" si="129"/>
        <v>1</v>
      </c>
      <c r="C638" s="18" t="str">
        <f t="shared" si="130"/>
        <v>2023Debbie Wong1</v>
      </c>
      <c r="D638" s="12">
        <v>2023</v>
      </c>
      <c r="E638" t="s">
        <v>395</v>
      </c>
      <c r="F638">
        <v>583353</v>
      </c>
      <c r="G638" t="s">
        <v>151</v>
      </c>
      <c r="H638" s="15">
        <v>1</v>
      </c>
      <c r="I638" s="15">
        <v>1</v>
      </c>
      <c r="J638" t="s">
        <v>2</v>
      </c>
      <c r="K638" t="s">
        <v>4</v>
      </c>
      <c r="L638" s="6">
        <v>90</v>
      </c>
      <c r="M638" s="6">
        <v>345</v>
      </c>
      <c r="N638" s="6">
        <v>1575</v>
      </c>
      <c r="O638" s="1">
        <v>77472.3</v>
      </c>
      <c r="P638" s="1">
        <v>64560.25</v>
      </c>
      <c r="Q638" s="1">
        <v>3162.9</v>
      </c>
      <c r="R638" s="38">
        <f t="shared" si="131"/>
        <v>860.8033333333334</v>
      </c>
      <c r="S638" s="39">
        <f t="shared" si="132"/>
        <v>3.8333333333333335</v>
      </c>
      <c r="T638" s="39">
        <f t="shared" si="133"/>
        <v>4.5652173913043477</v>
      </c>
      <c r="U638" s="38">
        <f t="shared" si="134"/>
        <v>12912.050000000003</v>
      </c>
      <c r="V638" s="40">
        <f t="shared" si="135"/>
        <v>0.16666666666666669</v>
      </c>
      <c r="W638" s="38">
        <f t="shared" si="136"/>
        <v>9749.1500000000033</v>
      </c>
      <c r="X638" s="40">
        <f t="shared" si="137"/>
        <v>0.12584046168759677</v>
      </c>
      <c r="Y638" s="18">
        <f t="shared" si="138"/>
        <v>137</v>
      </c>
      <c r="Z638" s="18">
        <f t="shared" si="139"/>
        <v>99</v>
      </c>
      <c r="AA638" s="18">
        <f t="shared" si="140"/>
        <v>79</v>
      </c>
    </row>
    <row r="639" spans="1:27" x14ac:dyDescent="0.25">
      <c r="A639" s="18" t="str">
        <f t="shared" si="128"/>
        <v>Debbie Wong</v>
      </c>
      <c r="B639" s="18">
        <f t="shared" si="129"/>
        <v>2</v>
      </c>
      <c r="C639" s="18" t="str">
        <f t="shared" si="130"/>
        <v>2023Debbie Wong2</v>
      </c>
      <c r="D639" s="12">
        <v>2023</v>
      </c>
      <c r="E639" t="s">
        <v>395</v>
      </c>
      <c r="F639">
        <v>884431</v>
      </c>
      <c r="G639" t="s">
        <v>172</v>
      </c>
      <c r="H639" s="15">
        <v>1</v>
      </c>
      <c r="I639" s="15">
        <v>4</v>
      </c>
      <c r="J639" t="s">
        <v>2</v>
      </c>
      <c r="K639" t="s">
        <v>4</v>
      </c>
      <c r="L639" s="6">
        <v>110</v>
      </c>
      <c r="M639" s="6">
        <v>373</v>
      </c>
      <c r="N639" s="6">
        <v>1686</v>
      </c>
      <c r="O639" s="1">
        <v>75811.12</v>
      </c>
      <c r="P639" s="1">
        <v>67688.5</v>
      </c>
      <c r="Q639" s="1">
        <v>3810.95</v>
      </c>
      <c r="R639" s="38">
        <f t="shared" si="131"/>
        <v>689.19200000000001</v>
      </c>
      <c r="S639" s="39">
        <f t="shared" si="132"/>
        <v>3.3909090909090911</v>
      </c>
      <c r="T639" s="39">
        <f t="shared" si="133"/>
        <v>4.520107238605898</v>
      </c>
      <c r="U639" s="38">
        <f t="shared" si="134"/>
        <v>8122.6199999999953</v>
      </c>
      <c r="V639" s="40">
        <f t="shared" si="135"/>
        <v>0.10714285714285708</v>
      </c>
      <c r="W639" s="38">
        <f t="shared" si="136"/>
        <v>4311.6699999999955</v>
      </c>
      <c r="X639" s="40">
        <f t="shared" si="137"/>
        <v>5.6873846475292748E-2</v>
      </c>
      <c r="Y639" s="18">
        <f t="shared" si="138"/>
        <v>143</v>
      </c>
      <c r="Z639" s="18">
        <f t="shared" si="139"/>
        <v>193</v>
      </c>
      <c r="AA639" s="18">
        <f t="shared" si="140"/>
        <v>204</v>
      </c>
    </row>
    <row r="640" spans="1:27" x14ac:dyDescent="0.25">
      <c r="A640" s="18" t="str">
        <f t="shared" si="128"/>
        <v>Debbie Wong</v>
      </c>
      <c r="B640" s="18">
        <f t="shared" si="129"/>
        <v>3</v>
      </c>
      <c r="C640" s="18" t="str">
        <f t="shared" si="130"/>
        <v>2023Debbie Wong3</v>
      </c>
      <c r="D640" s="12">
        <v>2023</v>
      </c>
      <c r="E640" t="s">
        <v>395</v>
      </c>
      <c r="F640">
        <v>298703</v>
      </c>
      <c r="G640" t="s">
        <v>74</v>
      </c>
      <c r="H640" s="15">
        <v>1</v>
      </c>
      <c r="I640" s="15">
        <v>1</v>
      </c>
      <c r="J640" t="s">
        <v>9</v>
      </c>
      <c r="K640" t="s">
        <v>3</v>
      </c>
      <c r="L640" s="6">
        <v>124</v>
      </c>
      <c r="M640" s="6">
        <v>508</v>
      </c>
      <c r="N640" s="6">
        <v>1753</v>
      </c>
      <c r="O640" s="1">
        <v>73042.5</v>
      </c>
      <c r="P640" s="1">
        <v>60868.75</v>
      </c>
      <c r="Q640" s="1">
        <v>4391.25</v>
      </c>
      <c r="R640" s="38">
        <f t="shared" si="131"/>
        <v>589.05241935483866</v>
      </c>
      <c r="S640" s="39">
        <f t="shared" si="132"/>
        <v>4.096774193548387</v>
      </c>
      <c r="T640" s="39">
        <f t="shared" si="133"/>
        <v>3.4507874015748032</v>
      </c>
      <c r="U640" s="38">
        <f t="shared" si="134"/>
        <v>12173.75</v>
      </c>
      <c r="V640" s="40">
        <f t="shared" si="135"/>
        <v>0.16666666666666666</v>
      </c>
      <c r="W640" s="38">
        <f t="shared" si="136"/>
        <v>7782.5</v>
      </c>
      <c r="X640" s="40">
        <f t="shared" si="137"/>
        <v>0.10654755792860321</v>
      </c>
      <c r="Y640" s="18">
        <f t="shared" si="138"/>
        <v>149</v>
      </c>
      <c r="Z640" s="18">
        <f t="shared" si="139"/>
        <v>112</v>
      </c>
      <c r="AA640" s="18">
        <f t="shared" si="140"/>
        <v>105</v>
      </c>
    </row>
    <row r="641" spans="1:27" x14ac:dyDescent="0.25">
      <c r="A641" s="18" t="str">
        <f t="shared" si="128"/>
        <v>Debbie Wong</v>
      </c>
      <c r="B641" s="18">
        <f t="shared" si="129"/>
        <v>4</v>
      </c>
      <c r="C641" s="18" t="str">
        <f t="shared" si="130"/>
        <v>2023Debbie Wong4</v>
      </c>
      <c r="D641" s="12">
        <v>2023</v>
      </c>
      <c r="E641" t="s">
        <v>395</v>
      </c>
      <c r="F641">
        <v>423877</v>
      </c>
      <c r="G641" t="s">
        <v>88</v>
      </c>
      <c r="H641" s="15">
        <v>1</v>
      </c>
      <c r="I641" s="15">
        <v>4</v>
      </c>
      <c r="J641" t="s">
        <v>2</v>
      </c>
      <c r="K641" t="s">
        <v>3</v>
      </c>
      <c r="L641" s="6">
        <v>121</v>
      </c>
      <c r="M641" s="6">
        <v>319</v>
      </c>
      <c r="N641" s="6">
        <v>1397</v>
      </c>
      <c r="O641" s="1">
        <v>65286.3</v>
      </c>
      <c r="P641" s="1">
        <v>54405.25</v>
      </c>
      <c r="Q641" s="1">
        <v>4098.05</v>
      </c>
      <c r="R641" s="38">
        <f t="shared" si="131"/>
        <v>539.55619834710751</v>
      </c>
      <c r="S641" s="39">
        <f t="shared" si="132"/>
        <v>2.6363636363636362</v>
      </c>
      <c r="T641" s="39">
        <f t="shared" si="133"/>
        <v>4.3793103448275863</v>
      </c>
      <c r="U641" s="38">
        <f t="shared" si="134"/>
        <v>10881.050000000003</v>
      </c>
      <c r="V641" s="40">
        <f t="shared" si="135"/>
        <v>0.16666666666666671</v>
      </c>
      <c r="W641" s="38">
        <f t="shared" si="136"/>
        <v>6783.0000000000027</v>
      </c>
      <c r="X641" s="40">
        <f t="shared" si="137"/>
        <v>0.10389622325051355</v>
      </c>
      <c r="Y641" s="18">
        <f t="shared" si="138"/>
        <v>174</v>
      </c>
      <c r="Z641" s="18">
        <f t="shared" si="139"/>
        <v>140</v>
      </c>
      <c r="AA641" s="18">
        <f t="shared" si="140"/>
        <v>126</v>
      </c>
    </row>
    <row r="642" spans="1:27" x14ac:dyDescent="0.25">
      <c r="A642" s="18" t="str">
        <f t="shared" si="128"/>
        <v>Debbie Wong</v>
      </c>
      <c r="B642" s="18">
        <f t="shared" si="129"/>
        <v>5</v>
      </c>
      <c r="C642" s="18" t="str">
        <f t="shared" si="130"/>
        <v>2023Debbie Wong5</v>
      </c>
      <c r="D642" s="12">
        <v>2023</v>
      </c>
      <c r="E642" t="s">
        <v>395</v>
      </c>
      <c r="F642">
        <v>268288</v>
      </c>
      <c r="G642" t="s">
        <v>304</v>
      </c>
      <c r="H642" s="15">
        <v>1</v>
      </c>
      <c r="I642" s="15">
        <v>1</v>
      </c>
      <c r="J642" t="s">
        <v>9</v>
      </c>
      <c r="K642" t="s">
        <v>3</v>
      </c>
      <c r="L642" s="6">
        <v>149</v>
      </c>
      <c r="M642" s="6">
        <v>394</v>
      </c>
      <c r="N642" s="6">
        <v>1171</v>
      </c>
      <c r="O642" s="1">
        <v>47755.8</v>
      </c>
      <c r="P642" s="1">
        <v>39796.5</v>
      </c>
      <c r="Q642" s="1">
        <v>5050.2</v>
      </c>
      <c r="R642" s="38">
        <f t="shared" si="131"/>
        <v>320.5087248322148</v>
      </c>
      <c r="S642" s="39">
        <f t="shared" si="132"/>
        <v>2.6442953020134228</v>
      </c>
      <c r="T642" s="39">
        <f t="shared" si="133"/>
        <v>2.9720812182741119</v>
      </c>
      <c r="U642" s="38">
        <f t="shared" si="134"/>
        <v>7959.3000000000029</v>
      </c>
      <c r="V642" s="40">
        <f t="shared" si="135"/>
        <v>0.16666666666666671</v>
      </c>
      <c r="W642" s="38">
        <f t="shared" si="136"/>
        <v>2909.1000000000031</v>
      </c>
      <c r="X642" s="40">
        <f t="shared" si="137"/>
        <v>6.0916160968929489E-2</v>
      </c>
      <c r="Y642" s="18">
        <f t="shared" si="138"/>
        <v>249</v>
      </c>
      <c r="Z642" s="18">
        <f t="shared" si="139"/>
        <v>202</v>
      </c>
      <c r="AA642" s="18">
        <f t="shared" si="140"/>
        <v>285</v>
      </c>
    </row>
    <row r="643" spans="1:27" x14ac:dyDescent="0.25">
      <c r="A643" s="18" t="str">
        <f t="shared" ref="A643:A706" si="141">E643</f>
        <v>Debbie Wong</v>
      </c>
      <c r="B643" s="18">
        <f t="shared" ref="B643:B706" si="142">IF(A642&lt;&gt;A643,1,B642+1)</f>
        <v>6</v>
      </c>
      <c r="C643" s="18" t="str">
        <f t="shared" ref="C643:C706" si="143">D643&amp;A643&amp;B643</f>
        <v>2023Debbie Wong6</v>
      </c>
      <c r="D643" s="12">
        <v>2023</v>
      </c>
      <c r="E643" t="s">
        <v>395</v>
      </c>
      <c r="F643">
        <v>128453</v>
      </c>
      <c r="G643" t="s">
        <v>130</v>
      </c>
      <c r="H643" s="15">
        <v>1</v>
      </c>
      <c r="I643" s="15">
        <v>1</v>
      </c>
      <c r="J643" t="s">
        <v>2</v>
      </c>
      <c r="K643" t="s">
        <v>3</v>
      </c>
      <c r="L643" s="6">
        <v>117</v>
      </c>
      <c r="M643" s="6">
        <v>207</v>
      </c>
      <c r="N643" s="6">
        <v>1058</v>
      </c>
      <c r="O643" s="1">
        <v>44112.480000000003</v>
      </c>
      <c r="P643" s="1">
        <v>38028</v>
      </c>
      <c r="Q643" s="1">
        <v>3854.1499999999901</v>
      </c>
      <c r="R643" s="38">
        <f t="shared" si="131"/>
        <v>377.02974358974359</v>
      </c>
      <c r="S643" s="39">
        <f t="shared" si="132"/>
        <v>1.7692307692307692</v>
      </c>
      <c r="T643" s="39">
        <f t="shared" si="133"/>
        <v>5.1111111111111107</v>
      </c>
      <c r="U643" s="38">
        <f t="shared" si="134"/>
        <v>6084.4800000000032</v>
      </c>
      <c r="V643" s="40">
        <f t="shared" si="135"/>
        <v>0.13793103448275867</v>
      </c>
      <c r="W643" s="38">
        <f t="shared" si="136"/>
        <v>2230.3300000000131</v>
      </c>
      <c r="X643" s="40">
        <f t="shared" si="137"/>
        <v>5.0560068261861789E-2</v>
      </c>
      <c r="Y643" s="18">
        <f t="shared" si="138"/>
        <v>257</v>
      </c>
      <c r="Z643" s="18">
        <f t="shared" si="139"/>
        <v>278</v>
      </c>
      <c r="AA643" s="18">
        <f t="shared" si="140"/>
        <v>335</v>
      </c>
    </row>
    <row r="644" spans="1:27" x14ac:dyDescent="0.25">
      <c r="A644" s="18" t="str">
        <f t="shared" si="141"/>
        <v>Debbie Wong</v>
      </c>
      <c r="B644" s="18">
        <f t="shared" si="142"/>
        <v>7</v>
      </c>
      <c r="C644" s="18" t="str">
        <f t="shared" si="143"/>
        <v>2023Debbie Wong7</v>
      </c>
      <c r="D644" s="12">
        <v>2023</v>
      </c>
      <c r="E644" t="s">
        <v>395</v>
      </c>
      <c r="F644">
        <v>202854</v>
      </c>
      <c r="G644" t="s">
        <v>50</v>
      </c>
      <c r="H644" s="15">
        <v>1</v>
      </c>
      <c r="I644" s="15">
        <v>1</v>
      </c>
      <c r="J644" t="s">
        <v>9</v>
      </c>
      <c r="K644" t="s">
        <v>3</v>
      </c>
      <c r="L644" s="6">
        <v>87</v>
      </c>
      <c r="M644" s="6">
        <v>271</v>
      </c>
      <c r="N644" s="6">
        <v>1160</v>
      </c>
      <c r="O644" s="1">
        <v>43684.480000000003</v>
      </c>
      <c r="P644" s="1">
        <v>37759.25</v>
      </c>
      <c r="Q644" s="1">
        <v>2989.05</v>
      </c>
      <c r="R644" s="38">
        <f t="shared" si="131"/>
        <v>502.12045977011496</v>
      </c>
      <c r="S644" s="39">
        <f t="shared" si="132"/>
        <v>3.1149425287356323</v>
      </c>
      <c r="T644" s="39">
        <f t="shared" si="133"/>
        <v>4.280442804428044</v>
      </c>
      <c r="U644" s="38">
        <f t="shared" si="134"/>
        <v>5925.2300000000032</v>
      </c>
      <c r="V644" s="40">
        <f t="shared" si="135"/>
        <v>0.13563695848044896</v>
      </c>
      <c r="W644" s="38">
        <f t="shared" si="136"/>
        <v>2936.180000000003</v>
      </c>
      <c r="X644" s="40">
        <f t="shared" si="137"/>
        <v>6.7213344418887502E-2</v>
      </c>
      <c r="Y644" s="18">
        <f t="shared" si="138"/>
        <v>259</v>
      </c>
      <c r="Z644" s="18">
        <f t="shared" si="139"/>
        <v>283</v>
      </c>
      <c r="AA644" s="18">
        <f t="shared" si="140"/>
        <v>283</v>
      </c>
    </row>
    <row r="645" spans="1:27" x14ac:dyDescent="0.25">
      <c r="A645" s="18" t="str">
        <f t="shared" si="141"/>
        <v>Debbie Wong</v>
      </c>
      <c r="B645" s="18">
        <f t="shared" si="142"/>
        <v>8</v>
      </c>
      <c r="C645" s="18" t="str">
        <f t="shared" si="143"/>
        <v>2023Debbie Wong8</v>
      </c>
      <c r="D645" s="12">
        <v>2023</v>
      </c>
      <c r="E645" t="s">
        <v>395</v>
      </c>
      <c r="F645">
        <v>370695</v>
      </c>
      <c r="G645" t="s">
        <v>94</v>
      </c>
      <c r="H645" s="15">
        <v>1</v>
      </c>
      <c r="I645" s="15">
        <v>1</v>
      </c>
      <c r="J645" t="s">
        <v>9</v>
      </c>
      <c r="K645" t="s">
        <v>3</v>
      </c>
      <c r="L645" s="6">
        <v>90</v>
      </c>
      <c r="M645" s="6">
        <v>204</v>
      </c>
      <c r="N645" s="6">
        <v>1045</v>
      </c>
      <c r="O645" s="1">
        <v>41657.385000000002</v>
      </c>
      <c r="P645" s="1">
        <v>36412.25</v>
      </c>
      <c r="Q645" s="1">
        <v>3012.75</v>
      </c>
      <c r="R645" s="38">
        <f t="shared" si="131"/>
        <v>462.85983333333337</v>
      </c>
      <c r="S645" s="39">
        <f t="shared" si="132"/>
        <v>2.2666666666666666</v>
      </c>
      <c r="T645" s="39">
        <f t="shared" si="133"/>
        <v>5.1225490196078427</v>
      </c>
      <c r="U645" s="38">
        <f t="shared" si="134"/>
        <v>5245.135000000002</v>
      </c>
      <c r="V645" s="40">
        <f t="shared" si="135"/>
        <v>0.12591128799851459</v>
      </c>
      <c r="W645" s="38">
        <f t="shared" si="136"/>
        <v>2232.385000000002</v>
      </c>
      <c r="X645" s="40">
        <f t="shared" si="137"/>
        <v>5.3589177525185556E-2</v>
      </c>
      <c r="Y645" s="18">
        <f t="shared" si="138"/>
        <v>274</v>
      </c>
      <c r="Z645" s="18">
        <f t="shared" si="139"/>
        <v>312</v>
      </c>
      <c r="AA645" s="18">
        <f t="shared" si="140"/>
        <v>334</v>
      </c>
    </row>
    <row r="646" spans="1:27" x14ac:dyDescent="0.25">
      <c r="A646" s="18" t="str">
        <f t="shared" si="141"/>
        <v>Debbie Wong</v>
      </c>
      <c r="B646" s="18">
        <f t="shared" si="142"/>
        <v>9</v>
      </c>
      <c r="C646" s="18" t="str">
        <f t="shared" si="143"/>
        <v>2023Debbie Wong9</v>
      </c>
      <c r="D646" s="12">
        <v>2023</v>
      </c>
      <c r="E646" t="s">
        <v>395</v>
      </c>
      <c r="F646">
        <v>636281</v>
      </c>
      <c r="G646" t="s">
        <v>171</v>
      </c>
      <c r="H646" s="15">
        <v>1</v>
      </c>
      <c r="I646" s="15">
        <v>1</v>
      </c>
      <c r="J646" t="s">
        <v>2</v>
      </c>
      <c r="K646" t="s">
        <v>3</v>
      </c>
      <c r="L646" s="6">
        <v>58</v>
      </c>
      <c r="M646" s="6">
        <v>179</v>
      </c>
      <c r="N646" s="6">
        <v>549</v>
      </c>
      <c r="O646" s="1">
        <v>24104.857</v>
      </c>
      <c r="P646" s="1">
        <v>21460</v>
      </c>
      <c r="Q646" s="1">
        <v>1992.7</v>
      </c>
      <c r="R646" s="38">
        <f t="shared" si="131"/>
        <v>415.60098275862072</v>
      </c>
      <c r="S646" s="39">
        <f t="shared" si="132"/>
        <v>3.0862068965517242</v>
      </c>
      <c r="T646" s="39">
        <f t="shared" si="133"/>
        <v>3.0670391061452515</v>
      </c>
      <c r="U646" s="38">
        <f t="shared" si="134"/>
        <v>2644.857</v>
      </c>
      <c r="V646" s="40">
        <f t="shared" si="135"/>
        <v>0.10972299068191942</v>
      </c>
      <c r="W646" s="38">
        <f t="shared" si="136"/>
        <v>652.15699999999993</v>
      </c>
      <c r="X646" s="40">
        <f t="shared" si="137"/>
        <v>2.7055003894028491E-2</v>
      </c>
      <c r="Y646" s="18">
        <f t="shared" si="138"/>
        <v>365</v>
      </c>
      <c r="Z646" s="18">
        <f t="shared" si="139"/>
        <v>476</v>
      </c>
      <c r="AA646" s="18">
        <f t="shared" si="140"/>
        <v>577</v>
      </c>
    </row>
    <row r="647" spans="1:27" x14ac:dyDescent="0.25">
      <c r="A647" s="18" t="str">
        <f t="shared" si="141"/>
        <v>Debbie Wong</v>
      </c>
      <c r="B647" s="18">
        <f t="shared" si="142"/>
        <v>10</v>
      </c>
      <c r="C647" s="18" t="str">
        <f t="shared" si="143"/>
        <v>2023Debbie Wong10</v>
      </c>
      <c r="D647" s="12">
        <v>2023</v>
      </c>
      <c r="E647" t="s">
        <v>395</v>
      </c>
      <c r="F647">
        <v>135718</v>
      </c>
      <c r="G647" t="s">
        <v>295</v>
      </c>
      <c r="H647" s="15">
        <v>1</v>
      </c>
      <c r="I647" s="15">
        <v>1</v>
      </c>
      <c r="J647" t="s">
        <v>9</v>
      </c>
      <c r="K647" t="s">
        <v>3</v>
      </c>
      <c r="L647" s="6">
        <v>61</v>
      </c>
      <c r="M647" s="6">
        <v>95</v>
      </c>
      <c r="N647" s="6">
        <v>567</v>
      </c>
      <c r="O647" s="1">
        <v>21310.077600000001</v>
      </c>
      <c r="P647" s="1">
        <v>18422</v>
      </c>
      <c r="Q647" s="1">
        <v>1994.95</v>
      </c>
      <c r="R647" s="38">
        <f t="shared" si="131"/>
        <v>349.34553442622951</v>
      </c>
      <c r="S647" s="39">
        <f t="shared" si="132"/>
        <v>1.5573770491803278</v>
      </c>
      <c r="T647" s="39">
        <f t="shared" si="133"/>
        <v>5.9684210526315793</v>
      </c>
      <c r="U647" s="38">
        <f t="shared" si="134"/>
        <v>2888.0776000000005</v>
      </c>
      <c r="V647" s="40">
        <f t="shared" si="135"/>
        <v>0.13552637649709923</v>
      </c>
      <c r="W647" s="38">
        <f t="shared" si="136"/>
        <v>893.12760000000048</v>
      </c>
      <c r="X647" s="40">
        <f t="shared" si="137"/>
        <v>4.1911044002955693E-2</v>
      </c>
      <c r="Y647" s="18">
        <f t="shared" si="138"/>
        <v>381</v>
      </c>
      <c r="Z647" s="18">
        <f t="shared" si="139"/>
        <v>455</v>
      </c>
      <c r="AA647" s="18">
        <f t="shared" si="140"/>
        <v>520</v>
      </c>
    </row>
    <row r="648" spans="1:27" x14ac:dyDescent="0.25">
      <c r="A648" s="18" t="str">
        <f t="shared" si="141"/>
        <v>Debbie Wong</v>
      </c>
      <c r="B648" s="18">
        <f t="shared" si="142"/>
        <v>11</v>
      </c>
      <c r="C648" s="18" t="str">
        <f t="shared" si="143"/>
        <v>2023Debbie Wong11</v>
      </c>
      <c r="D648" s="12">
        <v>2023</v>
      </c>
      <c r="E648" t="s">
        <v>395</v>
      </c>
      <c r="F648">
        <v>459139</v>
      </c>
      <c r="G648" t="s">
        <v>230</v>
      </c>
      <c r="H648" s="15">
        <v>1</v>
      </c>
      <c r="I648" s="15">
        <v>1</v>
      </c>
      <c r="J648" t="s">
        <v>2</v>
      </c>
      <c r="K648" t="s">
        <v>10</v>
      </c>
      <c r="L648" s="6">
        <v>69</v>
      </c>
      <c r="M648" s="6">
        <v>160</v>
      </c>
      <c r="N648" s="6">
        <v>295</v>
      </c>
      <c r="O648" s="1">
        <v>11926.25</v>
      </c>
      <c r="P648" s="1">
        <v>10281.25</v>
      </c>
      <c r="Q648" s="1">
        <v>2313.9</v>
      </c>
      <c r="R648" s="38">
        <f t="shared" si="131"/>
        <v>172.84420289855072</v>
      </c>
      <c r="S648" s="39">
        <f t="shared" si="132"/>
        <v>2.318840579710145</v>
      </c>
      <c r="T648" s="39">
        <f t="shared" si="133"/>
        <v>1.84375</v>
      </c>
      <c r="U648" s="38">
        <f t="shared" si="134"/>
        <v>1645</v>
      </c>
      <c r="V648" s="40">
        <f t="shared" si="135"/>
        <v>0.13793103448275862</v>
      </c>
      <c r="W648" s="38">
        <f t="shared" si="136"/>
        <v>-668.90000000000009</v>
      </c>
      <c r="X648" s="40">
        <f t="shared" si="137"/>
        <v>-5.6086364112776448E-2</v>
      </c>
      <c r="Y648" s="18">
        <f t="shared" si="138"/>
        <v>486</v>
      </c>
      <c r="Z648" s="18">
        <f t="shared" si="139"/>
        <v>609</v>
      </c>
      <c r="AA648" s="18">
        <f t="shared" si="140"/>
        <v>945</v>
      </c>
    </row>
    <row r="649" spans="1:27" x14ac:dyDescent="0.25">
      <c r="A649" s="18" t="str">
        <f t="shared" si="141"/>
        <v>Debbie Wong</v>
      </c>
      <c r="B649" s="18">
        <f t="shared" si="142"/>
        <v>12</v>
      </c>
      <c r="C649" s="18" t="str">
        <f t="shared" si="143"/>
        <v>2023Debbie Wong12</v>
      </c>
      <c r="D649" s="12">
        <v>2023</v>
      </c>
      <c r="E649" t="s">
        <v>395</v>
      </c>
      <c r="F649">
        <v>350201</v>
      </c>
      <c r="G649" t="s">
        <v>85</v>
      </c>
      <c r="H649" s="15">
        <v>1</v>
      </c>
      <c r="I649" s="15">
        <v>1</v>
      </c>
      <c r="J649" t="s">
        <v>9</v>
      </c>
      <c r="K649" t="s">
        <v>10</v>
      </c>
      <c r="L649" s="6">
        <v>42</v>
      </c>
      <c r="M649" s="6">
        <v>51</v>
      </c>
      <c r="N649" s="6">
        <v>130</v>
      </c>
      <c r="O649" s="1">
        <v>5563.9440000000004</v>
      </c>
      <c r="P649" s="1">
        <v>4758.25</v>
      </c>
      <c r="Q649" s="1">
        <v>1358.1</v>
      </c>
      <c r="R649" s="38">
        <f t="shared" si="131"/>
        <v>132.47485714285716</v>
      </c>
      <c r="S649" s="39">
        <f t="shared" si="132"/>
        <v>1.2142857142857142</v>
      </c>
      <c r="T649" s="39">
        <f t="shared" si="133"/>
        <v>2.5490196078431371</v>
      </c>
      <c r="U649" s="38">
        <f t="shared" si="134"/>
        <v>805.69400000000041</v>
      </c>
      <c r="V649" s="40">
        <f t="shared" si="135"/>
        <v>0.14480627411059499</v>
      </c>
      <c r="W649" s="38">
        <f t="shared" si="136"/>
        <v>-552.40599999999949</v>
      </c>
      <c r="X649" s="40">
        <f t="shared" si="137"/>
        <v>-9.9283170355416853E-2</v>
      </c>
      <c r="Y649" s="18">
        <f t="shared" si="138"/>
        <v>703</v>
      </c>
      <c r="Z649" s="18">
        <f t="shared" si="139"/>
        <v>771</v>
      </c>
      <c r="AA649" s="18">
        <f t="shared" si="140"/>
        <v>934</v>
      </c>
    </row>
    <row r="650" spans="1:27" x14ac:dyDescent="0.25">
      <c r="A650" s="18" t="str">
        <f t="shared" si="141"/>
        <v>Dora Tsai</v>
      </c>
      <c r="B650" s="18">
        <f t="shared" si="142"/>
        <v>1</v>
      </c>
      <c r="C650" s="18" t="str">
        <f t="shared" si="143"/>
        <v>2023Dora Tsai1</v>
      </c>
      <c r="D650" s="12">
        <v>2023</v>
      </c>
      <c r="E650" t="s">
        <v>402</v>
      </c>
      <c r="F650">
        <v>190859</v>
      </c>
      <c r="G650" t="s">
        <v>16</v>
      </c>
      <c r="H650" s="15">
        <v>2</v>
      </c>
      <c r="I650" s="15">
        <v>2</v>
      </c>
      <c r="J650" t="s">
        <v>9</v>
      </c>
      <c r="K650" t="s">
        <v>6</v>
      </c>
      <c r="L650" s="6">
        <v>246</v>
      </c>
      <c r="M650" s="6">
        <v>717</v>
      </c>
      <c r="N650" s="6">
        <v>3932</v>
      </c>
      <c r="O650" s="1">
        <v>170611.11</v>
      </c>
      <c r="P650" s="1">
        <v>157973.25</v>
      </c>
      <c r="Q650" s="1">
        <v>8652.4500000000007</v>
      </c>
      <c r="R650" s="38">
        <f t="shared" si="131"/>
        <v>693.54109756097557</v>
      </c>
      <c r="S650" s="39">
        <f t="shared" si="132"/>
        <v>2.9146341463414633</v>
      </c>
      <c r="T650" s="39">
        <f t="shared" si="133"/>
        <v>5.4839609483960947</v>
      </c>
      <c r="U650" s="38">
        <f t="shared" si="134"/>
        <v>12637.859999999986</v>
      </c>
      <c r="V650" s="40">
        <f t="shared" si="135"/>
        <v>7.4074074074074001E-2</v>
      </c>
      <c r="W650" s="38">
        <f t="shared" si="136"/>
        <v>3985.4099999999853</v>
      </c>
      <c r="X650" s="40">
        <f t="shared" si="137"/>
        <v>2.3359615912468924E-2</v>
      </c>
      <c r="Y650" s="18">
        <f t="shared" si="138"/>
        <v>38</v>
      </c>
      <c r="Z650" s="18">
        <f t="shared" si="139"/>
        <v>103</v>
      </c>
      <c r="AA650" s="18">
        <f t="shared" si="140"/>
        <v>217</v>
      </c>
    </row>
    <row r="651" spans="1:27" x14ac:dyDescent="0.25">
      <c r="A651" s="18" t="str">
        <f t="shared" si="141"/>
        <v>Dora Tsai</v>
      </c>
      <c r="B651" s="18">
        <f t="shared" si="142"/>
        <v>2</v>
      </c>
      <c r="C651" s="18" t="str">
        <f t="shared" si="143"/>
        <v>2023Dora Tsai2</v>
      </c>
      <c r="D651" s="12">
        <v>2023</v>
      </c>
      <c r="E651" t="s">
        <v>402</v>
      </c>
      <c r="F651">
        <v>333866</v>
      </c>
      <c r="G651" t="s">
        <v>285</v>
      </c>
      <c r="H651" s="15">
        <v>2</v>
      </c>
      <c r="I651" s="15">
        <v>3</v>
      </c>
      <c r="J651" t="s">
        <v>2</v>
      </c>
      <c r="K651" t="s">
        <v>4</v>
      </c>
      <c r="L651" s="6">
        <v>93</v>
      </c>
      <c r="M651" s="6">
        <v>603</v>
      </c>
      <c r="N651" s="6">
        <v>3322</v>
      </c>
      <c r="O651" s="1">
        <v>127952.33500000001</v>
      </c>
      <c r="P651" s="1">
        <v>120709.75</v>
      </c>
      <c r="Q651" s="1">
        <v>3623.35</v>
      </c>
      <c r="R651" s="38">
        <f t="shared" si="131"/>
        <v>1375.831559139785</v>
      </c>
      <c r="S651" s="39">
        <f t="shared" si="132"/>
        <v>6.4838709677419351</v>
      </c>
      <c r="T651" s="39">
        <f t="shared" si="133"/>
        <v>5.5091210613598669</v>
      </c>
      <c r="U651" s="38">
        <f t="shared" si="134"/>
        <v>7242.5850000000064</v>
      </c>
      <c r="V651" s="40">
        <f t="shared" si="135"/>
        <v>5.660377358490571E-2</v>
      </c>
      <c r="W651" s="38">
        <f t="shared" si="136"/>
        <v>3619.2350000000065</v>
      </c>
      <c r="X651" s="40">
        <f t="shared" si="137"/>
        <v>2.8285806585710269E-2</v>
      </c>
      <c r="Y651" s="18">
        <f t="shared" si="138"/>
        <v>68</v>
      </c>
      <c r="Z651" s="18">
        <f t="shared" si="139"/>
        <v>227</v>
      </c>
      <c r="AA651" s="18">
        <f t="shared" si="140"/>
        <v>242</v>
      </c>
    </row>
    <row r="652" spans="1:27" x14ac:dyDescent="0.25">
      <c r="A652" s="18" t="str">
        <f t="shared" si="141"/>
        <v>Dora Tsai</v>
      </c>
      <c r="B652" s="18">
        <f t="shared" si="142"/>
        <v>3</v>
      </c>
      <c r="C652" s="18" t="str">
        <f t="shared" si="143"/>
        <v>2023Dora Tsai3</v>
      </c>
      <c r="D652" s="12">
        <v>2023</v>
      </c>
      <c r="E652" t="s">
        <v>402</v>
      </c>
      <c r="F652">
        <v>864241</v>
      </c>
      <c r="G652" t="s">
        <v>129</v>
      </c>
      <c r="H652" s="15">
        <v>2</v>
      </c>
      <c r="I652" s="15">
        <v>2</v>
      </c>
      <c r="J652" t="s">
        <v>2</v>
      </c>
      <c r="K652" t="s">
        <v>4</v>
      </c>
      <c r="L652" s="6">
        <v>60</v>
      </c>
      <c r="M652" s="6">
        <v>433</v>
      </c>
      <c r="N652" s="6">
        <v>2381</v>
      </c>
      <c r="O652" s="1">
        <v>99756.524999999994</v>
      </c>
      <c r="P652" s="1">
        <v>90687.75</v>
      </c>
      <c r="Q652" s="1">
        <v>2367.06</v>
      </c>
      <c r="R652" s="38">
        <f t="shared" si="131"/>
        <v>1662.6087499999999</v>
      </c>
      <c r="S652" s="39">
        <f t="shared" si="132"/>
        <v>7.2166666666666668</v>
      </c>
      <c r="T652" s="39">
        <f t="shared" si="133"/>
        <v>5.4988452655889146</v>
      </c>
      <c r="U652" s="38">
        <f t="shared" si="134"/>
        <v>9068.7749999999942</v>
      </c>
      <c r="V652" s="40">
        <f t="shared" si="135"/>
        <v>9.0909090909090856E-2</v>
      </c>
      <c r="W652" s="38">
        <f t="shared" si="136"/>
        <v>6701.7149999999947</v>
      </c>
      <c r="X652" s="40">
        <f t="shared" si="137"/>
        <v>6.7180718253768312E-2</v>
      </c>
      <c r="Y652" s="18">
        <f t="shared" si="138"/>
        <v>95</v>
      </c>
      <c r="Z652" s="18">
        <f t="shared" si="139"/>
        <v>170</v>
      </c>
      <c r="AA652" s="18">
        <f t="shared" si="140"/>
        <v>131</v>
      </c>
    </row>
    <row r="653" spans="1:27" x14ac:dyDescent="0.25">
      <c r="A653" s="18" t="str">
        <f t="shared" si="141"/>
        <v>Dora Tsai</v>
      </c>
      <c r="B653" s="18">
        <f t="shared" si="142"/>
        <v>4</v>
      </c>
      <c r="C653" s="18" t="str">
        <f t="shared" si="143"/>
        <v>2023Dora Tsai4</v>
      </c>
      <c r="D653" s="12">
        <v>2023</v>
      </c>
      <c r="E653" t="s">
        <v>402</v>
      </c>
      <c r="F653">
        <v>903026</v>
      </c>
      <c r="G653" t="s">
        <v>503</v>
      </c>
      <c r="H653" s="15">
        <v>2</v>
      </c>
      <c r="I653" s="15">
        <v>2</v>
      </c>
      <c r="J653" t="s">
        <v>9</v>
      </c>
      <c r="K653" t="s">
        <v>4</v>
      </c>
      <c r="L653" s="6">
        <v>140</v>
      </c>
      <c r="M653" s="6">
        <v>353</v>
      </c>
      <c r="N653" s="6">
        <v>1882</v>
      </c>
      <c r="O653" s="1">
        <v>83054.7</v>
      </c>
      <c r="P653" s="1">
        <v>76902.5</v>
      </c>
      <c r="Q653" s="1">
        <v>4865</v>
      </c>
      <c r="R653" s="38">
        <f t="shared" si="131"/>
        <v>593.24785714285713</v>
      </c>
      <c r="S653" s="39">
        <f t="shared" si="132"/>
        <v>2.5214285714285714</v>
      </c>
      <c r="T653" s="39">
        <f t="shared" si="133"/>
        <v>5.3314447592067991</v>
      </c>
      <c r="U653" s="38">
        <f t="shared" si="134"/>
        <v>6152.1999999999971</v>
      </c>
      <c r="V653" s="40">
        <f t="shared" si="135"/>
        <v>7.4074074074074042E-2</v>
      </c>
      <c r="W653" s="38">
        <f t="shared" si="136"/>
        <v>1287.1999999999971</v>
      </c>
      <c r="X653" s="40">
        <f t="shared" si="137"/>
        <v>1.5498219847883349E-2</v>
      </c>
      <c r="Y653" s="18">
        <f t="shared" si="138"/>
        <v>120</v>
      </c>
      <c r="Z653" s="18">
        <f t="shared" si="139"/>
        <v>272</v>
      </c>
      <c r="AA653" s="18">
        <f t="shared" si="140"/>
        <v>441</v>
      </c>
    </row>
    <row r="654" spans="1:27" x14ac:dyDescent="0.25">
      <c r="A654" s="18" t="str">
        <f t="shared" si="141"/>
        <v>Dora Tsai</v>
      </c>
      <c r="B654" s="18">
        <f t="shared" si="142"/>
        <v>5</v>
      </c>
      <c r="C654" s="18" t="str">
        <f t="shared" si="143"/>
        <v>2023Dora Tsai5</v>
      </c>
      <c r="D654" s="12">
        <v>2023</v>
      </c>
      <c r="E654" t="s">
        <v>402</v>
      </c>
      <c r="F654">
        <v>551554</v>
      </c>
      <c r="G654" t="s">
        <v>138</v>
      </c>
      <c r="H654" s="15">
        <v>2</v>
      </c>
      <c r="I654" s="15">
        <v>2</v>
      </c>
      <c r="J654" t="s">
        <v>9</v>
      </c>
      <c r="K654" t="s">
        <v>4</v>
      </c>
      <c r="L654" s="6">
        <v>252</v>
      </c>
      <c r="M654" s="6">
        <v>476</v>
      </c>
      <c r="N654" s="6">
        <v>2004</v>
      </c>
      <c r="O654" s="1">
        <v>76849.775999999998</v>
      </c>
      <c r="P654" s="1">
        <v>77849.25</v>
      </c>
      <c r="Q654" s="1">
        <v>8585.4000000000106</v>
      </c>
      <c r="R654" s="38">
        <f t="shared" si="131"/>
        <v>304.95942857142859</v>
      </c>
      <c r="S654" s="39">
        <f t="shared" si="132"/>
        <v>1.8888888888888888</v>
      </c>
      <c r="T654" s="39">
        <f t="shared" si="133"/>
        <v>4.2100840336134455</v>
      </c>
      <c r="U654" s="38">
        <f t="shared" si="134"/>
        <v>-999.47400000000198</v>
      </c>
      <c r="V654" s="40">
        <f t="shared" si="135"/>
        <v>-1.3005555149568712E-2</v>
      </c>
      <c r="W654" s="38">
        <f t="shared" si="136"/>
        <v>-9584.8740000000125</v>
      </c>
      <c r="X654" s="40">
        <f t="shared" si="137"/>
        <v>-0.12472221129180666</v>
      </c>
      <c r="Y654" s="18">
        <f t="shared" si="138"/>
        <v>141</v>
      </c>
      <c r="Z654" s="18">
        <f t="shared" si="139"/>
        <v>982</v>
      </c>
      <c r="AA654" s="18">
        <f t="shared" si="140"/>
        <v>993</v>
      </c>
    </row>
    <row r="655" spans="1:27" x14ac:dyDescent="0.25">
      <c r="A655" s="18" t="str">
        <f t="shared" si="141"/>
        <v>Dora Tsai</v>
      </c>
      <c r="B655" s="18">
        <f t="shared" si="142"/>
        <v>6</v>
      </c>
      <c r="C655" s="18" t="str">
        <f t="shared" si="143"/>
        <v>2023Dora Tsai6</v>
      </c>
      <c r="D655" s="12">
        <v>2023</v>
      </c>
      <c r="E655" t="s">
        <v>402</v>
      </c>
      <c r="F655">
        <v>678432</v>
      </c>
      <c r="G655" t="s">
        <v>324</v>
      </c>
      <c r="H655" s="15">
        <v>2</v>
      </c>
      <c r="I655" s="15">
        <v>2</v>
      </c>
      <c r="J655" t="s">
        <v>9</v>
      </c>
      <c r="K655" t="s">
        <v>3</v>
      </c>
      <c r="L655" s="6">
        <v>239</v>
      </c>
      <c r="M655" s="6">
        <v>338</v>
      </c>
      <c r="N655" s="6">
        <v>1575</v>
      </c>
      <c r="O655" s="1">
        <v>68713.785000000003</v>
      </c>
      <c r="P655" s="1">
        <v>60275.25</v>
      </c>
      <c r="Q655" s="1">
        <v>8019.8000000000302</v>
      </c>
      <c r="R655" s="38">
        <f t="shared" si="131"/>
        <v>287.50537656903765</v>
      </c>
      <c r="S655" s="39">
        <f t="shared" si="132"/>
        <v>1.4142259414225942</v>
      </c>
      <c r="T655" s="39">
        <f t="shared" si="133"/>
        <v>4.6597633136094672</v>
      </c>
      <c r="U655" s="38">
        <f t="shared" si="134"/>
        <v>8438.5350000000035</v>
      </c>
      <c r="V655" s="40">
        <f t="shared" si="135"/>
        <v>0.1228070175438597</v>
      </c>
      <c r="W655" s="38">
        <f t="shared" si="136"/>
        <v>418.7349999999733</v>
      </c>
      <c r="X655" s="40">
        <f t="shared" si="137"/>
        <v>6.0939009545169613E-3</v>
      </c>
      <c r="Y655" s="18">
        <f t="shared" si="138"/>
        <v>161</v>
      </c>
      <c r="Z655" s="18">
        <f t="shared" si="139"/>
        <v>186</v>
      </c>
      <c r="AA655" s="18">
        <f t="shared" si="140"/>
        <v>644</v>
      </c>
    </row>
    <row r="656" spans="1:27" x14ac:dyDescent="0.25">
      <c r="A656" s="18" t="str">
        <f t="shared" si="141"/>
        <v>Dora Tsai</v>
      </c>
      <c r="B656" s="18">
        <f t="shared" si="142"/>
        <v>7</v>
      </c>
      <c r="C656" s="18" t="str">
        <f t="shared" si="143"/>
        <v>2023Dora Tsai7</v>
      </c>
      <c r="D656" s="12">
        <v>2023</v>
      </c>
      <c r="E656" t="s">
        <v>402</v>
      </c>
      <c r="F656">
        <v>400575</v>
      </c>
      <c r="G656" t="s">
        <v>102</v>
      </c>
      <c r="H656" s="15">
        <v>1</v>
      </c>
      <c r="I656" s="15">
        <v>3</v>
      </c>
      <c r="J656" t="s">
        <v>2</v>
      </c>
      <c r="K656" t="s">
        <v>3</v>
      </c>
      <c r="L656" s="6">
        <v>106</v>
      </c>
      <c r="M656" s="6">
        <v>296</v>
      </c>
      <c r="N656" s="6">
        <v>1171</v>
      </c>
      <c r="O656" s="1">
        <v>55893.9</v>
      </c>
      <c r="P656" s="1">
        <v>46578.25</v>
      </c>
      <c r="Q656" s="1">
        <v>3606.1</v>
      </c>
      <c r="R656" s="38">
        <f t="shared" si="131"/>
        <v>527.30094339622644</v>
      </c>
      <c r="S656" s="39">
        <f t="shared" si="132"/>
        <v>2.7924528301886791</v>
      </c>
      <c r="T656" s="39">
        <f t="shared" si="133"/>
        <v>3.9560810810810811</v>
      </c>
      <c r="U656" s="38">
        <f t="shared" si="134"/>
        <v>9315.6500000000015</v>
      </c>
      <c r="V656" s="40">
        <f t="shared" si="135"/>
        <v>0.16666666666666669</v>
      </c>
      <c r="W656" s="38">
        <f t="shared" si="136"/>
        <v>5709.5500000000011</v>
      </c>
      <c r="X656" s="40">
        <f t="shared" si="137"/>
        <v>0.10214978736498975</v>
      </c>
      <c r="Y656" s="18">
        <f t="shared" si="138"/>
        <v>214</v>
      </c>
      <c r="Z656" s="18">
        <f t="shared" si="139"/>
        <v>163</v>
      </c>
      <c r="AA656" s="18">
        <f t="shared" si="140"/>
        <v>159</v>
      </c>
    </row>
    <row r="657" spans="1:27" x14ac:dyDescent="0.25">
      <c r="A657" s="18" t="str">
        <f t="shared" si="141"/>
        <v>Dora Tsai</v>
      </c>
      <c r="B657" s="18">
        <f t="shared" si="142"/>
        <v>8</v>
      </c>
      <c r="C657" s="18" t="str">
        <f t="shared" si="143"/>
        <v>2023Dora Tsai8</v>
      </c>
      <c r="D657" s="12">
        <v>2023</v>
      </c>
      <c r="E657" t="s">
        <v>402</v>
      </c>
      <c r="F657">
        <v>153936</v>
      </c>
      <c r="G657" t="s">
        <v>28</v>
      </c>
      <c r="H657" s="15">
        <v>1</v>
      </c>
      <c r="I657" s="15">
        <v>1</v>
      </c>
      <c r="J657" t="s">
        <v>9</v>
      </c>
      <c r="K657" t="s">
        <v>3</v>
      </c>
      <c r="L657" s="6">
        <v>31</v>
      </c>
      <c r="M657" s="6">
        <v>128</v>
      </c>
      <c r="N657" s="6">
        <v>611</v>
      </c>
      <c r="O657" s="1">
        <v>29293.120800000001</v>
      </c>
      <c r="P657" s="1">
        <v>25505</v>
      </c>
      <c r="Q657" s="1">
        <v>1099.5999999999999</v>
      </c>
      <c r="R657" s="38">
        <f t="shared" si="131"/>
        <v>944.93938064516135</v>
      </c>
      <c r="S657" s="39">
        <f t="shared" si="132"/>
        <v>4.129032258064516</v>
      </c>
      <c r="T657" s="39">
        <f t="shared" si="133"/>
        <v>4.7734375</v>
      </c>
      <c r="U657" s="38">
        <f t="shared" si="134"/>
        <v>3788.1208000000006</v>
      </c>
      <c r="V657" s="40">
        <f t="shared" si="135"/>
        <v>0.12931776118575938</v>
      </c>
      <c r="W657" s="38">
        <f t="shared" si="136"/>
        <v>2688.5208000000007</v>
      </c>
      <c r="X657" s="40">
        <f t="shared" si="137"/>
        <v>9.1779937629588471E-2</v>
      </c>
      <c r="Y657" s="18">
        <f t="shared" si="138"/>
        <v>328</v>
      </c>
      <c r="Z657" s="18">
        <f t="shared" si="139"/>
        <v>377</v>
      </c>
      <c r="AA657" s="18">
        <f t="shared" si="140"/>
        <v>304</v>
      </c>
    </row>
    <row r="658" spans="1:27" x14ac:dyDescent="0.25">
      <c r="A658" s="18" t="str">
        <f t="shared" si="141"/>
        <v>Dora Tsai</v>
      </c>
      <c r="B658" s="18">
        <f t="shared" si="142"/>
        <v>9</v>
      </c>
      <c r="C658" s="18" t="str">
        <f t="shared" si="143"/>
        <v>2023Dora Tsai9</v>
      </c>
      <c r="D658" s="12">
        <v>2023</v>
      </c>
      <c r="E658" t="s">
        <v>402</v>
      </c>
      <c r="F658">
        <v>128453</v>
      </c>
      <c r="G658" t="s">
        <v>130</v>
      </c>
      <c r="H658" s="15">
        <v>2</v>
      </c>
      <c r="I658" s="15">
        <v>1</v>
      </c>
      <c r="J658" t="s">
        <v>2</v>
      </c>
      <c r="K658" t="s">
        <v>10</v>
      </c>
      <c r="L658" s="6">
        <v>6</v>
      </c>
      <c r="M658" s="6">
        <v>70</v>
      </c>
      <c r="N658" s="6">
        <v>268</v>
      </c>
      <c r="O658" s="1">
        <v>14274.09</v>
      </c>
      <c r="P658" s="1">
        <v>12305.25</v>
      </c>
      <c r="Q658" s="1">
        <v>258.55</v>
      </c>
      <c r="R658" s="38">
        <f t="shared" si="131"/>
        <v>2379.0149999999999</v>
      </c>
      <c r="S658" s="39">
        <f t="shared" si="132"/>
        <v>11.666666666666666</v>
      </c>
      <c r="T658" s="39">
        <f t="shared" si="133"/>
        <v>3.8285714285714287</v>
      </c>
      <c r="U658" s="38">
        <f t="shared" si="134"/>
        <v>1968.8400000000001</v>
      </c>
      <c r="V658" s="40">
        <f t="shared" si="135"/>
        <v>0.13793103448275862</v>
      </c>
      <c r="W658" s="38">
        <f t="shared" si="136"/>
        <v>1710.2900000000002</v>
      </c>
      <c r="X658" s="40">
        <f t="shared" si="137"/>
        <v>0.11981779574039397</v>
      </c>
      <c r="Y658" s="18">
        <f t="shared" si="138"/>
        <v>443</v>
      </c>
      <c r="Z658" s="18">
        <f t="shared" si="139"/>
        <v>553</v>
      </c>
      <c r="AA658" s="18">
        <f t="shared" si="140"/>
        <v>377</v>
      </c>
    </row>
    <row r="659" spans="1:27" x14ac:dyDescent="0.25">
      <c r="A659" s="18" t="str">
        <f t="shared" si="141"/>
        <v>Dora Tsai</v>
      </c>
      <c r="B659" s="18">
        <f t="shared" si="142"/>
        <v>10</v>
      </c>
      <c r="C659" s="18" t="str">
        <f t="shared" si="143"/>
        <v>2023Dora Tsai10</v>
      </c>
      <c r="D659" s="12">
        <v>2023</v>
      </c>
      <c r="E659" t="s">
        <v>402</v>
      </c>
      <c r="F659">
        <v>879751</v>
      </c>
      <c r="G659" t="s">
        <v>244</v>
      </c>
      <c r="H659" s="15">
        <v>1</v>
      </c>
      <c r="I659" s="15">
        <v>1</v>
      </c>
      <c r="J659" t="s">
        <v>9</v>
      </c>
      <c r="K659" t="s">
        <v>10</v>
      </c>
      <c r="L659" s="6">
        <v>49</v>
      </c>
      <c r="M659" s="6">
        <v>67</v>
      </c>
      <c r="N659" s="6">
        <v>193</v>
      </c>
      <c r="O659" s="1">
        <v>6926.1</v>
      </c>
      <c r="P659" s="1">
        <v>5771.75</v>
      </c>
      <c r="Q659" s="1">
        <v>1592.7</v>
      </c>
      <c r="R659" s="38">
        <f t="shared" si="131"/>
        <v>141.34897959183675</v>
      </c>
      <c r="S659" s="39">
        <f t="shared" si="132"/>
        <v>1.3673469387755102</v>
      </c>
      <c r="T659" s="39">
        <f t="shared" si="133"/>
        <v>2.8805970149253732</v>
      </c>
      <c r="U659" s="38">
        <f t="shared" si="134"/>
        <v>1154.3500000000004</v>
      </c>
      <c r="V659" s="40">
        <f t="shared" si="135"/>
        <v>0.16666666666666671</v>
      </c>
      <c r="W659" s="38">
        <f t="shared" si="136"/>
        <v>-438.34999999999968</v>
      </c>
      <c r="X659" s="40">
        <f t="shared" si="137"/>
        <v>-6.3289585769769369E-2</v>
      </c>
      <c r="Y659" s="18">
        <f t="shared" si="138"/>
        <v>653</v>
      </c>
      <c r="Z659" s="18">
        <f t="shared" si="139"/>
        <v>674</v>
      </c>
      <c r="AA659" s="18">
        <f t="shared" si="140"/>
        <v>928</v>
      </c>
    </row>
    <row r="660" spans="1:27" x14ac:dyDescent="0.25">
      <c r="A660" s="18" t="str">
        <f t="shared" si="141"/>
        <v>Dora Tsai</v>
      </c>
      <c r="B660" s="18">
        <f t="shared" si="142"/>
        <v>11</v>
      </c>
      <c r="C660" s="18" t="str">
        <f t="shared" si="143"/>
        <v>2023Dora Tsai11</v>
      </c>
      <c r="D660" s="12">
        <v>2023</v>
      </c>
      <c r="E660" t="s">
        <v>402</v>
      </c>
      <c r="F660">
        <v>743099</v>
      </c>
      <c r="G660" t="s">
        <v>203</v>
      </c>
      <c r="H660" s="15">
        <v>1</v>
      </c>
      <c r="I660" s="15">
        <v>4</v>
      </c>
      <c r="J660" t="s">
        <v>2</v>
      </c>
      <c r="K660" t="s">
        <v>10</v>
      </c>
      <c r="L660" s="6">
        <v>29</v>
      </c>
      <c r="M660" s="6">
        <v>38</v>
      </c>
      <c r="N660" s="6">
        <v>132</v>
      </c>
      <c r="O660" s="1">
        <v>6022.2</v>
      </c>
      <c r="P660" s="1">
        <v>5018.5</v>
      </c>
      <c r="Q660" s="1">
        <v>940.8</v>
      </c>
      <c r="R660" s="38">
        <f t="shared" si="131"/>
        <v>207.66206896551722</v>
      </c>
      <c r="S660" s="39">
        <f t="shared" si="132"/>
        <v>1.3103448275862069</v>
      </c>
      <c r="T660" s="39">
        <f t="shared" si="133"/>
        <v>3.4736842105263159</v>
      </c>
      <c r="U660" s="38">
        <f t="shared" si="134"/>
        <v>1003.6999999999998</v>
      </c>
      <c r="V660" s="40">
        <f t="shared" si="135"/>
        <v>0.16666666666666663</v>
      </c>
      <c r="W660" s="38">
        <f t="shared" si="136"/>
        <v>62.899999999999864</v>
      </c>
      <c r="X660" s="40">
        <f t="shared" si="137"/>
        <v>1.044468798777853E-2</v>
      </c>
      <c r="Y660" s="18">
        <f t="shared" si="138"/>
        <v>684</v>
      </c>
      <c r="Z660" s="18">
        <f t="shared" si="139"/>
        <v>714</v>
      </c>
      <c r="AA660" s="18">
        <f t="shared" si="140"/>
        <v>780</v>
      </c>
    </row>
    <row r="661" spans="1:27" x14ac:dyDescent="0.25">
      <c r="A661" s="18" t="str">
        <f t="shared" si="141"/>
        <v>Elena Crosswell</v>
      </c>
      <c r="B661" s="18">
        <f t="shared" si="142"/>
        <v>1</v>
      </c>
      <c r="C661" s="18" t="str">
        <f t="shared" si="143"/>
        <v>2023Elena Crosswell1</v>
      </c>
      <c r="D661" s="12">
        <v>2023</v>
      </c>
      <c r="E661" t="s">
        <v>524</v>
      </c>
      <c r="F661">
        <v>642395</v>
      </c>
      <c r="G661" t="s">
        <v>509</v>
      </c>
      <c r="H661" s="15">
        <v>1</v>
      </c>
      <c r="I661" s="15">
        <v>2</v>
      </c>
      <c r="J661" t="s">
        <v>2</v>
      </c>
      <c r="K661" t="s">
        <v>3</v>
      </c>
      <c r="L661" s="6">
        <v>79</v>
      </c>
      <c r="M661" s="6">
        <v>315</v>
      </c>
      <c r="N661" s="6">
        <v>1400</v>
      </c>
      <c r="O661" s="1">
        <v>67176.899999999994</v>
      </c>
      <c r="P661" s="1">
        <v>55980.75</v>
      </c>
      <c r="Q661" s="1">
        <v>2791.1</v>
      </c>
      <c r="R661" s="38">
        <f t="shared" si="131"/>
        <v>850.34050632911385</v>
      </c>
      <c r="S661" s="39">
        <f t="shared" si="132"/>
        <v>3.9873417721518987</v>
      </c>
      <c r="T661" s="39">
        <f t="shared" si="133"/>
        <v>4.4444444444444446</v>
      </c>
      <c r="U661" s="38">
        <f t="shared" si="134"/>
        <v>11196.149999999994</v>
      </c>
      <c r="V661" s="40">
        <f t="shared" si="135"/>
        <v>0.1666666666666666</v>
      </c>
      <c r="W661" s="38">
        <f t="shared" si="136"/>
        <v>8405.0499999999938</v>
      </c>
      <c r="X661" s="40">
        <f t="shared" si="137"/>
        <v>0.12511815817639688</v>
      </c>
      <c r="Y661" s="18">
        <f t="shared" si="138"/>
        <v>167</v>
      </c>
      <c r="Z661" s="18">
        <f t="shared" si="139"/>
        <v>133</v>
      </c>
      <c r="AA661" s="18">
        <f t="shared" si="140"/>
        <v>98</v>
      </c>
    </row>
    <row r="662" spans="1:27" x14ac:dyDescent="0.25">
      <c r="A662" s="18" t="str">
        <f t="shared" si="141"/>
        <v>Elena Crosswell</v>
      </c>
      <c r="B662" s="18">
        <f t="shared" si="142"/>
        <v>2</v>
      </c>
      <c r="C662" s="18" t="str">
        <f t="shared" si="143"/>
        <v>2023Elena Crosswell2</v>
      </c>
      <c r="D662" s="12">
        <v>2023</v>
      </c>
      <c r="E662" t="s">
        <v>524</v>
      </c>
      <c r="F662">
        <v>477716</v>
      </c>
      <c r="G662" t="s">
        <v>510</v>
      </c>
      <c r="H662" s="15">
        <v>1</v>
      </c>
      <c r="I662" s="15">
        <v>1</v>
      </c>
      <c r="J662" t="s">
        <v>9</v>
      </c>
      <c r="K662" t="s">
        <v>3</v>
      </c>
      <c r="L662" s="6">
        <v>101</v>
      </c>
      <c r="M662" s="6">
        <v>282</v>
      </c>
      <c r="N662" s="6">
        <v>1374</v>
      </c>
      <c r="O662" s="1">
        <v>56744.55</v>
      </c>
      <c r="P662" s="1">
        <v>52541.25</v>
      </c>
      <c r="Q662" s="1">
        <v>3438.45</v>
      </c>
      <c r="R662" s="38">
        <f t="shared" si="131"/>
        <v>561.82722772277225</v>
      </c>
      <c r="S662" s="39">
        <f t="shared" si="132"/>
        <v>2.7920792079207919</v>
      </c>
      <c r="T662" s="39">
        <f t="shared" si="133"/>
        <v>4.8723404255319149</v>
      </c>
      <c r="U662" s="38">
        <f t="shared" si="134"/>
        <v>4203.3000000000029</v>
      </c>
      <c r="V662" s="40">
        <f t="shared" si="135"/>
        <v>7.4074074074074125E-2</v>
      </c>
      <c r="W662" s="38">
        <f t="shared" si="136"/>
        <v>764.85000000000309</v>
      </c>
      <c r="X662" s="40">
        <f t="shared" si="137"/>
        <v>1.3478827482110671E-2</v>
      </c>
      <c r="Y662" s="18">
        <f t="shared" si="138"/>
        <v>209</v>
      </c>
      <c r="Z662" s="18">
        <f t="shared" si="139"/>
        <v>355</v>
      </c>
      <c r="AA662" s="18">
        <f t="shared" si="140"/>
        <v>549</v>
      </c>
    </row>
    <row r="663" spans="1:27" x14ac:dyDescent="0.25">
      <c r="A663" s="18" t="str">
        <f t="shared" si="141"/>
        <v>Elena Crosswell</v>
      </c>
      <c r="B663" s="18">
        <f t="shared" si="142"/>
        <v>3</v>
      </c>
      <c r="C663" s="18" t="str">
        <f t="shared" si="143"/>
        <v>2023Elena Crosswell3</v>
      </c>
      <c r="D663" s="12">
        <v>2023</v>
      </c>
      <c r="E663" t="s">
        <v>524</v>
      </c>
      <c r="F663">
        <v>858490</v>
      </c>
      <c r="G663" t="s">
        <v>497</v>
      </c>
      <c r="H663" s="15">
        <v>1</v>
      </c>
      <c r="I663" s="15">
        <v>2</v>
      </c>
      <c r="J663" t="s">
        <v>2</v>
      </c>
      <c r="K663" t="s">
        <v>3</v>
      </c>
      <c r="L663" s="6">
        <v>86</v>
      </c>
      <c r="M663" s="6">
        <v>267</v>
      </c>
      <c r="N663" s="6">
        <v>1267</v>
      </c>
      <c r="O663" s="1">
        <v>42435.798000000003</v>
      </c>
      <c r="P663" s="1">
        <v>43885.75</v>
      </c>
      <c r="Q663" s="1">
        <v>2957.5</v>
      </c>
      <c r="R663" s="38">
        <f t="shared" si="131"/>
        <v>493.439511627907</v>
      </c>
      <c r="S663" s="39">
        <f t="shared" si="132"/>
        <v>3.1046511627906979</v>
      </c>
      <c r="T663" s="39">
        <f t="shared" si="133"/>
        <v>4.7453183520599254</v>
      </c>
      <c r="U663" s="38">
        <f t="shared" si="134"/>
        <v>-1449.9519999999975</v>
      </c>
      <c r="V663" s="40">
        <f t="shared" si="135"/>
        <v>-3.4168133235057754E-2</v>
      </c>
      <c r="W663" s="38">
        <f t="shared" si="136"/>
        <v>-4407.4519999999975</v>
      </c>
      <c r="X663" s="40">
        <f t="shared" si="137"/>
        <v>-0.10386165001539495</v>
      </c>
      <c r="Y663" s="18">
        <f t="shared" si="138"/>
        <v>268</v>
      </c>
      <c r="Z663" s="18">
        <f t="shared" si="139"/>
        <v>984</v>
      </c>
      <c r="AA663" s="18">
        <f t="shared" si="140"/>
        <v>981</v>
      </c>
    </row>
    <row r="664" spans="1:27" x14ac:dyDescent="0.25">
      <c r="A664" s="18" t="str">
        <f t="shared" si="141"/>
        <v>Elena Crosswell</v>
      </c>
      <c r="B664" s="18">
        <f t="shared" si="142"/>
        <v>4</v>
      </c>
      <c r="C664" s="18" t="str">
        <f t="shared" si="143"/>
        <v>2023Elena Crosswell4</v>
      </c>
      <c r="D664" s="12">
        <v>2023</v>
      </c>
      <c r="E664" t="s">
        <v>524</v>
      </c>
      <c r="F664">
        <v>610296</v>
      </c>
      <c r="G664" t="s">
        <v>511</v>
      </c>
      <c r="H664" s="15">
        <v>1</v>
      </c>
      <c r="I664" s="15">
        <v>1</v>
      </c>
      <c r="J664" t="s">
        <v>9</v>
      </c>
      <c r="K664" t="s">
        <v>10</v>
      </c>
      <c r="L664" s="6">
        <v>29</v>
      </c>
      <c r="M664" s="6">
        <v>71</v>
      </c>
      <c r="N664" s="6">
        <v>178</v>
      </c>
      <c r="O664" s="1">
        <v>8742.5759999999991</v>
      </c>
      <c r="P664" s="1">
        <v>6902.5</v>
      </c>
      <c r="Q664" s="1">
        <v>976.55</v>
      </c>
      <c r="R664" s="38">
        <f t="shared" si="131"/>
        <v>301.46813793103445</v>
      </c>
      <c r="S664" s="39">
        <f t="shared" si="132"/>
        <v>2.4482758620689653</v>
      </c>
      <c r="T664" s="39">
        <f t="shared" si="133"/>
        <v>2.507042253521127</v>
      </c>
      <c r="U664" s="38">
        <f t="shared" si="134"/>
        <v>1840.0759999999991</v>
      </c>
      <c r="V664" s="40">
        <f t="shared" si="135"/>
        <v>0.21047297730096934</v>
      </c>
      <c r="W664" s="38">
        <f t="shared" si="136"/>
        <v>863.52599999999916</v>
      </c>
      <c r="X664" s="40">
        <f t="shared" si="137"/>
        <v>9.8772489938892066E-2</v>
      </c>
      <c r="Y664" s="18">
        <f t="shared" si="138"/>
        <v>589</v>
      </c>
      <c r="Z664" s="18">
        <f t="shared" si="139"/>
        <v>580</v>
      </c>
      <c r="AA664" s="18">
        <f t="shared" si="140"/>
        <v>527</v>
      </c>
    </row>
    <row r="665" spans="1:27" x14ac:dyDescent="0.25">
      <c r="A665" s="18" t="str">
        <f t="shared" si="141"/>
        <v>Elena Crosswell</v>
      </c>
      <c r="B665" s="18">
        <f t="shared" si="142"/>
        <v>5</v>
      </c>
      <c r="C665" s="18" t="str">
        <f t="shared" si="143"/>
        <v>2023Elena Crosswell5</v>
      </c>
      <c r="D665" s="12">
        <v>2023</v>
      </c>
      <c r="E665" t="s">
        <v>524</v>
      </c>
      <c r="F665">
        <v>432450</v>
      </c>
      <c r="G665" t="s">
        <v>512</v>
      </c>
      <c r="H665" s="15">
        <v>1</v>
      </c>
      <c r="I665" s="15">
        <v>1</v>
      </c>
      <c r="J665" t="s">
        <v>9</v>
      </c>
      <c r="K665" t="s">
        <v>10</v>
      </c>
      <c r="L665" s="6">
        <v>15</v>
      </c>
      <c r="M665" s="6">
        <v>34</v>
      </c>
      <c r="N665" s="6">
        <v>79</v>
      </c>
      <c r="O665" s="1">
        <v>4092.1680000000001</v>
      </c>
      <c r="P665" s="1">
        <v>3037</v>
      </c>
      <c r="Q665" s="1">
        <v>502.4</v>
      </c>
      <c r="R665" s="38">
        <f t="shared" si="131"/>
        <v>272.81119999999999</v>
      </c>
      <c r="S665" s="39">
        <f t="shared" si="132"/>
        <v>2.2666666666666666</v>
      </c>
      <c r="T665" s="39">
        <f t="shared" si="133"/>
        <v>2.3235294117647061</v>
      </c>
      <c r="U665" s="38">
        <f t="shared" si="134"/>
        <v>1055.1680000000001</v>
      </c>
      <c r="V665" s="40">
        <f t="shared" si="135"/>
        <v>0.25785060632896795</v>
      </c>
      <c r="W665" s="38">
        <f t="shared" si="136"/>
        <v>552.76800000000014</v>
      </c>
      <c r="X665" s="40">
        <f t="shared" si="137"/>
        <v>0.13507949820241988</v>
      </c>
      <c r="Y665" s="18">
        <f t="shared" si="138"/>
        <v>768</v>
      </c>
      <c r="Z665" s="18">
        <f t="shared" si="139"/>
        <v>703</v>
      </c>
      <c r="AA665" s="18">
        <f t="shared" si="140"/>
        <v>605</v>
      </c>
    </row>
    <row r="666" spans="1:27" x14ac:dyDescent="0.25">
      <c r="A666" s="18" t="str">
        <f t="shared" si="141"/>
        <v>Elena Crosswell</v>
      </c>
      <c r="B666" s="18">
        <f t="shared" si="142"/>
        <v>6</v>
      </c>
      <c r="C666" s="18" t="str">
        <f t="shared" si="143"/>
        <v>2023Elena Crosswell6</v>
      </c>
      <c r="D666" s="12">
        <v>2023</v>
      </c>
      <c r="E666" t="s">
        <v>524</v>
      </c>
      <c r="F666">
        <v>400447</v>
      </c>
      <c r="G666" t="s">
        <v>513</v>
      </c>
      <c r="H666" s="15">
        <v>1</v>
      </c>
      <c r="I666" s="15">
        <v>1</v>
      </c>
      <c r="J666" t="s">
        <v>9</v>
      </c>
      <c r="K666" t="s">
        <v>10</v>
      </c>
      <c r="L666" s="6">
        <v>9</v>
      </c>
      <c r="M666" s="6">
        <v>31</v>
      </c>
      <c r="N666" s="6">
        <v>73</v>
      </c>
      <c r="O666" s="1">
        <v>3345.8159999999998</v>
      </c>
      <c r="P666" s="1">
        <v>2516</v>
      </c>
      <c r="Q666" s="1">
        <v>312</v>
      </c>
      <c r="R666" s="38">
        <f t="shared" si="131"/>
        <v>371.75733333333329</v>
      </c>
      <c r="S666" s="39">
        <f t="shared" si="132"/>
        <v>3.4444444444444446</v>
      </c>
      <c r="T666" s="39">
        <f t="shared" si="133"/>
        <v>2.3548387096774195</v>
      </c>
      <c r="U666" s="38">
        <f t="shared" si="134"/>
        <v>829.8159999999998</v>
      </c>
      <c r="V666" s="40">
        <f t="shared" si="135"/>
        <v>0.24801602957245703</v>
      </c>
      <c r="W666" s="38">
        <f t="shared" si="136"/>
        <v>517.8159999999998</v>
      </c>
      <c r="X666" s="40">
        <f t="shared" si="137"/>
        <v>0.15476523514741988</v>
      </c>
      <c r="Y666" s="18">
        <f t="shared" si="138"/>
        <v>814</v>
      </c>
      <c r="Z666" s="18">
        <f t="shared" si="139"/>
        <v>762</v>
      </c>
      <c r="AA666" s="18">
        <f t="shared" si="140"/>
        <v>609</v>
      </c>
    </row>
    <row r="667" spans="1:27" x14ac:dyDescent="0.25">
      <c r="A667" s="18" t="str">
        <f t="shared" si="141"/>
        <v>Elena Crosswell</v>
      </c>
      <c r="B667" s="18">
        <f t="shared" si="142"/>
        <v>7</v>
      </c>
      <c r="C667" s="18" t="str">
        <f t="shared" si="143"/>
        <v>2023Elena Crosswell7</v>
      </c>
      <c r="D667" s="12">
        <v>2023</v>
      </c>
      <c r="E667" t="s">
        <v>524</v>
      </c>
      <c r="F667">
        <v>328781</v>
      </c>
      <c r="G667" t="s">
        <v>514</v>
      </c>
      <c r="H667" s="15">
        <v>1</v>
      </c>
      <c r="I667" s="15">
        <v>1</v>
      </c>
      <c r="J667" t="s">
        <v>9</v>
      </c>
      <c r="K667" t="s">
        <v>10</v>
      </c>
      <c r="L667" s="6">
        <v>8</v>
      </c>
      <c r="M667" s="6">
        <v>12</v>
      </c>
      <c r="N667" s="6">
        <v>39</v>
      </c>
      <c r="O667" s="1">
        <v>1680.4880000000001</v>
      </c>
      <c r="P667" s="1">
        <v>1236.75</v>
      </c>
      <c r="Q667" s="1">
        <v>261.2</v>
      </c>
      <c r="R667" s="38">
        <f t="shared" si="131"/>
        <v>210.06100000000001</v>
      </c>
      <c r="S667" s="39">
        <f t="shared" si="132"/>
        <v>1.5</v>
      </c>
      <c r="T667" s="39">
        <f t="shared" si="133"/>
        <v>3.25</v>
      </c>
      <c r="U667" s="38">
        <f t="shared" si="134"/>
        <v>443.73800000000006</v>
      </c>
      <c r="V667" s="40">
        <f t="shared" si="135"/>
        <v>0.26405306077758367</v>
      </c>
      <c r="W667" s="38">
        <f t="shared" si="136"/>
        <v>182.53800000000007</v>
      </c>
      <c r="X667" s="40">
        <f t="shared" si="137"/>
        <v>0.10862201931819808</v>
      </c>
      <c r="Y667" s="18">
        <f t="shared" si="138"/>
        <v>912</v>
      </c>
      <c r="Z667" s="18">
        <f t="shared" si="139"/>
        <v>866</v>
      </c>
      <c r="AA667" s="18">
        <f t="shared" si="140"/>
        <v>734</v>
      </c>
    </row>
    <row r="668" spans="1:27" x14ac:dyDescent="0.25">
      <c r="A668" s="18" t="str">
        <f t="shared" si="141"/>
        <v>Elena Crosswell</v>
      </c>
      <c r="B668" s="18">
        <f t="shared" si="142"/>
        <v>8</v>
      </c>
      <c r="C668" s="18" t="str">
        <f t="shared" si="143"/>
        <v>2023Elena Crosswell8</v>
      </c>
      <c r="D668" s="12">
        <v>2023</v>
      </c>
      <c r="E668" t="s">
        <v>524</v>
      </c>
      <c r="F668">
        <v>498034</v>
      </c>
      <c r="G668" t="s">
        <v>515</v>
      </c>
      <c r="H668" s="15">
        <v>1</v>
      </c>
      <c r="I668" s="15">
        <v>1</v>
      </c>
      <c r="J668" t="s">
        <v>9</v>
      </c>
      <c r="K668" t="s">
        <v>10</v>
      </c>
      <c r="L668" s="6">
        <v>8</v>
      </c>
      <c r="M668" s="6">
        <v>13</v>
      </c>
      <c r="N668" s="6">
        <v>22</v>
      </c>
      <c r="O668" s="1">
        <v>545.42399999999998</v>
      </c>
      <c r="P668" s="1">
        <v>414.75</v>
      </c>
      <c r="Q668" s="1">
        <v>262.3</v>
      </c>
      <c r="R668" s="38">
        <f t="shared" si="131"/>
        <v>68.177999999999997</v>
      </c>
      <c r="S668" s="39">
        <f t="shared" si="132"/>
        <v>1.625</v>
      </c>
      <c r="T668" s="39">
        <f t="shared" si="133"/>
        <v>1.6923076923076923</v>
      </c>
      <c r="U668" s="38">
        <f t="shared" si="134"/>
        <v>130.67399999999998</v>
      </c>
      <c r="V668" s="40">
        <f t="shared" si="135"/>
        <v>0.23958241661533042</v>
      </c>
      <c r="W668" s="38">
        <f t="shared" si="136"/>
        <v>-131.62600000000003</v>
      </c>
      <c r="X668" s="40">
        <f t="shared" si="137"/>
        <v>-0.24132784769280419</v>
      </c>
      <c r="Y668" s="18">
        <f t="shared" si="138"/>
        <v>977</v>
      </c>
      <c r="Z668" s="18">
        <f t="shared" si="139"/>
        <v>944</v>
      </c>
      <c r="AA668" s="18">
        <f t="shared" si="140"/>
        <v>871</v>
      </c>
    </row>
    <row r="669" spans="1:27" x14ac:dyDescent="0.25">
      <c r="A669" s="18" t="str">
        <f t="shared" si="141"/>
        <v>Gerald Wilson</v>
      </c>
      <c r="B669" s="18">
        <f t="shared" si="142"/>
        <v>1</v>
      </c>
      <c r="C669" s="18" t="str">
        <f t="shared" si="143"/>
        <v>2023Gerald Wilson1</v>
      </c>
      <c r="D669" s="12">
        <v>2023</v>
      </c>
      <c r="E669" t="s">
        <v>405</v>
      </c>
      <c r="F669">
        <v>857703</v>
      </c>
      <c r="G669" t="s">
        <v>34</v>
      </c>
      <c r="H669" s="15">
        <v>3</v>
      </c>
      <c r="I669" s="15">
        <v>3</v>
      </c>
      <c r="J669" t="s">
        <v>9</v>
      </c>
      <c r="K669" t="s">
        <v>6</v>
      </c>
      <c r="L669" s="6">
        <v>251</v>
      </c>
      <c r="M669" s="6">
        <v>881</v>
      </c>
      <c r="N669" s="6">
        <v>4869</v>
      </c>
      <c r="O669" s="1">
        <v>202424.47500000001</v>
      </c>
      <c r="P669" s="1">
        <v>184022.25</v>
      </c>
      <c r="Q669" s="1">
        <v>9325.7999999999993</v>
      </c>
      <c r="R669" s="38">
        <f t="shared" si="131"/>
        <v>806.47201195219122</v>
      </c>
      <c r="S669" s="39">
        <f t="shared" si="132"/>
        <v>3.5099601593625498</v>
      </c>
      <c r="T669" s="39">
        <f t="shared" si="133"/>
        <v>5.5266742338251991</v>
      </c>
      <c r="U669" s="38">
        <f t="shared" si="134"/>
        <v>18402.225000000006</v>
      </c>
      <c r="V669" s="40">
        <f t="shared" si="135"/>
        <v>9.0909090909090939E-2</v>
      </c>
      <c r="W669" s="38">
        <f t="shared" si="136"/>
        <v>9076.4250000000065</v>
      </c>
      <c r="X669" s="40">
        <f t="shared" si="137"/>
        <v>4.4838574979631327E-2</v>
      </c>
      <c r="Y669" s="18">
        <f t="shared" si="138"/>
        <v>23</v>
      </c>
      <c r="Z669" s="18">
        <f t="shared" si="139"/>
        <v>54</v>
      </c>
      <c r="AA669" s="18">
        <f t="shared" si="140"/>
        <v>87</v>
      </c>
    </row>
    <row r="670" spans="1:27" x14ac:dyDescent="0.25">
      <c r="A670" s="18" t="str">
        <f t="shared" si="141"/>
        <v>Gerald Wilson</v>
      </c>
      <c r="B670" s="18">
        <f t="shared" si="142"/>
        <v>2</v>
      </c>
      <c r="C670" s="18" t="str">
        <f t="shared" si="143"/>
        <v>2023Gerald Wilson2</v>
      </c>
      <c r="D670" s="12">
        <v>2023</v>
      </c>
      <c r="E670" t="s">
        <v>405</v>
      </c>
      <c r="F670">
        <v>481214</v>
      </c>
      <c r="G670" t="s">
        <v>267</v>
      </c>
      <c r="H670" s="15">
        <v>3</v>
      </c>
      <c r="I670" s="15">
        <v>4</v>
      </c>
      <c r="J670" t="s">
        <v>2</v>
      </c>
      <c r="K670" t="s">
        <v>4</v>
      </c>
      <c r="L670" s="6">
        <v>57</v>
      </c>
      <c r="M670" s="6">
        <v>381</v>
      </c>
      <c r="N670" s="6">
        <v>3394</v>
      </c>
      <c r="O670" s="1">
        <v>141127.742</v>
      </c>
      <c r="P670" s="1">
        <v>126835.25</v>
      </c>
      <c r="Q670" s="1">
        <v>2325.6</v>
      </c>
      <c r="R670" s="38">
        <f t="shared" si="131"/>
        <v>2475.9252982456142</v>
      </c>
      <c r="S670" s="39">
        <f t="shared" si="132"/>
        <v>6.6842105263157894</v>
      </c>
      <c r="T670" s="39">
        <f t="shared" si="133"/>
        <v>8.9081364829396321</v>
      </c>
      <c r="U670" s="38">
        <f t="shared" si="134"/>
        <v>14292.491999999998</v>
      </c>
      <c r="V670" s="40">
        <f t="shared" si="135"/>
        <v>0.10127344062516071</v>
      </c>
      <c r="W670" s="38">
        <f t="shared" si="136"/>
        <v>11966.891999999998</v>
      </c>
      <c r="X670" s="40">
        <f t="shared" si="137"/>
        <v>8.4794752827548239E-2</v>
      </c>
      <c r="Y670" s="18">
        <f t="shared" si="138"/>
        <v>62</v>
      </c>
      <c r="Z670" s="18">
        <f t="shared" si="139"/>
        <v>85</v>
      </c>
      <c r="AA670" s="18">
        <f t="shared" si="140"/>
        <v>58</v>
      </c>
    </row>
    <row r="671" spans="1:27" x14ac:dyDescent="0.25">
      <c r="A671" s="18" t="str">
        <f t="shared" si="141"/>
        <v>Gerald Wilson</v>
      </c>
      <c r="B671" s="18">
        <f t="shared" si="142"/>
        <v>3</v>
      </c>
      <c r="C671" s="18" t="str">
        <f t="shared" si="143"/>
        <v>2023Gerald Wilson3</v>
      </c>
      <c r="D671" s="12">
        <v>2023</v>
      </c>
      <c r="E671" t="s">
        <v>405</v>
      </c>
      <c r="F671">
        <v>548541</v>
      </c>
      <c r="G671" t="s">
        <v>173</v>
      </c>
      <c r="H671" s="15">
        <v>3</v>
      </c>
      <c r="I671" s="15">
        <v>6</v>
      </c>
      <c r="J671" t="s">
        <v>2</v>
      </c>
      <c r="K671" t="s">
        <v>4</v>
      </c>
      <c r="L671" s="6">
        <v>134</v>
      </c>
      <c r="M671" s="6">
        <v>506</v>
      </c>
      <c r="N671" s="6">
        <v>3289</v>
      </c>
      <c r="O671" s="1">
        <v>124270.7904</v>
      </c>
      <c r="P671" s="1">
        <v>117854</v>
      </c>
      <c r="Q671" s="1">
        <v>5022.6000000000004</v>
      </c>
      <c r="R671" s="38">
        <f t="shared" si="131"/>
        <v>927.39395820895515</v>
      </c>
      <c r="S671" s="39">
        <f t="shared" si="132"/>
        <v>3.7761194029850746</v>
      </c>
      <c r="T671" s="39">
        <f t="shared" si="133"/>
        <v>6.5</v>
      </c>
      <c r="U671" s="38">
        <f t="shared" si="134"/>
        <v>6416.790399999998</v>
      </c>
      <c r="V671" s="40">
        <f t="shared" si="135"/>
        <v>5.1635548300173986E-2</v>
      </c>
      <c r="W671" s="38">
        <f t="shared" si="136"/>
        <v>1394.1903999999977</v>
      </c>
      <c r="X671" s="40">
        <f t="shared" si="137"/>
        <v>1.1218971051140893E-2</v>
      </c>
      <c r="Y671" s="18">
        <f t="shared" si="138"/>
        <v>72</v>
      </c>
      <c r="Z671" s="18">
        <f t="shared" si="139"/>
        <v>259</v>
      </c>
      <c r="AA671" s="18">
        <f t="shared" si="140"/>
        <v>419</v>
      </c>
    </row>
    <row r="672" spans="1:27" x14ac:dyDescent="0.25">
      <c r="A672" s="18" t="str">
        <f t="shared" si="141"/>
        <v>Gerald Wilson</v>
      </c>
      <c r="B672" s="18">
        <f t="shared" si="142"/>
        <v>4</v>
      </c>
      <c r="C672" s="18" t="str">
        <f t="shared" si="143"/>
        <v>2023Gerald Wilson4</v>
      </c>
      <c r="D672" s="12">
        <v>2023</v>
      </c>
      <c r="E672" t="s">
        <v>405</v>
      </c>
      <c r="F672">
        <v>134581</v>
      </c>
      <c r="G672" t="s">
        <v>194</v>
      </c>
      <c r="H672" s="15">
        <v>3</v>
      </c>
      <c r="I672" s="15">
        <v>3</v>
      </c>
      <c r="J672" t="s">
        <v>9</v>
      </c>
      <c r="K672" t="s">
        <v>4</v>
      </c>
      <c r="L672" s="6">
        <v>58</v>
      </c>
      <c r="M672" s="6">
        <v>447</v>
      </c>
      <c r="N672" s="6">
        <v>2245</v>
      </c>
      <c r="O672" s="1">
        <v>80538.539000000004</v>
      </c>
      <c r="P672" s="1">
        <v>88239</v>
      </c>
      <c r="Q672" s="1">
        <v>2409</v>
      </c>
      <c r="R672" s="38">
        <f t="shared" si="131"/>
        <v>1388.5955000000001</v>
      </c>
      <c r="S672" s="39">
        <f t="shared" si="132"/>
        <v>7.7068965517241379</v>
      </c>
      <c r="T672" s="39">
        <f t="shared" si="133"/>
        <v>5.0223713646532442</v>
      </c>
      <c r="U672" s="38">
        <f t="shared" si="134"/>
        <v>-7700.4609999999957</v>
      </c>
      <c r="V672" s="40">
        <f t="shared" si="135"/>
        <v>-9.5612126760829308E-2</v>
      </c>
      <c r="W672" s="38">
        <f t="shared" si="136"/>
        <v>-10109.460999999996</v>
      </c>
      <c r="X672" s="40">
        <f t="shared" si="137"/>
        <v>-0.12552327277752076</v>
      </c>
      <c r="Y672" s="18">
        <f t="shared" si="138"/>
        <v>128</v>
      </c>
      <c r="Z672" s="18">
        <f t="shared" si="139"/>
        <v>999</v>
      </c>
      <c r="AA672" s="18">
        <f t="shared" si="140"/>
        <v>994</v>
      </c>
    </row>
    <row r="673" spans="1:27" x14ac:dyDescent="0.25">
      <c r="A673" s="18" t="str">
        <f t="shared" si="141"/>
        <v>Gerald Wilson</v>
      </c>
      <c r="B673" s="18">
        <f t="shared" si="142"/>
        <v>5</v>
      </c>
      <c r="C673" s="18" t="str">
        <f t="shared" si="143"/>
        <v>2023Gerald Wilson5</v>
      </c>
      <c r="D673" s="12">
        <v>2023</v>
      </c>
      <c r="E673" t="s">
        <v>405</v>
      </c>
      <c r="F673">
        <v>884431</v>
      </c>
      <c r="G673" t="s">
        <v>172</v>
      </c>
      <c r="H673" s="15">
        <v>3</v>
      </c>
      <c r="I673" s="15">
        <v>4</v>
      </c>
      <c r="J673" t="s">
        <v>2</v>
      </c>
      <c r="K673" t="s">
        <v>3</v>
      </c>
      <c r="L673" s="6">
        <v>244</v>
      </c>
      <c r="M673" s="6">
        <v>507</v>
      </c>
      <c r="N673" s="6">
        <v>1634</v>
      </c>
      <c r="O673" s="1">
        <v>67549.440000000002</v>
      </c>
      <c r="P673" s="1">
        <v>60312</v>
      </c>
      <c r="Q673" s="1">
        <v>8654.3999999999705</v>
      </c>
      <c r="R673" s="38">
        <f t="shared" si="131"/>
        <v>276.84196721311474</v>
      </c>
      <c r="S673" s="39">
        <f t="shared" si="132"/>
        <v>2.0778688524590163</v>
      </c>
      <c r="T673" s="39">
        <f t="shared" si="133"/>
        <v>3.222879684418146</v>
      </c>
      <c r="U673" s="38">
        <f t="shared" si="134"/>
        <v>7237.4400000000023</v>
      </c>
      <c r="V673" s="40">
        <f t="shared" si="135"/>
        <v>0.10714285714285718</v>
      </c>
      <c r="W673" s="38">
        <f t="shared" si="136"/>
        <v>-1416.9599999999682</v>
      </c>
      <c r="X673" s="40">
        <f t="shared" si="137"/>
        <v>-2.097663577965958E-2</v>
      </c>
      <c r="Y673" s="18">
        <f t="shared" si="138"/>
        <v>165</v>
      </c>
      <c r="Z673" s="18">
        <f t="shared" si="139"/>
        <v>228</v>
      </c>
      <c r="AA673" s="18">
        <f t="shared" si="140"/>
        <v>969</v>
      </c>
    </row>
    <row r="674" spans="1:27" x14ac:dyDescent="0.25">
      <c r="A674" s="18" t="str">
        <f t="shared" si="141"/>
        <v>Hugo Vale</v>
      </c>
      <c r="B674" s="18">
        <f t="shared" si="142"/>
        <v>1</v>
      </c>
      <c r="C674" s="18" t="str">
        <f t="shared" si="143"/>
        <v>2023Hugo Vale1</v>
      </c>
      <c r="D674" s="12">
        <v>2023</v>
      </c>
      <c r="E674" t="s">
        <v>425</v>
      </c>
      <c r="F674">
        <v>333866</v>
      </c>
      <c r="G674" t="s">
        <v>285</v>
      </c>
      <c r="H674" s="15">
        <v>5</v>
      </c>
      <c r="I674" s="15">
        <v>3</v>
      </c>
      <c r="J674" t="s">
        <v>2</v>
      </c>
      <c r="K674" t="s">
        <v>6</v>
      </c>
      <c r="L674" s="6">
        <v>65</v>
      </c>
      <c r="M674" s="6">
        <v>615</v>
      </c>
      <c r="N674" s="6">
        <v>4401</v>
      </c>
      <c r="O674" s="1">
        <v>174405.77499999999</v>
      </c>
      <c r="P674" s="1">
        <v>164533.75</v>
      </c>
      <c r="Q674" s="1">
        <v>2630.82</v>
      </c>
      <c r="R674" s="38">
        <f t="shared" ref="R674:R737" si="144">O674/L674</f>
        <v>2683.165769230769</v>
      </c>
      <c r="S674" s="39">
        <f t="shared" ref="S674:S737" si="145">M674/L674</f>
        <v>9.4615384615384617</v>
      </c>
      <c r="T674" s="39">
        <f t="shared" ref="T674:T737" si="146">N674/M674</f>
        <v>7.1560975609756099</v>
      </c>
      <c r="U674" s="38">
        <f t="shared" ref="U674:U737" si="147">O674-P674</f>
        <v>9872.0249999999942</v>
      </c>
      <c r="V674" s="40">
        <f t="shared" ref="V674:V737" si="148">U674/O674</f>
        <v>5.6603773584905627E-2</v>
      </c>
      <c r="W674" s="38">
        <f t="shared" ref="W674:W737" si="149">O674-P674-Q674</f>
        <v>7241.2049999999945</v>
      </c>
      <c r="X674" s="40">
        <f t="shared" ref="X674:X737" si="150">W674/O674</f>
        <v>4.1519296021017622E-2</v>
      </c>
      <c r="Y674" s="18">
        <f t="shared" ref="Y674:Y737" si="151">RANK(O674,O:O)</f>
        <v>34</v>
      </c>
      <c r="Z674" s="18">
        <f t="shared" ref="Z674:Z737" si="152">RANK(U674,U:U)</f>
        <v>151</v>
      </c>
      <c r="AA674" s="18">
        <f t="shared" ref="AA674:AA737" si="153">RANK(W674,W:W)</f>
        <v>119</v>
      </c>
    </row>
    <row r="675" spans="1:27" x14ac:dyDescent="0.25">
      <c r="A675" s="18" t="str">
        <f t="shared" si="141"/>
        <v>Hugo Vale</v>
      </c>
      <c r="B675" s="18">
        <f t="shared" si="142"/>
        <v>2</v>
      </c>
      <c r="C675" s="18" t="str">
        <f t="shared" si="143"/>
        <v>2023Hugo Vale2</v>
      </c>
      <c r="D675" s="12">
        <v>2023</v>
      </c>
      <c r="E675" t="s">
        <v>425</v>
      </c>
      <c r="F675">
        <v>775247</v>
      </c>
      <c r="G675" t="s">
        <v>86</v>
      </c>
      <c r="H675" s="15">
        <v>5</v>
      </c>
      <c r="I675" s="15">
        <v>5</v>
      </c>
      <c r="J675" t="s">
        <v>2</v>
      </c>
      <c r="K675" t="s">
        <v>4</v>
      </c>
      <c r="L675" s="6">
        <v>148</v>
      </c>
      <c r="M675" s="6">
        <v>504</v>
      </c>
      <c r="N675" s="6">
        <v>3974</v>
      </c>
      <c r="O675" s="1">
        <v>149341.42120000001</v>
      </c>
      <c r="P675" s="1">
        <v>148912.5</v>
      </c>
      <c r="Q675" s="1">
        <v>5138.55</v>
      </c>
      <c r="R675" s="38">
        <f t="shared" si="144"/>
        <v>1009.0636567567568</v>
      </c>
      <c r="S675" s="39">
        <f t="shared" si="145"/>
        <v>3.4054054054054053</v>
      </c>
      <c r="T675" s="39">
        <f t="shared" si="146"/>
        <v>7.8849206349206353</v>
      </c>
      <c r="U675" s="38">
        <f t="shared" si="147"/>
        <v>428.92120000001159</v>
      </c>
      <c r="V675" s="40">
        <f t="shared" si="148"/>
        <v>2.872084626980981E-3</v>
      </c>
      <c r="W675" s="38">
        <f t="shared" si="149"/>
        <v>-4709.6287999999886</v>
      </c>
      <c r="X675" s="40">
        <f t="shared" si="150"/>
        <v>-3.1535984873833439E-2</v>
      </c>
      <c r="Y675" s="18">
        <f t="shared" si="151"/>
        <v>54</v>
      </c>
      <c r="Z675" s="18">
        <f t="shared" si="152"/>
        <v>870</v>
      </c>
      <c r="AA675" s="18">
        <f t="shared" si="153"/>
        <v>983</v>
      </c>
    </row>
    <row r="676" spans="1:27" x14ac:dyDescent="0.25">
      <c r="A676" s="18" t="str">
        <f t="shared" si="141"/>
        <v>Hugo Vale</v>
      </c>
      <c r="B676" s="18">
        <f t="shared" si="142"/>
        <v>3</v>
      </c>
      <c r="C676" s="18" t="str">
        <f t="shared" si="143"/>
        <v>2023Hugo Vale3</v>
      </c>
      <c r="D676" s="12">
        <v>2023</v>
      </c>
      <c r="E676" t="s">
        <v>425</v>
      </c>
      <c r="F676">
        <v>106224</v>
      </c>
      <c r="G676" t="s">
        <v>372</v>
      </c>
      <c r="H676" s="15">
        <v>5</v>
      </c>
      <c r="I676" s="15">
        <v>5</v>
      </c>
      <c r="J676" t="s">
        <v>9</v>
      </c>
      <c r="K676" t="s">
        <v>4</v>
      </c>
      <c r="L676" s="6">
        <v>130</v>
      </c>
      <c r="M676" s="6">
        <v>463</v>
      </c>
      <c r="N676" s="6">
        <v>2379</v>
      </c>
      <c r="O676" s="1">
        <v>102830.147</v>
      </c>
      <c r="P676" s="1">
        <v>91260.5</v>
      </c>
      <c r="Q676" s="1">
        <v>4531.05</v>
      </c>
      <c r="R676" s="38">
        <f t="shared" si="144"/>
        <v>791.00113076923071</v>
      </c>
      <c r="S676" s="39">
        <f t="shared" si="145"/>
        <v>3.5615384615384613</v>
      </c>
      <c r="T676" s="39">
        <f t="shared" si="146"/>
        <v>5.1382289416846652</v>
      </c>
      <c r="U676" s="38">
        <f t="shared" si="147"/>
        <v>11569.646999999997</v>
      </c>
      <c r="V676" s="40">
        <f t="shared" si="148"/>
        <v>0.11251220908981097</v>
      </c>
      <c r="W676" s="38">
        <f t="shared" si="149"/>
        <v>7038.596999999997</v>
      </c>
      <c r="X676" s="40">
        <f t="shared" si="150"/>
        <v>6.8448769211620381E-2</v>
      </c>
      <c r="Y676" s="18">
        <f t="shared" si="151"/>
        <v>91</v>
      </c>
      <c r="Z676" s="18">
        <f t="shared" si="152"/>
        <v>124</v>
      </c>
      <c r="AA676" s="18">
        <f t="shared" si="153"/>
        <v>123</v>
      </c>
    </row>
    <row r="677" spans="1:27" x14ac:dyDescent="0.25">
      <c r="A677" s="18" t="str">
        <f t="shared" si="141"/>
        <v>Hugo Vale</v>
      </c>
      <c r="B677" s="18">
        <f t="shared" si="142"/>
        <v>4</v>
      </c>
      <c r="C677" s="18" t="str">
        <f t="shared" si="143"/>
        <v>2023Hugo Vale4</v>
      </c>
      <c r="D677" s="12">
        <v>2023</v>
      </c>
      <c r="E677" t="s">
        <v>425</v>
      </c>
      <c r="F677">
        <v>143836</v>
      </c>
      <c r="G677" t="s">
        <v>87</v>
      </c>
      <c r="H677" s="15">
        <v>5</v>
      </c>
      <c r="I677" s="15">
        <v>2</v>
      </c>
      <c r="J677" t="s">
        <v>2</v>
      </c>
      <c r="K677" t="s">
        <v>4</v>
      </c>
      <c r="L677" s="6">
        <v>247</v>
      </c>
      <c r="M677" s="6">
        <v>686</v>
      </c>
      <c r="N677" s="6">
        <v>2222</v>
      </c>
      <c r="O677" s="1">
        <v>95985.299999999901</v>
      </c>
      <c r="P677" s="1">
        <v>79987.75</v>
      </c>
      <c r="Q677" s="1">
        <v>8403.8999999999905</v>
      </c>
      <c r="R677" s="38">
        <f t="shared" si="144"/>
        <v>388.60445344129516</v>
      </c>
      <c r="S677" s="39">
        <f t="shared" si="145"/>
        <v>2.7773279352226719</v>
      </c>
      <c r="T677" s="39">
        <f t="shared" si="146"/>
        <v>3.2390670553935861</v>
      </c>
      <c r="U677" s="38">
        <f t="shared" si="147"/>
        <v>15997.549999999901</v>
      </c>
      <c r="V677" s="40">
        <f t="shared" si="148"/>
        <v>0.1666666666666658</v>
      </c>
      <c r="W677" s="38">
        <f t="shared" si="149"/>
        <v>7593.6499999999105</v>
      </c>
      <c r="X677" s="40">
        <f t="shared" si="150"/>
        <v>7.9112634955560049E-2</v>
      </c>
      <c r="Y677" s="18">
        <f t="shared" si="151"/>
        <v>104</v>
      </c>
      <c r="Z677" s="18">
        <f t="shared" si="152"/>
        <v>67</v>
      </c>
      <c r="AA677" s="18">
        <f t="shared" si="153"/>
        <v>110</v>
      </c>
    </row>
    <row r="678" spans="1:27" x14ac:dyDescent="0.25">
      <c r="A678" s="18" t="str">
        <f t="shared" si="141"/>
        <v>Hugo Vale</v>
      </c>
      <c r="B678" s="18">
        <f t="shared" si="142"/>
        <v>5</v>
      </c>
      <c r="C678" s="18" t="str">
        <f t="shared" si="143"/>
        <v>2023Hugo Vale5</v>
      </c>
      <c r="D678" s="12">
        <v>2023</v>
      </c>
      <c r="E678" t="s">
        <v>425</v>
      </c>
      <c r="F678">
        <v>676623</v>
      </c>
      <c r="G678" t="s">
        <v>274</v>
      </c>
      <c r="H678" s="15">
        <v>5</v>
      </c>
      <c r="I678" s="15">
        <v>3</v>
      </c>
      <c r="J678" t="s">
        <v>2</v>
      </c>
      <c r="K678" t="s">
        <v>4</v>
      </c>
      <c r="L678" s="6">
        <v>105</v>
      </c>
      <c r="M678" s="6">
        <v>429</v>
      </c>
      <c r="N678" s="6">
        <v>2004</v>
      </c>
      <c r="O678" s="1">
        <v>92212.32</v>
      </c>
      <c r="P678" s="1">
        <v>80888</v>
      </c>
      <c r="Q678" s="1">
        <v>3718.1</v>
      </c>
      <c r="R678" s="38">
        <f t="shared" si="144"/>
        <v>878.21257142857155</v>
      </c>
      <c r="S678" s="39">
        <f t="shared" si="145"/>
        <v>4.0857142857142854</v>
      </c>
      <c r="T678" s="39">
        <f t="shared" si="146"/>
        <v>4.6713286713286717</v>
      </c>
      <c r="U678" s="38">
        <f t="shared" si="147"/>
        <v>11324.320000000007</v>
      </c>
      <c r="V678" s="40">
        <f t="shared" si="148"/>
        <v>0.12280701754385971</v>
      </c>
      <c r="W678" s="38">
        <f t="shared" si="149"/>
        <v>7606.2200000000066</v>
      </c>
      <c r="X678" s="40">
        <f t="shared" si="150"/>
        <v>8.2485941141053662E-2</v>
      </c>
      <c r="Y678" s="18">
        <f t="shared" si="151"/>
        <v>114</v>
      </c>
      <c r="Z678" s="18">
        <f t="shared" si="152"/>
        <v>128</v>
      </c>
      <c r="AA678" s="18">
        <f t="shared" si="153"/>
        <v>108</v>
      </c>
    </row>
    <row r="679" spans="1:27" x14ac:dyDescent="0.25">
      <c r="A679" s="18" t="str">
        <f t="shared" si="141"/>
        <v>Hugo Vale</v>
      </c>
      <c r="B679" s="18">
        <f t="shared" si="142"/>
        <v>6</v>
      </c>
      <c r="C679" s="18" t="str">
        <f t="shared" si="143"/>
        <v>2023Hugo Vale6</v>
      </c>
      <c r="D679" s="12">
        <v>2023</v>
      </c>
      <c r="E679" t="s">
        <v>425</v>
      </c>
      <c r="F679">
        <v>375019</v>
      </c>
      <c r="G679" t="s">
        <v>95</v>
      </c>
      <c r="H679" s="15">
        <v>5</v>
      </c>
      <c r="I679" s="15">
        <v>5</v>
      </c>
      <c r="J679" t="s">
        <v>9</v>
      </c>
      <c r="K679" t="s">
        <v>3</v>
      </c>
      <c r="L679" s="6">
        <v>137</v>
      </c>
      <c r="M679" s="6">
        <v>548</v>
      </c>
      <c r="N679" s="6">
        <v>1487</v>
      </c>
      <c r="O679" s="1">
        <v>69659.7</v>
      </c>
      <c r="P679" s="1">
        <v>58049.75</v>
      </c>
      <c r="Q679" s="1">
        <v>4842.6499999999996</v>
      </c>
      <c r="R679" s="38">
        <f t="shared" si="144"/>
        <v>508.46496350364964</v>
      </c>
      <c r="S679" s="39">
        <f t="shared" si="145"/>
        <v>4</v>
      </c>
      <c r="T679" s="39">
        <f t="shared" si="146"/>
        <v>2.7135036496350367</v>
      </c>
      <c r="U679" s="38">
        <f t="shared" si="147"/>
        <v>11609.949999999997</v>
      </c>
      <c r="V679" s="40">
        <f t="shared" si="148"/>
        <v>0.16666666666666663</v>
      </c>
      <c r="W679" s="38">
        <f t="shared" si="149"/>
        <v>6767.2999999999975</v>
      </c>
      <c r="X679" s="40">
        <f t="shared" si="150"/>
        <v>9.714799231119281E-2</v>
      </c>
      <c r="Y679" s="18">
        <f t="shared" si="151"/>
        <v>158</v>
      </c>
      <c r="Z679" s="18">
        <f t="shared" si="152"/>
        <v>123</v>
      </c>
      <c r="AA679" s="18">
        <f t="shared" si="153"/>
        <v>128</v>
      </c>
    </row>
    <row r="680" spans="1:27" x14ac:dyDescent="0.25">
      <c r="A680" s="18" t="str">
        <f t="shared" si="141"/>
        <v>Hugo Vale</v>
      </c>
      <c r="B680" s="18">
        <f t="shared" si="142"/>
        <v>7</v>
      </c>
      <c r="C680" s="18" t="str">
        <f t="shared" si="143"/>
        <v>2023Hugo Vale7</v>
      </c>
      <c r="D680" s="12">
        <v>2023</v>
      </c>
      <c r="E680" t="s">
        <v>425</v>
      </c>
      <c r="F680">
        <v>743099</v>
      </c>
      <c r="G680" t="s">
        <v>203</v>
      </c>
      <c r="H680" s="15">
        <v>5</v>
      </c>
      <c r="I680" s="15">
        <v>4</v>
      </c>
      <c r="J680" t="s">
        <v>2</v>
      </c>
      <c r="K680" t="s">
        <v>3</v>
      </c>
      <c r="L680" s="6">
        <v>73</v>
      </c>
      <c r="M680" s="6">
        <v>243</v>
      </c>
      <c r="N680" s="6">
        <v>1158</v>
      </c>
      <c r="O680" s="1">
        <v>43589.1</v>
      </c>
      <c r="P680" s="1">
        <v>36324.25</v>
      </c>
      <c r="Q680" s="1">
        <v>2524.8000000000002</v>
      </c>
      <c r="R680" s="38">
        <f t="shared" si="144"/>
        <v>597.11095890410957</v>
      </c>
      <c r="S680" s="39">
        <f t="shared" si="145"/>
        <v>3.3287671232876712</v>
      </c>
      <c r="T680" s="39">
        <f t="shared" si="146"/>
        <v>4.7654320987654319</v>
      </c>
      <c r="U680" s="38">
        <f t="shared" si="147"/>
        <v>7264.8499999999985</v>
      </c>
      <c r="V680" s="40">
        <f t="shared" si="148"/>
        <v>0.16666666666666663</v>
      </c>
      <c r="W680" s="38">
        <f t="shared" si="149"/>
        <v>4740.0499999999984</v>
      </c>
      <c r="X680" s="40">
        <f t="shared" si="150"/>
        <v>0.1087439291015414</v>
      </c>
      <c r="Y680" s="18">
        <f t="shared" si="151"/>
        <v>261</v>
      </c>
      <c r="Z680" s="18">
        <f t="shared" si="152"/>
        <v>226</v>
      </c>
      <c r="AA680" s="18">
        <f t="shared" si="153"/>
        <v>191</v>
      </c>
    </row>
    <row r="681" spans="1:27" x14ac:dyDescent="0.25">
      <c r="A681" s="18" t="str">
        <f t="shared" si="141"/>
        <v>Hugo Vale</v>
      </c>
      <c r="B681" s="18">
        <f t="shared" si="142"/>
        <v>8</v>
      </c>
      <c r="C681" s="18" t="str">
        <f t="shared" si="143"/>
        <v>2023Hugo Vale8</v>
      </c>
      <c r="D681" s="12">
        <v>2023</v>
      </c>
      <c r="E681" t="s">
        <v>425</v>
      </c>
      <c r="F681">
        <v>405328</v>
      </c>
      <c r="G681" t="s">
        <v>105</v>
      </c>
      <c r="H681" s="15">
        <v>5</v>
      </c>
      <c r="I681" s="15">
        <v>5</v>
      </c>
      <c r="J681" t="s">
        <v>2</v>
      </c>
      <c r="K681" t="s">
        <v>3</v>
      </c>
      <c r="L681" s="6">
        <v>21</v>
      </c>
      <c r="M681" s="6">
        <v>217</v>
      </c>
      <c r="N681" s="6">
        <v>878</v>
      </c>
      <c r="O681" s="1">
        <v>34899.96</v>
      </c>
      <c r="P681" s="1">
        <v>30614</v>
      </c>
      <c r="Q681" s="1">
        <v>859.45</v>
      </c>
      <c r="R681" s="38">
        <f t="shared" si="144"/>
        <v>1661.9028571428571</v>
      </c>
      <c r="S681" s="39">
        <f t="shared" si="145"/>
        <v>10.333333333333334</v>
      </c>
      <c r="T681" s="39">
        <f t="shared" si="146"/>
        <v>4.0460829493087553</v>
      </c>
      <c r="U681" s="38">
        <f t="shared" si="147"/>
        <v>4285.9599999999991</v>
      </c>
      <c r="V681" s="40">
        <f t="shared" si="148"/>
        <v>0.12280701754385963</v>
      </c>
      <c r="W681" s="38">
        <f t="shared" si="149"/>
        <v>3426.5099999999993</v>
      </c>
      <c r="X681" s="40">
        <f t="shared" si="150"/>
        <v>9.8180914820532733E-2</v>
      </c>
      <c r="Y681" s="18">
        <f t="shared" si="151"/>
        <v>306</v>
      </c>
      <c r="Z681" s="18">
        <f t="shared" si="152"/>
        <v>350</v>
      </c>
      <c r="AA681" s="18">
        <f t="shared" si="153"/>
        <v>256</v>
      </c>
    </row>
    <row r="682" spans="1:27" x14ac:dyDescent="0.25">
      <c r="A682" s="18" t="str">
        <f t="shared" si="141"/>
        <v>Hugo Vale</v>
      </c>
      <c r="B682" s="18">
        <f t="shared" si="142"/>
        <v>9</v>
      </c>
      <c r="C682" s="18" t="str">
        <f t="shared" si="143"/>
        <v>2023Hugo Vale9</v>
      </c>
      <c r="D682" s="12">
        <v>2023</v>
      </c>
      <c r="E682" t="s">
        <v>425</v>
      </c>
      <c r="F682">
        <v>688564</v>
      </c>
      <c r="G682" t="s">
        <v>176</v>
      </c>
      <c r="H682" s="15">
        <v>5</v>
      </c>
      <c r="I682" s="15">
        <v>4</v>
      </c>
      <c r="J682" t="s">
        <v>2</v>
      </c>
      <c r="K682" t="s">
        <v>3</v>
      </c>
      <c r="L682" s="6">
        <v>121</v>
      </c>
      <c r="M682" s="6">
        <v>166</v>
      </c>
      <c r="N682" s="6">
        <v>591</v>
      </c>
      <c r="O682" s="1">
        <v>27808.59</v>
      </c>
      <c r="P682" s="1">
        <v>24393.5</v>
      </c>
      <c r="Q682" s="1">
        <v>3933.5999999999899</v>
      </c>
      <c r="R682" s="38">
        <f t="shared" si="144"/>
        <v>229.82305785123967</v>
      </c>
      <c r="S682" s="39">
        <f t="shared" si="145"/>
        <v>1.3719008264462811</v>
      </c>
      <c r="T682" s="39">
        <f t="shared" si="146"/>
        <v>3.5602409638554215</v>
      </c>
      <c r="U682" s="38">
        <f t="shared" si="147"/>
        <v>3415.09</v>
      </c>
      <c r="V682" s="40">
        <f t="shared" si="148"/>
        <v>0.12280701754385966</v>
      </c>
      <c r="W682" s="38">
        <f t="shared" si="149"/>
        <v>-518.50999999998976</v>
      </c>
      <c r="X682" s="40">
        <f t="shared" si="150"/>
        <v>-1.8645677468724222E-2</v>
      </c>
      <c r="Y682" s="18">
        <f t="shared" si="151"/>
        <v>336</v>
      </c>
      <c r="Z682" s="18">
        <f t="shared" si="152"/>
        <v>397</v>
      </c>
      <c r="AA682" s="18">
        <f t="shared" si="153"/>
        <v>933</v>
      </c>
    </row>
    <row r="683" spans="1:27" x14ac:dyDescent="0.25">
      <c r="A683" s="18" t="str">
        <f t="shared" si="141"/>
        <v>Hugo Vale</v>
      </c>
      <c r="B683" s="18">
        <f t="shared" si="142"/>
        <v>10</v>
      </c>
      <c r="C683" s="18" t="str">
        <f t="shared" si="143"/>
        <v>2023Hugo Vale10</v>
      </c>
      <c r="D683" s="12">
        <v>2023</v>
      </c>
      <c r="E683" t="s">
        <v>425</v>
      </c>
      <c r="F683">
        <v>427511</v>
      </c>
      <c r="G683" t="s">
        <v>112</v>
      </c>
      <c r="H683" s="15">
        <v>5</v>
      </c>
      <c r="I683" s="15">
        <v>5</v>
      </c>
      <c r="J683" t="s">
        <v>9</v>
      </c>
      <c r="K683" t="s">
        <v>10</v>
      </c>
      <c r="L683" s="6">
        <v>60</v>
      </c>
      <c r="M683" s="6">
        <v>87</v>
      </c>
      <c r="N683" s="6">
        <v>340</v>
      </c>
      <c r="O683" s="1">
        <v>14614.2</v>
      </c>
      <c r="P683" s="1">
        <v>12178.5</v>
      </c>
      <c r="Q683" s="1">
        <v>1955.7</v>
      </c>
      <c r="R683" s="38">
        <f t="shared" si="144"/>
        <v>243.57000000000002</v>
      </c>
      <c r="S683" s="39">
        <f t="shared" si="145"/>
        <v>1.45</v>
      </c>
      <c r="T683" s="39">
        <f t="shared" si="146"/>
        <v>3.9080459770114944</v>
      </c>
      <c r="U683" s="38">
        <f t="shared" si="147"/>
        <v>2435.7000000000007</v>
      </c>
      <c r="V683" s="40">
        <f t="shared" si="148"/>
        <v>0.16666666666666671</v>
      </c>
      <c r="W683" s="38">
        <f t="shared" si="149"/>
        <v>480.00000000000068</v>
      </c>
      <c r="X683" s="40">
        <f t="shared" si="150"/>
        <v>3.2844767417990764E-2</v>
      </c>
      <c r="Y683" s="18">
        <f t="shared" si="151"/>
        <v>440</v>
      </c>
      <c r="Z683" s="18">
        <f t="shared" si="152"/>
        <v>494</v>
      </c>
      <c r="AA683" s="18">
        <f t="shared" si="153"/>
        <v>622</v>
      </c>
    </row>
    <row r="684" spans="1:27" x14ac:dyDescent="0.25">
      <c r="A684" s="18" t="str">
        <f t="shared" si="141"/>
        <v>Hugo Vale</v>
      </c>
      <c r="B684" s="18">
        <f t="shared" si="142"/>
        <v>11</v>
      </c>
      <c r="C684" s="18" t="str">
        <f t="shared" si="143"/>
        <v>2023Hugo Vale11</v>
      </c>
      <c r="D684" s="12">
        <v>2023</v>
      </c>
      <c r="E684" t="s">
        <v>425</v>
      </c>
      <c r="F684">
        <v>946372</v>
      </c>
      <c r="G684" t="s">
        <v>261</v>
      </c>
      <c r="H684" s="15">
        <v>5</v>
      </c>
      <c r="I684" s="15">
        <v>5</v>
      </c>
      <c r="J684" t="s">
        <v>9</v>
      </c>
      <c r="K684" t="s">
        <v>10</v>
      </c>
      <c r="L684" s="6">
        <v>34</v>
      </c>
      <c r="M684" s="6">
        <v>88</v>
      </c>
      <c r="N684" s="6">
        <v>258</v>
      </c>
      <c r="O684" s="1">
        <v>13315.2</v>
      </c>
      <c r="P684" s="1">
        <v>11096</v>
      </c>
      <c r="Q684" s="1">
        <v>1149.1500000000001</v>
      </c>
      <c r="R684" s="38">
        <f t="shared" si="144"/>
        <v>391.62352941176471</v>
      </c>
      <c r="S684" s="39">
        <f t="shared" si="145"/>
        <v>2.5882352941176472</v>
      </c>
      <c r="T684" s="39">
        <f t="shared" si="146"/>
        <v>2.9318181818181817</v>
      </c>
      <c r="U684" s="38">
        <f t="shared" si="147"/>
        <v>2219.2000000000007</v>
      </c>
      <c r="V684" s="40">
        <f t="shared" si="148"/>
        <v>0.16666666666666671</v>
      </c>
      <c r="W684" s="38">
        <f t="shared" si="149"/>
        <v>1070.0500000000006</v>
      </c>
      <c r="X684" s="40">
        <f t="shared" si="150"/>
        <v>8.0363043739485746E-2</v>
      </c>
      <c r="Y684" s="18">
        <f t="shared" si="151"/>
        <v>455</v>
      </c>
      <c r="Z684" s="18">
        <f t="shared" si="152"/>
        <v>532</v>
      </c>
      <c r="AA684" s="18">
        <f t="shared" si="153"/>
        <v>483</v>
      </c>
    </row>
    <row r="685" spans="1:27" x14ac:dyDescent="0.25">
      <c r="A685" s="18" t="str">
        <f t="shared" si="141"/>
        <v>Hugo Vale</v>
      </c>
      <c r="B685" s="18">
        <f t="shared" si="142"/>
        <v>12</v>
      </c>
      <c r="C685" s="18" t="str">
        <f t="shared" si="143"/>
        <v>2023Hugo Vale12</v>
      </c>
      <c r="D685" s="12">
        <v>2023</v>
      </c>
      <c r="E685" t="s">
        <v>425</v>
      </c>
      <c r="F685">
        <v>652151</v>
      </c>
      <c r="G685" t="s">
        <v>233</v>
      </c>
      <c r="H685" s="15">
        <v>5</v>
      </c>
      <c r="I685" s="15">
        <v>4</v>
      </c>
      <c r="J685" t="s">
        <v>2</v>
      </c>
      <c r="K685" t="s">
        <v>10</v>
      </c>
      <c r="L685" s="6">
        <v>39</v>
      </c>
      <c r="M685" s="6">
        <v>91</v>
      </c>
      <c r="N685" s="6">
        <v>416</v>
      </c>
      <c r="O685" s="1">
        <v>12376.012000000001</v>
      </c>
      <c r="P685" s="1">
        <v>14039.5</v>
      </c>
      <c r="Q685" s="1">
        <v>1306.9000000000001</v>
      </c>
      <c r="R685" s="38">
        <f t="shared" si="144"/>
        <v>317.33364102564104</v>
      </c>
      <c r="S685" s="39">
        <f t="shared" si="145"/>
        <v>2.3333333333333335</v>
      </c>
      <c r="T685" s="39">
        <f t="shared" si="146"/>
        <v>4.5714285714285712</v>
      </c>
      <c r="U685" s="38">
        <f t="shared" si="147"/>
        <v>-1663.4879999999994</v>
      </c>
      <c r="V685" s="40">
        <f t="shared" si="148"/>
        <v>-0.13441228078964365</v>
      </c>
      <c r="W685" s="38">
        <f t="shared" si="149"/>
        <v>-2970.3879999999995</v>
      </c>
      <c r="X685" s="40">
        <f t="shared" si="150"/>
        <v>-0.24001172590976796</v>
      </c>
      <c r="Y685" s="18">
        <f t="shared" si="151"/>
        <v>472</v>
      </c>
      <c r="Z685" s="18">
        <f t="shared" si="152"/>
        <v>989</v>
      </c>
      <c r="AA685" s="18">
        <f t="shared" si="153"/>
        <v>979</v>
      </c>
    </row>
    <row r="686" spans="1:27" x14ac:dyDescent="0.25">
      <c r="A686" s="18" t="str">
        <f t="shared" si="141"/>
        <v>Hugo Vale</v>
      </c>
      <c r="B686" s="18">
        <f t="shared" si="142"/>
        <v>13</v>
      </c>
      <c r="C686" s="18" t="str">
        <f t="shared" si="143"/>
        <v>2023Hugo Vale13</v>
      </c>
      <c r="D686" s="12">
        <v>2023</v>
      </c>
      <c r="E686" t="s">
        <v>425</v>
      </c>
      <c r="F686">
        <v>968160</v>
      </c>
      <c r="G686" t="s">
        <v>266</v>
      </c>
      <c r="H686" s="15">
        <v>5</v>
      </c>
      <c r="I686" s="15">
        <v>5</v>
      </c>
      <c r="J686" t="s">
        <v>9</v>
      </c>
      <c r="K686" t="s">
        <v>10</v>
      </c>
      <c r="L686" s="6">
        <v>53</v>
      </c>
      <c r="M686" s="6">
        <v>90</v>
      </c>
      <c r="N686" s="6">
        <v>234</v>
      </c>
      <c r="O686" s="1">
        <v>10896.7688</v>
      </c>
      <c r="P686" s="1">
        <v>10240.5</v>
      </c>
      <c r="Q686" s="1">
        <v>1741.45</v>
      </c>
      <c r="R686" s="38">
        <f t="shared" si="144"/>
        <v>205.59941132075471</v>
      </c>
      <c r="S686" s="39">
        <f t="shared" si="145"/>
        <v>1.6981132075471699</v>
      </c>
      <c r="T686" s="39">
        <f t="shared" si="146"/>
        <v>2.6</v>
      </c>
      <c r="U686" s="38">
        <f t="shared" si="147"/>
        <v>656.26879999999983</v>
      </c>
      <c r="V686" s="40">
        <f t="shared" si="148"/>
        <v>6.0226000206593334E-2</v>
      </c>
      <c r="W686" s="38">
        <f t="shared" si="149"/>
        <v>-1085.1812000000002</v>
      </c>
      <c r="X686" s="40">
        <f t="shared" si="150"/>
        <v>-9.958742999117319E-2</v>
      </c>
      <c r="Y686" s="18">
        <f t="shared" si="151"/>
        <v>509</v>
      </c>
      <c r="Z686" s="18">
        <f t="shared" si="152"/>
        <v>809</v>
      </c>
      <c r="AA686" s="18">
        <f t="shared" si="153"/>
        <v>961</v>
      </c>
    </row>
    <row r="687" spans="1:27" x14ac:dyDescent="0.25">
      <c r="A687" s="18" t="str">
        <f t="shared" si="141"/>
        <v>Hugo Vale</v>
      </c>
      <c r="B687" s="18">
        <f t="shared" si="142"/>
        <v>14</v>
      </c>
      <c r="C687" s="18" t="str">
        <f t="shared" si="143"/>
        <v>2023Hugo Vale14</v>
      </c>
      <c r="D687" s="12">
        <v>2023</v>
      </c>
      <c r="E687" t="s">
        <v>425</v>
      </c>
      <c r="F687">
        <v>562725</v>
      </c>
      <c r="G687" t="s">
        <v>146</v>
      </c>
      <c r="H687" s="15">
        <v>5</v>
      </c>
      <c r="I687" s="15">
        <v>5</v>
      </c>
      <c r="J687" t="s">
        <v>9</v>
      </c>
      <c r="K687" t="s">
        <v>10</v>
      </c>
      <c r="L687" s="6">
        <v>4</v>
      </c>
      <c r="M687" s="6">
        <v>54</v>
      </c>
      <c r="N687" s="6">
        <v>236</v>
      </c>
      <c r="O687" s="1">
        <v>8782.4</v>
      </c>
      <c r="P687" s="1">
        <v>7984</v>
      </c>
      <c r="Q687" s="1">
        <v>171.53</v>
      </c>
      <c r="R687" s="38">
        <f t="shared" si="144"/>
        <v>2195.6</v>
      </c>
      <c r="S687" s="39">
        <f t="shared" si="145"/>
        <v>13.5</v>
      </c>
      <c r="T687" s="39">
        <f t="shared" si="146"/>
        <v>4.3703703703703702</v>
      </c>
      <c r="U687" s="38">
        <f t="shared" si="147"/>
        <v>798.39999999999964</v>
      </c>
      <c r="V687" s="40">
        <f t="shared" si="148"/>
        <v>9.090909090909087E-2</v>
      </c>
      <c r="W687" s="38">
        <f t="shared" si="149"/>
        <v>626.86999999999966</v>
      </c>
      <c r="X687" s="40">
        <f t="shared" si="150"/>
        <v>7.1377983239205647E-2</v>
      </c>
      <c r="Y687" s="18">
        <f t="shared" si="151"/>
        <v>587</v>
      </c>
      <c r="Z687" s="18">
        <f t="shared" si="152"/>
        <v>773</v>
      </c>
      <c r="AA687" s="18">
        <f t="shared" si="153"/>
        <v>589</v>
      </c>
    </row>
    <row r="688" spans="1:27" x14ac:dyDescent="0.25">
      <c r="A688" s="18" t="str">
        <f t="shared" si="141"/>
        <v>Hugo Vale</v>
      </c>
      <c r="B688" s="18">
        <f t="shared" si="142"/>
        <v>15</v>
      </c>
      <c r="C688" s="18" t="str">
        <f t="shared" si="143"/>
        <v>2023Hugo Vale15</v>
      </c>
      <c r="D688" s="12">
        <v>2023</v>
      </c>
      <c r="E688" t="s">
        <v>425</v>
      </c>
      <c r="F688">
        <v>322666</v>
      </c>
      <c r="G688" t="s">
        <v>80</v>
      </c>
      <c r="H688" s="15">
        <v>5</v>
      </c>
      <c r="I688" s="15">
        <v>5</v>
      </c>
      <c r="J688" t="s">
        <v>9</v>
      </c>
      <c r="K688" t="s">
        <v>10</v>
      </c>
      <c r="L688" s="6">
        <v>18</v>
      </c>
      <c r="M688" s="6">
        <v>36</v>
      </c>
      <c r="N688" s="6">
        <v>82</v>
      </c>
      <c r="O688" s="1">
        <v>4088.4</v>
      </c>
      <c r="P688" s="1">
        <v>3407</v>
      </c>
      <c r="Q688" s="1">
        <v>597.6</v>
      </c>
      <c r="R688" s="38">
        <f t="shared" si="144"/>
        <v>227.13333333333333</v>
      </c>
      <c r="S688" s="39">
        <f t="shared" si="145"/>
        <v>2</v>
      </c>
      <c r="T688" s="39">
        <f t="shared" si="146"/>
        <v>2.2777777777777777</v>
      </c>
      <c r="U688" s="38">
        <f t="shared" si="147"/>
        <v>681.40000000000009</v>
      </c>
      <c r="V688" s="40">
        <f t="shared" si="148"/>
        <v>0.16666666666666669</v>
      </c>
      <c r="W688" s="38">
        <f t="shared" si="149"/>
        <v>83.800000000000068</v>
      </c>
      <c r="X688" s="40">
        <f t="shared" si="150"/>
        <v>2.0497015947558962E-2</v>
      </c>
      <c r="Y688" s="18">
        <f t="shared" si="151"/>
        <v>769</v>
      </c>
      <c r="Z688" s="18">
        <f t="shared" si="152"/>
        <v>797</v>
      </c>
      <c r="AA688" s="18">
        <f t="shared" si="153"/>
        <v>773</v>
      </c>
    </row>
    <row r="689" spans="1:27" x14ac:dyDescent="0.25">
      <c r="A689" s="18" t="str">
        <f t="shared" si="141"/>
        <v>Ian Juliano</v>
      </c>
      <c r="B689" s="18">
        <f t="shared" si="142"/>
        <v>1</v>
      </c>
      <c r="C689" s="18" t="str">
        <f t="shared" si="143"/>
        <v>2023Ian Juliano1</v>
      </c>
      <c r="D689" s="12">
        <v>2023</v>
      </c>
      <c r="E689" t="s">
        <v>418</v>
      </c>
      <c r="F689">
        <v>401800</v>
      </c>
      <c r="G689" t="s">
        <v>103</v>
      </c>
      <c r="H689" s="15">
        <v>2</v>
      </c>
      <c r="I689" s="15">
        <v>2</v>
      </c>
      <c r="J689" t="s">
        <v>9</v>
      </c>
      <c r="K689" t="s">
        <v>10</v>
      </c>
      <c r="L689" s="6">
        <v>48</v>
      </c>
      <c r="M689" s="6">
        <v>81</v>
      </c>
      <c r="N689" s="6">
        <v>258</v>
      </c>
      <c r="O689" s="1">
        <v>13001.936</v>
      </c>
      <c r="P689" s="1">
        <v>10090.75</v>
      </c>
      <c r="Q689" s="1">
        <v>1625.1</v>
      </c>
      <c r="R689" s="38">
        <f t="shared" si="144"/>
        <v>270.87366666666668</v>
      </c>
      <c r="S689" s="39">
        <f t="shared" si="145"/>
        <v>1.6875</v>
      </c>
      <c r="T689" s="39">
        <f t="shared" si="146"/>
        <v>3.1851851851851851</v>
      </c>
      <c r="U689" s="38">
        <f t="shared" si="147"/>
        <v>2911.1859999999997</v>
      </c>
      <c r="V689" s="40">
        <f t="shared" si="148"/>
        <v>0.22390404013679191</v>
      </c>
      <c r="W689" s="38">
        <f t="shared" si="149"/>
        <v>1286.0859999999998</v>
      </c>
      <c r="X689" s="40">
        <f t="shared" si="150"/>
        <v>9.8914961587258987E-2</v>
      </c>
      <c r="Y689" s="18">
        <f t="shared" si="151"/>
        <v>461</v>
      </c>
      <c r="Z689" s="18">
        <f t="shared" si="152"/>
        <v>450</v>
      </c>
      <c r="AA689" s="18">
        <f t="shared" si="153"/>
        <v>443</v>
      </c>
    </row>
    <row r="690" spans="1:27" x14ac:dyDescent="0.25">
      <c r="A690" s="18" t="str">
        <f t="shared" si="141"/>
        <v>Ian Juliano</v>
      </c>
      <c r="B690" s="18">
        <f t="shared" si="142"/>
        <v>2</v>
      </c>
      <c r="C690" s="18" t="str">
        <f t="shared" si="143"/>
        <v>2023Ian Juliano2</v>
      </c>
      <c r="D690" s="12">
        <v>2023</v>
      </c>
      <c r="E690" t="s">
        <v>418</v>
      </c>
      <c r="F690">
        <v>976942</v>
      </c>
      <c r="G690" t="s">
        <v>270</v>
      </c>
      <c r="H690" s="15">
        <v>2</v>
      </c>
      <c r="I690" s="15">
        <v>2</v>
      </c>
      <c r="J690" t="s">
        <v>9</v>
      </c>
      <c r="K690" t="s">
        <v>10</v>
      </c>
      <c r="L690" s="6">
        <v>43</v>
      </c>
      <c r="M690" s="6">
        <v>83</v>
      </c>
      <c r="N690" s="6">
        <v>241</v>
      </c>
      <c r="O690" s="1">
        <v>12490.072</v>
      </c>
      <c r="P690" s="1">
        <v>9503.75</v>
      </c>
      <c r="Q690" s="1">
        <v>1466.75</v>
      </c>
      <c r="R690" s="38">
        <f t="shared" si="144"/>
        <v>290.46679069767441</v>
      </c>
      <c r="S690" s="39">
        <f t="shared" si="145"/>
        <v>1.930232558139535</v>
      </c>
      <c r="T690" s="39">
        <f t="shared" si="146"/>
        <v>2.9036144578313254</v>
      </c>
      <c r="U690" s="38">
        <f t="shared" si="147"/>
        <v>2986.3220000000001</v>
      </c>
      <c r="V690" s="40">
        <f t="shared" si="148"/>
        <v>0.23909565933647139</v>
      </c>
      <c r="W690" s="38">
        <f t="shared" si="149"/>
        <v>1519.5720000000001</v>
      </c>
      <c r="X690" s="40">
        <f t="shared" si="150"/>
        <v>0.12166238913594735</v>
      </c>
      <c r="Y690" s="18">
        <f t="shared" si="151"/>
        <v>469</v>
      </c>
      <c r="Z690" s="18">
        <f t="shared" si="152"/>
        <v>438</v>
      </c>
      <c r="AA690" s="18">
        <f t="shared" si="153"/>
        <v>400</v>
      </c>
    </row>
    <row r="691" spans="1:27" x14ac:dyDescent="0.25">
      <c r="A691" s="18" t="str">
        <f t="shared" si="141"/>
        <v>Ian Juliano</v>
      </c>
      <c r="B691" s="18">
        <f t="shared" si="142"/>
        <v>3</v>
      </c>
      <c r="C691" s="18" t="str">
        <f t="shared" si="143"/>
        <v>2023Ian Juliano3</v>
      </c>
      <c r="D691" s="12">
        <v>2023</v>
      </c>
      <c r="E691" t="s">
        <v>418</v>
      </c>
      <c r="F691">
        <v>155535</v>
      </c>
      <c r="G691" t="s">
        <v>29</v>
      </c>
      <c r="H691" s="15">
        <v>2</v>
      </c>
      <c r="I691" s="15">
        <v>2</v>
      </c>
      <c r="J691" t="s">
        <v>9</v>
      </c>
      <c r="K691" t="s">
        <v>10</v>
      </c>
      <c r="L691" s="6">
        <v>42</v>
      </c>
      <c r="M691" s="6">
        <v>69</v>
      </c>
      <c r="N691" s="6">
        <v>186</v>
      </c>
      <c r="O691" s="1">
        <v>9743.3119999999999</v>
      </c>
      <c r="P691" s="1">
        <v>7399.25</v>
      </c>
      <c r="Q691" s="1">
        <v>1419.9</v>
      </c>
      <c r="R691" s="38">
        <f t="shared" si="144"/>
        <v>231.98361904761904</v>
      </c>
      <c r="S691" s="39">
        <f t="shared" si="145"/>
        <v>1.6428571428571428</v>
      </c>
      <c r="T691" s="39">
        <f t="shared" si="146"/>
        <v>2.6956521739130435</v>
      </c>
      <c r="U691" s="38">
        <f t="shared" si="147"/>
        <v>2344.0619999999999</v>
      </c>
      <c r="V691" s="40">
        <f t="shared" si="148"/>
        <v>0.24058164205354401</v>
      </c>
      <c r="W691" s="38">
        <f t="shared" si="149"/>
        <v>924.16199999999981</v>
      </c>
      <c r="X691" s="40">
        <f t="shared" si="150"/>
        <v>9.4850909013280069E-2</v>
      </c>
      <c r="Y691" s="18">
        <f t="shared" si="151"/>
        <v>542</v>
      </c>
      <c r="Z691" s="18">
        <f t="shared" si="152"/>
        <v>509</v>
      </c>
      <c r="AA691" s="18">
        <f t="shared" si="153"/>
        <v>515</v>
      </c>
    </row>
    <row r="692" spans="1:27" x14ac:dyDescent="0.25">
      <c r="A692" s="18" t="str">
        <f t="shared" si="141"/>
        <v>Ian Juliano</v>
      </c>
      <c r="B692" s="18">
        <f t="shared" si="142"/>
        <v>4</v>
      </c>
      <c r="C692" s="18" t="str">
        <f t="shared" si="143"/>
        <v>2023Ian Juliano4</v>
      </c>
      <c r="D692" s="12">
        <v>2023</v>
      </c>
      <c r="E692" t="s">
        <v>418</v>
      </c>
      <c r="F692">
        <v>105397</v>
      </c>
      <c r="G692" t="s">
        <v>293</v>
      </c>
      <c r="H692" s="15">
        <v>2</v>
      </c>
      <c r="I692" s="15">
        <v>2</v>
      </c>
      <c r="J692" t="s">
        <v>9</v>
      </c>
      <c r="K692" t="s">
        <v>10</v>
      </c>
      <c r="L692" s="6">
        <v>40</v>
      </c>
      <c r="M692" s="6">
        <v>67</v>
      </c>
      <c r="N692" s="6">
        <v>171</v>
      </c>
      <c r="O692" s="1">
        <v>8684.232</v>
      </c>
      <c r="P692" s="1">
        <v>7057</v>
      </c>
      <c r="Q692" s="1">
        <v>1353.7</v>
      </c>
      <c r="R692" s="38">
        <f t="shared" si="144"/>
        <v>217.10579999999999</v>
      </c>
      <c r="S692" s="39">
        <f t="shared" si="145"/>
        <v>1.675</v>
      </c>
      <c r="T692" s="39">
        <f t="shared" si="146"/>
        <v>2.5522388059701493</v>
      </c>
      <c r="U692" s="38">
        <f t="shared" si="147"/>
        <v>1627.232</v>
      </c>
      <c r="V692" s="40">
        <f t="shared" si="148"/>
        <v>0.18737776696891562</v>
      </c>
      <c r="W692" s="38">
        <f t="shared" si="149"/>
        <v>273.53199999999993</v>
      </c>
      <c r="X692" s="40">
        <f t="shared" si="150"/>
        <v>3.1497546357582333E-2</v>
      </c>
      <c r="Y692" s="18">
        <f t="shared" si="151"/>
        <v>591</v>
      </c>
      <c r="Z692" s="18">
        <f t="shared" si="152"/>
        <v>611</v>
      </c>
      <c r="AA692" s="18">
        <f t="shared" si="153"/>
        <v>696</v>
      </c>
    </row>
    <row r="693" spans="1:27" x14ac:dyDescent="0.25">
      <c r="A693" s="18" t="str">
        <f t="shared" si="141"/>
        <v>Ian Juliano</v>
      </c>
      <c r="B693" s="18">
        <f t="shared" si="142"/>
        <v>5</v>
      </c>
      <c r="C693" s="18" t="str">
        <f t="shared" si="143"/>
        <v>2023Ian Juliano5</v>
      </c>
      <c r="D693" s="12">
        <v>2023</v>
      </c>
      <c r="E693" t="s">
        <v>418</v>
      </c>
      <c r="F693">
        <v>988636</v>
      </c>
      <c r="G693" t="s">
        <v>272</v>
      </c>
      <c r="H693" s="15">
        <v>2</v>
      </c>
      <c r="I693" s="15">
        <v>2</v>
      </c>
      <c r="J693" t="s">
        <v>9</v>
      </c>
      <c r="K693" t="s">
        <v>10</v>
      </c>
      <c r="L693" s="6">
        <v>27</v>
      </c>
      <c r="M693" s="6">
        <v>62</v>
      </c>
      <c r="N693" s="6">
        <v>167</v>
      </c>
      <c r="O693" s="1">
        <v>7237.0640000000003</v>
      </c>
      <c r="P693" s="1">
        <v>5353.5</v>
      </c>
      <c r="Q693" s="1">
        <v>932.2</v>
      </c>
      <c r="R693" s="38">
        <f t="shared" si="144"/>
        <v>268.0394074074074</v>
      </c>
      <c r="S693" s="39">
        <f t="shared" si="145"/>
        <v>2.2962962962962963</v>
      </c>
      <c r="T693" s="39">
        <f t="shared" si="146"/>
        <v>2.693548387096774</v>
      </c>
      <c r="U693" s="38">
        <f t="shared" si="147"/>
        <v>1883.5640000000003</v>
      </c>
      <c r="V693" s="40">
        <f t="shared" si="148"/>
        <v>0.26026631794329858</v>
      </c>
      <c r="W693" s="38">
        <f t="shared" si="149"/>
        <v>951.36400000000026</v>
      </c>
      <c r="X693" s="40">
        <f t="shared" si="150"/>
        <v>0.13145717655668102</v>
      </c>
      <c r="Y693" s="18">
        <f t="shared" si="151"/>
        <v>640</v>
      </c>
      <c r="Z693" s="18">
        <f t="shared" si="152"/>
        <v>567</v>
      </c>
      <c r="AA693" s="18">
        <f t="shared" si="153"/>
        <v>512</v>
      </c>
    </row>
    <row r="694" spans="1:27" x14ac:dyDescent="0.25">
      <c r="A694" s="18" t="str">
        <f t="shared" si="141"/>
        <v>Ian Juliano</v>
      </c>
      <c r="B694" s="18">
        <f t="shared" si="142"/>
        <v>6</v>
      </c>
      <c r="C694" s="18" t="str">
        <f t="shared" si="143"/>
        <v>2023Ian Juliano6</v>
      </c>
      <c r="D694" s="12">
        <v>2023</v>
      </c>
      <c r="E694" t="s">
        <v>418</v>
      </c>
      <c r="F694">
        <v>192425</v>
      </c>
      <c r="G694" t="s">
        <v>49</v>
      </c>
      <c r="H694" s="15">
        <v>2</v>
      </c>
      <c r="I694" s="15">
        <v>2</v>
      </c>
      <c r="J694" t="s">
        <v>9</v>
      </c>
      <c r="K694" t="s">
        <v>10</v>
      </c>
      <c r="L694" s="6">
        <v>18</v>
      </c>
      <c r="M694" s="6">
        <v>37</v>
      </c>
      <c r="N694" s="6">
        <v>99</v>
      </c>
      <c r="O694" s="1">
        <v>4953.6080000000002</v>
      </c>
      <c r="P694" s="1">
        <v>3748</v>
      </c>
      <c r="Q694" s="1">
        <v>616.70000000000005</v>
      </c>
      <c r="R694" s="38">
        <f t="shared" si="144"/>
        <v>275.20044444444443</v>
      </c>
      <c r="S694" s="39">
        <f t="shared" si="145"/>
        <v>2.0555555555555554</v>
      </c>
      <c r="T694" s="39">
        <f t="shared" si="146"/>
        <v>2.6756756756756759</v>
      </c>
      <c r="U694" s="38">
        <f t="shared" si="147"/>
        <v>1205.6080000000002</v>
      </c>
      <c r="V694" s="40">
        <f t="shared" si="148"/>
        <v>0.24337977490346432</v>
      </c>
      <c r="W694" s="38">
        <f t="shared" si="149"/>
        <v>588.90800000000013</v>
      </c>
      <c r="X694" s="40">
        <f t="shared" si="150"/>
        <v>0.11888465942399966</v>
      </c>
      <c r="Y694" s="18">
        <f t="shared" si="151"/>
        <v>734</v>
      </c>
      <c r="Z694" s="18">
        <f t="shared" si="152"/>
        <v>669</v>
      </c>
      <c r="AA694" s="18">
        <f t="shared" si="153"/>
        <v>599</v>
      </c>
    </row>
    <row r="695" spans="1:27" x14ac:dyDescent="0.25">
      <c r="A695" s="18" t="str">
        <f t="shared" si="141"/>
        <v>Ian Juliano</v>
      </c>
      <c r="B695" s="18">
        <f t="shared" si="142"/>
        <v>7</v>
      </c>
      <c r="C695" s="18" t="str">
        <f t="shared" si="143"/>
        <v>2023Ian Juliano7</v>
      </c>
      <c r="D695" s="12">
        <v>2023</v>
      </c>
      <c r="E695" t="s">
        <v>418</v>
      </c>
      <c r="F695">
        <v>213016</v>
      </c>
      <c r="G695" t="s">
        <v>55</v>
      </c>
      <c r="H695" s="15">
        <v>2</v>
      </c>
      <c r="I695" s="15">
        <v>2</v>
      </c>
      <c r="J695" t="s">
        <v>9</v>
      </c>
      <c r="K695" t="s">
        <v>10</v>
      </c>
      <c r="L695" s="6">
        <v>30</v>
      </c>
      <c r="M695" s="6">
        <v>41</v>
      </c>
      <c r="N695" s="6">
        <v>90</v>
      </c>
      <c r="O695" s="1">
        <v>4295.28</v>
      </c>
      <c r="P695" s="1">
        <v>3236.5</v>
      </c>
      <c r="Q695" s="1">
        <v>1005.1</v>
      </c>
      <c r="R695" s="38">
        <f t="shared" si="144"/>
        <v>143.17599999999999</v>
      </c>
      <c r="S695" s="39">
        <f t="shared" si="145"/>
        <v>1.3666666666666667</v>
      </c>
      <c r="T695" s="39">
        <f t="shared" si="146"/>
        <v>2.1951219512195124</v>
      </c>
      <c r="U695" s="38">
        <f t="shared" si="147"/>
        <v>1058.7799999999997</v>
      </c>
      <c r="V695" s="40">
        <f t="shared" si="148"/>
        <v>0.2464984820547205</v>
      </c>
      <c r="W695" s="38">
        <f t="shared" si="149"/>
        <v>53.679999999999723</v>
      </c>
      <c r="X695" s="40">
        <f t="shared" si="150"/>
        <v>1.2497439049375064E-2</v>
      </c>
      <c r="Y695" s="18">
        <f t="shared" si="151"/>
        <v>762</v>
      </c>
      <c r="Z695" s="18">
        <f t="shared" si="152"/>
        <v>702</v>
      </c>
      <c r="AA695" s="18">
        <f t="shared" si="153"/>
        <v>786</v>
      </c>
    </row>
    <row r="696" spans="1:27" x14ac:dyDescent="0.25">
      <c r="A696" s="18" t="str">
        <f t="shared" si="141"/>
        <v>Ian Juliano</v>
      </c>
      <c r="B696" s="18">
        <f t="shared" si="142"/>
        <v>8</v>
      </c>
      <c r="C696" s="18" t="str">
        <f t="shared" si="143"/>
        <v>2023Ian Juliano8</v>
      </c>
      <c r="D696" s="12">
        <v>2023</v>
      </c>
      <c r="E696" t="s">
        <v>418</v>
      </c>
      <c r="F696">
        <v>755085</v>
      </c>
      <c r="G696" t="s">
        <v>205</v>
      </c>
      <c r="H696" s="15">
        <v>2</v>
      </c>
      <c r="I696" s="15">
        <v>2</v>
      </c>
      <c r="J696" t="s">
        <v>9</v>
      </c>
      <c r="K696" t="s">
        <v>10</v>
      </c>
      <c r="L696" s="6">
        <v>35</v>
      </c>
      <c r="M696" s="6">
        <v>44</v>
      </c>
      <c r="N696" s="6">
        <v>71</v>
      </c>
      <c r="O696" s="1">
        <v>3300.232</v>
      </c>
      <c r="P696" s="1">
        <v>2569.5</v>
      </c>
      <c r="Q696" s="1">
        <v>1168.4000000000001</v>
      </c>
      <c r="R696" s="38">
        <f t="shared" si="144"/>
        <v>94.292342857142856</v>
      </c>
      <c r="S696" s="39">
        <f t="shared" si="145"/>
        <v>1.2571428571428571</v>
      </c>
      <c r="T696" s="39">
        <f t="shared" si="146"/>
        <v>1.6136363636363635</v>
      </c>
      <c r="U696" s="38">
        <f t="shared" si="147"/>
        <v>730.73199999999997</v>
      </c>
      <c r="V696" s="40">
        <f t="shared" si="148"/>
        <v>0.22141837301135192</v>
      </c>
      <c r="W696" s="38">
        <f t="shared" si="149"/>
        <v>-437.66800000000012</v>
      </c>
      <c r="X696" s="40">
        <f t="shared" si="150"/>
        <v>-0.1326173432655644</v>
      </c>
      <c r="Y696" s="18">
        <f t="shared" si="151"/>
        <v>816</v>
      </c>
      <c r="Z696" s="18">
        <f t="shared" si="152"/>
        <v>787</v>
      </c>
      <c r="AA696" s="18">
        <f t="shared" si="153"/>
        <v>927</v>
      </c>
    </row>
    <row r="697" spans="1:27" x14ac:dyDescent="0.25">
      <c r="A697" s="18" t="str">
        <f t="shared" si="141"/>
        <v>Ian Juliano</v>
      </c>
      <c r="B697" s="18">
        <f t="shared" si="142"/>
        <v>9</v>
      </c>
      <c r="C697" s="18" t="str">
        <f t="shared" si="143"/>
        <v>2023Ian Juliano9</v>
      </c>
      <c r="D697" s="12">
        <v>2023</v>
      </c>
      <c r="E697" t="s">
        <v>418</v>
      </c>
      <c r="F697">
        <v>772049</v>
      </c>
      <c r="G697" t="s">
        <v>212</v>
      </c>
      <c r="H697" s="15">
        <v>2</v>
      </c>
      <c r="I697" s="15">
        <v>2</v>
      </c>
      <c r="J697" t="s">
        <v>9</v>
      </c>
      <c r="K697" t="s">
        <v>10</v>
      </c>
      <c r="L697" s="6">
        <v>24</v>
      </c>
      <c r="M697" s="6">
        <v>33</v>
      </c>
      <c r="N697" s="6">
        <v>71</v>
      </c>
      <c r="O697" s="1">
        <v>3133.8319999999999</v>
      </c>
      <c r="P697" s="1">
        <v>2363.75</v>
      </c>
      <c r="Q697" s="1">
        <v>804.3</v>
      </c>
      <c r="R697" s="38">
        <f t="shared" si="144"/>
        <v>130.57633333333334</v>
      </c>
      <c r="S697" s="39">
        <f t="shared" si="145"/>
        <v>1.375</v>
      </c>
      <c r="T697" s="39">
        <f t="shared" si="146"/>
        <v>2.1515151515151514</v>
      </c>
      <c r="U697" s="38">
        <f t="shared" si="147"/>
        <v>770.08199999999988</v>
      </c>
      <c r="V697" s="40">
        <f t="shared" si="148"/>
        <v>0.24573174311832924</v>
      </c>
      <c r="W697" s="38">
        <f t="shared" si="149"/>
        <v>-34.218000000000075</v>
      </c>
      <c r="X697" s="40">
        <f t="shared" si="150"/>
        <v>-1.0918900566463064E-2</v>
      </c>
      <c r="Y697" s="18">
        <f t="shared" si="151"/>
        <v>829</v>
      </c>
      <c r="Z697" s="18">
        <f t="shared" si="152"/>
        <v>779</v>
      </c>
      <c r="AA697" s="18">
        <f t="shared" si="153"/>
        <v>825</v>
      </c>
    </row>
    <row r="698" spans="1:27" x14ac:dyDescent="0.25">
      <c r="A698" s="18" t="str">
        <f t="shared" si="141"/>
        <v>Ian Juliano</v>
      </c>
      <c r="B698" s="18">
        <f t="shared" si="142"/>
        <v>10</v>
      </c>
      <c r="C698" s="18" t="str">
        <f t="shared" si="143"/>
        <v>2023Ian Juliano10</v>
      </c>
      <c r="D698" s="12">
        <v>2023</v>
      </c>
      <c r="E698" t="s">
        <v>418</v>
      </c>
      <c r="F698">
        <v>690065</v>
      </c>
      <c r="G698" t="s">
        <v>344</v>
      </c>
      <c r="H698" s="15">
        <v>2</v>
      </c>
      <c r="I698" s="15">
        <v>2</v>
      </c>
      <c r="J698" t="s">
        <v>9</v>
      </c>
      <c r="K698" t="s">
        <v>10</v>
      </c>
      <c r="L698" s="6">
        <v>18</v>
      </c>
      <c r="M698" s="6">
        <v>33</v>
      </c>
      <c r="N698" s="6">
        <v>51</v>
      </c>
      <c r="O698" s="1">
        <v>1964.3920000000001</v>
      </c>
      <c r="P698" s="1">
        <v>1437</v>
      </c>
      <c r="Q698" s="1">
        <v>612.29999999999995</v>
      </c>
      <c r="R698" s="38">
        <f t="shared" si="144"/>
        <v>109.13288888888889</v>
      </c>
      <c r="S698" s="39">
        <f t="shared" si="145"/>
        <v>1.8333333333333333</v>
      </c>
      <c r="T698" s="39">
        <f t="shared" si="146"/>
        <v>1.5454545454545454</v>
      </c>
      <c r="U698" s="38">
        <f t="shared" si="147"/>
        <v>527.39200000000005</v>
      </c>
      <c r="V698" s="40">
        <f t="shared" si="148"/>
        <v>0.26847594573791789</v>
      </c>
      <c r="W698" s="38">
        <f t="shared" si="149"/>
        <v>-84.907999999999902</v>
      </c>
      <c r="X698" s="40">
        <f t="shared" si="150"/>
        <v>-4.3223552121979675E-2</v>
      </c>
      <c r="Y698" s="18">
        <f t="shared" si="151"/>
        <v>890</v>
      </c>
      <c r="Z698" s="18">
        <f t="shared" si="152"/>
        <v>848</v>
      </c>
      <c r="AA698" s="18">
        <f t="shared" si="153"/>
        <v>857</v>
      </c>
    </row>
    <row r="699" spans="1:27" x14ac:dyDescent="0.25">
      <c r="A699" s="18" t="str">
        <f t="shared" si="141"/>
        <v>Ian Juliano</v>
      </c>
      <c r="B699" s="18">
        <f t="shared" si="142"/>
        <v>11</v>
      </c>
      <c r="C699" s="18" t="str">
        <f t="shared" si="143"/>
        <v>2023Ian Juliano11</v>
      </c>
      <c r="D699" s="12">
        <v>2023</v>
      </c>
      <c r="E699" t="s">
        <v>418</v>
      </c>
      <c r="F699">
        <v>280877</v>
      </c>
      <c r="G699" t="s">
        <v>300</v>
      </c>
      <c r="H699" s="15">
        <v>2</v>
      </c>
      <c r="I699" s="15">
        <v>2</v>
      </c>
      <c r="J699" t="s">
        <v>9</v>
      </c>
      <c r="K699" t="s">
        <v>10</v>
      </c>
      <c r="L699" s="6">
        <v>7</v>
      </c>
      <c r="M699" s="6">
        <v>16</v>
      </c>
      <c r="N699" s="6">
        <v>34</v>
      </c>
      <c r="O699" s="1">
        <v>1771.7280000000001</v>
      </c>
      <c r="P699" s="1">
        <v>1529.25</v>
      </c>
      <c r="Q699" s="1">
        <v>241.6</v>
      </c>
      <c r="R699" s="38">
        <f t="shared" si="144"/>
        <v>253.10400000000001</v>
      </c>
      <c r="S699" s="39">
        <f t="shared" si="145"/>
        <v>2.2857142857142856</v>
      </c>
      <c r="T699" s="39">
        <f t="shared" si="146"/>
        <v>2.125</v>
      </c>
      <c r="U699" s="38">
        <f t="shared" si="147"/>
        <v>242.47800000000007</v>
      </c>
      <c r="V699" s="40">
        <f t="shared" si="148"/>
        <v>0.13685960824686411</v>
      </c>
      <c r="W699" s="38">
        <f t="shared" si="149"/>
        <v>0.87800000000007117</v>
      </c>
      <c r="X699" s="40">
        <f t="shared" si="150"/>
        <v>4.9556139542868388E-4</v>
      </c>
      <c r="Y699" s="18">
        <f t="shared" si="151"/>
        <v>905</v>
      </c>
      <c r="Z699" s="18">
        <f t="shared" si="152"/>
        <v>918</v>
      </c>
      <c r="AA699" s="18">
        <f t="shared" si="153"/>
        <v>807</v>
      </c>
    </row>
    <row r="700" spans="1:27" x14ac:dyDescent="0.25">
      <c r="A700" s="18" t="str">
        <f t="shared" si="141"/>
        <v>Ian Juliano</v>
      </c>
      <c r="B700" s="18">
        <f t="shared" si="142"/>
        <v>12</v>
      </c>
      <c r="C700" s="18" t="str">
        <f t="shared" si="143"/>
        <v>2023Ian Juliano12</v>
      </c>
      <c r="D700" s="12">
        <v>2023</v>
      </c>
      <c r="E700" t="s">
        <v>418</v>
      </c>
      <c r="F700">
        <v>609954</v>
      </c>
      <c r="G700" t="s">
        <v>161</v>
      </c>
      <c r="H700" s="15">
        <v>2</v>
      </c>
      <c r="I700" s="15">
        <v>2</v>
      </c>
      <c r="J700" t="s">
        <v>2</v>
      </c>
      <c r="K700" t="s">
        <v>10</v>
      </c>
      <c r="L700" s="6">
        <v>7</v>
      </c>
      <c r="M700" s="6">
        <v>17</v>
      </c>
      <c r="N700" s="6">
        <v>35</v>
      </c>
      <c r="O700" s="1">
        <v>1701.4549999999999</v>
      </c>
      <c r="P700" s="1">
        <v>1335.75</v>
      </c>
      <c r="Q700" s="1">
        <v>242.7</v>
      </c>
      <c r="R700" s="38">
        <f t="shared" si="144"/>
        <v>243.065</v>
      </c>
      <c r="S700" s="39">
        <f t="shared" si="145"/>
        <v>2.4285714285714284</v>
      </c>
      <c r="T700" s="39">
        <f t="shared" si="146"/>
        <v>2.0588235294117645</v>
      </c>
      <c r="U700" s="38">
        <f t="shared" si="147"/>
        <v>365.70499999999993</v>
      </c>
      <c r="V700" s="40">
        <f t="shared" si="148"/>
        <v>0.21493662776858627</v>
      </c>
      <c r="W700" s="38">
        <f t="shared" si="149"/>
        <v>123.00499999999994</v>
      </c>
      <c r="X700" s="40">
        <f t="shared" si="150"/>
        <v>7.2294007187965567E-2</v>
      </c>
      <c r="Y700" s="18">
        <f t="shared" si="151"/>
        <v>910</v>
      </c>
      <c r="Z700" s="18">
        <f t="shared" si="152"/>
        <v>888</v>
      </c>
      <c r="AA700" s="18">
        <f t="shared" si="153"/>
        <v>760</v>
      </c>
    </row>
    <row r="701" spans="1:27" x14ac:dyDescent="0.25">
      <c r="A701" s="18" t="str">
        <f t="shared" si="141"/>
        <v>Ian Juliano</v>
      </c>
      <c r="B701" s="18">
        <f t="shared" si="142"/>
        <v>13</v>
      </c>
      <c r="C701" s="18" t="str">
        <f t="shared" si="143"/>
        <v>2023Ian Juliano13</v>
      </c>
      <c r="D701" s="12">
        <v>2023</v>
      </c>
      <c r="E701" t="s">
        <v>418</v>
      </c>
      <c r="F701">
        <v>980507</v>
      </c>
      <c r="G701" t="s">
        <v>271</v>
      </c>
      <c r="H701" s="15">
        <v>2</v>
      </c>
      <c r="I701" s="15">
        <v>2</v>
      </c>
      <c r="J701" t="s">
        <v>9</v>
      </c>
      <c r="K701" t="s">
        <v>10</v>
      </c>
      <c r="L701" s="6">
        <v>4</v>
      </c>
      <c r="M701" s="6">
        <v>7</v>
      </c>
      <c r="N701" s="6">
        <v>16</v>
      </c>
      <c r="O701" s="1">
        <v>1406.2719999999999</v>
      </c>
      <c r="P701" s="1">
        <v>1263.5</v>
      </c>
      <c r="Q701" s="1">
        <v>135.69999999999999</v>
      </c>
      <c r="R701" s="38">
        <f t="shared" si="144"/>
        <v>351.56799999999998</v>
      </c>
      <c r="S701" s="39">
        <f t="shared" si="145"/>
        <v>1.75</v>
      </c>
      <c r="T701" s="39">
        <f t="shared" si="146"/>
        <v>2.2857142857142856</v>
      </c>
      <c r="U701" s="38">
        <f t="shared" si="147"/>
        <v>142.77199999999993</v>
      </c>
      <c r="V701" s="40">
        <f t="shared" si="148"/>
        <v>0.10152516725071675</v>
      </c>
      <c r="W701" s="38">
        <f t="shared" si="149"/>
        <v>7.0719999999999459</v>
      </c>
      <c r="X701" s="40">
        <f t="shared" si="150"/>
        <v>5.0288991034450987E-3</v>
      </c>
      <c r="Y701" s="18">
        <f t="shared" si="151"/>
        <v>930</v>
      </c>
      <c r="Z701" s="18">
        <f t="shared" si="152"/>
        <v>939</v>
      </c>
      <c r="AA701" s="18">
        <f t="shared" si="153"/>
        <v>803</v>
      </c>
    </row>
    <row r="702" spans="1:27" x14ac:dyDescent="0.25">
      <c r="A702" s="18" t="str">
        <f t="shared" si="141"/>
        <v>Ian Juliano</v>
      </c>
      <c r="B702" s="18">
        <f t="shared" si="142"/>
        <v>14</v>
      </c>
      <c r="C702" s="18" t="str">
        <f t="shared" si="143"/>
        <v>2023Ian Juliano14</v>
      </c>
      <c r="D702" s="12">
        <v>2023</v>
      </c>
      <c r="E702" t="s">
        <v>418</v>
      </c>
      <c r="F702">
        <v>836042</v>
      </c>
      <c r="G702" t="s">
        <v>235</v>
      </c>
      <c r="H702" s="15">
        <v>2</v>
      </c>
      <c r="I702" s="15">
        <v>2</v>
      </c>
      <c r="J702" t="s">
        <v>9</v>
      </c>
      <c r="K702" t="s">
        <v>10</v>
      </c>
      <c r="L702" s="6">
        <v>2</v>
      </c>
      <c r="M702" s="6">
        <v>3</v>
      </c>
      <c r="N702" s="6">
        <v>12</v>
      </c>
      <c r="O702" s="1">
        <v>806.30399999999997</v>
      </c>
      <c r="P702" s="1">
        <v>628</v>
      </c>
      <c r="Q702" s="1">
        <v>67.3</v>
      </c>
      <c r="R702" s="38">
        <f t="shared" si="144"/>
        <v>403.15199999999999</v>
      </c>
      <c r="S702" s="39">
        <f t="shared" si="145"/>
        <v>1.5</v>
      </c>
      <c r="T702" s="39">
        <f t="shared" si="146"/>
        <v>4</v>
      </c>
      <c r="U702" s="38">
        <f t="shared" si="147"/>
        <v>178.30399999999997</v>
      </c>
      <c r="V702" s="40">
        <f t="shared" si="148"/>
        <v>0.22113743699646782</v>
      </c>
      <c r="W702" s="38">
        <f t="shared" si="149"/>
        <v>111.00399999999998</v>
      </c>
      <c r="X702" s="40">
        <f t="shared" si="150"/>
        <v>0.13767015914593006</v>
      </c>
      <c r="Y702" s="18">
        <f t="shared" si="151"/>
        <v>960</v>
      </c>
      <c r="Z702" s="18">
        <f t="shared" si="152"/>
        <v>932</v>
      </c>
      <c r="AA702" s="18">
        <f t="shared" si="153"/>
        <v>765</v>
      </c>
    </row>
    <row r="703" spans="1:27" x14ac:dyDescent="0.25">
      <c r="A703" s="18" t="str">
        <f t="shared" si="141"/>
        <v>Jack Gao</v>
      </c>
      <c r="B703" s="18">
        <f t="shared" si="142"/>
        <v>1</v>
      </c>
      <c r="C703" s="18" t="str">
        <f t="shared" si="143"/>
        <v>2023Jack Gao1</v>
      </c>
      <c r="D703" s="12">
        <v>2023</v>
      </c>
      <c r="E703" t="s">
        <v>412</v>
      </c>
      <c r="F703">
        <v>688564</v>
      </c>
      <c r="G703" t="s">
        <v>176</v>
      </c>
      <c r="H703" s="15">
        <v>1</v>
      </c>
      <c r="I703" s="15">
        <v>4</v>
      </c>
      <c r="J703" t="s">
        <v>2</v>
      </c>
      <c r="K703" t="s">
        <v>4</v>
      </c>
      <c r="L703" s="6">
        <v>245</v>
      </c>
      <c r="M703" s="6">
        <v>504</v>
      </c>
      <c r="N703" s="6">
        <v>1761</v>
      </c>
      <c r="O703" s="1">
        <v>75454.89</v>
      </c>
      <c r="P703" s="1">
        <v>66188.5</v>
      </c>
      <c r="Q703" s="1">
        <v>8146.1</v>
      </c>
      <c r="R703" s="38">
        <f t="shared" si="144"/>
        <v>307.97914285714285</v>
      </c>
      <c r="S703" s="39">
        <f t="shared" si="145"/>
        <v>2.0571428571428569</v>
      </c>
      <c r="T703" s="39">
        <f t="shared" si="146"/>
        <v>3.4940476190476191</v>
      </c>
      <c r="U703" s="38">
        <f t="shared" si="147"/>
        <v>9266.39</v>
      </c>
      <c r="V703" s="40">
        <f t="shared" si="148"/>
        <v>0.12280701754385964</v>
      </c>
      <c r="W703" s="38">
        <f t="shared" si="149"/>
        <v>1120.2899999999991</v>
      </c>
      <c r="X703" s="40">
        <f t="shared" si="150"/>
        <v>1.4847149071451817E-2</v>
      </c>
      <c r="Y703" s="18">
        <f t="shared" si="151"/>
        <v>144</v>
      </c>
      <c r="Z703" s="18">
        <f t="shared" si="152"/>
        <v>164</v>
      </c>
      <c r="AA703" s="18">
        <f t="shared" si="153"/>
        <v>474</v>
      </c>
    </row>
    <row r="704" spans="1:27" x14ac:dyDescent="0.25">
      <c r="A704" s="18" t="str">
        <f t="shared" si="141"/>
        <v>Jack Gao</v>
      </c>
      <c r="B704" s="18">
        <f t="shared" si="142"/>
        <v>2</v>
      </c>
      <c r="C704" s="18" t="str">
        <f t="shared" si="143"/>
        <v>2023Jack Gao2</v>
      </c>
      <c r="D704" s="12">
        <v>2023</v>
      </c>
      <c r="E704" t="s">
        <v>412</v>
      </c>
      <c r="F704">
        <v>604851</v>
      </c>
      <c r="G704" t="s">
        <v>159</v>
      </c>
      <c r="H704" s="15">
        <v>1</v>
      </c>
      <c r="I704" s="15">
        <v>1</v>
      </c>
      <c r="J704" t="s">
        <v>9</v>
      </c>
      <c r="K704" t="s">
        <v>10</v>
      </c>
      <c r="L704" s="6">
        <v>31</v>
      </c>
      <c r="M704" s="6">
        <v>83</v>
      </c>
      <c r="N704" s="6">
        <v>292</v>
      </c>
      <c r="O704" s="1">
        <v>14181.454400000001</v>
      </c>
      <c r="P704" s="1">
        <v>12476.75</v>
      </c>
      <c r="Q704" s="1">
        <v>1052.3</v>
      </c>
      <c r="R704" s="38">
        <f t="shared" si="144"/>
        <v>457.46627096774193</v>
      </c>
      <c r="S704" s="39">
        <f t="shared" si="145"/>
        <v>2.6774193548387095</v>
      </c>
      <c r="T704" s="39">
        <f t="shared" si="146"/>
        <v>3.5180722891566263</v>
      </c>
      <c r="U704" s="38">
        <f t="shared" si="147"/>
        <v>1704.7044000000005</v>
      </c>
      <c r="V704" s="40">
        <f t="shared" si="148"/>
        <v>0.12020659883798664</v>
      </c>
      <c r="W704" s="38">
        <f t="shared" si="149"/>
        <v>652.40440000000058</v>
      </c>
      <c r="X704" s="40">
        <f t="shared" si="150"/>
        <v>4.600405442194988E-2</v>
      </c>
      <c r="Y704" s="18">
        <f t="shared" si="151"/>
        <v>444</v>
      </c>
      <c r="Z704" s="18">
        <f t="shared" si="152"/>
        <v>598</v>
      </c>
      <c r="AA704" s="18">
        <f t="shared" si="153"/>
        <v>576</v>
      </c>
    </row>
    <row r="705" spans="1:27" x14ac:dyDescent="0.25">
      <c r="A705" s="18" t="str">
        <f t="shared" si="141"/>
        <v>Jack Gao</v>
      </c>
      <c r="B705" s="18">
        <f t="shared" si="142"/>
        <v>3</v>
      </c>
      <c r="C705" s="18" t="str">
        <f t="shared" si="143"/>
        <v>2023Jack Gao3</v>
      </c>
      <c r="D705" s="12">
        <v>2023</v>
      </c>
      <c r="E705" t="s">
        <v>412</v>
      </c>
      <c r="F705">
        <v>188132</v>
      </c>
      <c r="G705" t="s">
        <v>48</v>
      </c>
      <c r="H705" s="15">
        <v>1</v>
      </c>
      <c r="I705" s="15">
        <v>1</v>
      </c>
      <c r="J705" t="s">
        <v>2</v>
      </c>
      <c r="K705" t="s">
        <v>10</v>
      </c>
      <c r="L705" s="6">
        <v>8</v>
      </c>
      <c r="M705" s="6">
        <v>30</v>
      </c>
      <c r="N705" s="6">
        <v>83</v>
      </c>
      <c r="O705" s="1">
        <v>4590</v>
      </c>
      <c r="P705" s="1">
        <v>3825</v>
      </c>
      <c r="Q705" s="1">
        <v>281</v>
      </c>
      <c r="R705" s="38">
        <f t="shared" si="144"/>
        <v>573.75</v>
      </c>
      <c r="S705" s="39">
        <f t="shared" si="145"/>
        <v>3.75</v>
      </c>
      <c r="T705" s="39">
        <f t="shared" si="146"/>
        <v>2.7666666666666666</v>
      </c>
      <c r="U705" s="38">
        <f t="shared" si="147"/>
        <v>765</v>
      </c>
      <c r="V705" s="40">
        <f t="shared" si="148"/>
        <v>0.16666666666666666</v>
      </c>
      <c r="W705" s="38">
        <f t="shared" si="149"/>
        <v>484</v>
      </c>
      <c r="X705" s="40">
        <f t="shared" si="150"/>
        <v>0.10544662309368191</v>
      </c>
      <c r="Y705" s="18">
        <f t="shared" si="151"/>
        <v>748</v>
      </c>
      <c r="Z705" s="18">
        <f t="shared" si="152"/>
        <v>781</v>
      </c>
      <c r="AA705" s="18">
        <f t="shared" si="153"/>
        <v>619</v>
      </c>
    </row>
    <row r="706" spans="1:27" x14ac:dyDescent="0.25">
      <c r="A706" s="18" t="str">
        <f t="shared" si="141"/>
        <v>Janet Phillips</v>
      </c>
      <c r="B706" s="18">
        <f t="shared" si="142"/>
        <v>1</v>
      </c>
      <c r="C706" s="18" t="str">
        <f t="shared" si="143"/>
        <v>2023Janet Phillips1</v>
      </c>
      <c r="D706" s="12">
        <v>2023</v>
      </c>
      <c r="E706" t="s">
        <v>525</v>
      </c>
      <c r="F706">
        <v>630627</v>
      </c>
      <c r="G706" t="s">
        <v>504</v>
      </c>
      <c r="H706" s="15">
        <v>1</v>
      </c>
      <c r="I706" s="15">
        <v>1</v>
      </c>
      <c r="J706" t="s">
        <v>9</v>
      </c>
      <c r="K706" t="s">
        <v>4</v>
      </c>
      <c r="L706" s="6">
        <v>163</v>
      </c>
      <c r="M706" s="6">
        <v>483</v>
      </c>
      <c r="N706" s="6">
        <v>2659</v>
      </c>
      <c r="O706" s="1">
        <v>109514.97</v>
      </c>
      <c r="P706" s="1">
        <v>101402.75</v>
      </c>
      <c r="Q706" s="1">
        <v>5577.15</v>
      </c>
      <c r="R706" s="38">
        <f t="shared" si="144"/>
        <v>671.87098159509208</v>
      </c>
      <c r="S706" s="39">
        <f t="shared" si="145"/>
        <v>2.96319018404908</v>
      </c>
      <c r="T706" s="39">
        <f t="shared" si="146"/>
        <v>5.5051759834368532</v>
      </c>
      <c r="U706" s="38">
        <f t="shared" si="147"/>
        <v>8112.2200000000012</v>
      </c>
      <c r="V706" s="40">
        <f t="shared" si="148"/>
        <v>7.4074074074074084E-2</v>
      </c>
      <c r="W706" s="38">
        <f t="shared" si="149"/>
        <v>2535.0700000000015</v>
      </c>
      <c r="X706" s="40">
        <f t="shared" si="150"/>
        <v>2.3148159562112847E-2</v>
      </c>
      <c r="Y706" s="18">
        <f t="shared" si="151"/>
        <v>88</v>
      </c>
      <c r="Z706" s="18">
        <f t="shared" si="152"/>
        <v>194</v>
      </c>
      <c r="AA706" s="18">
        <f t="shared" si="153"/>
        <v>314</v>
      </c>
    </row>
    <row r="707" spans="1:27" x14ac:dyDescent="0.25">
      <c r="A707" s="18" t="str">
        <f t="shared" ref="A707:A770" si="154">E707</f>
        <v>Janet Phillips</v>
      </c>
      <c r="B707" s="18">
        <f t="shared" ref="B707:B770" si="155">IF(A706&lt;&gt;A707,1,B706+1)</f>
        <v>2</v>
      </c>
      <c r="C707" s="18" t="str">
        <f t="shared" ref="C707:C770" si="156">D707&amp;A707&amp;B707</f>
        <v>2023Janet Phillips2</v>
      </c>
      <c r="D707" s="12">
        <v>2023</v>
      </c>
      <c r="E707" t="s">
        <v>525</v>
      </c>
      <c r="F707">
        <v>214228</v>
      </c>
      <c r="G707" t="s">
        <v>505</v>
      </c>
      <c r="H707" s="15">
        <v>1</v>
      </c>
      <c r="I707" s="15">
        <v>1</v>
      </c>
      <c r="J707" t="s">
        <v>9</v>
      </c>
      <c r="K707" t="s">
        <v>10</v>
      </c>
      <c r="L707" s="6">
        <v>14</v>
      </c>
      <c r="M707" s="6">
        <v>30</v>
      </c>
      <c r="N707" s="6">
        <v>93</v>
      </c>
      <c r="O707" s="1">
        <v>2525.6559999999999</v>
      </c>
      <c r="P707" s="1">
        <v>1864.5</v>
      </c>
      <c r="Q707" s="1">
        <v>467</v>
      </c>
      <c r="R707" s="38">
        <f t="shared" si="144"/>
        <v>180.404</v>
      </c>
      <c r="S707" s="39">
        <f t="shared" si="145"/>
        <v>2.1428571428571428</v>
      </c>
      <c r="T707" s="39">
        <f t="shared" si="146"/>
        <v>3.1</v>
      </c>
      <c r="U707" s="38">
        <f t="shared" si="147"/>
        <v>661.15599999999995</v>
      </c>
      <c r="V707" s="40">
        <f t="shared" si="148"/>
        <v>0.26177595048573515</v>
      </c>
      <c r="W707" s="38">
        <f t="shared" si="149"/>
        <v>194.15599999999995</v>
      </c>
      <c r="X707" s="40">
        <f t="shared" si="150"/>
        <v>7.6873493460708806E-2</v>
      </c>
      <c r="Y707" s="18">
        <f t="shared" si="151"/>
        <v>852</v>
      </c>
      <c r="Z707" s="18">
        <f t="shared" si="152"/>
        <v>804</v>
      </c>
      <c r="AA707" s="18">
        <f t="shared" si="153"/>
        <v>729</v>
      </c>
    </row>
    <row r="708" spans="1:27" x14ac:dyDescent="0.25">
      <c r="A708" s="18" t="str">
        <f t="shared" si="154"/>
        <v>Javier Salinas</v>
      </c>
      <c r="B708" s="18">
        <f t="shared" si="155"/>
        <v>1</v>
      </c>
      <c r="C708" s="18" t="str">
        <f t="shared" si="156"/>
        <v>2023Javier Salinas1</v>
      </c>
      <c r="D708" s="12">
        <v>2023</v>
      </c>
      <c r="E708" t="s">
        <v>403</v>
      </c>
      <c r="F708">
        <v>811025</v>
      </c>
      <c r="G708" t="s">
        <v>280</v>
      </c>
      <c r="H708" s="15">
        <v>4</v>
      </c>
      <c r="I708" s="15">
        <v>4</v>
      </c>
      <c r="J708" t="s">
        <v>2</v>
      </c>
      <c r="K708" t="s">
        <v>6</v>
      </c>
      <c r="L708" s="6">
        <v>196</v>
      </c>
      <c r="M708" s="6">
        <v>1395</v>
      </c>
      <c r="N708" s="6">
        <v>7594</v>
      </c>
      <c r="O708" s="1">
        <v>343125.3</v>
      </c>
      <c r="P708" s="1">
        <v>285937.75</v>
      </c>
      <c r="Q708" s="1">
        <v>6835</v>
      </c>
      <c r="R708" s="38">
        <f t="shared" si="144"/>
        <v>1750.6392857142857</v>
      </c>
      <c r="S708" s="39">
        <f t="shared" si="145"/>
        <v>7.1173469387755102</v>
      </c>
      <c r="T708" s="39">
        <f t="shared" si="146"/>
        <v>5.4437275985663085</v>
      </c>
      <c r="U708" s="38">
        <f t="shared" si="147"/>
        <v>57187.549999999988</v>
      </c>
      <c r="V708" s="40">
        <f t="shared" si="148"/>
        <v>0.16666666666666663</v>
      </c>
      <c r="W708" s="38">
        <f t="shared" si="149"/>
        <v>50352.549999999988</v>
      </c>
      <c r="X708" s="40">
        <f t="shared" si="150"/>
        <v>0.14674682980240744</v>
      </c>
      <c r="Y708" s="18">
        <f t="shared" si="151"/>
        <v>3</v>
      </c>
      <c r="Z708" s="18">
        <f t="shared" si="152"/>
        <v>2</v>
      </c>
      <c r="AA708" s="18">
        <f t="shared" si="153"/>
        <v>2</v>
      </c>
    </row>
    <row r="709" spans="1:27" x14ac:dyDescent="0.25">
      <c r="A709" s="18" t="str">
        <f t="shared" si="154"/>
        <v>Javier Salinas</v>
      </c>
      <c r="B709" s="18">
        <f t="shared" si="155"/>
        <v>2</v>
      </c>
      <c r="C709" s="18" t="str">
        <f t="shared" si="156"/>
        <v>2023Javier Salinas2</v>
      </c>
      <c r="D709" s="12">
        <v>2023</v>
      </c>
      <c r="E709" t="s">
        <v>403</v>
      </c>
      <c r="F709">
        <v>431898</v>
      </c>
      <c r="G709" t="s">
        <v>43</v>
      </c>
      <c r="H709" s="15">
        <v>4</v>
      </c>
      <c r="I709" s="15">
        <v>4</v>
      </c>
      <c r="J709" t="s">
        <v>9</v>
      </c>
      <c r="K709" t="s">
        <v>6</v>
      </c>
      <c r="L709" s="6">
        <v>250</v>
      </c>
      <c r="M709" s="6">
        <v>456</v>
      </c>
      <c r="N709" s="6">
        <v>5584</v>
      </c>
      <c r="O709" s="1">
        <v>240025.41250000001</v>
      </c>
      <c r="P709" s="1">
        <v>208717.75</v>
      </c>
      <c r="Q709" s="1">
        <v>7454.5</v>
      </c>
      <c r="R709" s="38">
        <f t="shared" si="144"/>
        <v>960.10165000000006</v>
      </c>
      <c r="S709" s="39">
        <f t="shared" si="145"/>
        <v>1.8240000000000001</v>
      </c>
      <c r="T709" s="39">
        <f t="shared" si="146"/>
        <v>12.245614035087719</v>
      </c>
      <c r="U709" s="38">
        <f t="shared" si="147"/>
        <v>31307.662500000006</v>
      </c>
      <c r="V709" s="40">
        <f t="shared" si="148"/>
        <v>0.13043478260869568</v>
      </c>
      <c r="W709" s="38">
        <f t="shared" si="149"/>
        <v>23853.162500000006</v>
      </c>
      <c r="X709" s="40">
        <f t="shared" si="150"/>
        <v>9.9377654438985732E-2</v>
      </c>
      <c r="Y709" s="18">
        <f t="shared" si="151"/>
        <v>13</v>
      </c>
      <c r="Z709" s="18">
        <f t="shared" si="152"/>
        <v>21</v>
      </c>
      <c r="AA709" s="18">
        <f t="shared" si="153"/>
        <v>24</v>
      </c>
    </row>
    <row r="710" spans="1:27" x14ac:dyDescent="0.25">
      <c r="A710" s="18" t="str">
        <f t="shared" si="154"/>
        <v>Javier Salinas</v>
      </c>
      <c r="B710" s="18">
        <f t="shared" si="155"/>
        <v>3</v>
      </c>
      <c r="C710" s="18" t="str">
        <f t="shared" si="156"/>
        <v>2023Javier Salinas3</v>
      </c>
      <c r="D710" s="12">
        <v>2023</v>
      </c>
      <c r="E710" t="s">
        <v>403</v>
      </c>
      <c r="F710">
        <v>587438</v>
      </c>
      <c r="G710" t="s">
        <v>332</v>
      </c>
      <c r="H710" s="15">
        <v>4</v>
      </c>
      <c r="I710" s="15">
        <v>4</v>
      </c>
      <c r="J710" t="s">
        <v>9</v>
      </c>
      <c r="K710" t="s">
        <v>6</v>
      </c>
      <c r="L710" s="6">
        <v>250</v>
      </c>
      <c r="M710" s="6">
        <v>892</v>
      </c>
      <c r="N710" s="6">
        <v>3866</v>
      </c>
      <c r="O710" s="1">
        <v>207612.16</v>
      </c>
      <c r="P710" s="1">
        <v>152656</v>
      </c>
      <c r="Q710" s="1">
        <v>7878</v>
      </c>
      <c r="R710" s="38">
        <f t="shared" si="144"/>
        <v>830.44864000000007</v>
      </c>
      <c r="S710" s="39">
        <f t="shared" si="145"/>
        <v>3.5680000000000001</v>
      </c>
      <c r="T710" s="39">
        <f t="shared" si="146"/>
        <v>4.3340807174887894</v>
      </c>
      <c r="U710" s="38">
        <f t="shared" si="147"/>
        <v>54956.160000000003</v>
      </c>
      <c r="V710" s="40">
        <f t="shared" si="148"/>
        <v>0.26470588235294118</v>
      </c>
      <c r="W710" s="38">
        <f t="shared" si="149"/>
        <v>47078.16</v>
      </c>
      <c r="X710" s="40">
        <f t="shared" si="150"/>
        <v>0.22676012811580981</v>
      </c>
      <c r="Y710" s="18">
        <f t="shared" si="151"/>
        <v>20</v>
      </c>
      <c r="Z710" s="18">
        <f t="shared" si="152"/>
        <v>3</v>
      </c>
      <c r="AA710" s="18">
        <f t="shared" si="153"/>
        <v>4</v>
      </c>
    </row>
    <row r="711" spans="1:27" x14ac:dyDescent="0.25">
      <c r="A711" s="18" t="str">
        <f t="shared" si="154"/>
        <v>Javier Salinas</v>
      </c>
      <c r="B711" s="18">
        <f t="shared" si="155"/>
        <v>4</v>
      </c>
      <c r="C711" s="18" t="str">
        <f t="shared" si="156"/>
        <v>2023Javier Salinas4</v>
      </c>
      <c r="D711" s="12">
        <v>2023</v>
      </c>
      <c r="E711" t="s">
        <v>403</v>
      </c>
      <c r="F711">
        <v>921547</v>
      </c>
      <c r="G711" t="s">
        <v>276</v>
      </c>
      <c r="H711" s="15">
        <v>4</v>
      </c>
      <c r="I711" s="15">
        <v>4</v>
      </c>
      <c r="J711" t="s">
        <v>9</v>
      </c>
      <c r="K711" t="s">
        <v>4</v>
      </c>
      <c r="L711" s="6">
        <v>71</v>
      </c>
      <c r="M711" s="6">
        <v>528</v>
      </c>
      <c r="N711" s="6">
        <v>2357</v>
      </c>
      <c r="O711" s="1">
        <v>118855.8</v>
      </c>
      <c r="P711" s="1">
        <v>84897</v>
      </c>
      <c r="Q711" s="1">
        <v>2483.75</v>
      </c>
      <c r="R711" s="38">
        <f t="shared" si="144"/>
        <v>1674.025352112676</v>
      </c>
      <c r="S711" s="39">
        <f t="shared" si="145"/>
        <v>7.436619718309859</v>
      </c>
      <c r="T711" s="39">
        <f t="shared" si="146"/>
        <v>4.4640151515151514</v>
      </c>
      <c r="U711" s="38">
        <f t="shared" si="147"/>
        <v>33958.800000000003</v>
      </c>
      <c r="V711" s="40">
        <f t="shared" si="148"/>
        <v>0.28571428571428575</v>
      </c>
      <c r="W711" s="38">
        <f t="shared" si="149"/>
        <v>31475.050000000003</v>
      </c>
      <c r="X711" s="40">
        <f t="shared" si="150"/>
        <v>0.26481711452028428</v>
      </c>
      <c r="Y711" s="18">
        <f t="shared" si="151"/>
        <v>79</v>
      </c>
      <c r="Z711" s="18">
        <f t="shared" si="152"/>
        <v>15</v>
      </c>
      <c r="AA711" s="18">
        <f t="shared" si="153"/>
        <v>11</v>
      </c>
    </row>
    <row r="712" spans="1:27" x14ac:dyDescent="0.25">
      <c r="A712" s="18" t="str">
        <f t="shared" si="154"/>
        <v>Javier Salinas</v>
      </c>
      <c r="B712" s="18">
        <f t="shared" si="155"/>
        <v>5</v>
      </c>
      <c r="C712" s="18" t="str">
        <f t="shared" si="156"/>
        <v>2023Javier Salinas5</v>
      </c>
      <c r="D712" s="12">
        <v>2023</v>
      </c>
      <c r="E712" t="s">
        <v>403</v>
      </c>
      <c r="F712">
        <v>107439</v>
      </c>
      <c r="G712" t="s">
        <v>1</v>
      </c>
      <c r="H712" s="15">
        <v>4</v>
      </c>
      <c r="I712" s="15">
        <v>4</v>
      </c>
      <c r="J712" t="s">
        <v>2</v>
      </c>
      <c r="K712" t="s">
        <v>4</v>
      </c>
      <c r="L712" s="6">
        <v>251</v>
      </c>
      <c r="M712" s="6">
        <v>641</v>
      </c>
      <c r="N712" s="6">
        <v>2396</v>
      </c>
      <c r="O712" s="1">
        <v>84732.623999999996</v>
      </c>
      <c r="P712" s="1">
        <v>85493.75</v>
      </c>
      <c r="Q712" s="1">
        <v>7662</v>
      </c>
      <c r="R712" s="38">
        <f t="shared" si="144"/>
        <v>337.58017529880476</v>
      </c>
      <c r="S712" s="39">
        <f t="shared" si="145"/>
        <v>2.5537848605577689</v>
      </c>
      <c r="T712" s="39">
        <f t="shared" si="146"/>
        <v>3.7379095163806553</v>
      </c>
      <c r="U712" s="38">
        <f t="shared" si="147"/>
        <v>-761.12600000000384</v>
      </c>
      <c r="V712" s="40">
        <f t="shared" si="148"/>
        <v>-8.9826794458767595E-3</v>
      </c>
      <c r="W712" s="38">
        <f t="shared" si="149"/>
        <v>-8423.1260000000038</v>
      </c>
      <c r="X712" s="40">
        <f t="shared" si="150"/>
        <v>-9.9408298744530846E-2</v>
      </c>
      <c r="Y712" s="18">
        <f t="shared" si="151"/>
        <v>117</v>
      </c>
      <c r="Z712" s="18">
        <f t="shared" si="152"/>
        <v>981</v>
      </c>
      <c r="AA712" s="18">
        <f t="shared" si="153"/>
        <v>990</v>
      </c>
    </row>
    <row r="713" spans="1:27" x14ac:dyDescent="0.25">
      <c r="A713" s="18" t="str">
        <f t="shared" si="154"/>
        <v>Javier Salinas</v>
      </c>
      <c r="B713" s="18">
        <f t="shared" si="155"/>
        <v>6</v>
      </c>
      <c r="C713" s="18" t="str">
        <f t="shared" si="156"/>
        <v>2023Javier Salinas6</v>
      </c>
      <c r="D713" s="12">
        <v>2023</v>
      </c>
      <c r="E713" t="s">
        <v>403</v>
      </c>
      <c r="F713">
        <v>925350</v>
      </c>
      <c r="G713" t="s">
        <v>166</v>
      </c>
      <c r="H713" s="15">
        <v>4</v>
      </c>
      <c r="I713" s="15">
        <v>2</v>
      </c>
      <c r="J713" t="s">
        <v>2</v>
      </c>
      <c r="K713" t="s">
        <v>4</v>
      </c>
      <c r="L713" s="6">
        <v>247</v>
      </c>
      <c r="M713" s="6">
        <v>465</v>
      </c>
      <c r="N713" s="6">
        <v>1823</v>
      </c>
      <c r="O713" s="1">
        <v>82917.899999999994</v>
      </c>
      <c r="P713" s="1">
        <v>69098.25</v>
      </c>
      <c r="Q713" s="1">
        <v>7378.5</v>
      </c>
      <c r="R713" s="38">
        <f t="shared" si="144"/>
        <v>335.7</v>
      </c>
      <c r="S713" s="39">
        <f t="shared" si="145"/>
        <v>1.8825910931174088</v>
      </c>
      <c r="T713" s="39">
        <f t="shared" si="146"/>
        <v>3.9204301075268817</v>
      </c>
      <c r="U713" s="38">
        <f t="shared" si="147"/>
        <v>13819.649999999994</v>
      </c>
      <c r="V713" s="40">
        <f t="shared" si="148"/>
        <v>0.1666666666666666</v>
      </c>
      <c r="W713" s="38">
        <f t="shared" si="149"/>
        <v>6441.1499999999942</v>
      </c>
      <c r="X713" s="40">
        <f t="shared" si="150"/>
        <v>7.7681055598368923E-2</v>
      </c>
      <c r="Y713" s="18">
        <f t="shared" si="151"/>
        <v>121</v>
      </c>
      <c r="Z713" s="18">
        <f t="shared" si="152"/>
        <v>89</v>
      </c>
      <c r="AA713" s="18">
        <f t="shared" si="153"/>
        <v>136</v>
      </c>
    </row>
    <row r="714" spans="1:27" x14ac:dyDescent="0.25">
      <c r="A714" s="18" t="str">
        <f t="shared" si="154"/>
        <v>Javier Salinas</v>
      </c>
      <c r="B714" s="18">
        <f t="shared" si="155"/>
        <v>7</v>
      </c>
      <c r="C714" s="18" t="str">
        <f t="shared" si="156"/>
        <v>2023Javier Salinas7</v>
      </c>
      <c r="D714" s="12">
        <v>2023</v>
      </c>
      <c r="E714" t="s">
        <v>403</v>
      </c>
      <c r="F714">
        <v>782190</v>
      </c>
      <c r="G714" t="s">
        <v>53</v>
      </c>
      <c r="H714" s="15">
        <v>4</v>
      </c>
      <c r="I714" s="15">
        <v>2</v>
      </c>
      <c r="J714" t="s">
        <v>2</v>
      </c>
      <c r="K714" t="s">
        <v>3</v>
      </c>
      <c r="L714" s="6">
        <v>243</v>
      </c>
      <c r="M714" s="6">
        <v>396</v>
      </c>
      <c r="N714" s="6">
        <v>1306</v>
      </c>
      <c r="O714" s="1">
        <v>57067.8</v>
      </c>
      <c r="P714" s="1">
        <v>47556.5</v>
      </c>
      <c r="Q714" s="1">
        <v>7200</v>
      </c>
      <c r="R714" s="38">
        <f t="shared" si="144"/>
        <v>234.84691358024693</v>
      </c>
      <c r="S714" s="39">
        <f t="shared" si="145"/>
        <v>1.6296296296296295</v>
      </c>
      <c r="T714" s="39">
        <f t="shared" si="146"/>
        <v>3.297979797979798</v>
      </c>
      <c r="U714" s="38">
        <f t="shared" si="147"/>
        <v>9511.3000000000029</v>
      </c>
      <c r="V714" s="40">
        <f t="shared" si="148"/>
        <v>0.16666666666666671</v>
      </c>
      <c r="W714" s="38">
        <f t="shared" si="149"/>
        <v>2311.3000000000029</v>
      </c>
      <c r="X714" s="40">
        <f t="shared" si="150"/>
        <v>4.050094799519173E-2</v>
      </c>
      <c r="Y714" s="18">
        <f t="shared" si="151"/>
        <v>208</v>
      </c>
      <c r="Z714" s="18">
        <f t="shared" si="152"/>
        <v>158</v>
      </c>
      <c r="AA714" s="18">
        <f t="shared" si="153"/>
        <v>325</v>
      </c>
    </row>
    <row r="715" spans="1:27" x14ac:dyDescent="0.25">
      <c r="A715" s="18" t="str">
        <f t="shared" si="154"/>
        <v>Javier Salinas</v>
      </c>
      <c r="B715" s="18">
        <f t="shared" si="155"/>
        <v>8</v>
      </c>
      <c r="C715" s="18" t="str">
        <f t="shared" si="156"/>
        <v>2023Javier Salinas8</v>
      </c>
      <c r="D715" s="12">
        <v>2023</v>
      </c>
      <c r="E715" t="s">
        <v>403</v>
      </c>
      <c r="F715">
        <v>178362</v>
      </c>
      <c r="G715" t="s">
        <v>38</v>
      </c>
      <c r="H715" s="15">
        <v>4</v>
      </c>
      <c r="I715" s="15">
        <v>4</v>
      </c>
      <c r="J715" t="s">
        <v>9</v>
      </c>
      <c r="K715" t="s">
        <v>3</v>
      </c>
      <c r="L715" s="6">
        <v>247</v>
      </c>
      <c r="M715" s="6">
        <v>310</v>
      </c>
      <c r="N715" s="6">
        <v>1274</v>
      </c>
      <c r="O715" s="1">
        <v>52052.970000000103</v>
      </c>
      <c r="P715" s="1">
        <v>45660.5</v>
      </c>
      <c r="Q715" s="1">
        <v>7226</v>
      </c>
      <c r="R715" s="38">
        <f t="shared" si="144"/>
        <v>210.74076923076964</v>
      </c>
      <c r="S715" s="39">
        <f t="shared" si="145"/>
        <v>1.2550607287449393</v>
      </c>
      <c r="T715" s="39">
        <f t="shared" si="146"/>
        <v>4.1096774193548384</v>
      </c>
      <c r="U715" s="38">
        <f t="shared" si="147"/>
        <v>6392.470000000103</v>
      </c>
      <c r="V715" s="40">
        <f t="shared" si="148"/>
        <v>0.12280701754386139</v>
      </c>
      <c r="W715" s="38">
        <f t="shared" si="149"/>
        <v>-833.52999999989697</v>
      </c>
      <c r="X715" s="40">
        <f t="shared" si="150"/>
        <v>-1.6013111259547637E-2</v>
      </c>
      <c r="Y715" s="18">
        <f t="shared" si="151"/>
        <v>230</v>
      </c>
      <c r="Z715" s="18">
        <f t="shared" si="152"/>
        <v>261</v>
      </c>
      <c r="AA715" s="18">
        <f t="shared" si="153"/>
        <v>955</v>
      </c>
    </row>
    <row r="716" spans="1:27" x14ac:dyDescent="0.25">
      <c r="A716" s="18" t="str">
        <f t="shared" si="154"/>
        <v>Jeannie Skiles</v>
      </c>
      <c r="B716" s="18">
        <f t="shared" si="155"/>
        <v>1</v>
      </c>
      <c r="C716" s="18" t="str">
        <f t="shared" si="156"/>
        <v>2023Jeannie Skiles1</v>
      </c>
      <c r="D716" s="12">
        <v>2023</v>
      </c>
      <c r="E716" t="s">
        <v>407</v>
      </c>
      <c r="F716">
        <v>781121</v>
      </c>
      <c r="G716" t="s">
        <v>496</v>
      </c>
      <c r="H716" s="15">
        <v>5</v>
      </c>
      <c r="I716" s="15">
        <v>5</v>
      </c>
      <c r="J716" t="s">
        <v>2</v>
      </c>
      <c r="K716" t="s">
        <v>6</v>
      </c>
      <c r="L716" s="6">
        <v>249</v>
      </c>
      <c r="M716" s="6">
        <v>803</v>
      </c>
      <c r="N716" s="6">
        <v>3749</v>
      </c>
      <c r="O716" s="1">
        <v>164169.69</v>
      </c>
      <c r="P716" s="1">
        <v>144008.5</v>
      </c>
      <c r="Q716" s="1">
        <v>8589.65</v>
      </c>
      <c r="R716" s="38">
        <f t="shared" si="144"/>
        <v>659.3160240963856</v>
      </c>
      <c r="S716" s="39">
        <f t="shared" si="145"/>
        <v>3.2248995983935744</v>
      </c>
      <c r="T716" s="39">
        <f t="shared" si="146"/>
        <v>4.6687422166874217</v>
      </c>
      <c r="U716" s="38">
        <f t="shared" si="147"/>
        <v>20161.190000000002</v>
      </c>
      <c r="V716" s="40">
        <f t="shared" si="148"/>
        <v>0.12280701754385966</v>
      </c>
      <c r="W716" s="38">
        <f t="shared" si="149"/>
        <v>11571.540000000003</v>
      </c>
      <c r="X716" s="40">
        <f t="shared" si="150"/>
        <v>7.048523999771214E-2</v>
      </c>
      <c r="Y716" s="18">
        <f t="shared" si="151"/>
        <v>44</v>
      </c>
      <c r="Z716" s="18">
        <f t="shared" si="152"/>
        <v>46</v>
      </c>
      <c r="AA716" s="18">
        <f t="shared" si="153"/>
        <v>64</v>
      </c>
    </row>
    <row r="717" spans="1:27" x14ac:dyDescent="0.25">
      <c r="A717" s="18" t="str">
        <f t="shared" si="154"/>
        <v>Jeannie Skiles</v>
      </c>
      <c r="B717" s="18">
        <f t="shared" si="155"/>
        <v>2</v>
      </c>
      <c r="C717" s="18" t="str">
        <f t="shared" si="156"/>
        <v>2023Jeannie Skiles2</v>
      </c>
      <c r="D717" s="12">
        <v>2023</v>
      </c>
      <c r="E717" t="s">
        <v>407</v>
      </c>
      <c r="F717">
        <v>426484</v>
      </c>
      <c r="G717" t="s">
        <v>111</v>
      </c>
      <c r="H717" s="15">
        <v>5</v>
      </c>
      <c r="I717" s="15">
        <v>5</v>
      </c>
      <c r="J717" t="s">
        <v>9</v>
      </c>
      <c r="K717" t="s">
        <v>3</v>
      </c>
      <c r="L717" s="6">
        <v>45</v>
      </c>
      <c r="M717" s="6">
        <v>106</v>
      </c>
      <c r="N717" s="6">
        <v>277</v>
      </c>
      <c r="O717" s="1">
        <v>15700.183999999999</v>
      </c>
      <c r="P717" s="1">
        <v>12766.25</v>
      </c>
      <c r="Q717" s="1">
        <v>1509.95</v>
      </c>
      <c r="R717" s="38">
        <f t="shared" si="144"/>
        <v>348.89297777777779</v>
      </c>
      <c r="S717" s="39">
        <f t="shared" si="145"/>
        <v>2.3555555555555556</v>
      </c>
      <c r="T717" s="39">
        <f t="shared" si="146"/>
        <v>2.6132075471698113</v>
      </c>
      <c r="U717" s="38">
        <f t="shared" si="147"/>
        <v>2933.9339999999993</v>
      </c>
      <c r="V717" s="40">
        <f t="shared" si="148"/>
        <v>0.18687258697095521</v>
      </c>
      <c r="W717" s="38">
        <f t="shared" si="149"/>
        <v>1423.9839999999992</v>
      </c>
      <c r="X717" s="40">
        <f t="shared" si="150"/>
        <v>9.0698554870439693E-2</v>
      </c>
      <c r="Y717" s="18">
        <f t="shared" si="151"/>
        <v>426</v>
      </c>
      <c r="Z717" s="18">
        <f t="shared" si="152"/>
        <v>444</v>
      </c>
      <c r="AA717" s="18">
        <f t="shared" si="153"/>
        <v>417</v>
      </c>
    </row>
    <row r="718" spans="1:27" x14ac:dyDescent="0.25">
      <c r="A718" s="18" t="str">
        <f t="shared" si="154"/>
        <v>Jeannie Skiles</v>
      </c>
      <c r="B718" s="18">
        <f t="shared" si="155"/>
        <v>3</v>
      </c>
      <c r="C718" s="18" t="str">
        <f t="shared" si="156"/>
        <v>2023Jeannie Skiles3</v>
      </c>
      <c r="D718" s="12">
        <v>2023</v>
      </c>
      <c r="E718" t="s">
        <v>407</v>
      </c>
      <c r="F718">
        <v>923218</v>
      </c>
      <c r="G718" t="s">
        <v>256</v>
      </c>
      <c r="H718" s="15">
        <v>5</v>
      </c>
      <c r="I718" s="15">
        <v>5</v>
      </c>
      <c r="J718" t="s">
        <v>9</v>
      </c>
      <c r="K718" t="s">
        <v>10</v>
      </c>
      <c r="L718" s="6">
        <v>25</v>
      </c>
      <c r="M718" s="6">
        <v>85</v>
      </c>
      <c r="N718" s="6">
        <v>247</v>
      </c>
      <c r="O718" s="1">
        <v>11939.624</v>
      </c>
      <c r="P718" s="1">
        <v>9685</v>
      </c>
      <c r="Q718" s="1">
        <v>867.4</v>
      </c>
      <c r="R718" s="38">
        <f t="shared" si="144"/>
        <v>477.58495999999997</v>
      </c>
      <c r="S718" s="39">
        <f t="shared" si="145"/>
        <v>3.4</v>
      </c>
      <c r="T718" s="39">
        <f t="shared" si="146"/>
        <v>2.9058823529411764</v>
      </c>
      <c r="U718" s="38">
        <f t="shared" si="147"/>
        <v>2254.6239999999998</v>
      </c>
      <c r="V718" s="40">
        <f t="shared" si="148"/>
        <v>0.18883542731328892</v>
      </c>
      <c r="W718" s="38">
        <f t="shared" si="149"/>
        <v>1387.2239999999997</v>
      </c>
      <c r="X718" s="40">
        <f t="shared" si="150"/>
        <v>0.11618657337953019</v>
      </c>
      <c r="Y718" s="18">
        <f t="shared" si="151"/>
        <v>484</v>
      </c>
      <c r="Z718" s="18">
        <f t="shared" si="152"/>
        <v>524</v>
      </c>
      <c r="AA718" s="18">
        <f t="shared" si="153"/>
        <v>423</v>
      </c>
    </row>
    <row r="719" spans="1:27" x14ac:dyDescent="0.25">
      <c r="A719" s="18" t="str">
        <f t="shared" si="154"/>
        <v>Jeannie Skiles</v>
      </c>
      <c r="B719" s="18">
        <f t="shared" si="155"/>
        <v>4</v>
      </c>
      <c r="C719" s="18" t="str">
        <f t="shared" si="156"/>
        <v>2023Jeannie Skiles4</v>
      </c>
      <c r="D719" s="12">
        <v>2023</v>
      </c>
      <c r="E719" t="s">
        <v>407</v>
      </c>
      <c r="F719">
        <v>365924</v>
      </c>
      <c r="G719" t="s">
        <v>310</v>
      </c>
      <c r="H719" s="15">
        <v>5</v>
      </c>
      <c r="I719" s="15">
        <v>5</v>
      </c>
      <c r="J719" t="s">
        <v>9</v>
      </c>
      <c r="K719" t="s">
        <v>10</v>
      </c>
      <c r="L719" s="6">
        <v>42</v>
      </c>
      <c r="M719" s="6">
        <v>70</v>
      </c>
      <c r="N719" s="6">
        <v>243</v>
      </c>
      <c r="O719" s="1">
        <v>10139.656000000001</v>
      </c>
      <c r="P719" s="1">
        <v>7879</v>
      </c>
      <c r="Q719" s="1">
        <v>1379</v>
      </c>
      <c r="R719" s="38">
        <f t="shared" si="144"/>
        <v>241.42038095238098</v>
      </c>
      <c r="S719" s="39">
        <f t="shared" si="145"/>
        <v>1.6666666666666667</v>
      </c>
      <c r="T719" s="39">
        <f t="shared" si="146"/>
        <v>3.4714285714285715</v>
      </c>
      <c r="U719" s="38">
        <f t="shared" si="147"/>
        <v>2260.6560000000009</v>
      </c>
      <c r="V719" s="40">
        <f t="shared" si="148"/>
        <v>0.22295194235386295</v>
      </c>
      <c r="W719" s="38">
        <f t="shared" si="149"/>
        <v>881.65600000000086</v>
      </c>
      <c r="X719" s="40">
        <f t="shared" si="150"/>
        <v>8.6951273297634635E-2</v>
      </c>
      <c r="Y719" s="18">
        <f t="shared" si="151"/>
        <v>528</v>
      </c>
      <c r="Z719" s="18">
        <f t="shared" si="152"/>
        <v>523</v>
      </c>
      <c r="AA719" s="18">
        <f t="shared" si="153"/>
        <v>523</v>
      </c>
    </row>
    <row r="720" spans="1:27" x14ac:dyDescent="0.25">
      <c r="A720" s="18" t="str">
        <f t="shared" si="154"/>
        <v>Jeannie Skiles</v>
      </c>
      <c r="B720" s="18">
        <f t="shared" si="155"/>
        <v>5</v>
      </c>
      <c r="C720" s="18" t="str">
        <f t="shared" si="156"/>
        <v>2023Jeannie Skiles5</v>
      </c>
      <c r="D720" s="12">
        <v>2023</v>
      </c>
      <c r="E720" t="s">
        <v>407</v>
      </c>
      <c r="F720">
        <v>599426</v>
      </c>
      <c r="G720" t="s">
        <v>339</v>
      </c>
      <c r="H720" s="15">
        <v>5</v>
      </c>
      <c r="I720" s="15">
        <v>5</v>
      </c>
      <c r="J720" t="s">
        <v>9</v>
      </c>
      <c r="K720" t="s">
        <v>10</v>
      </c>
      <c r="L720" s="6">
        <v>36</v>
      </c>
      <c r="M720" s="6">
        <v>88</v>
      </c>
      <c r="N720" s="6">
        <v>228</v>
      </c>
      <c r="O720" s="1">
        <v>9942.9760000000006</v>
      </c>
      <c r="P720" s="1">
        <v>7399.5</v>
      </c>
      <c r="Q720" s="1">
        <v>1212.25</v>
      </c>
      <c r="R720" s="38">
        <f t="shared" si="144"/>
        <v>276.19377777777777</v>
      </c>
      <c r="S720" s="39">
        <f t="shared" si="145"/>
        <v>2.4444444444444446</v>
      </c>
      <c r="T720" s="39">
        <f t="shared" si="146"/>
        <v>2.5909090909090908</v>
      </c>
      <c r="U720" s="38">
        <f t="shared" si="147"/>
        <v>2543.4760000000006</v>
      </c>
      <c r="V720" s="40">
        <f t="shared" si="148"/>
        <v>0.25580630990158282</v>
      </c>
      <c r="W720" s="38">
        <f t="shared" si="149"/>
        <v>1331.2260000000006</v>
      </c>
      <c r="X720" s="40">
        <f t="shared" si="150"/>
        <v>0.13388607193661139</v>
      </c>
      <c r="Y720" s="18">
        <f t="shared" si="151"/>
        <v>534</v>
      </c>
      <c r="Z720" s="18">
        <f t="shared" si="152"/>
        <v>482</v>
      </c>
      <c r="AA720" s="18">
        <f t="shared" si="153"/>
        <v>434</v>
      </c>
    </row>
    <row r="721" spans="1:27" x14ac:dyDescent="0.25">
      <c r="A721" s="18" t="str">
        <f t="shared" si="154"/>
        <v>Jeannie Skiles</v>
      </c>
      <c r="B721" s="18">
        <f t="shared" si="155"/>
        <v>6</v>
      </c>
      <c r="C721" s="18" t="str">
        <f t="shared" si="156"/>
        <v>2023Jeannie Skiles6</v>
      </c>
      <c r="D721" s="12">
        <v>2023</v>
      </c>
      <c r="E721" t="s">
        <v>407</v>
      </c>
      <c r="F721">
        <v>728140</v>
      </c>
      <c r="G721" t="s">
        <v>193</v>
      </c>
      <c r="H721" s="15">
        <v>5</v>
      </c>
      <c r="I721" s="15">
        <v>5</v>
      </c>
      <c r="J721" t="s">
        <v>9</v>
      </c>
      <c r="K721" t="s">
        <v>10</v>
      </c>
      <c r="L721" s="6">
        <v>35</v>
      </c>
      <c r="M721" s="6">
        <v>81</v>
      </c>
      <c r="N721" s="6">
        <v>243</v>
      </c>
      <c r="O721" s="1">
        <v>9514.8559999999998</v>
      </c>
      <c r="P721" s="1">
        <v>7295</v>
      </c>
      <c r="Q721" s="1">
        <v>1173.55</v>
      </c>
      <c r="R721" s="38">
        <f t="shared" si="144"/>
        <v>271.85302857142858</v>
      </c>
      <c r="S721" s="39">
        <f t="shared" si="145"/>
        <v>2.3142857142857145</v>
      </c>
      <c r="T721" s="39">
        <f t="shared" si="146"/>
        <v>3</v>
      </c>
      <c r="U721" s="38">
        <f t="shared" si="147"/>
        <v>2219.8559999999998</v>
      </c>
      <c r="V721" s="40">
        <f t="shared" si="148"/>
        <v>0.23330421395762582</v>
      </c>
      <c r="W721" s="38">
        <f t="shared" si="149"/>
        <v>1046.3059999999998</v>
      </c>
      <c r="X721" s="40">
        <f t="shared" si="150"/>
        <v>0.1099655107759907</v>
      </c>
      <c r="Y721" s="18">
        <f t="shared" si="151"/>
        <v>551</v>
      </c>
      <c r="Z721" s="18">
        <f t="shared" si="152"/>
        <v>531</v>
      </c>
      <c r="AA721" s="18">
        <f t="shared" si="153"/>
        <v>494</v>
      </c>
    </row>
    <row r="722" spans="1:27" x14ac:dyDescent="0.25">
      <c r="A722" s="18" t="str">
        <f t="shared" si="154"/>
        <v>Jeannie Skiles</v>
      </c>
      <c r="B722" s="18">
        <f t="shared" si="155"/>
        <v>7</v>
      </c>
      <c r="C722" s="18" t="str">
        <f t="shared" si="156"/>
        <v>2023Jeannie Skiles7</v>
      </c>
      <c r="D722" s="12">
        <v>2023</v>
      </c>
      <c r="E722" t="s">
        <v>407</v>
      </c>
      <c r="F722">
        <v>701147</v>
      </c>
      <c r="G722" t="s">
        <v>325</v>
      </c>
      <c r="H722" s="15">
        <v>5</v>
      </c>
      <c r="I722" s="15">
        <v>5</v>
      </c>
      <c r="J722" t="s">
        <v>9</v>
      </c>
      <c r="K722" t="s">
        <v>10</v>
      </c>
      <c r="L722" s="6">
        <v>23</v>
      </c>
      <c r="M722" s="6">
        <v>50</v>
      </c>
      <c r="N722" s="6">
        <v>185</v>
      </c>
      <c r="O722" s="1">
        <v>9042.52</v>
      </c>
      <c r="P722" s="1">
        <v>6882</v>
      </c>
      <c r="Q722" s="1">
        <v>768</v>
      </c>
      <c r="R722" s="38">
        <f t="shared" si="144"/>
        <v>393.15304347826088</v>
      </c>
      <c r="S722" s="39">
        <f t="shared" si="145"/>
        <v>2.1739130434782608</v>
      </c>
      <c r="T722" s="39">
        <f t="shared" si="146"/>
        <v>3.7</v>
      </c>
      <c r="U722" s="38">
        <f t="shared" si="147"/>
        <v>2160.5200000000004</v>
      </c>
      <c r="V722" s="40">
        <f t="shared" si="148"/>
        <v>0.2389289711275176</v>
      </c>
      <c r="W722" s="38">
        <f t="shared" si="149"/>
        <v>1392.5200000000004</v>
      </c>
      <c r="X722" s="40">
        <f t="shared" si="150"/>
        <v>0.15399689467095459</v>
      </c>
      <c r="Y722" s="18">
        <f t="shared" si="151"/>
        <v>568</v>
      </c>
      <c r="Z722" s="18">
        <f t="shared" si="152"/>
        <v>537</v>
      </c>
      <c r="AA722" s="18">
        <f t="shared" si="153"/>
        <v>421</v>
      </c>
    </row>
    <row r="723" spans="1:27" x14ac:dyDescent="0.25">
      <c r="A723" s="18" t="str">
        <f t="shared" si="154"/>
        <v>Jeannie Skiles</v>
      </c>
      <c r="B723" s="18">
        <f t="shared" si="155"/>
        <v>8</v>
      </c>
      <c r="C723" s="18" t="str">
        <f t="shared" si="156"/>
        <v>2023Jeannie Skiles8</v>
      </c>
      <c r="D723" s="12">
        <v>2023</v>
      </c>
      <c r="E723" t="s">
        <v>407</v>
      </c>
      <c r="F723">
        <v>826226</v>
      </c>
      <c r="G723" t="s">
        <v>229</v>
      </c>
      <c r="H723" s="15">
        <v>5</v>
      </c>
      <c r="I723" s="15">
        <v>3</v>
      </c>
      <c r="J723" t="s">
        <v>2</v>
      </c>
      <c r="K723" t="s">
        <v>10</v>
      </c>
      <c r="L723" s="6">
        <v>44</v>
      </c>
      <c r="M723" s="6">
        <v>77</v>
      </c>
      <c r="N723" s="6">
        <v>252</v>
      </c>
      <c r="O723" s="1">
        <v>8957.2864000000009</v>
      </c>
      <c r="P723" s="1">
        <v>7872.25</v>
      </c>
      <c r="Q723" s="1">
        <v>1448.15</v>
      </c>
      <c r="R723" s="38">
        <f t="shared" si="144"/>
        <v>203.57469090909092</v>
      </c>
      <c r="S723" s="39">
        <f t="shared" si="145"/>
        <v>1.75</v>
      </c>
      <c r="T723" s="39">
        <f t="shared" si="146"/>
        <v>3.2727272727272729</v>
      </c>
      <c r="U723" s="38">
        <f t="shared" si="147"/>
        <v>1085.0364000000009</v>
      </c>
      <c r="V723" s="40">
        <f t="shared" si="148"/>
        <v>0.12113449894825298</v>
      </c>
      <c r="W723" s="38">
        <f t="shared" si="149"/>
        <v>-363.11359999999922</v>
      </c>
      <c r="X723" s="40">
        <f t="shared" si="150"/>
        <v>-4.0538348757052048E-2</v>
      </c>
      <c r="Y723" s="18">
        <f t="shared" si="151"/>
        <v>573</v>
      </c>
      <c r="Z723" s="18">
        <f t="shared" si="152"/>
        <v>695</v>
      </c>
      <c r="AA723" s="18">
        <f t="shared" si="153"/>
        <v>916</v>
      </c>
    </row>
    <row r="724" spans="1:27" x14ac:dyDescent="0.25">
      <c r="A724" s="18" t="str">
        <f t="shared" si="154"/>
        <v>Jeannie Skiles</v>
      </c>
      <c r="B724" s="18">
        <f t="shared" si="155"/>
        <v>9</v>
      </c>
      <c r="C724" s="18" t="str">
        <f t="shared" si="156"/>
        <v>2023Jeannie Skiles9</v>
      </c>
      <c r="D724" s="12">
        <v>2023</v>
      </c>
      <c r="E724" t="s">
        <v>407</v>
      </c>
      <c r="F724">
        <v>875444</v>
      </c>
      <c r="G724" t="s">
        <v>243</v>
      </c>
      <c r="H724" s="15">
        <v>5</v>
      </c>
      <c r="I724" s="15">
        <v>5</v>
      </c>
      <c r="J724" t="s">
        <v>9</v>
      </c>
      <c r="K724" t="s">
        <v>10</v>
      </c>
      <c r="L724" s="6">
        <v>39</v>
      </c>
      <c r="M724" s="6">
        <v>85</v>
      </c>
      <c r="N724" s="6">
        <v>175</v>
      </c>
      <c r="O724" s="1">
        <v>8826.6</v>
      </c>
      <c r="P724" s="1">
        <v>6949.25</v>
      </c>
      <c r="Q724" s="1">
        <v>1301.95</v>
      </c>
      <c r="R724" s="38">
        <f t="shared" si="144"/>
        <v>226.32307692307694</v>
      </c>
      <c r="S724" s="39">
        <f t="shared" si="145"/>
        <v>2.1794871794871793</v>
      </c>
      <c r="T724" s="39">
        <f t="shared" si="146"/>
        <v>2.0588235294117645</v>
      </c>
      <c r="U724" s="38">
        <f t="shared" si="147"/>
        <v>1877.3500000000004</v>
      </c>
      <c r="V724" s="40">
        <f t="shared" si="148"/>
        <v>0.21269231640722366</v>
      </c>
      <c r="W724" s="38">
        <f t="shared" si="149"/>
        <v>575.40000000000032</v>
      </c>
      <c r="X724" s="40">
        <f t="shared" si="150"/>
        <v>6.5189314118686725E-2</v>
      </c>
      <c r="Y724" s="18">
        <f t="shared" si="151"/>
        <v>583</v>
      </c>
      <c r="Z724" s="18">
        <f t="shared" si="152"/>
        <v>570</v>
      </c>
      <c r="AA724" s="18">
        <f t="shared" si="153"/>
        <v>601</v>
      </c>
    </row>
    <row r="725" spans="1:27" x14ac:dyDescent="0.25">
      <c r="A725" s="18" t="str">
        <f t="shared" si="154"/>
        <v>Jeannie Skiles</v>
      </c>
      <c r="B725" s="18">
        <f t="shared" si="155"/>
        <v>10</v>
      </c>
      <c r="C725" s="18" t="str">
        <f t="shared" si="156"/>
        <v>2023Jeannie Skiles10</v>
      </c>
      <c r="D725" s="12">
        <v>2023</v>
      </c>
      <c r="E725" t="s">
        <v>407</v>
      </c>
      <c r="F725">
        <v>972717</v>
      </c>
      <c r="G725" t="s">
        <v>384</v>
      </c>
      <c r="H725" s="15">
        <v>5</v>
      </c>
      <c r="I725" s="15">
        <v>5</v>
      </c>
      <c r="J725" t="s">
        <v>9</v>
      </c>
      <c r="K725" t="s">
        <v>10</v>
      </c>
      <c r="L725" s="6">
        <v>48</v>
      </c>
      <c r="M725" s="6">
        <v>75</v>
      </c>
      <c r="N725" s="6">
        <v>179</v>
      </c>
      <c r="O725" s="1">
        <v>8421.7680000000091</v>
      </c>
      <c r="P725" s="1">
        <v>6541.5</v>
      </c>
      <c r="Q725" s="1">
        <v>1570.5</v>
      </c>
      <c r="R725" s="38">
        <f t="shared" si="144"/>
        <v>175.45350000000019</v>
      </c>
      <c r="S725" s="39">
        <f t="shared" si="145"/>
        <v>1.5625</v>
      </c>
      <c r="T725" s="39">
        <f t="shared" si="146"/>
        <v>2.3866666666666667</v>
      </c>
      <c r="U725" s="38">
        <f t="shared" si="147"/>
        <v>1880.2680000000091</v>
      </c>
      <c r="V725" s="40">
        <f t="shared" si="148"/>
        <v>0.22326285882014407</v>
      </c>
      <c r="W725" s="38">
        <f t="shared" si="149"/>
        <v>309.76800000000912</v>
      </c>
      <c r="X725" s="40">
        <f t="shared" si="150"/>
        <v>3.678182538393468E-2</v>
      </c>
      <c r="Y725" s="18">
        <f t="shared" si="151"/>
        <v>600</v>
      </c>
      <c r="Z725" s="18">
        <f t="shared" si="152"/>
        <v>569</v>
      </c>
      <c r="AA725" s="18">
        <f t="shared" si="153"/>
        <v>686</v>
      </c>
    </row>
    <row r="726" spans="1:27" x14ac:dyDescent="0.25">
      <c r="A726" s="18" t="str">
        <f t="shared" si="154"/>
        <v>Jeannie Skiles</v>
      </c>
      <c r="B726" s="18">
        <f t="shared" si="155"/>
        <v>11</v>
      </c>
      <c r="C726" s="18" t="str">
        <f t="shared" si="156"/>
        <v>2023Jeannie Skiles11</v>
      </c>
      <c r="D726" s="12">
        <v>2023</v>
      </c>
      <c r="E726" t="s">
        <v>407</v>
      </c>
      <c r="F726">
        <v>206748</v>
      </c>
      <c r="G726" t="s">
        <v>52</v>
      </c>
      <c r="H726" s="15">
        <v>5</v>
      </c>
      <c r="I726" s="15">
        <v>5</v>
      </c>
      <c r="J726" t="s">
        <v>9</v>
      </c>
      <c r="K726" t="s">
        <v>10</v>
      </c>
      <c r="L726" s="6">
        <v>24</v>
      </c>
      <c r="M726" s="6">
        <v>42</v>
      </c>
      <c r="N726" s="6">
        <v>147</v>
      </c>
      <c r="O726" s="1">
        <v>7402.0240000000003</v>
      </c>
      <c r="P726" s="1">
        <v>5977.25</v>
      </c>
      <c r="Q726" s="1">
        <v>790.2</v>
      </c>
      <c r="R726" s="38">
        <f t="shared" si="144"/>
        <v>308.41766666666666</v>
      </c>
      <c r="S726" s="39">
        <f t="shared" si="145"/>
        <v>1.75</v>
      </c>
      <c r="T726" s="39">
        <f t="shared" si="146"/>
        <v>3.5</v>
      </c>
      <c r="U726" s="38">
        <f t="shared" si="147"/>
        <v>1424.7740000000003</v>
      </c>
      <c r="V726" s="40">
        <f t="shared" si="148"/>
        <v>0.19248437994797102</v>
      </c>
      <c r="W726" s="38">
        <f t="shared" si="149"/>
        <v>634.5740000000003</v>
      </c>
      <c r="X726" s="40">
        <f t="shared" si="150"/>
        <v>8.5729794985803923E-2</v>
      </c>
      <c r="Y726" s="18">
        <f t="shared" si="151"/>
        <v>634</v>
      </c>
      <c r="Z726" s="18">
        <f t="shared" si="152"/>
        <v>642</v>
      </c>
      <c r="AA726" s="18">
        <f t="shared" si="153"/>
        <v>584</v>
      </c>
    </row>
    <row r="727" spans="1:27" x14ac:dyDescent="0.25">
      <c r="A727" s="18" t="str">
        <f t="shared" si="154"/>
        <v>Jeannie Skiles</v>
      </c>
      <c r="B727" s="18">
        <f t="shared" si="155"/>
        <v>12</v>
      </c>
      <c r="C727" s="18" t="str">
        <f t="shared" si="156"/>
        <v>2023Jeannie Skiles12</v>
      </c>
      <c r="D727" s="12">
        <v>2023</v>
      </c>
      <c r="E727" t="s">
        <v>407</v>
      </c>
      <c r="F727">
        <v>495920</v>
      </c>
      <c r="G727" t="s">
        <v>507</v>
      </c>
      <c r="H727" s="15">
        <v>5</v>
      </c>
      <c r="I727" s="15">
        <v>5</v>
      </c>
      <c r="J727" t="s">
        <v>9</v>
      </c>
      <c r="K727" t="s">
        <v>10</v>
      </c>
      <c r="L727" s="6">
        <v>37</v>
      </c>
      <c r="M727" s="6">
        <v>55</v>
      </c>
      <c r="N727" s="6">
        <v>130</v>
      </c>
      <c r="O727" s="1">
        <v>6246.96</v>
      </c>
      <c r="P727" s="1">
        <v>4574.5</v>
      </c>
      <c r="Q727" s="1">
        <v>1207.5</v>
      </c>
      <c r="R727" s="38">
        <f t="shared" si="144"/>
        <v>168.83675675675676</v>
      </c>
      <c r="S727" s="39">
        <f t="shared" si="145"/>
        <v>1.4864864864864864</v>
      </c>
      <c r="T727" s="39">
        <f t="shared" si="146"/>
        <v>2.3636363636363638</v>
      </c>
      <c r="U727" s="38">
        <f t="shared" si="147"/>
        <v>1672.46</v>
      </c>
      <c r="V727" s="40">
        <f t="shared" si="148"/>
        <v>0.26772382086646945</v>
      </c>
      <c r="W727" s="38">
        <f t="shared" si="149"/>
        <v>464.96000000000004</v>
      </c>
      <c r="X727" s="40">
        <f t="shared" si="150"/>
        <v>7.4429802656011887E-2</v>
      </c>
      <c r="Y727" s="18">
        <f t="shared" si="151"/>
        <v>675</v>
      </c>
      <c r="Z727" s="18">
        <f t="shared" si="152"/>
        <v>605</v>
      </c>
      <c r="AA727" s="18">
        <f t="shared" si="153"/>
        <v>627</v>
      </c>
    </row>
    <row r="728" spans="1:27" x14ac:dyDescent="0.25">
      <c r="A728" s="18" t="str">
        <f t="shared" si="154"/>
        <v>Jeannie Skiles</v>
      </c>
      <c r="B728" s="18">
        <f t="shared" si="155"/>
        <v>13</v>
      </c>
      <c r="C728" s="18" t="str">
        <f t="shared" si="156"/>
        <v>2023Jeannie Skiles13</v>
      </c>
      <c r="D728" s="12">
        <v>2023</v>
      </c>
      <c r="E728" t="s">
        <v>407</v>
      </c>
      <c r="F728">
        <v>910039</v>
      </c>
      <c r="G728" t="s">
        <v>252</v>
      </c>
      <c r="H728" s="15">
        <v>5</v>
      </c>
      <c r="I728" s="15">
        <v>5</v>
      </c>
      <c r="J728" t="s">
        <v>9</v>
      </c>
      <c r="K728" t="s">
        <v>10</v>
      </c>
      <c r="L728" s="6">
        <v>35</v>
      </c>
      <c r="M728" s="6">
        <v>45</v>
      </c>
      <c r="N728" s="6">
        <v>128</v>
      </c>
      <c r="O728" s="1">
        <v>5456.576</v>
      </c>
      <c r="P728" s="1">
        <v>4003</v>
      </c>
      <c r="Q728" s="1">
        <v>1134.5</v>
      </c>
      <c r="R728" s="38">
        <f t="shared" si="144"/>
        <v>155.90217142857142</v>
      </c>
      <c r="S728" s="39">
        <f t="shared" si="145"/>
        <v>1.2857142857142858</v>
      </c>
      <c r="T728" s="39">
        <f t="shared" si="146"/>
        <v>2.8444444444444446</v>
      </c>
      <c r="U728" s="38">
        <f t="shared" si="147"/>
        <v>1453.576</v>
      </c>
      <c r="V728" s="40">
        <f t="shared" si="148"/>
        <v>0.26638976530336972</v>
      </c>
      <c r="W728" s="38">
        <f t="shared" si="149"/>
        <v>319.07600000000002</v>
      </c>
      <c r="X728" s="40">
        <f t="shared" si="150"/>
        <v>5.8475498187874599E-2</v>
      </c>
      <c r="Y728" s="18">
        <f t="shared" si="151"/>
        <v>708</v>
      </c>
      <c r="Z728" s="18">
        <f t="shared" si="152"/>
        <v>638</v>
      </c>
      <c r="AA728" s="18">
        <f t="shared" si="153"/>
        <v>683</v>
      </c>
    </row>
    <row r="729" spans="1:27" x14ac:dyDescent="0.25">
      <c r="A729" s="18" t="str">
        <f t="shared" si="154"/>
        <v>Jeannie Skiles</v>
      </c>
      <c r="B729" s="18">
        <f t="shared" si="155"/>
        <v>14</v>
      </c>
      <c r="C729" s="18" t="str">
        <f t="shared" si="156"/>
        <v>2023Jeannie Skiles14</v>
      </c>
      <c r="D729" s="12">
        <v>2023</v>
      </c>
      <c r="E729" t="s">
        <v>407</v>
      </c>
      <c r="F729">
        <v>116138</v>
      </c>
      <c r="G729" t="s">
        <v>39</v>
      </c>
      <c r="H729" s="15">
        <v>5</v>
      </c>
      <c r="I729" s="15">
        <v>5</v>
      </c>
      <c r="J729" t="s">
        <v>2</v>
      </c>
      <c r="K729" t="s">
        <v>10</v>
      </c>
      <c r="L729" s="6">
        <v>18</v>
      </c>
      <c r="M729" s="6">
        <v>37</v>
      </c>
      <c r="N729" s="6">
        <v>109</v>
      </c>
      <c r="O729" s="1">
        <v>5288.1750000000002</v>
      </c>
      <c r="P729" s="1">
        <v>4638.75</v>
      </c>
      <c r="Q729" s="1">
        <v>598.15</v>
      </c>
      <c r="R729" s="38">
        <f t="shared" si="144"/>
        <v>293.78750000000002</v>
      </c>
      <c r="S729" s="39">
        <f t="shared" si="145"/>
        <v>2.0555555555555554</v>
      </c>
      <c r="T729" s="39">
        <f t="shared" si="146"/>
        <v>2.9459459459459461</v>
      </c>
      <c r="U729" s="38">
        <f t="shared" si="147"/>
        <v>649.42500000000018</v>
      </c>
      <c r="V729" s="40">
        <f t="shared" si="148"/>
        <v>0.12280701754385968</v>
      </c>
      <c r="W729" s="38">
        <f t="shared" si="149"/>
        <v>51.275000000000205</v>
      </c>
      <c r="X729" s="40">
        <f t="shared" si="150"/>
        <v>9.6961617193077384E-3</v>
      </c>
      <c r="Y729" s="18">
        <f t="shared" si="151"/>
        <v>719</v>
      </c>
      <c r="Z729" s="18">
        <f t="shared" si="152"/>
        <v>812</v>
      </c>
      <c r="AA729" s="18">
        <f t="shared" si="153"/>
        <v>788</v>
      </c>
    </row>
    <row r="730" spans="1:27" x14ac:dyDescent="0.25">
      <c r="A730" s="18" t="str">
        <f t="shared" si="154"/>
        <v>Jeannie Skiles</v>
      </c>
      <c r="B730" s="18">
        <f t="shared" si="155"/>
        <v>15</v>
      </c>
      <c r="C730" s="18" t="str">
        <f t="shared" si="156"/>
        <v>2023Jeannie Skiles15</v>
      </c>
      <c r="D730" s="12">
        <v>2023</v>
      </c>
      <c r="E730" t="s">
        <v>407</v>
      </c>
      <c r="F730">
        <v>899280</v>
      </c>
      <c r="G730" t="s">
        <v>249</v>
      </c>
      <c r="H730" s="15">
        <v>5</v>
      </c>
      <c r="I730" s="15">
        <v>5</v>
      </c>
      <c r="J730" t="s">
        <v>9</v>
      </c>
      <c r="K730" t="s">
        <v>10</v>
      </c>
      <c r="L730" s="6">
        <v>19</v>
      </c>
      <c r="M730" s="6">
        <v>37</v>
      </c>
      <c r="N730" s="6">
        <v>72</v>
      </c>
      <c r="O730" s="1">
        <v>3262.6239999999998</v>
      </c>
      <c r="P730" s="1">
        <v>2691</v>
      </c>
      <c r="Q730" s="1">
        <v>629.70000000000005</v>
      </c>
      <c r="R730" s="38">
        <f t="shared" si="144"/>
        <v>171.71705263157892</v>
      </c>
      <c r="S730" s="39">
        <f t="shared" si="145"/>
        <v>1.9473684210526316</v>
      </c>
      <c r="T730" s="39">
        <f t="shared" si="146"/>
        <v>1.9459459459459461</v>
      </c>
      <c r="U730" s="38">
        <f t="shared" si="147"/>
        <v>571.6239999999998</v>
      </c>
      <c r="V730" s="40">
        <f t="shared" si="148"/>
        <v>0.17520376237041099</v>
      </c>
      <c r="W730" s="38">
        <f t="shared" si="149"/>
        <v>-58.076000000000249</v>
      </c>
      <c r="X730" s="40">
        <f t="shared" si="150"/>
        <v>-1.7800396245476111E-2</v>
      </c>
      <c r="Y730" s="18">
        <f t="shared" si="151"/>
        <v>819</v>
      </c>
      <c r="Z730" s="18">
        <f t="shared" si="152"/>
        <v>830</v>
      </c>
      <c r="AA730" s="18">
        <f t="shared" si="153"/>
        <v>842</v>
      </c>
    </row>
    <row r="731" spans="1:27" x14ac:dyDescent="0.25">
      <c r="A731" s="18" t="str">
        <f t="shared" si="154"/>
        <v>Jeannie Skiles</v>
      </c>
      <c r="B731" s="18">
        <f t="shared" si="155"/>
        <v>16</v>
      </c>
      <c r="C731" s="18" t="str">
        <f t="shared" si="156"/>
        <v>2023Jeannie Skiles16</v>
      </c>
      <c r="D731" s="12">
        <v>2023</v>
      </c>
      <c r="E731" t="s">
        <v>407</v>
      </c>
      <c r="F731">
        <v>169318</v>
      </c>
      <c r="G731" t="s">
        <v>35</v>
      </c>
      <c r="H731" s="15">
        <v>5</v>
      </c>
      <c r="I731" s="15">
        <v>5</v>
      </c>
      <c r="J731" t="s">
        <v>9</v>
      </c>
      <c r="K731" t="s">
        <v>10</v>
      </c>
      <c r="L731" s="6">
        <v>20</v>
      </c>
      <c r="M731" s="6">
        <v>29</v>
      </c>
      <c r="N731" s="6">
        <v>38</v>
      </c>
      <c r="O731" s="1">
        <v>2226.8960000000002</v>
      </c>
      <c r="P731" s="1">
        <v>1719.5</v>
      </c>
      <c r="Q731" s="1">
        <v>651.9</v>
      </c>
      <c r="R731" s="38">
        <f t="shared" si="144"/>
        <v>111.34480000000001</v>
      </c>
      <c r="S731" s="39">
        <f t="shared" si="145"/>
        <v>1.45</v>
      </c>
      <c r="T731" s="39">
        <f t="shared" si="146"/>
        <v>1.3103448275862069</v>
      </c>
      <c r="U731" s="38">
        <f t="shared" si="147"/>
        <v>507.39600000000019</v>
      </c>
      <c r="V731" s="40">
        <f t="shared" si="148"/>
        <v>0.22784898800842077</v>
      </c>
      <c r="W731" s="38">
        <f t="shared" si="149"/>
        <v>-144.50399999999979</v>
      </c>
      <c r="X731" s="40">
        <f t="shared" si="150"/>
        <v>-6.4890322673353304E-2</v>
      </c>
      <c r="Y731" s="18">
        <f t="shared" si="151"/>
        <v>872</v>
      </c>
      <c r="Z731" s="18">
        <f t="shared" si="152"/>
        <v>852</v>
      </c>
      <c r="AA731" s="18">
        <f t="shared" si="153"/>
        <v>881</v>
      </c>
    </row>
    <row r="732" spans="1:27" x14ac:dyDescent="0.25">
      <c r="A732" s="18" t="str">
        <f t="shared" si="154"/>
        <v>Jeannie Skiles</v>
      </c>
      <c r="B732" s="18">
        <f t="shared" si="155"/>
        <v>17</v>
      </c>
      <c r="C732" s="18" t="str">
        <f t="shared" si="156"/>
        <v>2023Jeannie Skiles17</v>
      </c>
      <c r="D732" s="12">
        <v>2023</v>
      </c>
      <c r="E732" t="s">
        <v>407</v>
      </c>
      <c r="F732">
        <v>667972</v>
      </c>
      <c r="G732" t="s">
        <v>345</v>
      </c>
      <c r="H732" s="15">
        <v>5</v>
      </c>
      <c r="I732" s="15">
        <v>5</v>
      </c>
      <c r="J732" t="s">
        <v>9</v>
      </c>
      <c r="K732" t="s">
        <v>10</v>
      </c>
      <c r="L732" s="6">
        <v>15</v>
      </c>
      <c r="M732" s="6">
        <v>25</v>
      </c>
      <c r="N732" s="6">
        <v>52</v>
      </c>
      <c r="O732" s="1">
        <v>2097.9839999999999</v>
      </c>
      <c r="P732" s="1">
        <v>1479.5</v>
      </c>
      <c r="Q732" s="1">
        <v>492.5</v>
      </c>
      <c r="R732" s="38">
        <f t="shared" si="144"/>
        <v>139.8656</v>
      </c>
      <c r="S732" s="39">
        <f t="shared" si="145"/>
        <v>1.6666666666666667</v>
      </c>
      <c r="T732" s="39">
        <f t="shared" si="146"/>
        <v>2.08</v>
      </c>
      <c r="U732" s="38">
        <f t="shared" si="147"/>
        <v>618.48399999999992</v>
      </c>
      <c r="V732" s="40">
        <f t="shared" si="148"/>
        <v>0.29479919770598823</v>
      </c>
      <c r="W732" s="38">
        <f t="shared" si="149"/>
        <v>125.98399999999992</v>
      </c>
      <c r="X732" s="40">
        <f t="shared" si="150"/>
        <v>6.0050028980201911E-2</v>
      </c>
      <c r="Y732" s="18">
        <f t="shared" si="151"/>
        <v>880</v>
      </c>
      <c r="Z732" s="18">
        <f t="shared" si="152"/>
        <v>820</v>
      </c>
      <c r="AA732" s="18">
        <f t="shared" si="153"/>
        <v>757</v>
      </c>
    </row>
    <row r="733" spans="1:27" x14ac:dyDescent="0.25">
      <c r="A733" s="18" t="str">
        <f t="shared" si="154"/>
        <v>Jeannie Skiles</v>
      </c>
      <c r="B733" s="18">
        <f t="shared" si="155"/>
        <v>18</v>
      </c>
      <c r="C733" s="18" t="str">
        <f t="shared" si="156"/>
        <v>2023Jeannie Skiles18</v>
      </c>
      <c r="D733" s="12">
        <v>2023</v>
      </c>
      <c r="E733" t="s">
        <v>407</v>
      </c>
      <c r="F733">
        <v>263517</v>
      </c>
      <c r="G733" t="s">
        <v>24</v>
      </c>
      <c r="H733" s="15">
        <v>5</v>
      </c>
      <c r="I733" s="15">
        <v>1</v>
      </c>
      <c r="J733" t="s">
        <v>2</v>
      </c>
      <c r="K733" t="s">
        <v>10</v>
      </c>
      <c r="L733" s="6">
        <v>7</v>
      </c>
      <c r="M733" s="6">
        <v>7</v>
      </c>
      <c r="N733" s="6">
        <v>19</v>
      </c>
      <c r="O733" s="1">
        <v>1138.2</v>
      </c>
      <c r="P733" s="1">
        <v>948.5</v>
      </c>
      <c r="Q733" s="1">
        <v>224.7</v>
      </c>
      <c r="R733" s="38">
        <f t="shared" si="144"/>
        <v>162.6</v>
      </c>
      <c r="S733" s="39">
        <f t="shared" si="145"/>
        <v>1</v>
      </c>
      <c r="T733" s="39">
        <f t="shared" si="146"/>
        <v>2.7142857142857144</v>
      </c>
      <c r="U733" s="38">
        <f t="shared" si="147"/>
        <v>189.70000000000005</v>
      </c>
      <c r="V733" s="40">
        <f t="shared" si="148"/>
        <v>0.16666666666666671</v>
      </c>
      <c r="W733" s="38">
        <f t="shared" si="149"/>
        <v>-34.999999999999943</v>
      </c>
      <c r="X733" s="40">
        <f t="shared" si="150"/>
        <v>-3.0750307503074979E-2</v>
      </c>
      <c r="Y733" s="18">
        <f t="shared" si="151"/>
        <v>945</v>
      </c>
      <c r="Z733" s="18">
        <f t="shared" si="152"/>
        <v>929</v>
      </c>
      <c r="AA733" s="18">
        <f t="shared" si="153"/>
        <v>826</v>
      </c>
    </row>
    <row r="734" spans="1:27" x14ac:dyDescent="0.25">
      <c r="A734" s="18" t="str">
        <f t="shared" si="154"/>
        <v>Jeannie Skiles</v>
      </c>
      <c r="B734" s="18">
        <f t="shared" si="155"/>
        <v>19</v>
      </c>
      <c r="C734" s="18" t="str">
        <f t="shared" si="156"/>
        <v>2023Jeannie Skiles19</v>
      </c>
      <c r="D734" s="12">
        <v>2023</v>
      </c>
      <c r="E734" t="s">
        <v>407</v>
      </c>
      <c r="F734">
        <v>304909</v>
      </c>
      <c r="G734" t="s">
        <v>298</v>
      </c>
      <c r="H734" s="15">
        <v>5</v>
      </c>
      <c r="I734" s="15">
        <v>5</v>
      </c>
      <c r="J734" t="s">
        <v>9</v>
      </c>
      <c r="K734" t="s">
        <v>10</v>
      </c>
      <c r="L734" s="6">
        <v>6</v>
      </c>
      <c r="M734" s="6">
        <v>10</v>
      </c>
      <c r="N734" s="6">
        <v>28</v>
      </c>
      <c r="O734" s="1">
        <v>994.17600000000004</v>
      </c>
      <c r="P734" s="1">
        <v>667.75</v>
      </c>
      <c r="Q734" s="1">
        <v>197</v>
      </c>
      <c r="R734" s="38">
        <f t="shared" si="144"/>
        <v>165.696</v>
      </c>
      <c r="S734" s="39">
        <f t="shared" si="145"/>
        <v>1.6666666666666667</v>
      </c>
      <c r="T734" s="39">
        <f t="shared" si="146"/>
        <v>2.8</v>
      </c>
      <c r="U734" s="38">
        <f t="shared" si="147"/>
        <v>326.42600000000004</v>
      </c>
      <c r="V734" s="40">
        <f t="shared" si="148"/>
        <v>0.32833824192094763</v>
      </c>
      <c r="W734" s="38">
        <f t="shared" si="149"/>
        <v>129.42600000000004</v>
      </c>
      <c r="X734" s="40">
        <f t="shared" si="150"/>
        <v>0.13018419273850912</v>
      </c>
      <c r="Y734" s="18">
        <f t="shared" si="151"/>
        <v>951</v>
      </c>
      <c r="Z734" s="18">
        <f t="shared" si="152"/>
        <v>899</v>
      </c>
      <c r="AA734" s="18">
        <f t="shared" si="153"/>
        <v>755</v>
      </c>
    </row>
    <row r="735" spans="1:27" x14ac:dyDescent="0.25">
      <c r="A735" s="18" t="str">
        <f t="shared" si="154"/>
        <v>Jeannie Skiles</v>
      </c>
      <c r="B735" s="18">
        <f t="shared" si="155"/>
        <v>20</v>
      </c>
      <c r="C735" s="18" t="str">
        <f t="shared" si="156"/>
        <v>2023Jeannie Skiles20</v>
      </c>
      <c r="D735" s="12">
        <v>2023</v>
      </c>
      <c r="E735" t="s">
        <v>407</v>
      </c>
      <c r="F735">
        <v>223205</v>
      </c>
      <c r="G735" t="s">
        <v>58</v>
      </c>
      <c r="H735" s="15">
        <v>5</v>
      </c>
      <c r="I735" s="15">
        <v>5</v>
      </c>
      <c r="J735" t="s">
        <v>9</v>
      </c>
      <c r="K735" t="s">
        <v>10</v>
      </c>
      <c r="L735" s="6">
        <v>8</v>
      </c>
      <c r="M735" s="6">
        <v>14</v>
      </c>
      <c r="N735" s="6">
        <v>14</v>
      </c>
      <c r="O735" s="1">
        <v>687.08799999999997</v>
      </c>
      <c r="P735" s="1">
        <v>520.75</v>
      </c>
      <c r="Q735" s="1">
        <v>263.39999999999998</v>
      </c>
      <c r="R735" s="38">
        <f t="shared" si="144"/>
        <v>85.885999999999996</v>
      </c>
      <c r="S735" s="39">
        <f t="shared" si="145"/>
        <v>1.75</v>
      </c>
      <c r="T735" s="39">
        <f t="shared" si="146"/>
        <v>1</v>
      </c>
      <c r="U735" s="38">
        <f t="shared" si="147"/>
        <v>166.33799999999997</v>
      </c>
      <c r="V735" s="40">
        <f t="shared" si="148"/>
        <v>0.24209126050811536</v>
      </c>
      <c r="W735" s="38">
        <f t="shared" si="149"/>
        <v>-97.062000000000012</v>
      </c>
      <c r="X735" s="40">
        <f t="shared" si="150"/>
        <v>-0.14126574761893676</v>
      </c>
      <c r="Y735" s="18">
        <f t="shared" si="151"/>
        <v>968</v>
      </c>
      <c r="Z735" s="18">
        <f t="shared" si="152"/>
        <v>935</v>
      </c>
      <c r="AA735" s="18">
        <f t="shared" si="153"/>
        <v>859</v>
      </c>
    </row>
    <row r="736" spans="1:27" x14ac:dyDescent="0.25">
      <c r="A736" s="18" t="str">
        <f t="shared" si="154"/>
        <v>Jeannie Skiles</v>
      </c>
      <c r="B736" s="18">
        <f t="shared" si="155"/>
        <v>21</v>
      </c>
      <c r="C736" s="18" t="str">
        <f t="shared" si="156"/>
        <v>2023Jeannie Skiles21</v>
      </c>
      <c r="D736" s="12">
        <v>2023</v>
      </c>
      <c r="E736" t="s">
        <v>407</v>
      </c>
      <c r="F736">
        <v>327287</v>
      </c>
      <c r="G736" t="s">
        <v>81</v>
      </c>
      <c r="H736" s="15">
        <v>5</v>
      </c>
      <c r="I736" s="15">
        <v>5</v>
      </c>
      <c r="J736" t="s">
        <v>9</v>
      </c>
      <c r="K736" t="s">
        <v>10</v>
      </c>
      <c r="L736" s="6">
        <v>7</v>
      </c>
      <c r="M736" s="6">
        <v>7</v>
      </c>
      <c r="N736" s="6">
        <v>7</v>
      </c>
      <c r="O736" s="1">
        <v>471.94400000000002</v>
      </c>
      <c r="P736" s="1">
        <v>380</v>
      </c>
      <c r="Q736" s="1">
        <v>224.7</v>
      </c>
      <c r="R736" s="38">
        <f t="shared" si="144"/>
        <v>67.420571428571435</v>
      </c>
      <c r="S736" s="39">
        <f t="shared" si="145"/>
        <v>1</v>
      </c>
      <c r="T736" s="39">
        <f t="shared" si="146"/>
        <v>1</v>
      </c>
      <c r="U736" s="38">
        <f t="shared" si="147"/>
        <v>91.944000000000017</v>
      </c>
      <c r="V736" s="40">
        <f t="shared" si="148"/>
        <v>0.1948197243740783</v>
      </c>
      <c r="W736" s="38">
        <f t="shared" si="149"/>
        <v>-132.75599999999997</v>
      </c>
      <c r="X736" s="40">
        <f t="shared" si="150"/>
        <v>-0.28129608597630218</v>
      </c>
      <c r="Y736" s="18">
        <f t="shared" si="151"/>
        <v>979</v>
      </c>
      <c r="Z736" s="18">
        <f t="shared" si="152"/>
        <v>954</v>
      </c>
      <c r="AA736" s="18">
        <f t="shared" si="153"/>
        <v>873</v>
      </c>
    </row>
    <row r="737" spans="1:27" x14ac:dyDescent="0.25">
      <c r="A737" s="18" t="str">
        <f t="shared" si="154"/>
        <v>John Foley</v>
      </c>
      <c r="B737" s="18">
        <f t="shared" si="155"/>
        <v>1</v>
      </c>
      <c r="C737" s="18" t="str">
        <f t="shared" si="156"/>
        <v>2023John Foley1</v>
      </c>
      <c r="D737" s="12">
        <v>2023</v>
      </c>
      <c r="E737" t="s">
        <v>394</v>
      </c>
      <c r="F737">
        <v>703857</v>
      </c>
      <c r="G737" t="s">
        <v>284</v>
      </c>
      <c r="H737" s="15">
        <v>4</v>
      </c>
      <c r="I737" s="15">
        <v>4</v>
      </c>
      <c r="J737" t="s">
        <v>9</v>
      </c>
      <c r="K737" t="s">
        <v>6</v>
      </c>
      <c r="L737" s="6">
        <v>152</v>
      </c>
      <c r="M737" s="6">
        <v>1735</v>
      </c>
      <c r="N737" s="6">
        <v>9234</v>
      </c>
      <c r="O737" s="1">
        <v>375977.8</v>
      </c>
      <c r="P737" s="1">
        <v>341798</v>
      </c>
      <c r="Q737" s="1">
        <v>5732.25</v>
      </c>
      <c r="R737" s="38">
        <f t="shared" si="144"/>
        <v>2473.5381578947367</v>
      </c>
      <c r="S737" s="39">
        <f t="shared" si="145"/>
        <v>11.414473684210526</v>
      </c>
      <c r="T737" s="39">
        <f t="shared" si="146"/>
        <v>5.3221902017291063</v>
      </c>
      <c r="U737" s="38">
        <f t="shared" si="147"/>
        <v>34179.799999999988</v>
      </c>
      <c r="V737" s="40">
        <f t="shared" si="148"/>
        <v>9.0909090909090884E-2</v>
      </c>
      <c r="W737" s="38">
        <f t="shared" si="149"/>
        <v>28447.549999999988</v>
      </c>
      <c r="X737" s="40">
        <f t="shared" si="150"/>
        <v>7.5662844987124209E-2</v>
      </c>
      <c r="Y737" s="18">
        <f t="shared" si="151"/>
        <v>2</v>
      </c>
      <c r="Z737" s="18">
        <f t="shared" si="152"/>
        <v>14</v>
      </c>
      <c r="AA737" s="18">
        <f t="shared" si="153"/>
        <v>16</v>
      </c>
    </row>
    <row r="738" spans="1:27" x14ac:dyDescent="0.25">
      <c r="A738" s="18" t="str">
        <f t="shared" si="154"/>
        <v>John Foley</v>
      </c>
      <c r="B738" s="18">
        <f t="shared" si="155"/>
        <v>2</v>
      </c>
      <c r="C738" s="18" t="str">
        <f t="shared" si="156"/>
        <v>2023John Foley2</v>
      </c>
      <c r="D738" s="12">
        <v>2023</v>
      </c>
      <c r="E738" t="s">
        <v>394</v>
      </c>
      <c r="F738">
        <v>499295</v>
      </c>
      <c r="G738" t="s">
        <v>41</v>
      </c>
      <c r="H738" s="15">
        <v>4</v>
      </c>
      <c r="I738" s="15">
        <v>4</v>
      </c>
      <c r="J738" t="s">
        <v>2</v>
      </c>
      <c r="K738" t="s">
        <v>6</v>
      </c>
      <c r="L738" s="6">
        <v>225</v>
      </c>
      <c r="M738" s="6">
        <v>1415</v>
      </c>
      <c r="N738" s="6">
        <v>6998</v>
      </c>
      <c r="O738" s="1">
        <v>274991.61300000001</v>
      </c>
      <c r="P738" s="1">
        <v>265994.25</v>
      </c>
      <c r="Q738" s="1">
        <v>7692</v>
      </c>
      <c r="R738" s="38">
        <f t="shared" ref="R738:R801" si="157">O738/L738</f>
        <v>1222.1849466666667</v>
      </c>
      <c r="S738" s="39">
        <f t="shared" ref="S738:S801" si="158">M738/L738</f>
        <v>6.2888888888888888</v>
      </c>
      <c r="T738" s="39">
        <f t="shared" ref="T738:T801" si="159">N738/M738</f>
        <v>4.9455830388692581</v>
      </c>
      <c r="U738" s="38">
        <f t="shared" ref="U738:U801" si="160">O738-P738</f>
        <v>8997.3630000000121</v>
      </c>
      <c r="V738" s="40">
        <f t="shared" ref="V738:V801" si="161">U738/O738</f>
        <v>3.2718681496660816E-2</v>
      </c>
      <c r="W738" s="38">
        <f t="shared" ref="W738:W801" si="162">O738-P738-Q738</f>
        <v>1305.3630000000121</v>
      </c>
      <c r="X738" s="40">
        <f t="shared" ref="X738:X801" si="163">W738/O738</f>
        <v>4.746919317863022E-3</v>
      </c>
      <c r="Y738" s="18">
        <f t="shared" ref="Y738:Y801" si="164">RANK(O738,O:O)</f>
        <v>7</v>
      </c>
      <c r="Z738" s="18">
        <f t="shared" ref="Z738:Z801" si="165">RANK(U738,U:U)</f>
        <v>172</v>
      </c>
      <c r="AA738" s="18">
        <f t="shared" ref="AA738:AA801" si="166">RANK(W738,W:W)</f>
        <v>438</v>
      </c>
    </row>
    <row r="739" spans="1:27" x14ac:dyDescent="0.25">
      <c r="A739" s="18" t="str">
        <f t="shared" si="154"/>
        <v>John Foley</v>
      </c>
      <c r="B739" s="18">
        <f t="shared" si="155"/>
        <v>3</v>
      </c>
      <c r="C739" s="18" t="str">
        <f t="shared" si="156"/>
        <v>2023John Foley3</v>
      </c>
      <c r="D739" s="12">
        <v>2023</v>
      </c>
      <c r="E739" t="s">
        <v>394</v>
      </c>
      <c r="F739">
        <v>303477</v>
      </c>
      <c r="G739" t="s">
        <v>281</v>
      </c>
      <c r="H739" s="15">
        <v>4</v>
      </c>
      <c r="I739" s="15">
        <v>4</v>
      </c>
      <c r="J739" t="s">
        <v>9</v>
      </c>
      <c r="K739" t="s">
        <v>6</v>
      </c>
      <c r="L739" s="6">
        <v>68</v>
      </c>
      <c r="M739" s="6">
        <v>556</v>
      </c>
      <c r="N739" s="6">
        <v>4078</v>
      </c>
      <c r="O739" s="1">
        <v>206768.70480000001</v>
      </c>
      <c r="P739" s="1">
        <v>154144.75</v>
      </c>
      <c r="Q739" s="1">
        <v>2419.75</v>
      </c>
      <c r="R739" s="38">
        <f t="shared" si="157"/>
        <v>3040.7162470588237</v>
      </c>
      <c r="S739" s="39">
        <f t="shared" si="158"/>
        <v>8.1764705882352935</v>
      </c>
      <c r="T739" s="39">
        <f t="shared" si="159"/>
        <v>7.3345323741007196</v>
      </c>
      <c r="U739" s="38">
        <f t="shared" si="160"/>
        <v>52623.954800000007</v>
      </c>
      <c r="V739" s="40">
        <f t="shared" si="161"/>
        <v>0.25450638118036906</v>
      </c>
      <c r="W739" s="38">
        <f t="shared" si="162"/>
        <v>50204.204800000007</v>
      </c>
      <c r="X739" s="40">
        <f t="shared" si="163"/>
        <v>0.24280369144141395</v>
      </c>
      <c r="Y739" s="18">
        <f t="shared" si="164"/>
        <v>21</v>
      </c>
      <c r="Z739" s="18">
        <f t="shared" si="165"/>
        <v>6</v>
      </c>
      <c r="AA739" s="18">
        <f t="shared" si="166"/>
        <v>3</v>
      </c>
    </row>
    <row r="740" spans="1:27" x14ac:dyDescent="0.25">
      <c r="A740" s="18" t="str">
        <f t="shared" si="154"/>
        <v>John Foley</v>
      </c>
      <c r="B740" s="18">
        <f t="shared" si="155"/>
        <v>4</v>
      </c>
      <c r="C740" s="18" t="str">
        <f t="shared" si="156"/>
        <v>2023John Foley4</v>
      </c>
      <c r="D740" s="12">
        <v>2023</v>
      </c>
      <c r="E740" t="s">
        <v>394</v>
      </c>
      <c r="F740">
        <v>866033</v>
      </c>
      <c r="G740" t="s">
        <v>338</v>
      </c>
      <c r="H740" s="15">
        <v>4</v>
      </c>
      <c r="I740" s="15">
        <v>4</v>
      </c>
      <c r="J740" t="s">
        <v>2</v>
      </c>
      <c r="K740" t="s">
        <v>6</v>
      </c>
      <c r="L740" s="6">
        <v>57</v>
      </c>
      <c r="M740" s="6">
        <v>379</v>
      </c>
      <c r="N740" s="6">
        <v>3792</v>
      </c>
      <c r="O740" s="1">
        <v>154316.16875000001</v>
      </c>
      <c r="P740" s="1">
        <v>146271.25</v>
      </c>
      <c r="Q740" s="1">
        <v>1963.5</v>
      </c>
      <c r="R740" s="38">
        <f t="shared" si="157"/>
        <v>2707.301206140351</v>
      </c>
      <c r="S740" s="39">
        <f t="shared" si="158"/>
        <v>6.6491228070175437</v>
      </c>
      <c r="T740" s="39">
        <f t="shared" si="159"/>
        <v>10.005277044854882</v>
      </c>
      <c r="U740" s="38">
        <f t="shared" si="160"/>
        <v>8044.9187500000116</v>
      </c>
      <c r="V740" s="40">
        <f t="shared" si="161"/>
        <v>5.2132701421801021E-2</v>
      </c>
      <c r="W740" s="38">
        <f t="shared" si="162"/>
        <v>6081.4187500000116</v>
      </c>
      <c r="X740" s="40">
        <f t="shared" si="163"/>
        <v>3.9408824099645821E-2</v>
      </c>
      <c r="Y740" s="18">
        <f t="shared" si="164"/>
        <v>52</v>
      </c>
      <c r="Z740" s="18">
        <f t="shared" si="165"/>
        <v>197</v>
      </c>
      <c r="AA740" s="18">
        <f t="shared" si="166"/>
        <v>148</v>
      </c>
    </row>
    <row r="741" spans="1:27" x14ac:dyDescent="0.25">
      <c r="A741" s="18" t="str">
        <f t="shared" si="154"/>
        <v>Josh Banks</v>
      </c>
      <c r="B741" s="18">
        <f t="shared" si="155"/>
        <v>1</v>
      </c>
      <c r="C741" s="18" t="str">
        <f t="shared" si="156"/>
        <v>2023Josh Banks1</v>
      </c>
      <c r="D741" s="12">
        <v>2023</v>
      </c>
      <c r="E741" t="s">
        <v>423</v>
      </c>
      <c r="F741">
        <v>944227</v>
      </c>
      <c r="G741" t="s">
        <v>381</v>
      </c>
      <c r="H741" s="15">
        <v>5</v>
      </c>
      <c r="I741" s="15">
        <v>5</v>
      </c>
      <c r="J741" t="s">
        <v>9</v>
      </c>
      <c r="K741" t="s">
        <v>10</v>
      </c>
      <c r="L741" s="6">
        <v>50</v>
      </c>
      <c r="M741" s="6">
        <v>77</v>
      </c>
      <c r="N741" s="6">
        <v>249</v>
      </c>
      <c r="O741" s="1">
        <v>12293.208000000001</v>
      </c>
      <c r="P741" s="1">
        <v>9998.75</v>
      </c>
      <c r="Q741" s="1">
        <v>1634.7</v>
      </c>
      <c r="R741" s="38">
        <f t="shared" si="157"/>
        <v>245.86416</v>
      </c>
      <c r="S741" s="39">
        <f t="shared" si="158"/>
        <v>1.54</v>
      </c>
      <c r="T741" s="39">
        <f t="shared" si="159"/>
        <v>3.2337662337662336</v>
      </c>
      <c r="U741" s="38">
        <f t="shared" si="160"/>
        <v>2294.4580000000005</v>
      </c>
      <c r="V741" s="40">
        <f t="shared" si="161"/>
        <v>0.18664436492085715</v>
      </c>
      <c r="W741" s="38">
        <f t="shared" si="162"/>
        <v>659.75800000000049</v>
      </c>
      <c r="X741" s="40">
        <f t="shared" si="163"/>
        <v>5.3668497271013429E-2</v>
      </c>
      <c r="Y741" s="18">
        <f t="shared" si="164"/>
        <v>478</v>
      </c>
      <c r="Z741" s="18">
        <f t="shared" si="165"/>
        <v>519</v>
      </c>
      <c r="AA741" s="18">
        <f t="shared" si="166"/>
        <v>575</v>
      </c>
    </row>
    <row r="742" spans="1:27" x14ac:dyDescent="0.25">
      <c r="A742" s="18" t="str">
        <f t="shared" si="154"/>
        <v>Josh Banks</v>
      </c>
      <c r="B742" s="18">
        <f t="shared" si="155"/>
        <v>2</v>
      </c>
      <c r="C742" s="18" t="str">
        <f t="shared" si="156"/>
        <v>2023Josh Banks2</v>
      </c>
      <c r="D742" s="12">
        <v>2023</v>
      </c>
      <c r="E742" t="s">
        <v>423</v>
      </c>
      <c r="F742">
        <v>865220</v>
      </c>
      <c r="G742" t="s">
        <v>239</v>
      </c>
      <c r="H742" s="15">
        <v>5</v>
      </c>
      <c r="I742" s="15">
        <v>5</v>
      </c>
      <c r="J742" t="s">
        <v>9</v>
      </c>
      <c r="K742" t="s">
        <v>10</v>
      </c>
      <c r="L742" s="6">
        <v>50</v>
      </c>
      <c r="M742" s="6">
        <v>101</v>
      </c>
      <c r="N742" s="6">
        <v>227</v>
      </c>
      <c r="O742" s="1">
        <v>11945.384</v>
      </c>
      <c r="P742" s="1">
        <v>9112</v>
      </c>
      <c r="Q742" s="1">
        <v>1660</v>
      </c>
      <c r="R742" s="38">
        <f t="shared" si="157"/>
        <v>238.90768</v>
      </c>
      <c r="S742" s="39">
        <f t="shared" si="158"/>
        <v>2.02</v>
      </c>
      <c r="T742" s="39">
        <f t="shared" si="159"/>
        <v>2.2475247524752477</v>
      </c>
      <c r="U742" s="38">
        <f t="shared" si="160"/>
        <v>2833.384</v>
      </c>
      <c r="V742" s="40">
        <f t="shared" si="161"/>
        <v>0.23719488632596492</v>
      </c>
      <c r="W742" s="38">
        <f t="shared" si="162"/>
        <v>1173.384</v>
      </c>
      <c r="X742" s="40">
        <f t="shared" si="163"/>
        <v>9.8229073255409791E-2</v>
      </c>
      <c r="Y742" s="18">
        <f t="shared" si="164"/>
        <v>483</v>
      </c>
      <c r="Z742" s="18">
        <f t="shared" si="165"/>
        <v>459</v>
      </c>
      <c r="AA742" s="18">
        <f t="shared" si="166"/>
        <v>464</v>
      </c>
    </row>
    <row r="743" spans="1:27" x14ac:dyDescent="0.25">
      <c r="A743" s="18" t="str">
        <f t="shared" si="154"/>
        <v>Josh Banks</v>
      </c>
      <c r="B743" s="18">
        <f t="shared" si="155"/>
        <v>3</v>
      </c>
      <c r="C743" s="18" t="str">
        <f t="shared" si="156"/>
        <v>2023Josh Banks3</v>
      </c>
      <c r="D743" s="12">
        <v>2023</v>
      </c>
      <c r="E743" t="s">
        <v>423</v>
      </c>
      <c r="F743">
        <v>642395</v>
      </c>
      <c r="G743" t="s">
        <v>509</v>
      </c>
      <c r="H743" s="15">
        <v>5</v>
      </c>
      <c r="I743" s="15">
        <v>2</v>
      </c>
      <c r="J743" t="s">
        <v>2</v>
      </c>
      <c r="K743" t="s">
        <v>10</v>
      </c>
      <c r="L743" s="6">
        <v>33</v>
      </c>
      <c r="M743" s="6">
        <v>73</v>
      </c>
      <c r="N743" s="6">
        <v>241</v>
      </c>
      <c r="O743" s="1">
        <v>10501.8</v>
      </c>
      <c r="P743" s="1">
        <v>8751.5</v>
      </c>
      <c r="Q743" s="1">
        <v>1103.3</v>
      </c>
      <c r="R743" s="38">
        <f t="shared" si="157"/>
        <v>318.23636363636359</v>
      </c>
      <c r="S743" s="39">
        <f t="shared" si="158"/>
        <v>2.2121212121212119</v>
      </c>
      <c r="T743" s="39">
        <f t="shared" si="159"/>
        <v>3.3013698630136985</v>
      </c>
      <c r="U743" s="38">
        <f t="shared" si="160"/>
        <v>1750.2999999999993</v>
      </c>
      <c r="V743" s="40">
        <f t="shared" si="161"/>
        <v>0.1666666666666666</v>
      </c>
      <c r="W743" s="38">
        <f t="shared" si="162"/>
        <v>646.99999999999932</v>
      </c>
      <c r="X743" s="40">
        <f t="shared" si="163"/>
        <v>6.1608486164276541E-2</v>
      </c>
      <c r="Y743" s="18">
        <f t="shared" si="164"/>
        <v>518</v>
      </c>
      <c r="Z743" s="18">
        <f t="shared" si="165"/>
        <v>592</v>
      </c>
      <c r="AA743" s="18">
        <f t="shared" si="166"/>
        <v>580</v>
      </c>
    </row>
    <row r="744" spans="1:27" x14ac:dyDescent="0.25">
      <c r="A744" s="18" t="str">
        <f t="shared" si="154"/>
        <v>Josh Banks</v>
      </c>
      <c r="B744" s="18">
        <f t="shared" si="155"/>
        <v>4</v>
      </c>
      <c r="C744" s="18" t="str">
        <f t="shared" si="156"/>
        <v>2023Josh Banks4</v>
      </c>
      <c r="D744" s="12">
        <v>2023</v>
      </c>
      <c r="E744" t="s">
        <v>423</v>
      </c>
      <c r="F744">
        <v>209666</v>
      </c>
      <c r="G744" t="s">
        <v>54</v>
      </c>
      <c r="H744" s="15">
        <v>5</v>
      </c>
      <c r="I744" s="15">
        <v>5</v>
      </c>
      <c r="J744" t="s">
        <v>9</v>
      </c>
      <c r="K744" t="s">
        <v>10</v>
      </c>
      <c r="L744" s="6">
        <v>36</v>
      </c>
      <c r="M744" s="6">
        <v>84</v>
      </c>
      <c r="N744" s="6">
        <v>183</v>
      </c>
      <c r="O744" s="1">
        <v>9462.5360000000001</v>
      </c>
      <c r="P744" s="1">
        <v>7031.25</v>
      </c>
      <c r="Q744" s="1">
        <v>1207.3</v>
      </c>
      <c r="R744" s="38">
        <f t="shared" si="157"/>
        <v>262.8482222222222</v>
      </c>
      <c r="S744" s="39">
        <f t="shared" si="158"/>
        <v>2.3333333333333335</v>
      </c>
      <c r="T744" s="39">
        <f t="shared" si="159"/>
        <v>2.1785714285714284</v>
      </c>
      <c r="U744" s="38">
        <f t="shared" si="160"/>
        <v>2431.2860000000001</v>
      </c>
      <c r="V744" s="40">
        <f t="shared" si="161"/>
        <v>0.25693809777843912</v>
      </c>
      <c r="W744" s="38">
        <f t="shared" si="162"/>
        <v>1223.9860000000001</v>
      </c>
      <c r="X744" s="40">
        <f t="shared" si="163"/>
        <v>0.12935073641991957</v>
      </c>
      <c r="Y744" s="18">
        <f t="shared" si="164"/>
        <v>555</v>
      </c>
      <c r="Z744" s="18">
        <f t="shared" si="165"/>
        <v>496</v>
      </c>
      <c r="AA744" s="18">
        <f t="shared" si="166"/>
        <v>453</v>
      </c>
    </row>
    <row r="745" spans="1:27" x14ac:dyDescent="0.25">
      <c r="A745" s="18" t="str">
        <f t="shared" si="154"/>
        <v>Josh Banks</v>
      </c>
      <c r="B745" s="18">
        <f t="shared" si="155"/>
        <v>5</v>
      </c>
      <c r="C745" s="18" t="str">
        <f t="shared" si="156"/>
        <v>2023Josh Banks5</v>
      </c>
      <c r="D745" s="12">
        <v>2023</v>
      </c>
      <c r="E745" t="s">
        <v>423</v>
      </c>
      <c r="F745">
        <v>167210</v>
      </c>
      <c r="G745" t="s">
        <v>32</v>
      </c>
      <c r="H745" s="15">
        <v>5</v>
      </c>
      <c r="I745" s="15">
        <v>5</v>
      </c>
      <c r="J745" t="s">
        <v>9</v>
      </c>
      <c r="K745" t="s">
        <v>10</v>
      </c>
      <c r="L745" s="6">
        <v>34</v>
      </c>
      <c r="M745" s="6">
        <v>81</v>
      </c>
      <c r="N745" s="6">
        <v>182</v>
      </c>
      <c r="O745" s="1">
        <v>9072.1440000000002</v>
      </c>
      <c r="P745" s="1">
        <v>6846</v>
      </c>
      <c r="Q745" s="1">
        <v>1143.0999999999999</v>
      </c>
      <c r="R745" s="38">
        <f t="shared" si="157"/>
        <v>266.82776470588237</v>
      </c>
      <c r="S745" s="39">
        <f t="shared" si="158"/>
        <v>2.3823529411764706</v>
      </c>
      <c r="T745" s="39">
        <f t="shared" si="159"/>
        <v>2.2469135802469138</v>
      </c>
      <c r="U745" s="38">
        <f t="shared" si="160"/>
        <v>2226.1440000000002</v>
      </c>
      <c r="V745" s="40">
        <f t="shared" si="161"/>
        <v>0.24538234842833184</v>
      </c>
      <c r="W745" s="38">
        <f t="shared" si="162"/>
        <v>1083.0440000000003</v>
      </c>
      <c r="X745" s="40">
        <f t="shared" si="163"/>
        <v>0.11938126202582326</v>
      </c>
      <c r="Y745" s="18">
        <f t="shared" si="164"/>
        <v>567</v>
      </c>
      <c r="Z745" s="18">
        <f t="shared" si="165"/>
        <v>530</v>
      </c>
      <c r="AA745" s="18">
        <f t="shared" si="166"/>
        <v>478</v>
      </c>
    </row>
    <row r="746" spans="1:27" x14ac:dyDescent="0.25">
      <c r="A746" s="18" t="str">
        <f t="shared" si="154"/>
        <v>Josh Banks</v>
      </c>
      <c r="B746" s="18">
        <f t="shared" si="155"/>
        <v>6</v>
      </c>
      <c r="C746" s="18" t="str">
        <f t="shared" si="156"/>
        <v>2023Josh Banks6</v>
      </c>
      <c r="D746" s="12">
        <v>2023</v>
      </c>
      <c r="E746" t="s">
        <v>423</v>
      </c>
      <c r="F746">
        <v>470647</v>
      </c>
      <c r="G746" t="s">
        <v>124</v>
      </c>
      <c r="H746" s="15">
        <v>5</v>
      </c>
      <c r="I746" s="15">
        <v>5</v>
      </c>
      <c r="J746" t="s">
        <v>9</v>
      </c>
      <c r="K746" t="s">
        <v>10</v>
      </c>
      <c r="L746" s="6">
        <v>51</v>
      </c>
      <c r="M746" s="6">
        <v>87</v>
      </c>
      <c r="N746" s="6">
        <v>159</v>
      </c>
      <c r="O746" s="1">
        <v>7906.7280000000101</v>
      </c>
      <c r="P746" s="1">
        <v>6024.25</v>
      </c>
      <c r="Q746" s="1">
        <v>1676.7</v>
      </c>
      <c r="R746" s="38">
        <f t="shared" si="157"/>
        <v>155.03388235294136</v>
      </c>
      <c r="S746" s="39">
        <f t="shared" si="158"/>
        <v>1.7058823529411764</v>
      </c>
      <c r="T746" s="39">
        <f t="shared" si="159"/>
        <v>1.8275862068965518</v>
      </c>
      <c r="U746" s="38">
        <f t="shared" si="160"/>
        <v>1882.4780000000101</v>
      </c>
      <c r="V746" s="40">
        <f t="shared" si="161"/>
        <v>0.23808558989255829</v>
      </c>
      <c r="W746" s="38">
        <f t="shared" si="162"/>
        <v>205.77800000001002</v>
      </c>
      <c r="X746" s="40">
        <f t="shared" si="163"/>
        <v>2.6025683443266261E-2</v>
      </c>
      <c r="Y746" s="18">
        <f t="shared" si="164"/>
        <v>616</v>
      </c>
      <c r="Z746" s="18">
        <f t="shared" si="165"/>
        <v>568</v>
      </c>
      <c r="AA746" s="18">
        <f t="shared" si="166"/>
        <v>719</v>
      </c>
    </row>
    <row r="747" spans="1:27" x14ac:dyDescent="0.25">
      <c r="A747" s="18" t="str">
        <f t="shared" si="154"/>
        <v>Josh Banks</v>
      </c>
      <c r="B747" s="18">
        <f t="shared" si="155"/>
        <v>7</v>
      </c>
      <c r="C747" s="18" t="str">
        <f t="shared" si="156"/>
        <v>2023Josh Banks7</v>
      </c>
      <c r="D747" s="12">
        <v>2023</v>
      </c>
      <c r="E747" t="s">
        <v>423</v>
      </c>
      <c r="F747">
        <v>126102</v>
      </c>
      <c r="G747" t="s">
        <v>17</v>
      </c>
      <c r="H747" s="15">
        <v>5</v>
      </c>
      <c r="I747" s="15">
        <v>5</v>
      </c>
      <c r="J747" t="s">
        <v>9</v>
      </c>
      <c r="K747" t="s">
        <v>10</v>
      </c>
      <c r="L747" s="6">
        <v>25</v>
      </c>
      <c r="M747" s="6">
        <v>73</v>
      </c>
      <c r="N747" s="6">
        <v>145</v>
      </c>
      <c r="O747" s="1">
        <v>7079.64</v>
      </c>
      <c r="P747" s="1">
        <v>5381.5</v>
      </c>
      <c r="Q747" s="1">
        <v>853.1</v>
      </c>
      <c r="R747" s="38">
        <f t="shared" si="157"/>
        <v>283.18560000000002</v>
      </c>
      <c r="S747" s="39">
        <f t="shared" si="158"/>
        <v>2.92</v>
      </c>
      <c r="T747" s="39">
        <f t="shared" si="159"/>
        <v>1.9863013698630136</v>
      </c>
      <c r="U747" s="38">
        <f t="shared" si="160"/>
        <v>1698.1400000000003</v>
      </c>
      <c r="V747" s="40">
        <f t="shared" si="161"/>
        <v>0.23986247888310708</v>
      </c>
      <c r="W747" s="38">
        <f t="shared" si="162"/>
        <v>845.0400000000003</v>
      </c>
      <c r="X747" s="40">
        <f t="shared" si="163"/>
        <v>0.11936200145770128</v>
      </c>
      <c r="Y747" s="18">
        <f t="shared" si="164"/>
        <v>646</v>
      </c>
      <c r="Z747" s="18">
        <f t="shared" si="165"/>
        <v>601</v>
      </c>
      <c r="AA747" s="18">
        <f t="shared" si="166"/>
        <v>532</v>
      </c>
    </row>
    <row r="748" spans="1:27" x14ac:dyDescent="0.25">
      <c r="A748" s="18" t="str">
        <f t="shared" si="154"/>
        <v>Josh Banks</v>
      </c>
      <c r="B748" s="18">
        <f t="shared" si="155"/>
        <v>8</v>
      </c>
      <c r="C748" s="18" t="str">
        <f t="shared" si="156"/>
        <v>2023Josh Banks8</v>
      </c>
      <c r="D748" s="12">
        <v>2023</v>
      </c>
      <c r="E748" t="s">
        <v>423</v>
      </c>
      <c r="F748">
        <v>259545</v>
      </c>
      <c r="G748" t="s">
        <v>491</v>
      </c>
      <c r="H748" s="15">
        <v>5</v>
      </c>
      <c r="I748" s="15">
        <v>2</v>
      </c>
      <c r="J748" t="s">
        <v>2</v>
      </c>
      <c r="K748" t="s">
        <v>10</v>
      </c>
      <c r="L748" s="6">
        <v>8</v>
      </c>
      <c r="M748" s="6">
        <v>21</v>
      </c>
      <c r="N748" s="6">
        <v>75</v>
      </c>
      <c r="O748" s="1">
        <v>4320</v>
      </c>
      <c r="P748" s="1">
        <v>3600</v>
      </c>
      <c r="Q748" s="1">
        <v>270.55</v>
      </c>
      <c r="R748" s="38">
        <f t="shared" si="157"/>
        <v>540</v>
      </c>
      <c r="S748" s="39">
        <f t="shared" si="158"/>
        <v>2.625</v>
      </c>
      <c r="T748" s="39">
        <f t="shared" si="159"/>
        <v>3.5714285714285716</v>
      </c>
      <c r="U748" s="38">
        <f t="shared" si="160"/>
        <v>720</v>
      </c>
      <c r="V748" s="40">
        <f t="shared" si="161"/>
        <v>0.16666666666666666</v>
      </c>
      <c r="W748" s="38">
        <f t="shared" si="162"/>
        <v>449.45</v>
      </c>
      <c r="X748" s="40">
        <f t="shared" si="163"/>
        <v>0.10403935185185186</v>
      </c>
      <c r="Y748" s="18">
        <f t="shared" si="164"/>
        <v>760</v>
      </c>
      <c r="Z748" s="18">
        <f t="shared" si="165"/>
        <v>789</v>
      </c>
      <c r="AA748" s="18">
        <f t="shared" si="166"/>
        <v>637</v>
      </c>
    </row>
    <row r="749" spans="1:27" x14ac:dyDescent="0.25">
      <c r="A749" s="18" t="str">
        <f t="shared" si="154"/>
        <v>Josh Banks</v>
      </c>
      <c r="B749" s="18">
        <f t="shared" si="155"/>
        <v>9</v>
      </c>
      <c r="C749" s="18" t="str">
        <f t="shared" si="156"/>
        <v>2023Josh Banks9</v>
      </c>
      <c r="D749" s="12">
        <v>2023</v>
      </c>
      <c r="E749" t="s">
        <v>423</v>
      </c>
      <c r="F749">
        <v>915339</v>
      </c>
      <c r="G749" t="s">
        <v>519</v>
      </c>
      <c r="H749" s="15">
        <v>5</v>
      </c>
      <c r="I749" s="15">
        <v>5</v>
      </c>
      <c r="J749" t="s">
        <v>9</v>
      </c>
      <c r="K749" t="s">
        <v>10</v>
      </c>
      <c r="L749" s="6">
        <v>16</v>
      </c>
      <c r="M749" s="6">
        <v>37</v>
      </c>
      <c r="N749" s="6">
        <v>82</v>
      </c>
      <c r="O749" s="1">
        <v>4000.1439999999998</v>
      </c>
      <c r="P749" s="1">
        <v>3109.25</v>
      </c>
      <c r="Q749" s="1">
        <v>536.70000000000005</v>
      </c>
      <c r="R749" s="38">
        <f t="shared" si="157"/>
        <v>250.00899999999999</v>
      </c>
      <c r="S749" s="39">
        <f t="shared" si="158"/>
        <v>2.3125</v>
      </c>
      <c r="T749" s="39">
        <f t="shared" si="159"/>
        <v>2.2162162162162162</v>
      </c>
      <c r="U749" s="38">
        <f t="shared" si="160"/>
        <v>890.89399999999978</v>
      </c>
      <c r="V749" s="40">
        <f t="shared" si="161"/>
        <v>0.22271548224263923</v>
      </c>
      <c r="W749" s="38">
        <f t="shared" si="162"/>
        <v>354.19399999999973</v>
      </c>
      <c r="X749" s="40">
        <f t="shared" si="163"/>
        <v>8.8545312368754667E-2</v>
      </c>
      <c r="Y749" s="18">
        <f t="shared" si="164"/>
        <v>776</v>
      </c>
      <c r="Z749" s="18">
        <f t="shared" si="165"/>
        <v>744</v>
      </c>
      <c r="AA749" s="18">
        <f t="shared" si="166"/>
        <v>674</v>
      </c>
    </row>
    <row r="750" spans="1:27" x14ac:dyDescent="0.25">
      <c r="A750" s="18" t="str">
        <f t="shared" si="154"/>
        <v>Josh Banks</v>
      </c>
      <c r="B750" s="18">
        <f t="shared" si="155"/>
        <v>10</v>
      </c>
      <c r="C750" s="18" t="str">
        <f t="shared" si="156"/>
        <v>2023Josh Banks10</v>
      </c>
      <c r="D750" s="12">
        <v>2023</v>
      </c>
      <c r="E750" t="s">
        <v>423</v>
      </c>
      <c r="F750">
        <v>122003</v>
      </c>
      <c r="G750" t="s">
        <v>15</v>
      </c>
      <c r="H750" s="15">
        <v>5</v>
      </c>
      <c r="I750" s="15">
        <v>5</v>
      </c>
      <c r="J750" t="s">
        <v>9</v>
      </c>
      <c r="K750" t="s">
        <v>10</v>
      </c>
      <c r="L750" s="6">
        <v>5</v>
      </c>
      <c r="M750" s="6">
        <v>17</v>
      </c>
      <c r="N750" s="6">
        <v>56</v>
      </c>
      <c r="O750" s="1">
        <v>3206.752</v>
      </c>
      <c r="P750" s="1">
        <v>2831.5</v>
      </c>
      <c r="Q750" s="1">
        <v>173.7</v>
      </c>
      <c r="R750" s="38">
        <f t="shared" si="157"/>
        <v>641.35040000000004</v>
      </c>
      <c r="S750" s="39">
        <f t="shared" si="158"/>
        <v>3.4</v>
      </c>
      <c r="T750" s="39">
        <f t="shared" si="159"/>
        <v>3.2941176470588234</v>
      </c>
      <c r="U750" s="38">
        <f t="shared" si="160"/>
        <v>375.25199999999995</v>
      </c>
      <c r="V750" s="40">
        <f t="shared" si="161"/>
        <v>0.11701933919430002</v>
      </c>
      <c r="W750" s="38">
        <f t="shared" si="162"/>
        <v>201.55199999999996</v>
      </c>
      <c r="X750" s="40">
        <f t="shared" si="163"/>
        <v>6.2852381475087551E-2</v>
      </c>
      <c r="Y750" s="18">
        <f t="shared" si="164"/>
        <v>823</v>
      </c>
      <c r="Z750" s="18">
        <f t="shared" si="165"/>
        <v>883</v>
      </c>
      <c r="AA750" s="18">
        <f t="shared" si="166"/>
        <v>724</v>
      </c>
    </row>
    <row r="751" spans="1:27" x14ac:dyDescent="0.25">
      <c r="A751" s="18" t="str">
        <f t="shared" si="154"/>
        <v>Josh Banks</v>
      </c>
      <c r="B751" s="18">
        <f t="shared" si="155"/>
        <v>11</v>
      </c>
      <c r="C751" s="18" t="str">
        <f t="shared" si="156"/>
        <v>2023Josh Banks11</v>
      </c>
      <c r="D751" s="12">
        <v>2023</v>
      </c>
      <c r="E751" t="s">
        <v>423</v>
      </c>
      <c r="F751">
        <v>811025</v>
      </c>
      <c r="G751" t="s">
        <v>280</v>
      </c>
      <c r="H751" s="15">
        <v>5</v>
      </c>
      <c r="I751" s="15">
        <v>4</v>
      </c>
      <c r="J751" t="s">
        <v>2</v>
      </c>
      <c r="K751" t="s">
        <v>10</v>
      </c>
      <c r="L751" s="6">
        <v>20</v>
      </c>
      <c r="M751" s="6">
        <v>42</v>
      </c>
      <c r="N751" s="6">
        <v>78</v>
      </c>
      <c r="O751" s="1">
        <v>3168</v>
      </c>
      <c r="P751" s="1">
        <v>2640</v>
      </c>
      <c r="Q751" s="1">
        <v>666.2</v>
      </c>
      <c r="R751" s="38">
        <f t="shared" si="157"/>
        <v>158.4</v>
      </c>
      <c r="S751" s="39">
        <f t="shared" si="158"/>
        <v>2.1</v>
      </c>
      <c r="T751" s="39">
        <f t="shared" si="159"/>
        <v>1.8571428571428572</v>
      </c>
      <c r="U751" s="38">
        <f t="shared" si="160"/>
        <v>528</v>
      </c>
      <c r="V751" s="40">
        <f t="shared" si="161"/>
        <v>0.16666666666666666</v>
      </c>
      <c r="W751" s="38">
        <f t="shared" si="162"/>
        <v>-138.20000000000005</v>
      </c>
      <c r="X751" s="40">
        <f t="shared" si="163"/>
        <v>-4.3623737373737391E-2</v>
      </c>
      <c r="Y751" s="18">
        <f t="shared" si="164"/>
        <v>825</v>
      </c>
      <c r="Z751" s="18">
        <f t="shared" si="165"/>
        <v>847</v>
      </c>
      <c r="AA751" s="18">
        <f t="shared" si="166"/>
        <v>875</v>
      </c>
    </row>
    <row r="752" spans="1:27" x14ac:dyDescent="0.25">
      <c r="A752" s="18" t="str">
        <f t="shared" si="154"/>
        <v>Josh Banks</v>
      </c>
      <c r="B752" s="18">
        <f t="shared" si="155"/>
        <v>12</v>
      </c>
      <c r="C752" s="18" t="str">
        <f t="shared" si="156"/>
        <v>2023Josh Banks12</v>
      </c>
      <c r="D752" s="12">
        <v>2023</v>
      </c>
      <c r="E752" t="s">
        <v>423</v>
      </c>
      <c r="F752">
        <v>998890</v>
      </c>
      <c r="G752" t="s">
        <v>273</v>
      </c>
      <c r="H752" s="15">
        <v>5</v>
      </c>
      <c r="I752" s="15">
        <v>5</v>
      </c>
      <c r="J752" t="s">
        <v>9</v>
      </c>
      <c r="K752" t="s">
        <v>10</v>
      </c>
      <c r="L752" s="6">
        <v>8</v>
      </c>
      <c r="M752" s="6">
        <v>23</v>
      </c>
      <c r="N752" s="6">
        <v>63</v>
      </c>
      <c r="O752" s="1">
        <v>3091.4960000000001</v>
      </c>
      <c r="P752" s="1">
        <v>2410</v>
      </c>
      <c r="Q752" s="1">
        <v>273.3</v>
      </c>
      <c r="R752" s="38">
        <f t="shared" si="157"/>
        <v>386.43700000000001</v>
      </c>
      <c r="S752" s="39">
        <f t="shared" si="158"/>
        <v>2.875</v>
      </c>
      <c r="T752" s="39">
        <f t="shared" si="159"/>
        <v>2.7391304347826089</v>
      </c>
      <c r="U752" s="38">
        <f t="shared" si="160"/>
        <v>681.49600000000009</v>
      </c>
      <c r="V752" s="40">
        <f t="shared" si="161"/>
        <v>0.22044214192740347</v>
      </c>
      <c r="W752" s="38">
        <f t="shared" si="162"/>
        <v>408.19600000000008</v>
      </c>
      <c r="X752" s="40">
        <f t="shared" si="163"/>
        <v>0.13203834001402559</v>
      </c>
      <c r="Y752" s="18">
        <f t="shared" si="164"/>
        <v>830</v>
      </c>
      <c r="Z752" s="18">
        <f t="shared" si="165"/>
        <v>796</v>
      </c>
      <c r="AA752" s="18">
        <f t="shared" si="166"/>
        <v>648</v>
      </c>
    </row>
    <row r="753" spans="1:27" x14ac:dyDescent="0.25">
      <c r="A753" s="18" t="str">
        <f t="shared" si="154"/>
        <v>Josh Banks</v>
      </c>
      <c r="B753" s="18">
        <f t="shared" si="155"/>
        <v>13</v>
      </c>
      <c r="C753" s="18" t="str">
        <f t="shared" si="156"/>
        <v>2023Josh Banks13</v>
      </c>
      <c r="D753" s="12">
        <v>2023</v>
      </c>
      <c r="E753" t="s">
        <v>423</v>
      </c>
      <c r="F753">
        <v>127511</v>
      </c>
      <c r="G753" t="s">
        <v>18</v>
      </c>
      <c r="H753" s="15">
        <v>5</v>
      </c>
      <c r="I753" s="15">
        <v>5</v>
      </c>
      <c r="J753" t="s">
        <v>9</v>
      </c>
      <c r="K753" t="s">
        <v>10</v>
      </c>
      <c r="L753" s="6">
        <v>36</v>
      </c>
      <c r="M753" s="6">
        <v>36</v>
      </c>
      <c r="N753" s="6">
        <v>54</v>
      </c>
      <c r="O753" s="1">
        <v>2446.768</v>
      </c>
      <c r="P753" s="1">
        <v>1925.75</v>
      </c>
      <c r="Q753" s="1">
        <v>1155.5999999999999</v>
      </c>
      <c r="R753" s="38">
        <f t="shared" si="157"/>
        <v>67.965777777777774</v>
      </c>
      <c r="S753" s="39">
        <f t="shared" si="158"/>
        <v>1</v>
      </c>
      <c r="T753" s="39">
        <f t="shared" si="159"/>
        <v>1.5</v>
      </c>
      <c r="U753" s="38">
        <f t="shared" si="160"/>
        <v>521.01800000000003</v>
      </c>
      <c r="V753" s="40">
        <f t="shared" si="161"/>
        <v>0.21294131687188977</v>
      </c>
      <c r="W753" s="38">
        <f t="shared" si="162"/>
        <v>-634.58199999999988</v>
      </c>
      <c r="X753" s="40">
        <f t="shared" si="163"/>
        <v>-0.25935519836780596</v>
      </c>
      <c r="Y753" s="18">
        <f t="shared" si="164"/>
        <v>860</v>
      </c>
      <c r="Z753" s="18">
        <f t="shared" si="165"/>
        <v>849</v>
      </c>
      <c r="AA753" s="18">
        <f t="shared" si="166"/>
        <v>941</v>
      </c>
    </row>
    <row r="754" spans="1:27" x14ac:dyDescent="0.25">
      <c r="A754" s="18" t="str">
        <f t="shared" si="154"/>
        <v>Josh Banks</v>
      </c>
      <c r="B754" s="18">
        <f t="shared" si="155"/>
        <v>14</v>
      </c>
      <c r="C754" s="18" t="str">
        <f t="shared" si="156"/>
        <v>2023Josh Banks14</v>
      </c>
      <c r="D754" s="12">
        <v>2023</v>
      </c>
      <c r="E754" t="s">
        <v>423</v>
      </c>
      <c r="F754">
        <v>234303</v>
      </c>
      <c r="G754" t="s">
        <v>61</v>
      </c>
      <c r="H754" s="15">
        <v>5</v>
      </c>
      <c r="I754" s="15">
        <v>5</v>
      </c>
      <c r="J754" t="s">
        <v>9</v>
      </c>
      <c r="K754" t="s">
        <v>10</v>
      </c>
      <c r="L754" s="6">
        <v>3</v>
      </c>
      <c r="M754" s="6">
        <v>12</v>
      </c>
      <c r="N754" s="6">
        <v>29</v>
      </c>
      <c r="O754" s="1">
        <v>1790.1679999999999</v>
      </c>
      <c r="P754" s="1">
        <v>1437.5</v>
      </c>
      <c r="Q754" s="1">
        <v>106.2</v>
      </c>
      <c r="R754" s="38">
        <f t="shared" si="157"/>
        <v>596.72266666666667</v>
      </c>
      <c r="S754" s="39">
        <f t="shared" si="158"/>
        <v>4</v>
      </c>
      <c r="T754" s="39">
        <f t="shared" si="159"/>
        <v>2.4166666666666665</v>
      </c>
      <c r="U754" s="38">
        <f t="shared" si="160"/>
        <v>352.66799999999989</v>
      </c>
      <c r="V754" s="40">
        <f t="shared" si="161"/>
        <v>0.197002739407698</v>
      </c>
      <c r="W754" s="38">
        <f t="shared" si="162"/>
        <v>246.4679999999999</v>
      </c>
      <c r="X754" s="40">
        <f t="shared" si="163"/>
        <v>0.13767869831211368</v>
      </c>
      <c r="Y754" s="18">
        <f t="shared" si="164"/>
        <v>903</v>
      </c>
      <c r="Z754" s="18">
        <f t="shared" si="165"/>
        <v>891</v>
      </c>
      <c r="AA754" s="18">
        <f t="shared" si="166"/>
        <v>707</v>
      </c>
    </row>
    <row r="755" spans="1:27" x14ac:dyDescent="0.25">
      <c r="A755" s="18" t="str">
        <f t="shared" si="154"/>
        <v>Josh Banks</v>
      </c>
      <c r="B755" s="18">
        <f t="shared" si="155"/>
        <v>15</v>
      </c>
      <c r="C755" s="18" t="str">
        <f t="shared" si="156"/>
        <v>2023Josh Banks15</v>
      </c>
      <c r="D755" s="12">
        <v>2023</v>
      </c>
      <c r="E755" t="s">
        <v>423</v>
      </c>
      <c r="F755">
        <v>707741</v>
      </c>
      <c r="G755" t="s">
        <v>364</v>
      </c>
      <c r="H755" s="15">
        <v>5</v>
      </c>
      <c r="I755" s="15">
        <v>5</v>
      </c>
      <c r="J755" t="s">
        <v>9</v>
      </c>
      <c r="K755" t="s">
        <v>10</v>
      </c>
      <c r="L755" s="6">
        <v>5</v>
      </c>
      <c r="M755" s="6">
        <v>14</v>
      </c>
      <c r="N755" s="6">
        <v>47</v>
      </c>
      <c r="O755" s="1">
        <v>1784.424</v>
      </c>
      <c r="P755" s="1">
        <v>1390.75</v>
      </c>
      <c r="Q755" s="1">
        <v>170.4</v>
      </c>
      <c r="R755" s="38">
        <f t="shared" si="157"/>
        <v>356.88479999999998</v>
      </c>
      <c r="S755" s="39">
        <f t="shared" si="158"/>
        <v>2.8</v>
      </c>
      <c r="T755" s="39">
        <f t="shared" si="159"/>
        <v>3.3571428571428572</v>
      </c>
      <c r="U755" s="38">
        <f t="shared" si="160"/>
        <v>393.67399999999998</v>
      </c>
      <c r="V755" s="40">
        <f t="shared" si="161"/>
        <v>0.22061684891034866</v>
      </c>
      <c r="W755" s="38">
        <f t="shared" si="162"/>
        <v>223.27399999999997</v>
      </c>
      <c r="X755" s="40">
        <f t="shared" si="163"/>
        <v>0.12512384948868654</v>
      </c>
      <c r="Y755" s="18">
        <f t="shared" si="164"/>
        <v>904</v>
      </c>
      <c r="Z755" s="18">
        <f t="shared" si="165"/>
        <v>877</v>
      </c>
      <c r="AA755" s="18">
        <f t="shared" si="166"/>
        <v>714</v>
      </c>
    </row>
    <row r="756" spans="1:27" x14ac:dyDescent="0.25">
      <c r="A756" s="18" t="str">
        <f t="shared" si="154"/>
        <v>Josh Banks</v>
      </c>
      <c r="B756" s="18">
        <f t="shared" si="155"/>
        <v>16</v>
      </c>
      <c r="C756" s="18" t="str">
        <f t="shared" si="156"/>
        <v>2023Josh Banks16</v>
      </c>
      <c r="D756" s="12">
        <v>2023</v>
      </c>
      <c r="E756" t="s">
        <v>423</v>
      </c>
      <c r="F756">
        <v>703561</v>
      </c>
      <c r="G756" t="s">
        <v>520</v>
      </c>
      <c r="H756" s="15">
        <v>5</v>
      </c>
      <c r="I756" s="15">
        <v>5</v>
      </c>
      <c r="J756" t="s">
        <v>9</v>
      </c>
      <c r="K756" t="s">
        <v>10</v>
      </c>
      <c r="L756" s="6">
        <v>3</v>
      </c>
      <c r="M756" s="6">
        <v>7</v>
      </c>
      <c r="N756" s="6">
        <v>21</v>
      </c>
      <c r="O756" s="1">
        <v>1247.8320000000001</v>
      </c>
      <c r="P756" s="1">
        <v>835</v>
      </c>
      <c r="Q756" s="1">
        <v>100.7</v>
      </c>
      <c r="R756" s="38">
        <f t="shared" si="157"/>
        <v>415.94400000000002</v>
      </c>
      <c r="S756" s="39">
        <f t="shared" si="158"/>
        <v>2.3333333333333335</v>
      </c>
      <c r="T756" s="39">
        <f t="shared" si="159"/>
        <v>3</v>
      </c>
      <c r="U756" s="38">
        <f t="shared" si="160"/>
        <v>412.83200000000011</v>
      </c>
      <c r="V756" s="40">
        <f t="shared" si="161"/>
        <v>0.33083940786900806</v>
      </c>
      <c r="W756" s="38">
        <f t="shared" si="162"/>
        <v>312.13200000000012</v>
      </c>
      <c r="X756" s="40">
        <f t="shared" si="163"/>
        <v>0.25013944184794112</v>
      </c>
      <c r="Y756" s="18">
        <f t="shared" si="164"/>
        <v>939</v>
      </c>
      <c r="Z756" s="18">
        <f t="shared" si="165"/>
        <v>873</v>
      </c>
      <c r="AA756" s="18">
        <f t="shared" si="166"/>
        <v>685</v>
      </c>
    </row>
    <row r="757" spans="1:27" x14ac:dyDescent="0.25">
      <c r="A757" s="18" t="str">
        <f t="shared" si="154"/>
        <v>Josh Banks</v>
      </c>
      <c r="B757" s="18">
        <f t="shared" si="155"/>
        <v>17</v>
      </c>
      <c r="C757" s="18" t="str">
        <f t="shared" si="156"/>
        <v>2023Josh Banks17</v>
      </c>
      <c r="D757" s="12">
        <v>2023</v>
      </c>
      <c r="E757" t="s">
        <v>423</v>
      </c>
      <c r="F757">
        <v>648045</v>
      </c>
      <c r="G757" t="s">
        <v>177</v>
      </c>
      <c r="H757" s="15">
        <v>5</v>
      </c>
      <c r="I757" s="15">
        <v>5</v>
      </c>
      <c r="J757" t="s">
        <v>2</v>
      </c>
      <c r="K757" t="s">
        <v>10</v>
      </c>
      <c r="L757" s="6">
        <v>9</v>
      </c>
      <c r="M757" s="6">
        <v>14</v>
      </c>
      <c r="N757" s="6">
        <v>23</v>
      </c>
      <c r="O757" s="1">
        <v>661.41600000000005</v>
      </c>
      <c r="P757" s="1">
        <v>511</v>
      </c>
      <c r="Q757" s="1">
        <v>294.39999999999998</v>
      </c>
      <c r="R757" s="38">
        <f t="shared" si="157"/>
        <v>73.490666666666669</v>
      </c>
      <c r="S757" s="39">
        <f t="shared" si="158"/>
        <v>1.5555555555555556</v>
      </c>
      <c r="T757" s="39">
        <f t="shared" si="159"/>
        <v>1.6428571428571428</v>
      </c>
      <c r="U757" s="38">
        <f t="shared" si="160"/>
        <v>150.41600000000005</v>
      </c>
      <c r="V757" s="40">
        <f t="shared" si="161"/>
        <v>0.22741512149690973</v>
      </c>
      <c r="W757" s="38">
        <f t="shared" si="162"/>
        <v>-143.98399999999992</v>
      </c>
      <c r="X757" s="40">
        <f t="shared" si="163"/>
        <v>-0.21769053061915633</v>
      </c>
      <c r="Y757" s="18">
        <f t="shared" si="164"/>
        <v>970</v>
      </c>
      <c r="Z757" s="18">
        <f t="shared" si="165"/>
        <v>938</v>
      </c>
      <c r="AA757" s="18">
        <f t="shared" si="166"/>
        <v>879</v>
      </c>
    </row>
    <row r="758" spans="1:27" x14ac:dyDescent="0.25">
      <c r="A758" s="18" t="str">
        <f t="shared" si="154"/>
        <v>Josh Banks</v>
      </c>
      <c r="B758" s="18">
        <f t="shared" si="155"/>
        <v>18</v>
      </c>
      <c r="C758" s="18" t="str">
        <f t="shared" si="156"/>
        <v>2023Josh Banks18</v>
      </c>
      <c r="D758" s="12">
        <v>2023</v>
      </c>
      <c r="E758" t="s">
        <v>423</v>
      </c>
      <c r="F758">
        <v>476374</v>
      </c>
      <c r="G758" t="s">
        <v>125</v>
      </c>
      <c r="H758" s="15">
        <v>5</v>
      </c>
      <c r="I758" s="15">
        <v>5</v>
      </c>
      <c r="J758" t="s">
        <v>9</v>
      </c>
      <c r="K758" t="s">
        <v>10</v>
      </c>
      <c r="L758" s="6">
        <v>7</v>
      </c>
      <c r="M758" s="6">
        <v>12</v>
      </c>
      <c r="N758" s="6">
        <v>12</v>
      </c>
      <c r="O758" s="1">
        <v>634.30399999999997</v>
      </c>
      <c r="P758" s="1">
        <v>520.5</v>
      </c>
      <c r="Q758" s="1">
        <v>230.2</v>
      </c>
      <c r="R758" s="38">
        <f t="shared" si="157"/>
        <v>90.614857142857133</v>
      </c>
      <c r="S758" s="39">
        <f t="shared" si="158"/>
        <v>1.7142857142857142</v>
      </c>
      <c r="T758" s="39">
        <f t="shared" si="159"/>
        <v>1</v>
      </c>
      <c r="U758" s="38">
        <f t="shared" si="160"/>
        <v>113.80399999999997</v>
      </c>
      <c r="V758" s="40">
        <f t="shared" si="161"/>
        <v>0.17941554838058718</v>
      </c>
      <c r="W758" s="38">
        <f t="shared" si="162"/>
        <v>-116.39600000000002</v>
      </c>
      <c r="X758" s="40">
        <f t="shared" si="163"/>
        <v>-0.18350191706185051</v>
      </c>
      <c r="Y758" s="18">
        <f t="shared" si="164"/>
        <v>973</v>
      </c>
      <c r="Z758" s="18">
        <f t="shared" si="165"/>
        <v>948</v>
      </c>
      <c r="AA758" s="18">
        <f t="shared" si="166"/>
        <v>867</v>
      </c>
    </row>
    <row r="759" spans="1:27" x14ac:dyDescent="0.25">
      <c r="A759" s="18" t="str">
        <f t="shared" si="154"/>
        <v>Josh Banks</v>
      </c>
      <c r="B759" s="18">
        <f t="shared" si="155"/>
        <v>19</v>
      </c>
      <c r="C759" s="18" t="str">
        <f t="shared" si="156"/>
        <v>2023Josh Banks19</v>
      </c>
      <c r="D759" s="12">
        <v>2023</v>
      </c>
      <c r="E759" t="s">
        <v>423</v>
      </c>
      <c r="F759">
        <v>714082</v>
      </c>
      <c r="G759" t="s">
        <v>189</v>
      </c>
      <c r="H759" s="15">
        <v>5</v>
      </c>
      <c r="I759" s="15">
        <v>5</v>
      </c>
      <c r="J759" t="s">
        <v>9</v>
      </c>
      <c r="K759" t="s">
        <v>10</v>
      </c>
      <c r="L759" s="6">
        <v>5</v>
      </c>
      <c r="M759" s="6">
        <v>7</v>
      </c>
      <c r="N759" s="6">
        <v>10</v>
      </c>
      <c r="O759" s="1">
        <v>549.52</v>
      </c>
      <c r="P759" s="1">
        <v>428.5</v>
      </c>
      <c r="Q759" s="1">
        <v>162.69999999999999</v>
      </c>
      <c r="R759" s="38">
        <f t="shared" si="157"/>
        <v>109.904</v>
      </c>
      <c r="S759" s="39">
        <f t="shared" si="158"/>
        <v>1.4</v>
      </c>
      <c r="T759" s="39">
        <f t="shared" si="159"/>
        <v>1.4285714285714286</v>
      </c>
      <c r="U759" s="38">
        <f t="shared" si="160"/>
        <v>121.01999999999998</v>
      </c>
      <c r="V759" s="40">
        <f t="shared" si="161"/>
        <v>0.22022856310962291</v>
      </c>
      <c r="W759" s="38">
        <f t="shared" si="162"/>
        <v>-41.680000000000007</v>
      </c>
      <c r="X759" s="40">
        <f t="shared" si="163"/>
        <v>-7.5848012811180685E-2</v>
      </c>
      <c r="Y759" s="18">
        <f t="shared" si="164"/>
        <v>976</v>
      </c>
      <c r="Z759" s="18">
        <f t="shared" si="165"/>
        <v>946</v>
      </c>
      <c r="AA759" s="18">
        <f t="shared" si="166"/>
        <v>828</v>
      </c>
    </row>
    <row r="760" spans="1:27" x14ac:dyDescent="0.25">
      <c r="A760" s="18" t="str">
        <f t="shared" si="154"/>
        <v>Katie Sweeney</v>
      </c>
      <c r="B760" s="18">
        <f t="shared" si="155"/>
        <v>1</v>
      </c>
      <c r="C760" s="18" t="str">
        <f t="shared" si="156"/>
        <v>2023Katie Sweeney1</v>
      </c>
      <c r="D760" s="12">
        <v>2023</v>
      </c>
      <c r="E760" t="s">
        <v>400</v>
      </c>
      <c r="F760">
        <v>495647</v>
      </c>
      <c r="G760" t="s">
        <v>127</v>
      </c>
      <c r="H760" s="15">
        <v>4</v>
      </c>
      <c r="I760" s="15">
        <v>4</v>
      </c>
      <c r="J760" t="s">
        <v>2</v>
      </c>
      <c r="K760" t="s">
        <v>3</v>
      </c>
      <c r="L760" s="6">
        <v>120</v>
      </c>
      <c r="M760" s="6">
        <v>274</v>
      </c>
      <c r="N760" s="6">
        <v>958</v>
      </c>
      <c r="O760" s="1">
        <v>44680.0308</v>
      </c>
      <c r="P760" s="1">
        <v>37856.5</v>
      </c>
      <c r="Q760" s="1">
        <v>3632</v>
      </c>
      <c r="R760" s="38">
        <f t="shared" si="157"/>
        <v>372.33359000000002</v>
      </c>
      <c r="S760" s="39">
        <f t="shared" si="158"/>
        <v>2.2833333333333332</v>
      </c>
      <c r="T760" s="39">
        <f t="shared" si="159"/>
        <v>3.4963503649635035</v>
      </c>
      <c r="U760" s="38">
        <f t="shared" si="160"/>
        <v>6823.5308000000005</v>
      </c>
      <c r="V760" s="40">
        <f t="shared" si="161"/>
        <v>0.15271992158071657</v>
      </c>
      <c r="W760" s="38">
        <f t="shared" si="162"/>
        <v>3191.5308000000005</v>
      </c>
      <c r="X760" s="40">
        <f t="shared" si="163"/>
        <v>7.1430810204365397E-2</v>
      </c>
      <c r="Y760" s="18">
        <f t="shared" si="164"/>
        <v>255</v>
      </c>
      <c r="Z760" s="18">
        <f t="shared" si="165"/>
        <v>248</v>
      </c>
      <c r="AA760" s="18">
        <f t="shared" si="166"/>
        <v>270</v>
      </c>
    </row>
    <row r="761" spans="1:27" x14ac:dyDescent="0.25">
      <c r="A761" s="18" t="str">
        <f t="shared" si="154"/>
        <v>Katie Sweeney</v>
      </c>
      <c r="B761" s="18">
        <f t="shared" si="155"/>
        <v>2</v>
      </c>
      <c r="C761" s="18" t="str">
        <f t="shared" si="156"/>
        <v>2023Katie Sweeney2</v>
      </c>
      <c r="D761" s="12">
        <v>2023</v>
      </c>
      <c r="E761" t="s">
        <v>400</v>
      </c>
      <c r="F761">
        <v>648045</v>
      </c>
      <c r="G761" t="s">
        <v>177</v>
      </c>
      <c r="H761" s="15">
        <v>4</v>
      </c>
      <c r="I761" s="15">
        <v>5</v>
      </c>
      <c r="J761" t="s">
        <v>2</v>
      </c>
      <c r="K761" t="s">
        <v>3</v>
      </c>
      <c r="L761" s="6">
        <v>59</v>
      </c>
      <c r="M761" s="6">
        <v>225</v>
      </c>
      <c r="N761" s="6">
        <v>928</v>
      </c>
      <c r="O761" s="1">
        <v>43668.576000000001</v>
      </c>
      <c r="P761" s="1">
        <v>32956.25</v>
      </c>
      <c r="Q761" s="1">
        <v>1875</v>
      </c>
      <c r="R761" s="38">
        <f t="shared" si="157"/>
        <v>740.14535593220342</v>
      </c>
      <c r="S761" s="39">
        <f t="shared" si="158"/>
        <v>3.8135593220338984</v>
      </c>
      <c r="T761" s="39">
        <f t="shared" si="159"/>
        <v>4.1244444444444444</v>
      </c>
      <c r="U761" s="38">
        <f t="shared" si="160"/>
        <v>10712.326000000001</v>
      </c>
      <c r="V761" s="40">
        <f t="shared" si="161"/>
        <v>0.24530971653392133</v>
      </c>
      <c r="W761" s="38">
        <f t="shared" si="162"/>
        <v>8837.3260000000009</v>
      </c>
      <c r="X761" s="40">
        <f t="shared" si="163"/>
        <v>0.20237266266708584</v>
      </c>
      <c r="Y761" s="18">
        <f t="shared" si="164"/>
        <v>260</v>
      </c>
      <c r="Z761" s="18">
        <f t="shared" si="165"/>
        <v>142</v>
      </c>
      <c r="AA761" s="18">
        <f t="shared" si="166"/>
        <v>90</v>
      </c>
    </row>
    <row r="762" spans="1:27" x14ac:dyDescent="0.25">
      <c r="A762" s="18" t="str">
        <f t="shared" si="154"/>
        <v>Katie Sweeney</v>
      </c>
      <c r="B762" s="18">
        <f t="shared" si="155"/>
        <v>3</v>
      </c>
      <c r="C762" s="18" t="str">
        <f t="shared" si="156"/>
        <v>2023Katie Sweeney3</v>
      </c>
      <c r="D762" s="12">
        <v>2023</v>
      </c>
      <c r="E762" t="s">
        <v>400</v>
      </c>
      <c r="F762">
        <v>964263</v>
      </c>
      <c r="G762" t="s">
        <v>265</v>
      </c>
      <c r="H762" s="15">
        <v>4</v>
      </c>
      <c r="I762" s="15">
        <v>3</v>
      </c>
      <c r="J762" t="s">
        <v>2</v>
      </c>
      <c r="K762" t="s">
        <v>3</v>
      </c>
      <c r="L762" s="6">
        <v>106</v>
      </c>
      <c r="M762" s="6">
        <v>263</v>
      </c>
      <c r="N762" s="6">
        <v>1214</v>
      </c>
      <c r="O762" s="1">
        <v>40406.864800000003</v>
      </c>
      <c r="P762" s="1">
        <v>35623.25</v>
      </c>
      <c r="Q762" s="1">
        <v>3227</v>
      </c>
      <c r="R762" s="38">
        <f t="shared" si="157"/>
        <v>381.1968377358491</v>
      </c>
      <c r="S762" s="39">
        <f t="shared" si="158"/>
        <v>2.4811320754716979</v>
      </c>
      <c r="T762" s="39">
        <f t="shared" si="159"/>
        <v>4.6159695817490496</v>
      </c>
      <c r="U762" s="38">
        <f t="shared" si="160"/>
        <v>4783.614800000003</v>
      </c>
      <c r="V762" s="40">
        <f t="shared" si="161"/>
        <v>0.11838619065540573</v>
      </c>
      <c r="W762" s="38">
        <f t="shared" si="162"/>
        <v>1556.614800000003</v>
      </c>
      <c r="X762" s="40">
        <f t="shared" si="163"/>
        <v>3.8523523359327863E-2</v>
      </c>
      <c r="Y762" s="18">
        <f t="shared" si="164"/>
        <v>276</v>
      </c>
      <c r="Z762" s="18">
        <f t="shared" si="165"/>
        <v>326</v>
      </c>
      <c r="AA762" s="18">
        <f t="shared" si="166"/>
        <v>394</v>
      </c>
    </row>
    <row r="763" spans="1:27" x14ac:dyDescent="0.25">
      <c r="A763" s="18" t="str">
        <f t="shared" si="154"/>
        <v>Katie Sweeney</v>
      </c>
      <c r="B763" s="18">
        <f t="shared" si="155"/>
        <v>4</v>
      </c>
      <c r="C763" s="18" t="str">
        <f t="shared" si="156"/>
        <v>2023Katie Sweeney4</v>
      </c>
      <c r="D763" s="12">
        <v>2023</v>
      </c>
      <c r="E763" t="s">
        <v>400</v>
      </c>
      <c r="F763">
        <v>633660</v>
      </c>
      <c r="G763" t="s">
        <v>169</v>
      </c>
      <c r="H763" s="15">
        <v>4</v>
      </c>
      <c r="I763" s="15">
        <v>4</v>
      </c>
      <c r="J763" t="s">
        <v>9</v>
      </c>
      <c r="K763" t="s">
        <v>3</v>
      </c>
      <c r="L763" s="6">
        <v>96</v>
      </c>
      <c r="M763" s="6">
        <v>300</v>
      </c>
      <c r="N763" s="6">
        <v>988</v>
      </c>
      <c r="O763" s="1">
        <v>36742.872000000003</v>
      </c>
      <c r="P763" s="1">
        <v>39316</v>
      </c>
      <c r="Q763" s="1">
        <v>2982</v>
      </c>
      <c r="R763" s="38">
        <f t="shared" si="157"/>
        <v>382.73825000000005</v>
      </c>
      <c r="S763" s="39">
        <f t="shared" si="158"/>
        <v>3.125</v>
      </c>
      <c r="T763" s="39">
        <f t="shared" si="159"/>
        <v>3.2933333333333334</v>
      </c>
      <c r="U763" s="38">
        <f t="shared" si="160"/>
        <v>-2573.127999999997</v>
      </c>
      <c r="V763" s="40">
        <f t="shared" si="161"/>
        <v>-7.0030671527255589E-2</v>
      </c>
      <c r="W763" s="38">
        <f t="shared" si="162"/>
        <v>-5555.127999999997</v>
      </c>
      <c r="X763" s="40">
        <f t="shared" si="163"/>
        <v>-0.15118927012564495</v>
      </c>
      <c r="Y763" s="18">
        <f t="shared" si="164"/>
        <v>298</v>
      </c>
      <c r="Z763" s="18">
        <f t="shared" si="165"/>
        <v>992</v>
      </c>
      <c r="AA763" s="18">
        <f t="shared" si="166"/>
        <v>986</v>
      </c>
    </row>
    <row r="764" spans="1:27" x14ac:dyDescent="0.25">
      <c r="A764" s="18" t="str">
        <f t="shared" si="154"/>
        <v>Katie Sweeney</v>
      </c>
      <c r="B764" s="18">
        <f t="shared" si="155"/>
        <v>5</v>
      </c>
      <c r="C764" s="18" t="str">
        <f t="shared" si="156"/>
        <v>2023Katie Sweeney5</v>
      </c>
      <c r="D764" s="12">
        <v>2023</v>
      </c>
      <c r="E764" t="s">
        <v>400</v>
      </c>
      <c r="F764">
        <v>193040</v>
      </c>
      <c r="G764" t="s">
        <v>373</v>
      </c>
      <c r="H764" s="15">
        <v>4</v>
      </c>
      <c r="I764" s="15">
        <v>4</v>
      </c>
      <c r="J764" t="s">
        <v>9</v>
      </c>
      <c r="K764" t="s">
        <v>3</v>
      </c>
      <c r="L764" s="6">
        <v>56</v>
      </c>
      <c r="M764" s="6">
        <v>212</v>
      </c>
      <c r="N764" s="6">
        <v>863</v>
      </c>
      <c r="O764" s="1">
        <v>36131.1</v>
      </c>
      <c r="P764" s="1">
        <v>31147.5</v>
      </c>
      <c r="Q764" s="1">
        <v>1776</v>
      </c>
      <c r="R764" s="38">
        <f t="shared" si="157"/>
        <v>645.19821428571424</v>
      </c>
      <c r="S764" s="39">
        <f t="shared" si="158"/>
        <v>3.7857142857142856</v>
      </c>
      <c r="T764" s="39">
        <f t="shared" si="159"/>
        <v>4.0707547169811322</v>
      </c>
      <c r="U764" s="38">
        <f t="shared" si="160"/>
        <v>4983.5999999999985</v>
      </c>
      <c r="V764" s="40">
        <f t="shared" si="161"/>
        <v>0.13793103448275859</v>
      </c>
      <c r="W764" s="38">
        <f t="shared" si="162"/>
        <v>3207.5999999999985</v>
      </c>
      <c r="X764" s="40">
        <f t="shared" si="163"/>
        <v>8.8776704833232273E-2</v>
      </c>
      <c r="Y764" s="18">
        <f t="shared" si="164"/>
        <v>300</v>
      </c>
      <c r="Z764" s="18">
        <f t="shared" si="165"/>
        <v>321</v>
      </c>
      <c r="AA764" s="18">
        <f t="shared" si="166"/>
        <v>268</v>
      </c>
    </row>
    <row r="765" spans="1:27" x14ac:dyDescent="0.25">
      <c r="A765" s="18" t="str">
        <f t="shared" si="154"/>
        <v>Katie Sweeney</v>
      </c>
      <c r="B765" s="18">
        <f t="shared" si="155"/>
        <v>6</v>
      </c>
      <c r="C765" s="18" t="str">
        <f t="shared" si="156"/>
        <v>2023Katie Sweeney6</v>
      </c>
      <c r="D765" s="12">
        <v>2023</v>
      </c>
      <c r="E765" t="s">
        <v>400</v>
      </c>
      <c r="F765">
        <v>481214</v>
      </c>
      <c r="G765" t="s">
        <v>267</v>
      </c>
      <c r="H765" s="15">
        <v>4</v>
      </c>
      <c r="I765" s="15">
        <v>4</v>
      </c>
      <c r="J765" t="s">
        <v>2</v>
      </c>
      <c r="K765" t="s">
        <v>3</v>
      </c>
      <c r="L765" s="6">
        <v>54</v>
      </c>
      <c r="M765" s="6">
        <v>154</v>
      </c>
      <c r="N765" s="6">
        <v>751</v>
      </c>
      <c r="O765" s="1">
        <v>31378.543000000001</v>
      </c>
      <c r="P765" s="1">
        <v>26839</v>
      </c>
      <c r="Q765" s="1">
        <v>1665.5</v>
      </c>
      <c r="R765" s="38">
        <f t="shared" si="157"/>
        <v>581.08412962962962</v>
      </c>
      <c r="S765" s="39">
        <f t="shared" si="158"/>
        <v>2.8518518518518516</v>
      </c>
      <c r="T765" s="39">
        <f t="shared" si="159"/>
        <v>4.8766233766233764</v>
      </c>
      <c r="U765" s="38">
        <f t="shared" si="160"/>
        <v>4539.5430000000015</v>
      </c>
      <c r="V765" s="40">
        <f t="shared" si="161"/>
        <v>0.14467029269013545</v>
      </c>
      <c r="W765" s="38">
        <f t="shared" si="162"/>
        <v>2874.0430000000015</v>
      </c>
      <c r="X765" s="40">
        <f t="shared" si="163"/>
        <v>9.1592621110546821E-2</v>
      </c>
      <c r="Y765" s="18">
        <f t="shared" si="164"/>
        <v>318</v>
      </c>
      <c r="Z765" s="18">
        <f t="shared" si="165"/>
        <v>334</v>
      </c>
      <c r="AA765" s="18">
        <f t="shared" si="166"/>
        <v>291</v>
      </c>
    </row>
    <row r="766" spans="1:27" x14ac:dyDescent="0.25">
      <c r="A766" s="18" t="str">
        <f t="shared" si="154"/>
        <v>Katie Sweeney</v>
      </c>
      <c r="B766" s="18">
        <f t="shared" si="155"/>
        <v>7</v>
      </c>
      <c r="C766" s="18" t="str">
        <f t="shared" si="156"/>
        <v>2023Katie Sweeney7</v>
      </c>
      <c r="D766" s="12">
        <v>2023</v>
      </c>
      <c r="E766" t="s">
        <v>400</v>
      </c>
      <c r="F766">
        <v>551787</v>
      </c>
      <c r="G766" t="s">
        <v>140</v>
      </c>
      <c r="H766" s="15">
        <v>4</v>
      </c>
      <c r="I766" s="15">
        <v>4</v>
      </c>
      <c r="J766" t="s">
        <v>9</v>
      </c>
      <c r="K766" t="s">
        <v>3</v>
      </c>
      <c r="L766" s="6">
        <v>51</v>
      </c>
      <c r="M766" s="6">
        <v>136</v>
      </c>
      <c r="N766" s="6">
        <v>608</v>
      </c>
      <c r="O766" s="1">
        <v>29276.736000000001</v>
      </c>
      <c r="P766" s="1">
        <v>22416.5</v>
      </c>
      <c r="Q766" s="1">
        <v>1562.5</v>
      </c>
      <c r="R766" s="38">
        <f t="shared" si="157"/>
        <v>574.05364705882357</v>
      </c>
      <c r="S766" s="39">
        <f t="shared" si="158"/>
        <v>2.6666666666666665</v>
      </c>
      <c r="T766" s="39">
        <f t="shared" si="159"/>
        <v>4.4705882352941178</v>
      </c>
      <c r="U766" s="38">
        <f t="shared" si="160"/>
        <v>6860.2360000000008</v>
      </c>
      <c r="V766" s="40">
        <f t="shared" si="161"/>
        <v>0.2343237989371493</v>
      </c>
      <c r="W766" s="38">
        <f t="shared" si="162"/>
        <v>5297.7360000000008</v>
      </c>
      <c r="X766" s="40">
        <f t="shared" si="163"/>
        <v>0.1809537784539916</v>
      </c>
      <c r="Y766" s="18">
        <f t="shared" si="164"/>
        <v>329</v>
      </c>
      <c r="Z766" s="18">
        <f t="shared" si="165"/>
        <v>247</v>
      </c>
      <c r="AA766" s="18">
        <f t="shared" si="166"/>
        <v>177</v>
      </c>
    </row>
    <row r="767" spans="1:27" x14ac:dyDescent="0.25">
      <c r="A767" s="18" t="str">
        <f t="shared" si="154"/>
        <v>Katie Sweeney</v>
      </c>
      <c r="B767" s="18">
        <f t="shared" si="155"/>
        <v>8</v>
      </c>
      <c r="C767" s="18" t="str">
        <f t="shared" si="156"/>
        <v>2023Katie Sweeney8</v>
      </c>
      <c r="D767" s="12">
        <v>2023</v>
      </c>
      <c r="E767" t="s">
        <v>400</v>
      </c>
      <c r="F767">
        <v>131289</v>
      </c>
      <c r="G767" t="s">
        <v>343</v>
      </c>
      <c r="H767" s="15">
        <v>4</v>
      </c>
      <c r="I767" s="15">
        <v>4</v>
      </c>
      <c r="J767" t="s">
        <v>9</v>
      </c>
      <c r="K767" t="s">
        <v>3</v>
      </c>
      <c r="L767" s="6">
        <v>39</v>
      </c>
      <c r="M767" s="6">
        <v>138</v>
      </c>
      <c r="N767" s="6">
        <v>548</v>
      </c>
      <c r="O767" s="1">
        <v>27396.27</v>
      </c>
      <c r="P767" s="1">
        <v>20754.75</v>
      </c>
      <c r="Q767" s="1">
        <v>1229.5</v>
      </c>
      <c r="R767" s="38">
        <f t="shared" si="157"/>
        <v>702.4684615384615</v>
      </c>
      <c r="S767" s="39">
        <f t="shared" si="158"/>
        <v>3.5384615384615383</v>
      </c>
      <c r="T767" s="39">
        <f t="shared" si="159"/>
        <v>3.9710144927536231</v>
      </c>
      <c r="U767" s="38">
        <f t="shared" si="160"/>
        <v>6641.52</v>
      </c>
      <c r="V767" s="40">
        <f t="shared" si="161"/>
        <v>0.24242424242424243</v>
      </c>
      <c r="W767" s="38">
        <f t="shared" si="162"/>
        <v>5412.02</v>
      </c>
      <c r="X767" s="40">
        <f t="shared" si="163"/>
        <v>0.19754587029548185</v>
      </c>
      <c r="Y767" s="18">
        <f t="shared" si="164"/>
        <v>337</v>
      </c>
      <c r="Z767" s="18">
        <f t="shared" si="165"/>
        <v>253</v>
      </c>
      <c r="AA767" s="18">
        <f t="shared" si="166"/>
        <v>170</v>
      </c>
    </row>
    <row r="768" spans="1:27" x14ac:dyDescent="0.25">
      <c r="A768" s="18" t="str">
        <f t="shared" si="154"/>
        <v>Katie Sweeney</v>
      </c>
      <c r="B768" s="18">
        <f t="shared" si="155"/>
        <v>9</v>
      </c>
      <c r="C768" s="18" t="str">
        <f t="shared" si="156"/>
        <v>2023Katie Sweeney9</v>
      </c>
      <c r="D768" s="12">
        <v>2023</v>
      </c>
      <c r="E768" t="s">
        <v>400</v>
      </c>
      <c r="F768">
        <v>743099</v>
      </c>
      <c r="G768" t="s">
        <v>203</v>
      </c>
      <c r="H768" s="15">
        <v>4</v>
      </c>
      <c r="I768" s="15">
        <v>4</v>
      </c>
      <c r="J768" t="s">
        <v>2</v>
      </c>
      <c r="K768" t="s">
        <v>3</v>
      </c>
      <c r="L768" s="6">
        <v>119</v>
      </c>
      <c r="M768" s="6">
        <v>182</v>
      </c>
      <c r="N768" s="6">
        <v>485</v>
      </c>
      <c r="O768" s="1">
        <v>22016.1</v>
      </c>
      <c r="P768" s="1">
        <v>18346.75</v>
      </c>
      <c r="Q768" s="1">
        <v>3514</v>
      </c>
      <c r="R768" s="38">
        <f t="shared" si="157"/>
        <v>185.00924369747898</v>
      </c>
      <c r="S768" s="39">
        <f t="shared" si="158"/>
        <v>1.5294117647058822</v>
      </c>
      <c r="T768" s="39">
        <f t="shared" si="159"/>
        <v>2.6648351648351647</v>
      </c>
      <c r="U768" s="38">
        <f t="shared" si="160"/>
        <v>3669.3499999999985</v>
      </c>
      <c r="V768" s="40">
        <f t="shared" si="161"/>
        <v>0.1666666666666666</v>
      </c>
      <c r="W768" s="38">
        <f t="shared" si="162"/>
        <v>155.34999999999854</v>
      </c>
      <c r="X768" s="40">
        <f t="shared" si="163"/>
        <v>7.0561997810692431E-3</v>
      </c>
      <c r="Y768" s="18">
        <f t="shared" si="164"/>
        <v>377</v>
      </c>
      <c r="Z768" s="18">
        <f t="shared" si="165"/>
        <v>385</v>
      </c>
      <c r="AA768" s="18">
        <f t="shared" si="166"/>
        <v>747</v>
      </c>
    </row>
    <row r="769" spans="1:27" x14ac:dyDescent="0.25">
      <c r="A769" s="18" t="str">
        <f t="shared" si="154"/>
        <v>Katie Sweeney</v>
      </c>
      <c r="B769" s="18">
        <f t="shared" si="155"/>
        <v>10</v>
      </c>
      <c r="C769" s="18" t="str">
        <f t="shared" si="156"/>
        <v>2023Katie Sweeney10</v>
      </c>
      <c r="D769" s="12">
        <v>2023</v>
      </c>
      <c r="E769" t="s">
        <v>400</v>
      </c>
      <c r="F769">
        <v>428625</v>
      </c>
      <c r="G769" t="s">
        <v>113</v>
      </c>
      <c r="H769" s="15">
        <v>4</v>
      </c>
      <c r="I769" s="15">
        <v>4</v>
      </c>
      <c r="J769" t="s">
        <v>9</v>
      </c>
      <c r="K769" t="s">
        <v>3</v>
      </c>
      <c r="L769" s="6">
        <v>56</v>
      </c>
      <c r="M769" s="6">
        <v>136</v>
      </c>
      <c r="N769" s="6">
        <v>603</v>
      </c>
      <c r="O769" s="1">
        <v>21738.25</v>
      </c>
      <c r="P769" s="1">
        <v>21738.25</v>
      </c>
      <c r="Q769" s="1">
        <v>1702.5</v>
      </c>
      <c r="R769" s="38">
        <f t="shared" si="157"/>
        <v>388.18303571428572</v>
      </c>
      <c r="S769" s="39">
        <f t="shared" si="158"/>
        <v>2.4285714285714284</v>
      </c>
      <c r="T769" s="39">
        <f t="shared" si="159"/>
        <v>4.4338235294117645</v>
      </c>
      <c r="U769" s="38">
        <f t="shared" si="160"/>
        <v>0</v>
      </c>
      <c r="V769" s="40">
        <f t="shared" si="161"/>
        <v>0</v>
      </c>
      <c r="W769" s="38">
        <f t="shared" si="162"/>
        <v>-1702.5</v>
      </c>
      <c r="X769" s="40">
        <f t="shared" si="163"/>
        <v>-7.831817188596138E-2</v>
      </c>
      <c r="Y769" s="18">
        <f t="shared" si="164"/>
        <v>379</v>
      </c>
      <c r="Z769" s="18">
        <f t="shared" si="165"/>
        <v>972</v>
      </c>
      <c r="AA769" s="18">
        <f t="shared" si="166"/>
        <v>970</v>
      </c>
    </row>
    <row r="770" spans="1:27" x14ac:dyDescent="0.25">
      <c r="A770" s="18" t="str">
        <f t="shared" si="154"/>
        <v>Katie Sweeney</v>
      </c>
      <c r="B770" s="18">
        <f t="shared" si="155"/>
        <v>11</v>
      </c>
      <c r="C770" s="18" t="str">
        <f t="shared" si="156"/>
        <v>2023Katie Sweeney11</v>
      </c>
      <c r="D770" s="12">
        <v>2023</v>
      </c>
      <c r="E770" t="s">
        <v>400</v>
      </c>
      <c r="F770">
        <v>302233</v>
      </c>
      <c r="G770" t="s">
        <v>75</v>
      </c>
      <c r="H770" s="15">
        <v>4</v>
      </c>
      <c r="I770" s="15">
        <v>3</v>
      </c>
      <c r="J770" t="s">
        <v>2</v>
      </c>
      <c r="K770" t="s">
        <v>3</v>
      </c>
      <c r="L770" s="6">
        <v>53</v>
      </c>
      <c r="M770" s="6">
        <v>134</v>
      </c>
      <c r="N770" s="6">
        <v>527</v>
      </c>
      <c r="O770" s="1">
        <v>20589.900000000001</v>
      </c>
      <c r="P770" s="1">
        <v>17158.25</v>
      </c>
      <c r="Q770" s="1">
        <v>1618</v>
      </c>
      <c r="R770" s="38">
        <f t="shared" si="157"/>
        <v>388.48867924528304</v>
      </c>
      <c r="S770" s="39">
        <f t="shared" si="158"/>
        <v>2.5283018867924527</v>
      </c>
      <c r="T770" s="39">
        <f t="shared" si="159"/>
        <v>3.9328358208955225</v>
      </c>
      <c r="U770" s="38">
        <f t="shared" si="160"/>
        <v>3431.6500000000015</v>
      </c>
      <c r="V770" s="40">
        <f t="shared" si="161"/>
        <v>0.16666666666666671</v>
      </c>
      <c r="W770" s="38">
        <f t="shared" si="162"/>
        <v>1813.6500000000015</v>
      </c>
      <c r="X770" s="40">
        <f t="shared" si="163"/>
        <v>8.8084449171681331E-2</v>
      </c>
      <c r="Y770" s="18">
        <f t="shared" si="164"/>
        <v>389</v>
      </c>
      <c r="Z770" s="18">
        <f t="shared" si="165"/>
        <v>396</v>
      </c>
      <c r="AA770" s="18">
        <f t="shared" si="166"/>
        <v>372</v>
      </c>
    </row>
    <row r="771" spans="1:27" x14ac:dyDescent="0.25">
      <c r="A771" s="18" t="str">
        <f t="shared" ref="A771:A834" si="167">E771</f>
        <v>Katie Sweeney</v>
      </c>
      <c r="B771" s="18">
        <f t="shared" ref="B771:B834" si="168">IF(A770&lt;&gt;A771,1,B770+1)</f>
        <v>12</v>
      </c>
      <c r="C771" s="18" t="str">
        <f t="shared" ref="C771:C834" si="169">D771&amp;A771&amp;B771</f>
        <v>2023Katie Sweeney12</v>
      </c>
      <c r="D771" s="12">
        <v>2023</v>
      </c>
      <c r="E771" t="s">
        <v>400</v>
      </c>
      <c r="F771">
        <v>772168</v>
      </c>
      <c r="G771" t="s">
        <v>213</v>
      </c>
      <c r="H771" s="15">
        <v>4</v>
      </c>
      <c r="I771" s="15">
        <v>4</v>
      </c>
      <c r="J771" t="s">
        <v>2</v>
      </c>
      <c r="K771" t="s">
        <v>3</v>
      </c>
      <c r="L771" s="6">
        <v>36</v>
      </c>
      <c r="M771" s="6">
        <v>91</v>
      </c>
      <c r="N771" s="6">
        <v>348</v>
      </c>
      <c r="O771" s="1">
        <v>15790.424999999999</v>
      </c>
      <c r="P771" s="1">
        <v>13851.25</v>
      </c>
      <c r="Q771" s="1">
        <v>1098</v>
      </c>
      <c r="R771" s="38">
        <f t="shared" si="157"/>
        <v>438.62291666666664</v>
      </c>
      <c r="S771" s="39">
        <f t="shared" si="158"/>
        <v>2.5277777777777777</v>
      </c>
      <c r="T771" s="39">
        <f t="shared" si="159"/>
        <v>3.8241758241758244</v>
      </c>
      <c r="U771" s="38">
        <f t="shared" si="160"/>
        <v>1939.1749999999993</v>
      </c>
      <c r="V771" s="40">
        <f t="shared" si="161"/>
        <v>0.12280701754385961</v>
      </c>
      <c r="W771" s="38">
        <f t="shared" si="162"/>
        <v>841.17499999999927</v>
      </c>
      <c r="X771" s="40">
        <f t="shared" si="163"/>
        <v>5.3271207076440265E-2</v>
      </c>
      <c r="Y771" s="18">
        <f t="shared" si="164"/>
        <v>423</v>
      </c>
      <c r="Z771" s="18">
        <f t="shared" si="165"/>
        <v>558</v>
      </c>
      <c r="AA771" s="18">
        <f t="shared" si="166"/>
        <v>534</v>
      </c>
    </row>
    <row r="772" spans="1:27" x14ac:dyDescent="0.25">
      <c r="A772" s="18" t="str">
        <f t="shared" si="167"/>
        <v>Katie Sweeney</v>
      </c>
      <c r="B772" s="18">
        <f t="shared" si="168"/>
        <v>13</v>
      </c>
      <c r="C772" s="18" t="str">
        <f t="shared" si="169"/>
        <v>2023Katie Sweeney13</v>
      </c>
      <c r="D772" s="12">
        <v>2023</v>
      </c>
      <c r="E772" t="s">
        <v>400</v>
      </c>
      <c r="F772">
        <v>128453</v>
      </c>
      <c r="G772" t="s">
        <v>130</v>
      </c>
      <c r="H772" s="15">
        <v>4</v>
      </c>
      <c r="I772" s="15">
        <v>1</v>
      </c>
      <c r="J772" t="s">
        <v>2</v>
      </c>
      <c r="K772" t="s">
        <v>10</v>
      </c>
      <c r="L772" s="6">
        <v>82</v>
      </c>
      <c r="M772" s="6">
        <v>109</v>
      </c>
      <c r="N772" s="6">
        <v>286</v>
      </c>
      <c r="O772" s="1">
        <v>13965.53</v>
      </c>
      <c r="P772" s="1">
        <v>12039.25</v>
      </c>
      <c r="Q772" s="1">
        <v>2405</v>
      </c>
      <c r="R772" s="38">
        <f t="shared" si="157"/>
        <v>170.31134146341464</v>
      </c>
      <c r="S772" s="39">
        <f t="shared" si="158"/>
        <v>1.3292682926829269</v>
      </c>
      <c r="T772" s="39">
        <f t="shared" si="159"/>
        <v>2.6238532110091741</v>
      </c>
      <c r="U772" s="38">
        <f t="shared" si="160"/>
        <v>1926.2800000000007</v>
      </c>
      <c r="V772" s="40">
        <f t="shared" si="161"/>
        <v>0.13793103448275867</v>
      </c>
      <c r="W772" s="38">
        <f t="shared" si="162"/>
        <v>-478.71999999999935</v>
      </c>
      <c r="X772" s="40">
        <f t="shared" si="163"/>
        <v>-3.4278684733053406E-2</v>
      </c>
      <c r="Y772" s="18">
        <f t="shared" si="164"/>
        <v>445</v>
      </c>
      <c r="Z772" s="18">
        <f t="shared" si="165"/>
        <v>561</v>
      </c>
      <c r="AA772" s="18">
        <f t="shared" si="166"/>
        <v>930</v>
      </c>
    </row>
    <row r="773" spans="1:27" x14ac:dyDescent="0.25">
      <c r="A773" s="18" t="str">
        <f t="shared" si="167"/>
        <v>Katie Sweeney</v>
      </c>
      <c r="B773" s="18">
        <f t="shared" si="168"/>
        <v>14</v>
      </c>
      <c r="C773" s="18" t="str">
        <f t="shared" si="169"/>
        <v>2023Katie Sweeney14</v>
      </c>
      <c r="D773" s="12">
        <v>2023</v>
      </c>
      <c r="E773" t="s">
        <v>400</v>
      </c>
      <c r="F773">
        <v>758786</v>
      </c>
      <c r="G773" t="s">
        <v>208</v>
      </c>
      <c r="H773" s="15">
        <v>4</v>
      </c>
      <c r="I773" s="15">
        <v>4</v>
      </c>
      <c r="J773" t="s">
        <v>9</v>
      </c>
      <c r="K773" t="s">
        <v>10</v>
      </c>
      <c r="L773" s="6">
        <v>31</v>
      </c>
      <c r="M773" s="6">
        <v>74</v>
      </c>
      <c r="N773" s="6">
        <v>191</v>
      </c>
      <c r="O773" s="1">
        <v>12400.281000000001</v>
      </c>
      <c r="P773" s="1">
        <v>8804.5</v>
      </c>
      <c r="Q773" s="1">
        <v>941.5</v>
      </c>
      <c r="R773" s="38">
        <f t="shared" si="157"/>
        <v>400.00906451612906</v>
      </c>
      <c r="S773" s="39">
        <f t="shared" si="158"/>
        <v>2.3870967741935485</v>
      </c>
      <c r="T773" s="39">
        <f t="shared" si="159"/>
        <v>2.5810810810810811</v>
      </c>
      <c r="U773" s="38">
        <f t="shared" si="160"/>
        <v>3595.7810000000009</v>
      </c>
      <c r="V773" s="40">
        <f t="shared" si="161"/>
        <v>0.289975767484624</v>
      </c>
      <c r="W773" s="38">
        <f t="shared" si="162"/>
        <v>2654.2810000000009</v>
      </c>
      <c r="X773" s="40">
        <f t="shared" si="163"/>
        <v>0.2140500687040883</v>
      </c>
      <c r="Y773" s="18">
        <f t="shared" si="164"/>
        <v>471</v>
      </c>
      <c r="Z773" s="18">
        <f t="shared" si="165"/>
        <v>388</v>
      </c>
      <c r="AA773" s="18">
        <f t="shared" si="166"/>
        <v>306</v>
      </c>
    </row>
    <row r="774" spans="1:27" x14ac:dyDescent="0.25">
      <c r="A774" s="18" t="str">
        <f t="shared" si="167"/>
        <v>Katie Sweeney</v>
      </c>
      <c r="B774" s="18">
        <f t="shared" si="168"/>
        <v>15</v>
      </c>
      <c r="C774" s="18" t="str">
        <f t="shared" si="169"/>
        <v>2023Katie Sweeney15</v>
      </c>
      <c r="D774" s="12">
        <v>2023</v>
      </c>
      <c r="E774" t="s">
        <v>400</v>
      </c>
      <c r="F774">
        <v>790239</v>
      </c>
      <c r="G774" t="s">
        <v>219</v>
      </c>
      <c r="H774" s="15">
        <v>4</v>
      </c>
      <c r="I774" s="15">
        <v>4</v>
      </c>
      <c r="J774" t="s">
        <v>9</v>
      </c>
      <c r="K774" t="s">
        <v>10</v>
      </c>
      <c r="L774" s="6">
        <v>32</v>
      </c>
      <c r="M774" s="6">
        <v>41</v>
      </c>
      <c r="N774" s="6">
        <v>148</v>
      </c>
      <c r="O774" s="1">
        <v>8297.1</v>
      </c>
      <c r="P774" s="1">
        <v>6146</v>
      </c>
      <c r="Q774" s="1">
        <v>937</v>
      </c>
      <c r="R774" s="38">
        <f t="shared" si="157"/>
        <v>259.28437500000001</v>
      </c>
      <c r="S774" s="39">
        <f t="shared" si="158"/>
        <v>1.28125</v>
      </c>
      <c r="T774" s="39">
        <f t="shared" si="159"/>
        <v>3.6097560975609757</v>
      </c>
      <c r="U774" s="38">
        <f t="shared" si="160"/>
        <v>2151.1000000000004</v>
      </c>
      <c r="V774" s="40">
        <f t="shared" si="161"/>
        <v>0.2592592592592593</v>
      </c>
      <c r="W774" s="38">
        <f t="shared" si="162"/>
        <v>1214.1000000000004</v>
      </c>
      <c r="X774" s="40">
        <f t="shared" si="163"/>
        <v>0.14632823516650401</v>
      </c>
      <c r="Y774" s="18">
        <f t="shared" si="164"/>
        <v>605</v>
      </c>
      <c r="Z774" s="18">
        <f t="shared" si="165"/>
        <v>539</v>
      </c>
      <c r="AA774" s="18">
        <f t="shared" si="166"/>
        <v>454</v>
      </c>
    </row>
    <row r="775" spans="1:27" x14ac:dyDescent="0.25">
      <c r="A775" s="18" t="str">
        <f t="shared" si="167"/>
        <v>Katie Sweeney</v>
      </c>
      <c r="B775" s="18">
        <f t="shared" si="168"/>
        <v>16</v>
      </c>
      <c r="C775" s="18" t="str">
        <f t="shared" si="169"/>
        <v>2023Katie Sweeney16</v>
      </c>
      <c r="D775" s="12">
        <v>2023</v>
      </c>
      <c r="E775" t="s">
        <v>400</v>
      </c>
      <c r="F775">
        <v>596579</v>
      </c>
      <c r="G775" t="s">
        <v>158</v>
      </c>
      <c r="H775" s="15">
        <v>4</v>
      </c>
      <c r="I775" s="15">
        <v>4</v>
      </c>
      <c r="J775" t="s">
        <v>9</v>
      </c>
      <c r="K775" t="s">
        <v>10</v>
      </c>
      <c r="L775" s="6">
        <v>7</v>
      </c>
      <c r="M775" s="6">
        <v>27</v>
      </c>
      <c r="N775" s="6">
        <v>123</v>
      </c>
      <c r="O775" s="1">
        <v>5170.47</v>
      </c>
      <c r="P775" s="1">
        <v>4535.5</v>
      </c>
      <c r="Q775" s="1">
        <v>223</v>
      </c>
      <c r="R775" s="38">
        <f t="shared" si="157"/>
        <v>738.63857142857148</v>
      </c>
      <c r="S775" s="39">
        <f t="shared" si="158"/>
        <v>3.8571428571428572</v>
      </c>
      <c r="T775" s="39">
        <f t="shared" si="159"/>
        <v>4.5555555555555554</v>
      </c>
      <c r="U775" s="38">
        <f t="shared" si="160"/>
        <v>634.97000000000025</v>
      </c>
      <c r="V775" s="40">
        <f t="shared" si="161"/>
        <v>0.1228070175438597</v>
      </c>
      <c r="W775" s="38">
        <f t="shared" si="162"/>
        <v>411.97000000000025</v>
      </c>
      <c r="X775" s="40">
        <f t="shared" si="163"/>
        <v>7.9677476128862612E-2</v>
      </c>
      <c r="Y775" s="18">
        <f t="shared" si="164"/>
        <v>725</v>
      </c>
      <c r="Z775" s="18">
        <f t="shared" si="165"/>
        <v>814</v>
      </c>
      <c r="AA775" s="18">
        <f t="shared" si="166"/>
        <v>646</v>
      </c>
    </row>
    <row r="776" spans="1:27" x14ac:dyDescent="0.25">
      <c r="A776" s="18" t="str">
        <f t="shared" si="167"/>
        <v>Katie Sweeney</v>
      </c>
      <c r="B776" s="18">
        <f t="shared" si="168"/>
        <v>17</v>
      </c>
      <c r="C776" s="18" t="str">
        <f t="shared" si="169"/>
        <v>2023Katie Sweeney17</v>
      </c>
      <c r="D776" s="12">
        <v>2023</v>
      </c>
      <c r="E776" t="s">
        <v>400</v>
      </c>
      <c r="F776">
        <v>775247</v>
      </c>
      <c r="G776" t="s">
        <v>86</v>
      </c>
      <c r="H776" s="15">
        <v>4</v>
      </c>
      <c r="I776" s="15">
        <v>5</v>
      </c>
      <c r="J776" t="s">
        <v>2</v>
      </c>
      <c r="K776" t="s">
        <v>10</v>
      </c>
      <c r="L776" s="6">
        <v>16</v>
      </c>
      <c r="M776" s="6">
        <v>44</v>
      </c>
      <c r="N776" s="6">
        <v>118</v>
      </c>
      <c r="O776" s="1">
        <v>4582.9283999999998</v>
      </c>
      <c r="P776" s="1">
        <v>4659.75</v>
      </c>
      <c r="Q776" s="1">
        <v>491.5</v>
      </c>
      <c r="R776" s="38">
        <f t="shared" si="157"/>
        <v>286.43302499999999</v>
      </c>
      <c r="S776" s="39">
        <f t="shared" si="158"/>
        <v>2.75</v>
      </c>
      <c r="T776" s="39">
        <f t="shared" si="159"/>
        <v>2.6818181818181817</v>
      </c>
      <c r="U776" s="38">
        <f t="shared" si="160"/>
        <v>-76.821600000000217</v>
      </c>
      <c r="V776" s="40">
        <f t="shared" si="161"/>
        <v>-1.6762557320336977E-2</v>
      </c>
      <c r="W776" s="38">
        <f t="shared" si="162"/>
        <v>-568.32160000000022</v>
      </c>
      <c r="X776" s="40">
        <f t="shared" si="163"/>
        <v>-0.12400839602905432</v>
      </c>
      <c r="Y776" s="18">
        <f t="shared" si="164"/>
        <v>750</v>
      </c>
      <c r="Z776" s="18">
        <f t="shared" si="165"/>
        <v>978</v>
      </c>
      <c r="AA776" s="18">
        <f t="shared" si="166"/>
        <v>936</v>
      </c>
    </row>
    <row r="777" spans="1:27" x14ac:dyDescent="0.25">
      <c r="A777" s="18" t="str">
        <f t="shared" si="167"/>
        <v>Katie Sweeney</v>
      </c>
      <c r="B777" s="18">
        <f t="shared" si="168"/>
        <v>18</v>
      </c>
      <c r="C777" s="18" t="str">
        <f t="shared" si="169"/>
        <v>2023Katie Sweeney18</v>
      </c>
      <c r="D777" s="12">
        <v>2023</v>
      </c>
      <c r="E777" t="s">
        <v>400</v>
      </c>
      <c r="F777">
        <v>316478</v>
      </c>
      <c r="G777" t="s">
        <v>305</v>
      </c>
      <c r="H777" s="15">
        <v>4</v>
      </c>
      <c r="I777" s="15">
        <v>4</v>
      </c>
      <c r="J777" t="s">
        <v>9</v>
      </c>
      <c r="K777" t="s">
        <v>10</v>
      </c>
      <c r="L777" s="6">
        <v>6</v>
      </c>
      <c r="M777" s="6">
        <v>22</v>
      </c>
      <c r="N777" s="6">
        <v>60</v>
      </c>
      <c r="O777" s="1">
        <v>2377.7600000000002</v>
      </c>
      <c r="P777" s="1">
        <v>2123</v>
      </c>
      <c r="Q777" s="1">
        <v>189</v>
      </c>
      <c r="R777" s="38">
        <f t="shared" si="157"/>
        <v>396.29333333333335</v>
      </c>
      <c r="S777" s="39">
        <f t="shared" si="158"/>
        <v>3.6666666666666665</v>
      </c>
      <c r="T777" s="39">
        <f t="shared" si="159"/>
        <v>2.7272727272727271</v>
      </c>
      <c r="U777" s="38">
        <f t="shared" si="160"/>
        <v>254.76000000000022</v>
      </c>
      <c r="V777" s="40">
        <f t="shared" si="161"/>
        <v>0.10714285714285722</v>
      </c>
      <c r="W777" s="38">
        <f t="shared" si="162"/>
        <v>65.760000000000218</v>
      </c>
      <c r="X777" s="40">
        <f t="shared" si="163"/>
        <v>2.7656281542291994E-2</v>
      </c>
      <c r="Y777" s="18">
        <f t="shared" si="164"/>
        <v>865</v>
      </c>
      <c r="Z777" s="18">
        <f t="shared" si="165"/>
        <v>916</v>
      </c>
      <c r="AA777" s="18">
        <f t="shared" si="166"/>
        <v>778</v>
      </c>
    </row>
    <row r="778" spans="1:27" x14ac:dyDescent="0.25">
      <c r="A778" s="18" t="str">
        <f t="shared" si="167"/>
        <v>Katie Sweeney</v>
      </c>
      <c r="B778" s="18">
        <f t="shared" si="168"/>
        <v>19</v>
      </c>
      <c r="C778" s="18" t="str">
        <f t="shared" si="169"/>
        <v>2023Katie Sweeney19</v>
      </c>
      <c r="D778" s="12">
        <v>2023</v>
      </c>
      <c r="E778" t="s">
        <v>400</v>
      </c>
      <c r="F778">
        <v>248351</v>
      </c>
      <c r="G778" t="s">
        <v>347</v>
      </c>
      <c r="H778" s="15">
        <v>4</v>
      </c>
      <c r="I778" s="15">
        <v>4</v>
      </c>
      <c r="J778" t="s">
        <v>9</v>
      </c>
      <c r="K778" t="s">
        <v>10</v>
      </c>
      <c r="L778" s="6">
        <v>4</v>
      </c>
      <c r="M778" s="6">
        <v>9</v>
      </c>
      <c r="N778" s="6">
        <v>47</v>
      </c>
      <c r="O778" s="1">
        <v>2111.7557999999999</v>
      </c>
      <c r="P778" s="1">
        <v>1530.25</v>
      </c>
      <c r="Q778" s="1">
        <v>121</v>
      </c>
      <c r="R778" s="38">
        <f t="shared" si="157"/>
        <v>527.93894999999998</v>
      </c>
      <c r="S778" s="39">
        <f t="shared" si="158"/>
        <v>2.25</v>
      </c>
      <c r="T778" s="39">
        <f t="shared" si="159"/>
        <v>5.2222222222222223</v>
      </c>
      <c r="U778" s="38">
        <f t="shared" si="160"/>
        <v>581.50579999999991</v>
      </c>
      <c r="V778" s="40">
        <f t="shared" si="161"/>
        <v>0.27536602480267841</v>
      </c>
      <c r="W778" s="38">
        <f t="shared" si="162"/>
        <v>460.50579999999991</v>
      </c>
      <c r="X778" s="40">
        <f t="shared" si="163"/>
        <v>0.21806773302102447</v>
      </c>
      <c r="Y778" s="18">
        <f t="shared" si="164"/>
        <v>878</v>
      </c>
      <c r="Z778" s="18">
        <f t="shared" si="165"/>
        <v>829</v>
      </c>
      <c r="AA778" s="18">
        <f t="shared" si="166"/>
        <v>629</v>
      </c>
    </row>
    <row r="779" spans="1:27" x14ac:dyDescent="0.25">
      <c r="A779" s="18" t="str">
        <f t="shared" si="167"/>
        <v>Katie Sweeney</v>
      </c>
      <c r="B779" s="18">
        <f t="shared" si="168"/>
        <v>20</v>
      </c>
      <c r="C779" s="18" t="str">
        <f t="shared" si="169"/>
        <v>2023Katie Sweeney20</v>
      </c>
      <c r="D779" s="12">
        <v>2023</v>
      </c>
      <c r="E779" t="s">
        <v>400</v>
      </c>
      <c r="F779">
        <v>289007</v>
      </c>
      <c r="G779" t="s">
        <v>72</v>
      </c>
      <c r="H779" s="15">
        <v>4</v>
      </c>
      <c r="I779" s="15">
        <v>4</v>
      </c>
      <c r="J779" t="s">
        <v>9</v>
      </c>
      <c r="K779" t="s">
        <v>10</v>
      </c>
      <c r="L779" s="6">
        <v>13</v>
      </c>
      <c r="M779" s="6">
        <v>13</v>
      </c>
      <c r="N779" s="6">
        <v>58</v>
      </c>
      <c r="O779" s="1">
        <v>1939.8184000000001</v>
      </c>
      <c r="P779" s="1">
        <v>2325.25</v>
      </c>
      <c r="Q779" s="1">
        <v>377</v>
      </c>
      <c r="R779" s="38">
        <f t="shared" si="157"/>
        <v>149.21680000000001</v>
      </c>
      <c r="S779" s="39">
        <f t="shared" si="158"/>
        <v>1</v>
      </c>
      <c r="T779" s="39">
        <f t="shared" si="159"/>
        <v>4.4615384615384617</v>
      </c>
      <c r="U779" s="38">
        <f t="shared" si="160"/>
        <v>-385.43159999999989</v>
      </c>
      <c r="V779" s="40">
        <f t="shared" si="161"/>
        <v>-0.19869468193517489</v>
      </c>
      <c r="W779" s="38">
        <f t="shared" si="162"/>
        <v>-762.43159999999989</v>
      </c>
      <c r="X779" s="40">
        <f t="shared" si="163"/>
        <v>-0.39304277142643862</v>
      </c>
      <c r="Y779" s="18">
        <f t="shared" si="164"/>
        <v>892</v>
      </c>
      <c r="Z779" s="18">
        <f t="shared" si="165"/>
        <v>980</v>
      </c>
      <c r="AA779" s="18">
        <f t="shared" si="166"/>
        <v>953</v>
      </c>
    </row>
    <row r="780" spans="1:27" x14ac:dyDescent="0.25">
      <c r="A780" s="18" t="str">
        <f t="shared" si="167"/>
        <v>Katie Sweeney</v>
      </c>
      <c r="B780" s="18">
        <f t="shared" si="168"/>
        <v>21</v>
      </c>
      <c r="C780" s="18" t="str">
        <f t="shared" si="169"/>
        <v>2023Katie Sweeney21</v>
      </c>
      <c r="D780" s="12">
        <v>2023</v>
      </c>
      <c r="E780" t="s">
        <v>400</v>
      </c>
      <c r="F780">
        <v>282916</v>
      </c>
      <c r="G780" t="s">
        <v>391</v>
      </c>
      <c r="H780" s="15">
        <v>4</v>
      </c>
      <c r="I780" s="15">
        <v>4</v>
      </c>
      <c r="J780" t="s">
        <v>9</v>
      </c>
      <c r="K780" t="s">
        <v>10</v>
      </c>
      <c r="L780" s="6">
        <v>18</v>
      </c>
      <c r="M780" s="6">
        <v>18</v>
      </c>
      <c r="N780" s="6">
        <v>36</v>
      </c>
      <c r="O780" s="1">
        <v>1932.45</v>
      </c>
      <c r="P780" s="1">
        <v>1486.5</v>
      </c>
      <c r="Q780" s="1">
        <v>522</v>
      </c>
      <c r="R780" s="38">
        <f t="shared" si="157"/>
        <v>107.35833333333333</v>
      </c>
      <c r="S780" s="39">
        <f t="shared" si="158"/>
        <v>1</v>
      </c>
      <c r="T780" s="39">
        <f t="shared" si="159"/>
        <v>2</v>
      </c>
      <c r="U780" s="38">
        <f t="shared" si="160"/>
        <v>445.95000000000005</v>
      </c>
      <c r="V780" s="40">
        <f t="shared" si="161"/>
        <v>0.23076923076923078</v>
      </c>
      <c r="W780" s="38">
        <f t="shared" si="162"/>
        <v>-76.049999999999955</v>
      </c>
      <c r="X780" s="40">
        <f t="shared" si="163"/>
        <v>-3.9354187689202798E-2</v>
      </c>
      <c r="Y780" s="18">
        <f t="shared" si="164"/>
        <v>893</v>
      </c>
      <c r="Z780" s="18">
        <f t="shared" si="165"/>
        <v>865</v>
      </c>
      <c r="AA780" s="18">
        <f t="shared" si="166"/>
        <v>852</v>
      </c>
    </row>
    <row r="781" spans="1:27" x14ac:dyDescent="0.25">
      <c r="A781" s="18" t="str">
        <f t="shared" si="167"/>
        <v>Katie Sweeney</v>
      </c>
      <c r="B781" s="18">
        <f t="shared" si="168"/>
        <v>22</v>
      </c>
      <c r="C781" s="18" t="str">
        <f t="shared" si="169"/>
        <v>2023Katie Sweeney22</v>
      </c>
      <c r="D781" s="12">
        <v>2023</v>
      </c>
      <c r="E781" t="s">
        <v>400</v>
      </c>
      <c r="F781">
        <v>188132</v>
      </c>
      <c r="G781" t="s">
        <v>48</v>
      </c>
      <c r="H781" s="15">
        <v>4</v>
      </c>
      <c r="I781" s="15">
        <v>1</v>
      </c>
      <c r="J781" t="s">
        <v>2</v>
      </c>
      <c r="K781" t="s">
        <v>10</v>
      </c>
      <c r="L781" s="6">
        <v>3</v>
      </c>
      <c r="M781" s="6">
        <v>3</v>
      </c>
      <c r="N781" s="6">
        <v>15</v>
      </c>
      <c r="O781" s="1">
        <v>257.39999999999998</v>
      </c>
      <c r="P781" s="1">
        <v>214.5</v>
      </c>
      <c r="Q781" s="1">
        <v>87</v>
      </c>
      <c r="R781" s="38">
        <f t="shared" si="157"/>
        <v>85.8</v>
      </c>
      <c r="S781" s="39">
        <f t="shared" si="158"/>
        <v>1</v>
      </c>
      <c r="T781" s="39">
        <f t="shared" si="159"/>
        <v>5</v>
      </c>
      <c r="U781" s="38">
        <f t="shared" si="160"/>
        <v>42.899999999999977</v>
      </c>
      <c r="V781" s="40">
        <f t="shared" si="161"/>
        <v>0.1666666666666666</v>
      </c>
      <c r="W781" s="38">
        <f t="shared" si="162"/>
        <v>-44.100000000000023</v>
      </c>
      <c r="X781" s="40">
        <f t="shared" si="163"/>
        <v>-0.17132867132867144</v>
      </c>
      <c r="Y781" s="18">
        <f t="shared" si="164"/>
        <v>989</v>
      </c>
      <c r="Z781" s="18">
        <f t="shared" si="165"/>
        <v>966</v>
      </c>
      <c r="AA781" s="18">
        <f t="shared" si="166"/>
        <v>830</v>
      </c>
    </row>
    <row r="782" spans="1:27" x14ac:dyDescent="0.25">
      <c r="A782" s="18" t="str">
        <f t="shared" si="167"/>
        <v>Kevin Baxter</v>
      </c>
      <c r="B782" s="18">
        <f t="shared" si="168"/>
        <v>1</v>
      </c>
      <c r="C782" s="18" t="str">
        <f t="shared" si="169"/>
        <v>2023Kevin Baxter1</v>
      </c>
      <c r="D782" s="12">
        <v>2023</v>
      </c>
      <c r="E782" t="s">
        <v>396</v>
      </c>
      <c r="F782">
        <v>439017</v>
      </c>
      <c r="G782" t="s">
        <v>480</v>
      </c>
      <c r="H782" s="15">
        <v>3</v>
      </c>
      <c r="I782" s="15">
        <v>3</v>
      </c>
      <c r="J782" t="s">
        <v>2</v>
      </c>
      <c r="K782" t="s">
        <v>6</v>
      </c>
      <c r="L782" s="6">
        <v>69</v>
      </c>
      <c r="M782" s="6">
        <v>793</v>
      </c>
      <c r="N782" s="6">
        <v>8044</v>
      </c>
      <c r="O782" s="1">
        <v>328269.01500000001</v>
      </c>
      <c r="P782" s="1">
        <v>309687.75</v>
      </c>
      <c r="Q782" s="1">
        <v>3075.3</v>
      </c>
      <c r="R782" s="38">
        <f t="shared" si="157"/>
        <v>4757.5219565217394</v>
      </c>
      <c r="S782" s="39">
        <f t="shared" si="158"/>
        <v>11.492753623188406</v>
      </c>
      <c r="T782" s="39">
        <f t="shared" si="159"/>
        <v>10.143757881462799</v>
      </c>
      <c r="U782" s="38">
        <f t="shared" si="160"/>
        <v>18581.265000000014</v>
      </c>
      <c r="V782" s="40">
        <f t="shared" si="161"/>
        <v>5.6603773584905703E-2</v>
      </c>
      <c r="W782" s="38">
        <f t="shared" si="162"/>
        <v>15505.965000000015</v>
      </c>
      <c r="X782" s="40">
        <f t="shared" si="163"/>
        <v>4.7235542471165043E-2</v>
      </c>
      <c r="Y782" s="18">
        <f t="shared" si="164"/>
        <v>4</v>
      </c>
      <c r="Z782" s="18">
        <f t="shared" si="165"/>
        <v>53</v>
      </c>
      <c r="AA782" s="18">
        <f t="shared" si="166"/>
        <v>41</v>
      </c>
    </row>
    <row r="783" spans="1:27" x14ac:dyDescent="0.25">
      <c r="A783" s="18" t="str">
        <f t="shared" si="167"/>
        <v>Kevin Baxter</v>
      </c>
      <c r="B783" s="18">
        <f t="shared" si="168"/>
        <v>2</v>
      </c>
      <c r="C783" s="18" t="str">
        <f t="shared" si="169"/>
        <v>2023Kevin Baxter2</v>
      </c>
      <c r="D783" s="12">
        <v>2023</v>
      </c>
      <c r="E783" t="s">
        <v>396</v>
      </c>
      <c r="F783">
        <v>141109</v>
      </c>
      <c r="G783" t="s">
        <v>22</v>
      </c>
      <c r="H783" s="15">
        <v>3</v>
      </c>
      <c r="I783" s="15">
        <v>3</v>
      </c>
      <c r="J783" t="s">
        <v>9</v>
      </c>
      <c r="K783" t="s">
        <v>4</v>
      </c>
      <c r="L783" s="6">
        <v>107</v>
      </c>
      <c r="M783" s="6">
        <v>418</v>
      </c>
      <c r="N783" s="6">
        <v>2105</v>
      </c>
      <c r="O783" s="1">
        <v>80654.364000000001</v>
      </c>
      <c r="P783" s="1">
        <v>70145.25</v>
      </c>
      <c r="Q783" s="1">
        <v>4022.4</v>
      </c>
      <c r="R783" s="38">
        <f t="shared" si="157"/>
        <v>753.77910280373828</v>
      </c>
      <c r="S783" s="39">
        <f t="shared" si="158"/>
        <v>3.9065420560747666</v>
      </c>
      <c r="T783" s="39">
        <f t="shared" si="159"/>
        <v>5.035885167464115</v>
      </c>
      <c r="U783" s="38">
        <f t="shared" si="160"/>
        <v>10509.114000000001</v>
      </c>
      <c r="V783" s="40">
        <f t="shared" si="161"/>
        <v>0.13029814480962246</v>
      </c>
      <c r="W783" s="38">
        <f t="shared" si="162"/>
        <v>6486.7140000000018</v>
      </c>
      <c r="X783" s="40">
        <f t="shared" si="163"/>
        <v>8.0426075890946233E-2</v>
      </c>
      <c r="Y783" s="18">
        <f t="shared" si="164"/>
        <v>127</v>
      </c>
      <c r="Z783" s="18">
        <f t="shared" si="165"/>
        <v>144</v>
      </c>
      <c r="AA783" s="18">
        <f t="shared" si="166"/>
        <v>135</v>
      </c>
    </row>
    <row r="784" spans="1:27" x14ac:dyDescent="0.25">
      <c r="A784" s="18" t="str">
        <f t="shared" si="167"/>
        <v>Kevin Baxter</v>
      </c>
      <c r="B784" s="18">
        <f t="shared" si="168"/>
        <v>3</v>
      </c>
      <c r="C784" s="18" t="str">
        <f t="shared" si="169"/>
        <v>2023Kevin Baxter3</v>
      </c>
      <c r="D784" s="12">
        <v>2023</v>
      </c>
      <c r="E784" t="s">
        <v>396</v>
      </c>
      <c r="F784">
        <v>925350</v>
      </c>
      <c r="G784" t="s">
        <v>166</v>
      </c>
      <c r="H784" s="15">
        <v>3</v>
      </c>
      <c r="I784" s="15">
        <v>2</v>
      </c>
      <c r="J784" t="s">
        <v>2</v>
      </c>
      <c r="K784" t="s">
        <v>3</v>
      </c>
      <c r="L784" s="6">
        <v>127</v>
      </c>
      <c r="M784" s="6">
        <v>351</v>
      </c>
      <c r="N784" s="6">
        <v>1260</v>
      </c>
      <c r="O784" s="1">
        <v>63286.2</v>
      </c>
      <c r="P784" s="1">
        <v>52738.5</v>
      </c>
      <c r="Q784" s="1">
        <v>4609.2</v>
      </c>
      <c r="R784" s="38">
        <f t="shared" si="157"/>
        <v>498.31653543307084</v>
      </c>
      <c r="S784" s="39">
        <f t="shared" si="158"/>
        <v>2.7637795275590551</v>
      </c>
      <c r="T784" s="39">
        <f t="shared" si="159"/>
        <v>3.5897435897435899</v>
      </c>
      <c r="U784" s="38">
        <f t="shared" si="160"/>
        <v>10547.699999999997</v>
      </c>
      <c r="V784" s="40">
        <f t="shared" si="161"/>
        <v>0.16666666666666663</v>
      </c>
      <c r="W784" s="38">
        <f t="shared" si="162"/>
        <v>5938.4999999999973</v>
      </c>
      <c r="X784" s="40">
        <f t="shared" si="163"/>
        <v>9.3835622932013571E-2</v>
      </c>
      <c r="Y784" s="18">
        <f t="shared" si="164"/>
        <v>178</v>
      </c>
      <c r="Z784" s="18">
        <f t="shared" si="165"/>
        <v>143</v>
      </c>
      <c r="AA784" s="18">
        <f t="shared" si="166"/>
        <v>153</v>
      </c>
    </row>
    <row r="785" spans="1:27" x14ac:dyDescent="0.25">
      <c r="A785" s="18" t="str">
        <f t="shared" si="167"/>
        <v>Kevin Baxter</v>
      </c>
      <c r="B785" s="18">
        <f t="shared" si="168"/>
        <v>4</v>
      </c>
      <c r="C785" s="18" t="str">
        <f t="shared" si="169"/>
        <v>2023Kevin Baxter4</v>
      </c>
      <c r="D785" s="12">
        <v>2023</v>
      </c>
      <c r="E785" t="s">
        <v>396</v>
      </c>
      <c r="F785">
        <v>302233</v>
      </c>
      <c r="G785" t="s">
        <v>75</v>
      </c>
      <c r="H785" s="15">
        <v>3</v>
      </c>
      <c r="I785" s="15">
        <v>3</v>
      </c>
      <c r="J785" t="s">
        <v>2</v>
      </c>
      <c r="K785" t="s">
        <v>3</v>
      </c>
      <c r="L785" s="6">
        <v>118</v>
      </c>
      <c r="M785" s="6">
        <v>402</v>
      </c>
      <c r="N785" s="6">
        <v>1261</v>
      </c>
      <c r="O785" s="1">
        <v>56719.8</v>
      </c>
      <c r="P785" s="1">
        <v>47266.5</v>
      </c>
      <c r="Q785" s="1">
        <v>4370.3999999999996</v>
      </c>
      <c r="R785" s="38">
        <f t="shared" si="157"/>
        <v>480.67627118644072</v>
      </c>
      <c r="S785" s="39">
        <f t="shared" si="158"/>
        <v>3.406779661016949</v>
      </c>
      <c r="T785" s="39">
        <f t="shared" si="159"/>
        <v>3.1368159203980102</v>
      </c>
      <c r="U785" s="38">
        <f t="shared" si="160"/>
        <v>9453.3000000000029</v>
      </c>
      <c r="V785" s="40">
        <f t="shared" si="161"/>
        <v>0.16666666666666671</v>
      </c>
      <c r="W785" s="38">
        <f t="shared" si="162"/>
        <v>5082.9000000000033</v>
      </c>
      <c r="X785" s="40">
        <f t="shared" si="163"/>
        <v>8.9614208794812453E-2</v>
      </c>
      <c r="Y785" s="18">
        <f t="shared" si="164"/>
        <v>210</v>
      </c>
      <c r="Z785" s="18">
        <f t="shared" si="165"/>
        <v>160</v>
      </c>
      <c r="AA785" s="18">
        <f t="shared" si="166"/>
        <v>182</v>
      </c>
    </row>
    <row r="786" spans="1:27" x14ac:dyDescent="0.25">
      <c r="A786" s="18" t="str">
        <f t="shared" si="167"/>
        <v>Kevin Baxter</v>
      </c>
      <c r="B786" s="18">
        <f t="shared" si="168"/>
        <v>5</v>
      </c>
      <c r="C786" s="18" t="str">
        <f t="shared" si="169"/>
        <v>2023Kevin Baxter5</v>
      </c>
      <c r="D786" s="12">
        <v>2023</v>
      </c>
      <c r="E786" t="s">
        <v>396</v>
      </c>
      <c r="F786">
        <v>964263</v>
      </c>
      <c r="G786" t="s">
        <v>265</v>
      </c>
      <c r="H786" s="15">
        <v>3</v>
      </c>
      <c r="I786" s="15">
        <v>3</v>
      </c>
      <c r="J786" t="s">
        <v>2</v>
      </c>
      <c r="K786" t="s">
        <v>3</v>
      </c>
      <c r="L786" s="6">
        <v>111</v>
      </c>
      <c r="M786" s="6">
        <v>212</v>
      </c>
      <c r="N786" s="6">
        <v>935</v>
      </c>
      <c r="O786" s="1">
        <v>36420.561999999998</v>
      </c>
      <c r="P786" s="1">
        <v>33380</v>
      </c>
      <c r="Q786" s="1">
        <v>3915.6</v>
      </c>
      <c r="R786" s="38">
        <f t="shared" si="157"/>
        <v>328.11317117117113</v>
      </c>
      <c r="S786" s="39">
        <f t="shared" si="158"/>
        <v>1.9099099099099099</v>
      </c>
      <c r="T786" s="39">
        <f t="shared" si="159"/>
        <v>4.4103773584905657</v>
      </c>
      <c r="U786" s="38">
        <f t="shared" si="160"/>
        <v>3040.5619999999981</v>
      </c>
      <c r="V786" s="40">
        <f t="shared" si="161"/>
        <v>8.3484763359774575E-2</v>
      </c>
      <c r="W786" s="38">
        <f t="shared" si="162"/>
        <v>-875.03800000000183</v>
      </c>
      <c r="X786" s="40">
        <f t="shared" si="163"/>
        <v>-2.4025933482300518E-2</v>
      </c>
      <c r="Y786" s="18">
        <f t="shared" si="164"/>
        <v>299</v>
      </c>
      <c r="Z786" s="18">
        <f t="shared" si="165"/>
        <v>434</v>
      </c>
      <c r="AA786" s="18">
        <f t="shared" si="166"/>
        <v>956</v>
      </c>
    </row>
    <row r="787" spans="1:27" x14ac:dyDescent="0.25">
      <c r="A787" s="18" t="str">
        <f t="shared" si="167"/>
        <v>Kevin Baxter</v>
      </c>
      <c r="B787" s="18">
        <f t="shared" si="168"/>
        <v>6</v>
      </c>
      <c r="C787" s="18" t="str">
        <f t="shared" si="169"/>
        <v>2023Kevin Baxter6</v>
      </c>
      <c r="D787" s="12">
        <v>2023</v>
      </c>
      <c r="E787" t="s">
        <v>396</v>
      </c>
      <c r="F787">
        <v>768405</v>
      </c>
      <c r="G787" t="s">
        <v>328</v>
      </c>
      <c r="H787" s="15">
        <v>3</v>
      </c>
      <c r="I787" s="15">
        <v>3</v>
      </c>
      <c r="J787" t="s">
        <v>9</v>
      </c>
      <c r="K787" t="s">
        <v>3</v>
      </c>
      <c r="L787" s="6">
        <v>64</v>
      </c>
      <c r="M787" s="6">
        <v>177</v>
      </c>
      <c r="N787" s="6">
        <v>898</v>
      </c>
      <c r="O787" s="1">
        <v>35160.374799999998</v>
      </c>
      <c r="P787" s="1">
        <v>29438.75</v>
      </c>
      <c r="Q787" s="1">
        <v>2323.1999999999998</v>
      </c>
      <c r="R787" s="38">
        <f t="shared" si="157"/>
        <v>549.38085624999997</v>
      </c>
      <c r="S787" s="39">
        <f t="shared" si="158"/>
        <v>2.765625</v>
      </c>
      <c r="T787" s="39">
        <f t="shared" si="159"/>
        <v>5.0734463276836159</v>
      </c>
      <c r="U787" s="38">
        <f t="shared" si="160"/>
        <v>5721.6247999999978</v>
      </c>
      <c r="V787" s="40">
        <f t="shared" si="161"/>
        <v>0.16272934610469506</v>
      </c>
      <c r="W787" s="38">
        <f t="shared" si="162"/>
        <v>3398.424799999998</v>
      </c>
      <c r="X787" s="40">
        <f t="shared" si="163"/>
        <v>9.6654965122840442E-2</v>
      </c>
      <c r="Y787" s="18">
        <f t="shared" si="164"/>
        <v>303</v>
      </c>
      <c r="Z787" s="18">
        <f t="shared" si="165"/>
        <v>290</v>
      </c>
      <c r="AA787" s="18">
        <f t="shared" si="166"/>
        <v>259</v>
      </c>
    </row>
    <row r="788" spans="1:27" x14ac:dyDescent="0.25">
      <c r="A788" s="18" t="str">
        <f t="shared" si="167"/>
        <v>Kevin Baxter</v>
      </c>
      <c r="B788" s="18">
        <f t="shared" si="168"/>
        <v>7</v>
      </c>
      <c r="C788" s="18" t="str">
        <f t="shared" si="169"/>
        <v>2023Kevin Baxter7</v>
      </c>
      <c r="D788" s="12">
        <v>2023</v>
      </c>
      <c r="E788" t="s">
        <v>396</v>
      </c>
      <c r="F788">
        <v>734173</v>
      </c>
      <c r="G788" t="s">
        <v>64</v>
      </c>
      <c r="H788" s="15">
        <v>3</v>
      </c>
      <c r="I788" s="15">
        <v>3</v>
      </c>
      <c r="J788" t="s">
        <v>2</v>
      </c>
      <c r="K788" t="s">
        <v>3</v>
      </c>
      <c r="L788" s="6">
        <v>105</v>
      </c>
      <c r="M788" s="6">
        <v>187</v>
      </c>
      <c r="N788" s="6">
        <v>714</v>
      </c>
      <c r="O788" s="1">
        <v>31817.104800000001</v>
      </c>
      <c r="P788" s="1">
        <v>28598.5</v>
      </c>
      <c r="Q788" s="1">
        <v>3689.4</v>
      </c>
      <c r="R788" s="38">
        <f t="shared" si="157"/>
        <v>303.02004571428574</v>
      </c>
      <c r="S788" s="39">
        <f t="shared" si="158"/>
        <v>1.7809523809523808</v>
      </c>
      <c r="T788" s="39">
        <f t="shared" si="159"/>
        <v>3.8181818181818183</v>
      </c>
      <c r="U788" s="38">
        <f t="shared" si="160"/>
        <v>3218.604800000001</v>
      </c>
      <c r="V788" s="40">
        <f t="shared" si="161"/>
        <v>0.10115957502204917</v>
      </c>
      <c r="W788" s="38">
        <f t="shared" si="162"/>
        <v>-470.79519999999911</v>
      </c>
      <c r="X788" s="40">
        <f t="shared" si="163"/>
        <v>-1.4796921434536026E-2</v>
      </c>
      <c r="Y788" s="18">
        <f t="shared" si="164"/>
        <v>314</v>
      </c>
      <c r="Z788" s="18">
        <f t="shared" si="165"/>
        <v>411</v>
      </c>
      <c r="AA788" s="18">
        <f t="shared" si="166"/>
        <v>929</v>
      </c>
    </row>
    <row r="789" spans="1:27" x14ac:dyDescent="0.25">
      <c r="A789" s="18" t="str">
        <f t="shared" si="167"/>
        <v>Kevin Baxter</v>
      </c>
      <c r="B789" s="18">
        <f t="shared" si="168"/>
        <v>8</v>
      </c>
      <c r="C789" s="18" t="str">
        <f t="shared" si="169"/>
        <v>2023Kevin Baxter8</v>
      </c>
      <c r="D789" s="12">
        <v>2023</v>
      </c>
      <c r="E789" t="s">
        <v>396</v>
      </c>
      <c r="F789">
        <v>737682</v>
      </c>
      <c r="G789" t="s">
        <v>199</v>
      </c>
      <c r="H789" s="15">
        <v>3</v>
      </c>
      <c r="I789" s="15">
        <v>3</v>
      </c>
      <c r="J789" t="s">
        <v>9</v>
      </c>
      <c r="K789" t="s">
        <v>3</v>
      </c>
      <c r="L789" s="6">
        <v>63</v>
      </c>
      <c r="M789" s="6">
        <v>180</v>
      </c>
      <c r="N789" s="6">
        <v>556</v>
      </c>
      <c r="O789" s="1">
        <v>25501.8</v>
      </c>
      <c r="P789" s="1">
        <v>21251.5</v>
      </c>
      <c r="Q789" s="1">
        <v>2292</v>
      </c>
      <c r="R789" s="38">
        <f t="shared" si="157"/>
        <v>404.79047619047617</v>
      </c>
      <c r="S789" s="39">
        <f t="shared" si="158"/>
        <v>2.8571428571428572</v>
      </c>
      <c r="T789" s="39">
        <f t="shared" si="159"/>
        <v>3.088888888888889</v>
      </c>
      <c r="U789" s="38">
        <f t="shared" si="160"/>
        <v>4250.2999999999993</v>
      </c>
      <c r="V789" s="40">
        <f t="shared" si="161"/>
        <v>0.16666666666666663</v>
      </c>
      <c r="W789" s="38">
        <f t="shared" si="162"/>
        <v>1958.2999999999993</v>
      </c>
      <c r="X789" s="40">
        <f t="shared" si="163"/>
        <v>7.679065791434328E-2</v>
      </c>
      <c r="Y789" s="18">
        <f t="shared" si="164"/>
        <v>353</v>
      </c>
      <c r="Z789" s="18">
        <f t="shared" si="165"/>
        <v>352</v>
      </c>
      <c r="AA789" s="18">
        <f t="shared" si="166"/>
        <v>362</v>
      </c>
    </row>
    <row r="790" spans="1:27" x14ac:dyDescent="0.25">
      <c r="A790" s="18" t="str">
        <f t="shared" si="167"/>
        <v>Kevin Baxter</v>
      </c>
      <c r="B790" s="18">
        <f t="shared" si="168"/>
        <v>9</v>
      </c>
      <c r="C790" s="18" t="str">
        <f t="shared" si="169"/>
        <v>2023Kevin Baxter9</v>
      </c>
      <c r="D790" s="12">
        <v>2023</v>
      </c>
      <c r="E790" t="s">
        <v>396</v>
      </c>
      <c r="F790">
        <v>284988</v>
      </c>
      <c r="G790" t="s">
        <v>303</v>
      </c>
      <c r="H790" s="15">
        <v>3</v>
      </c>
      <c r="I790" s="15">
        <v>3</v>
      </c>
      <c r="J790" t="s">
        <v>9</v>
      </c>
      <c r="K790" t="s">
        <v>3</v>
      </c>
      <c r="L790" s="6">
        <v>31</v>
      </c>
      <c r="M790" s="6">
        <v>92</v>
      </c>
      <c r="N790" s="6">
        <v>465</v>
      </c>
      <c r="O790" s="1">
        <v>19090.331999999999</v>
      </c>
      <c r="P790" s="1">
        <v>16597.5</v>
      </c>
      <c r="Q790" s="1">
        <v>1133.4000000000001</v>
      </c>
      <c r="R790" s="38">
        <f t="shared" si="157"/>
        <v>615.81716129032259</v>
      </c>
      <c r="S790" s="39">
        <f t="shared" si="158"/>
        <v>2.967741935483871</v>
      </c>
      <c r="T790" s="39">
        <f t="shared" si="159"/>
        <v>5.0543478260869561</v>
      </c>
      <c r="U790" s="38">
        <f t="shared" si="160"/>
        <v>2492.8319999999985</v>
      </c>
      <c r="V790" s="40">
        <f t="shared" si="161"/>
        <v>0.13058086155861504</v>
      </c>
      <c r="W790" s="38">
        <f t="shared" si="162"/>
        <v>1359.4319999999984</v>
      </c>
      <c r="X790" s="40">
        <f t="shared" si="163"/>
        <v>7.1210495448690916E-2</v>
      </c>
      <c r="Y790" s="18">
        <f t="shared" si="164"/>
        <v>404</v>
      </c>
      <c r="Z790" s="18">
        <f t="shared" si="165"/>
        <v>489</v>
      </c>
      <c r="AA790" s="18">
        <f t="shared" si="166"/>
        <v>429</v>
      </c>
    </row>
    <row r="791" spans="1:27" x14ac:dyDescent="0.25">
      <c r="A791" s="18" t="str">
        <f t="shared" si="167"/>
        <v>Kevin Baxter</v>
      </c>
      <c r="B791" s="18">
        <f t="shared" si="168"/>
        <v>10</v>
      </c>
      <c r="C791" s="18" t="str">
        <f t="shared" si="169"/>
        <v>2023Kevin Baxter10</v>
      </c>
      <c r="D791" s="12">
        <v>2023</v>
      </c>
      <c r="E791" t="s">
        <v>396</v>
      </c>
      <c r="F791">
        <v>826226</v>
      </c>
      <c r="G791" t="s">
        <v>229</v>
      </c>
      <c r="H791" s="15">
        <v>3</v>
      </c>
      <c r="I791" s="15">
        <v>3</v>
      </c>
      <c r="J791" t="s">
        <v>2</v>
      </c>
      <c r="K791" t="s">
        <v>10</v>
      </c>
      <c r="L791" s="6">
        <v>26</v>
      </c>
      <c r="M791" s="6">
        <v>79</v>
      </c>
      <c r="N791" s="6">
        <v>225</v>
      </c>
      <c r="O791" s="1">
        <v>7193.55</v>
      </c>
      <c r="P791" s="1">
        <v>6637</v>
      </c>
      <c r="Q791" s="1">
        <v>952.8</v>
      </c>
      <c r="R791" s="38">
        <f t="shared" si="157"/>
        <v>276.67500000000001</v>
      </c>
      <c r="S791" s="39">
        <f t="shared" si="158"/>
        <v>3.0384615384615383</v>
      </c>
      <c r="T791" s="39">
        <f t="shared" si="159"/>
        <v>2.8481012658227849</v>
      </c>
      <c r="U791" s="38">
        <f t="shared" si="160"/>
        <v>556.55000000000018</v>
      </c>
      <c r="V791" s="40">
        <f t="shared" si="161"/>
        <v>7.7367919872663726E-2</v>
      </c>
      <c r="W791" s="38">
        <f t="shared" si="162"/>
        <v>-396.24999999999977</v>
      </c>
      <c r="X791" s="40">
        <f t="shared" si="163"/>
        <v>-5.5084068366800784E-2</v>
      </c>
      <c r="Y791" s="18">
        <f t="shared" si="164"/>
        <v>643</v>
      </c>
      <c r="Z791" s="18">
        <f t="shared" si="165"/>
        <v>842</v>
      </c>
      <c r="AA791" s="18">
        <f t="shared" si="166"/>
        <v>922</v>
      </c>
    </row>
    <row r="792" spans="1:27" x14ac:dyDescent="0.25">
      <c r="A792" s="18" t="str">
        <f t="shared" si="167"/>
        <v>Kevin Baxter</v>
      </c>
      <c r="B792" s="18">
        <f t="shared" si="168"/>
        <v>11</v>
      </c>
      <c r="C792" s="18" t="str">
        <f t="shared" si="169"/>
        <v>2023Kevin Baxter11</v>
      </c>
      <c r="D792" s="12">
        <v>2023</v>
      </c>
      <c r="E792" t="s">
        <v>396</v>
      </c>
      <c r="F792">
        <v>524048</v>
      </c>
      <c r="G792" t="s">
        <v>481</v>
      </c>
      <c r="H792" s="15">
        <v>3</v>
      </c>
      <c r="I792" s="15">
        <v>1</v>
      </c>
      <c r="J792" t="s">
        <v>2</v>
      </c>
      <c r="K792" t="s">
        <v>10</v>
      </c>
      <c r="L792" s="6">
        <v>20</v>
      </c>
      <c r="M792" s="6">
        <v>39</v>
      </c>
      <c r="N792" s="6">
        <v>146</v>
      </c>
      <c r="O792" s="1">
        <v>6403.2</v>
      </c>
      <c r="P792" s="1">
        <v>5336</v>
      </c>
      <c r="Q792" s="1">
        <v>706.8</v>
      </c>
      <c r="R792" s="38">
        <f t="shared" si="157"/>
        <v>320.15999999999997</v>
      </c>
      <c r="S792" s="39">
        <f t="shared" si="158"/>
        <v>1.95</v>
      </c>
      <c r="T792" s="39">
        <f t="shared" si="159"/>
        <v>3.7435897435897436</v>
      </c>
      <c r="U792" s="38">
        <f t="shared" si="160"/>
        <v>1067.1999999999998</v>
      </c>
      <c r="V792" s="40">
        <f t="shared" si="161"/>
        <v>0.16666666666666663</v>
      </c>
      <c r="W792" s="38">
        <f t="shared" si="162"/>
        <v>360.39999999999986</v>
      </c>
      <c r="X792" s="40">
        <f t="shared" si="163"/>
        <v>5.6284357821089433E-2</v>
      </c>
      <c r="Y792" s="18">
        <f t="shared" si="164"/>
        <v>670</v>
      </c>
      <c r="Z792" s="18">
        <f t="shared" si="165"/>
        <v>701</v>
      </c>
      <c r="AA792" s="18">
        <f t="shared" si="166"/>
        <v>669</v>
      </c>
    </row>
    <row r="793" spans="1:27" x14ac:dyDescent="0.25">
      <c r="A793" s="18" t="str">
        <f t="shared" si="167"/>
        <v>Kevin Baxter</v>
      </c>
      <c r="B793" s="18">
        <f t="shared" si="168"/>
        <v>12</v>
      </c>
      <c r="C793" s="18" t="str">
        <f t="shared" si="169"/>
        <v>2023Kevin Baxter12</v>
      </c>
      <c r="D793" s="12">
        <v>2023</v>
      </c>
      <c r="E793" t="s">
        <v>396</v>
      </c>
      <c r="F793">
        <v>314704</v>
      </c>
      <c r="G793" t="s">
        <v>363</v>
      </c>
      <c r="H793" s="15">
        <v>3</v>
      </c>
      <c r="I793" s="15">
        <v>3</v>
      </c>
      <c r="J793" t="s">
        <v>9</v>
      </c>
      <c r="K793" t="s">
        <v>10</v>
      </c>
      <c r="L793" s="6">
        <v>17</v>
      </c>
      <c r="M793" s="6">
        <v>17</v>
      </c>
      <c r="N793" s="6">
        <v>72</v>
      </c>
      <c r="O793" s="1">
        <v>2646.9216000000001</v>
      </c>
      <c r="P793" s="1">
        <v>2016.5</v>
      </c>
      <c r="Q793" s="1">
        <v>581.4</v>
      </c>
      <c r="R793" s="38">
        <f t="shared" si="157"/>
        <v>155.7012705882353</v>
      </c>
      <c r="S793" s="39">
        <f t="shared" si="158"/>
        <v>1</v>
      </c>
      <c r="T793" s="39">
        <f t="shared" si="159"/>
        <v>4.2352941176470589</v>
      </c>
      <c r="U793" s="38">
        <f t="shared" si="160"/>
        <v>630.42160000000013</v>
      </c>
      <c r="V793" s="40">
        <f t="shared" si="161"/>
        <v>0.23817161792778452</v>
      </c>
      <c r="W793" s="38">
        <f t="shared" si="162"/>
        <v>49.021600000000149</v>
      </c>
      <c r="X793" s="40">
        <f t="shared" si="163"/>
        <v>1.852023119989657E-2</v>
      </c>
      <c r="Y793" s="18">
        <f t="shared" si="164"/>
        <v>848</v>
      </c>
      <c r="Z793" s="18">
        <f t="shared" si="165"/>
        <v>816</v>
      </c>
      <c r="AA793" s="18">
        <f t="shared" si="166"/>
        <v>789</v>
      </c>
    </row>
    <row r="794" spans="1:27" x14ac:dyDescent="0.25">
      <c r="A794" s="18" t="str">
        <f t="shared" si="167"/>
        <v>Kim Pearson</v>
      </c>
      <c r="B794" s="18">
        <f t="shared" si="168"/>
        <v>1</v>
      </c>
      <c r="C794" s="18" t="str">
        <f t="shared" si="169"/>
        <v>2023Kim Pearson1</v>
      </c>
      <c r="D794" s="12">
        <v>2023</v>
      </c>
      <c r="E794" t="s">
        <v>421</v>
      </c>
      <c r="F794">
        <v>422074</v>
      </c>
      <c r="G794" t="s">
        <v>107</v>
      </c>
      <c r="H794" s="15">
        <v>4</v>
      </c>
      <c r="I794" s="15">
        <v>4</v>
      </c>
      <c r="J794" t="s">
        <v>9</v>
      </c>
      <c r="K794" t="s">
        <v>3</v>
      </c>
      <c r="L794" s="6">
        <v>135</v>
      </c>
      <c r="M794" s="6">
        <v>585</v>
      </c>
      <c r="N794" s="6">
        <v>1765</v>
      </c>
      <c r="O794" s="1">
        <v>66352.782999999996</v>
      </c>
      <c r="P794" s="1">
        <v>72420.5</v>
      </c>
      <c r="Q794" s="1">
        <v>4347</v>
      </c>
      <c r="R794" s="38">
        <f t="shared" si="157"/>
        <v>491.50209629629626</v>
      </c>
      <c r="S794" s="39">
        <f t="shared" si="158"/>
        <v>4.333333333333333</v>
      </c>
      <c r="T794" s="39">
        <f t="shared" si="159"/>
        <v>3.017094017094017</v>
      </c>
      <c r="U794" s="38">
        <f t="shared" si="160"/>
        <v>-6067.7170000000042</v>
      </c>
      <c r="V794" s="40">
        <f t="shared" si="161"/>
        <v>-9.1446307534681776E-2</v>
      </c>
      <c r="W794" s="38">
        <f t="shared" si="162"/>
        <v>-10414.717000000004</v>
      </c>
      <c r="X794" s="40">
        <f t="shared" si="163"/>
        <v>-0.1569597615822686</v>
      </c>
      <c r="Y794" s="18">
        <f t="shared" si="164"/>
        <v>168</v>
      </c>
      <c r="Z794" s="18">
        <f t="shared" si="165"/>
        <v>997</v>
      </c>
      <c r="AA794" s="18">
        <f t="shared" si="166"/>
        <v>995</v>
      </c>
    </row>
    <row r="795" spans="1:27" x14ac:dyDescent="0.25">
      <c r="A795" s="18" t="str">
        <f t="shared" si="167"/>
        <v>Kim Pearson</v>
      </c>
      <c r="B795" s="18">
        <f t="shared" si="168"/>
        <v>2</v>
      </c>
      <c r="C795" s="18" t="str">
        <f t="shared" si="169"/>
        <v>2023Kim Pearson2</v>
      </c>
      <c r="D795" s="12">
        <v>2023</v>
      </c>
      <c r="E795" t="s">
        <v>421</v>
      </c>
      <c r="F795">
        <v>259545</v>
      </c>
      <c r="G795" t="s">
        <v>491</v>
      </c>
      <c r="H795" s="15">
        <v>4</v>
      </c>
      <c r="I795" s="15">
        <v>2</v>
      </c>
      <c r="J795" t="s">
        <v>2</v>
      </c>
      <c r="K795" t="s">
        <v>3</v>
      </c>
      <c r="L795" s="6">
        <v>54</v>
      </c>
      <c r="M795" s="6">
        <v>301</v>
      </c>
      <c r="N795" s="6">
        <v>1509</v>
      </c>
      <c r="O795" s="1">
        <v>64448.1</v>
      </c>
      <c r="P795" s="1">
        <v>53706.75</v>
      </c>
      <c r="Q795" s="1">
        <v>1808</v>
      </c>
      <c r="R795" s="38">
        <f t="shared" si="157"/>
        <v>1193.4833333333333</v>
      </c>
      <c r="S795" s="39">
        <f t="shared" si="158"/>
        <v>5.5740740740740744</v>
      </c>
      <c r="T795" s="39">
        <f t="shared" si="159"/>
        <v>5.0132890365448501</v>
      </c>
      <c r="U795" s="38">
        <f t="shared" si="160"/>
        <v>10741.349999999999</v>
      </c>
      <c r="V795" s="40">
        <f t="shared" si="161"/>
        <v>0.16666666666666666</v>
      </c>
      <c r="W795" s="38">
        <f t="shared" si="162"/>
        <v>8933.3499999999985</v>
      </c>
      <c r="X795" s="40">
        <f t="shared" si="163"/>
        <v>0.13861308556807725</v>
      </c>
      <c r="Y795" s="18">
        <f t="shared" si="164"/>
        <v>176</v>
      </c>
      <c r="Z795" s="18">
        <f t="shared" si="165"/>
        <v>141</v>
      </c>
      <c r="AA795" s="18">
        <f t="shared" si="166"/>
        <v>88</v>
      </c>
    </row>
    <row r="796" spans="1:27" x14ac:dyDescent="0.25">
      <c r="A796" s="18" t="str">
        <f t="shared" si="167"/>
        <v>Kim Pearson</v>
      </c>
      <c r="B796" s="18">
        <f t="shared" si="168"/>
        <v>3</v>
      </c>
      <c r="C796" s="18" t="str">
        <f t="shared" si="169"/>
        <v>2023Kim Pearson3</v>
      </c>
      <c r="D796" s="12">
        <v>2023</v>
      </c>
      <c r="E796" t="s">
        <v>421</v>
      </c>
      <c r="F796">
        <v>466514</v>
      </c>
      <c r="G796" t="s">
        <v>121</v>
      </c>
      <c r="H796" s="15">
        <v>4</v>
      </c>
      <c r="I796" s="15">
        <v>4</v>
      </c>
      <c r="J796" t="s">
        <v>9</v>
      </c>
      <c r="K796" t="s">
        <v>3</v>
      </c>
      <c r="L796" s="6">
        <v>121</v>
      </c>
      <c r="M796" s="6">
        <v>420</v>
      </c>
      <c r="N796" s="6">
        <v>1479</v>
      </c>
      <c r="O796" s="1">
        <v>60995.985000000001</v>
      </c>
      <c r="P796" s="1">
        <v>53505.25</v>
      </c>
      <c r="Q796" s="1">
        <v>3802.5</v>
      </c>
      <c r="R796" s="38">
        <f t="shared" si="157"/>
        <v>504.09904958677686</v>
      </c>
      <c r="S796" s="39">
        <f t="shared" si="158"/>
        <v>3.4710743801652892</v>
      </c>
      <c r="T796" s="39">
        <f t="shared" si="159"/>
        <v>3.5214285714285714</v>
      </c>
      <c r="U796" s="38">
        <f t="shared" si="160"/>
        <v>7490.7350000000006</v>
      </c>
      <c r="V796" s="40">
        <f t="shared" si="161"/>
        <v>0.12280701754385966</v>
      </c>
      <c r="W796" s="38">
        <f t="shared" si="162"/>
        <v>3688.2350000000006</v>
      </c>
      <c r="X796" s="40">
        <f t="shared" si="163"/>
        <v>6.0466848760619252E-2</v>
      </c>
      <c r="Y796" s="18">
        <f t="shared" si="164"/>
        <v>185</v>
      </c>
      <c r="Z796" s="18">
        <f t="shared" si="165"/>
        <v>213</v>
      </c>
      <c r="AA796" s="18">
        <f t="shared" si="166"/>
        <v>238</v>
      </c>
    </row>
    <row r="797" spans="1:27" x14ac:dyDescent="0.25">
      <c r="A797" s="18" t="str">
        <f t="shared" si="167"/>
        <v>Kim Pearson</v>
      </c>
      <c r="B797" s="18">
        <f t="shared" si="168"/>
        <v>4</v>
      </c>
      <c r="C797" s="18" t="str">
        <f t="shared" si="169"/>
        <v>2023Kim Pearson4</v>
      </c>
      <c r="D797" s="12">
        <v>2023</v>
      </c>
      <c r="E797" t="s">
        <v>421</v>
      </c>
      <c r="F797">
        <v>725619</v>
      </c>
      <c r="G797" t="s">
        <v>190</v>
      </c>
      <c r="H797" s="15">
        <v>4</v>
      </c>
      <c r="I797" s="15">
        <v>4</v>
      </c>
      <c r="J797" t="s">
        <v>9</v>
      </c>
      <c r="K797" t="s">
        <v>3</v>
      </c>
      <c r="L797" s="6">
        <v>93</v>
      </c>
      <c r="M797" s="6">
        <v>309</v>
      </c>
      <c r="N797" s="6">
        <v>1309</v>
      </c>
      <c r="O797" s="1">
        <v>49769.2042</v>
      </c>
      <c r="P797" s="1">
        <v>48878.75</v>
      </c>
      <c r="Q797" s="1">
        <v>2909</v>
      </c>
      <c r="R797" s="38">
        <f t="shared" si="157"/>
        <v>535.15273333333334</v>
      </c>
      <c r="S797" s="39">
        <f t="shared" si="158"/>
        <v>3.3225806451612905</v>
      </c>
      <c r="T797" s="39">
        <f t="shared" si="159"/>
        <v>4.2362459546925564</v>
      </c>
      <c r="U797" s="38">
        <f t="shared" si="160"/>
        <v>890.45420000000013</v>
      </c>
      <c r="V797" s="40">
        <f t="shared" si="161"/>
        <v>1.7891670447887132E-2</v>
      </c>
      <c r="W797" s="38">
        <f t="shared" si="162"/>
        <v>-2018.5457999999999</v>
      </c>
      <c r="X797" s="40">
        <f t="shared" si="163"/>
        <v>-4.0558128916194321E-2</v>
      </c>
      <c r="Y797" s="18">
        <f t="shared" si="164"/>
        <v>238</v>
      </c>
      <c r="Z797" s="18">
        <f t="shared" si="165"/>
        <v>746</v>
      </c>
      <c r="AA797" s="18">
        <f t="shared" si="166"/>
        <v>973</v>
      </c>
    </row>
    <row r="798" spans="1:27" x14ac:dyDescent="0.25">
      <c r="A798" s="18" t="str">
        <f t="shared" si="167"/>
        <v>Kim Pearson</v>
      </c>
      <c r="B798" s="18">
        <f t="shared" si="168"/>
        <v>5</v>
      </c>
      <c r="C798" s="18" t="str">
        <f t="shared" si="169"/>
        <v>2023Kim Pearson5</v>
      </c>
      <c r="D798" s="12">
        <v>2023</v>
      </c>
      <c r="E798" t="s">
        <v>421</v>
      </c>
      <c r="F798">
        <v>609954</v>
      </c>
      <c r="G798" t="s">
        <v>161</v>
      </c>
      <c r="H798" s="15">
        <v>4</v>
      </c>
      <c r="I798" s="15">
        <v>2</v>
      </c>
      <c r="J798" t="s">
        <v>2</v>
      </c>
      <c r="K798" t="s">
        <v>3</v>
      </c>
      <c r="L798" s="6">
        <v>35</v>
      </c>
      <c r="M798" s="6">
        <v>144</v>
      </c>
      <c r="N798" s="6">
        <v>662</v>
      </c>
      <c r="O798" s="1">
        <v>27018.866000000002</v>
      </c>
      <c r="P798" s="1">
        <v>23886.75</v>
      </c>
      <c r="Q798" s="1">
        <v>1122.5</v>
      </c>
      <c r="R798" s="38">
        <f t="shared" si="157"/>
        <v>771.96760000000006</v>
      </c>
      <c r="S798" s="39">
        <f t="shared" si="158"/>
        <v>4.1142857142857139</v>
      </c>
      <c r="T798" s="39">
        <f t="shared" si="159"/>
        <v>4.5972222222222223</v>
      </c>
      <c r="U798" s="38">
        <f t="shared" si="160"/>
        <v>3132.1160000000018</v>
      </c>
      <c r="V798" s="40">
        <f t="shared" si="161"/>
        <v>0.11592329596660354</v>
      </c>
      <c r="W798" s="38">
        <f t="shared" si="162"/>
        <v>2009.6160000000018</v>
      </c>
      <c r="X798" s="40">
        <f t="shared" si="163"/>
        <v>7.4378251107948115E-2</v>
      </c>
      <c r="Y798" s="18">
        <f t="shared" si="164"/>
        <v>339</v>
      </c>
      <c r="Z798" s="18">
        <f t="shared" si="165"/>
        <v>421</v>
      </c>
      <c r="AA798" s="18">
        <f t="shared" si="166"/>
        <v>353</v>
      </c>
    </row>
    <row r="799" spans="1:27" x14ac:dyDescent="0.25">
      <c r="A799" s="18" t="str">
        <f t="shared" si="167"/>
        <v>Kim Pearson</v>
      </c>
      <c r="B799" s="18">
        <f t="shared" si="168"/>
        <v>6</v>
      </c>
      <c r="C799" s="18" t="str">
        <f t="shared" si="169"/>
        <v>2023Kim Pearson6</v>
      </c>
      <c r="D799" s="12">
        <v>2023</v>
      </c>
      <c r="E799" t="s">
        <v>421</v>
      </c>
      <c r="F799">
        <v>735008</v>
      </c>
      <c r="G799" t="s">
        <v>367</v>
      </c>
      <c r="H799" s="15">
        <v>4</v>
      </c>
      <c r="I799" s="15">
        <v>4</v>
      </c>
      <c r="J799" t="s">
        <v>9</v>
      </c>
      <c r="K799" t="s">
        <v>3</v>
      </c>
      <c r="L799" s="6">
        <v>45</v>
      </c>
      <c r="M799" s="6">
        <v>105</v>
      </c>
      <c r="N799" s="6">
        <v>448</v>
      </c>
      <c r="O799" s="1">
        <v>25438.815999999999</v>
      </c>
      <c r="P799" s="1">
        <v>19992</v>
      </c>
      <c r="Q799" s="1">
        <v>1363.5</v>
      </c>
      <c r="R799" s="38">
        <f t="shared" si="157"/>
        <v>565.30702222222214</v>
      </c>
      <c r="S799" s="39">
        <f t="shared" si="158"/>
        <v>2.3333333333333335</v>
      </c>
      <c r="T799" s="39">
        <f t="shared" si="159"/>
        <v>4.2666666666666666</v>
      </c>
      <c r="U799" s="38">
        <f t="shared" si="160"/>
        <v>5446.8159999999989</v>
      </c>
      <c r="V799" s="40">
        <f t="shared" si="161"/>
        <v>0.2141143675869191</v>
      </c>
      <c r="W799" s="38">
        <f t="shared" si="162"/>
        <v>4083.3159999999989</v>
      </c>
      <c r="X799" s="40">
        <f t="shared" si="163"/>
        <v>0.1605151749200906</v>
      </c>
      <c r="Y799" s="18">
        <f t="shared" si="164"/>
        <v>355</v>
      </c>
      <c r="Z799" s="18">
        <f t="shared" si="165"/>
        <v>302</v>
      </c>
      <c r="AA799" s="18">
        <f t="shared" si="166"/>
        <v>208</v>
      </c>
    </row>
    <row r="800" spans="1:27" x14ac:dyDescent="0.25">
      <c r="A800" s="18" t="str">
        <f t="shared" si="167"/>
        <v>Kim Pearson</v>
      </c>
      <c r="B800" s="18">
        <f t="shared" si="168"/>
        <v>7</v>
      </c>
      <c r="C800" s="18" t="str">
        <f t="shared" si="169"/>
        <v>2023Kim Pearson7</v>
      </c>
      <c r="D800" s="12">
        <v>2023</v>
      </c>
      <c r="E800" t="s">
        <v>421</v>
      </c>
      <c r="F800">
        <v>870139</v>
      </c>
      <c r="G800" t="s">
        <v>174</v>
      </c>
      <c r="H800" s="15">
        <v>4</v>
      </c>
      <c r="I800" s="15">
        <v>3</v>
      </c>
      <c r="J800" t="s">
        <v>2</v>
      </c>
      <c r="K800" t="s">
        <v>3</v>
      </c>
      <c r="L800" s="6">
        <v>40</v>
      </c>
      <c r="M800" s="6">
        <v>129</v>
      </c>
      <c r="N800" s="6">
        <v>587</v>
      </c>
      <c r="O800" s="1">
        <v>22455.439999999999</v>
      </c>
      <c r="P800" s="1">
        <v>20049.5</v>
      </c>
      <c r="Q800" s="1">
        <v>1248.5</v>
      </c>
      <c r="R800" s="38">
        <f t="shared" si="157"/>
        <v>561.38599999999997</v>
      </c>
      <c r="S800" s="39">
        <f t="shared" si="158"/>
        <v>3.2250000000000001</v>
      </c>
      <c r="T800" s="39">
        <f t="shared" si="159"/>
        <v>4.5503875968992249</v>
      </c>
      <c r="U800" s="38">
        <f t="shared" si="160"/>
        <v>2405.9399999999987</v>
      </c>
      <c r="V800" s="40">
        <f t="shared" si="161"/>
        <v>0.1071428571428571</v>
      </c>
      <c r="W800" s="38">
        <f t="shared" si="162"/>
        <v>1157.4399999999987</v>
      </c>
      <c r="X800" s="40">
        <f t="shared" si="163"/>
        <v>5.1543857524056477E-2</v>
      </c>
      <c r="Y800" s="18">
        <f t="shared" si="164"/>
        <v>373</v>
      </c>
      <c r="Z800" s="18">
        <f t="shared" si="165"/>
        <v>498</v>
      </c>
      <c r="AA800" s="18">
        <f t="shared" si="166"/>
        <v>468</v>
      </c>
    </row>
    <row r="801" spans="1:27" x14ac:dyDescent="0.25">
      <c r="A801" s="18" t="str">
        <f t="shared" si="167"/>
        <v>Kim Pearson</v>
      </c>
      <c r="B801" s="18">
        <f t="shared" si="168"/>
        <v>8</v>
      </c>
      <c r="C801" s="18" t="str">
        <f t="shared" si="169"/>
        <v>2023Kim Pearson8</v>
      </c>
      <c r="D801" s="12">
        <v>2023</v>
      </c>
      <c r="E801" t="s">
        <v>421</v>
      </c>
      <c r="F801">
        <v>642395</v>
      </c>
      <c r="G801" t="s">
        <v>509</v>
      </c>
      <c r="H801" s="15">
        <v>4</v>
      </c>
      <c r="I801" s="15">
        <v>2</v>
      </c>
      <c r="J801" t="s">
        <v>2</v>
      </c>
      <c r="K801" t="s">
        <v>3</v>
      </c>
      <c r="L801" s="6">
        <v>42</v>
      </c>
      <c r="M801" s="6">
        <v>122</v>
      </c>
      <c r="N801" s="6">
        <v>611</v>
      </c>
      <c r="O801" s="1">
        <v>22338</v>
      </c>
      <c r="P801" s="1">
        <v>18615</v>
      </c>
      <c r="Q801" s="1">
        <v>1298</v>
      </c>
      <c r="R801" s="38">
        <f t="shared" si="157"/>
        <v>531.85714285714289</v>
      </c>
      <c r="S801" s="39">
        <f t="shared" si="158"/>
        <v>2.9047619047619047</v>
      </c>
      <c r="T801" s="39">
        <f t="shared" si="159"/>
        <v>5.0081967213114753</v>
      </c>
      <c r="U801" s="38">
        <f t="shared" si="160"/>
        <v>3723</v>
      </c>
      <c r="V801" s="40">
        <f t="shared" si="161"/>
        <v>0.16666666666666666</v>
      </c>
      <c r="W801" s="38">
        <f t="shared" si="162"/>
        <v>2425</v>
      </c>
      <c r="X801" s="40">
        <f t="shared" si="163"/>
        <v>0.10855940549735876</v>
      </c>
      <c r="Y801" s="18">
        <f t="shared" si="164"/>
        <v>376</v>
      </c>
      <c r="Z801" s="18">
        <f t="shared" si="165"/>
        <v>382</v>
      </c>
      <c r="AA801" s="18">
        <f t="shared" si="166"/>
        <v>317</v>
      </c>
    </row>
    <row r="802" spans="1:27" x14ac:dyDescent="0.25">
      <c r="A802" s="18" t="str">
        <f t="shared" si="167"/>
        <v>Kim Pearson</v>
      </c>
      <c r="B802" s="18">
        <f t="shared" si="168"/>
        <v>9</v>
      </c>
      <c r="C802" s="18" t="str">
        <f t="shared" si="169"/>
        <v>2023Kim Pearson9</v>
      </c>
      <c r="D802" s="12">
        <v>2023</v>
      </c>
      <c r="E802" t="s">
        <v>421</v>
      </c>
      <c r="F802">
        <v>676623</v>
      </c>
      <c r="G802" t="s">
        <v>274</v>
      </c>
      <c r="H802" s="15">
        <v>4</v>
      </c>
      <c r="I802" s="15">
        <v>3</v>
      </c>
      <c r="J802" t="s">
        <v>2</v>
      </c>
      <c r="K802" t="s">
        <v>3</v>
      </c>
      <c r="L802" s="6">
        <v>63</v>
      </c>
      <c r="M802" s="6">
        <v>109</v>
      </c>
      <c r="N802" s="6">
        <v>413</v>
      </c>
      <c r="O802" s="1">
        <v>19509.96</v>
      </c>
      <c r="P802" s="1">
        <v>17114</v>
      </c>
      <c r="Q802" s="1">
        <v>1873</v>
      </c>
      <c r="R802" s="38">
        <f t="shared" ref="R802:R865" si="170">O802/L802</f>
        <v>309.68190476190478</v>
      </c>
      <c r="S802" s="39">
        <f t="shared" ref="S802:S865" si="171">M802/L802</f>
        <v>1.7301587301587302</v>
      </c>
      <c r="T802" s="39">
        <f t="shared" ref="T802:T865" si="172">N802/M802</f>
        <v>3.7889908256880735</v>
      </c>
      <c r="U802" s="38">
        <f t="shared" ref="U802:U865" si="173">O802-P802</f>
        <v>2395.9599999999991</v>
      </c>
      <c r="V802" s="40">
        <f t="shared" ref="V802:V865" si="174">U802/O802</f>
        <v>0.12280701754385961</v>
      </c>
      <c r="W802" s="38">
        <f t="shared" ref="W802:W865" si="175">O802-P802-Q802</f>
        <v>522.95999999999913</v>
      </c>
      <c r="X802" s="40">
        <f t="shared" ref="X802:X865" si="176">W802/O802</f>
        <v>2.6804770486459181E-2</v>
      </c>
      <c r="Y802" s="18">
        <f t="shared" ref="Y802:Y865" si="177">RANK(O802,O:O)</f>
        <v>400</v>
      </c>
      <c r="Z802" s="18">
        <f t="shared" ref="Z802:Z865" si="178">RANK(U802,U:U)</f>
        <v>502</v>
      </c>
      <c r="AA802" s="18">
        <f t="shared" ref="AA802:AA865" si="179">RANK(W802,W:W)</f>
        <v>608</v>
      </c>
    </row>
    <row r="803" spans="1:27" x14ac:dyDescent="0.25">
      <c r="A803" s="18" t="str">
        <f t="shared" si="167"/>
        <v>Kim Pearson</v>
      </c>
      <c r="B803" s="18">
        <f t="shared" si="168"/>
        <v>10</v>
      </c>
      <c r="C803" s="18" t="str">
        <f t="shared" si="169"/>
        <v>2023Kim Pearson10</v>
      </c>
      <c r="D803" s="12">
        <v>2023</v>
      </c>
      <c r="E803" t="s">
        <v>421</v>
      </c>
      <c r="F803">
        <v>650314</v>
      </c>
      <c r="G803" t="s">
        <v>178</v>
      </c>
      <c r="H803" s="15">
        <v>4</v>
      </c>
      <c r="I803" s="15">
        <v>4</v>
      </c>
      <c r="J803" t="s">
        <v>9</v>
      </c>
      <c r="K803" t="s">
        <v>3</v>
      </c>
      <c r="L803" s="6">
        <v>51</v>
      </c>
      <c r="M803" s="6">
        <v>97</v>
      </c>
      <c r="N803" s="6">
        <v>407</v>
      </c>
      <c r="O803" s="1">
        <v>19307.944</v>
      </c>
      <c r="P803" s="1">
        <v>14836.75</v>
      </c>
      <c r="Q803" s="1">
        <v>1524.5</v>
      </c>
      <c r="R803" s="38">
        <f t="shared" si="170"/>
        <v>378.58713725490196</v>
      </c>
      <c r="S803" s="39">
        <f t="shared" si="171"/>
        <v>1.9019607843137254</v>
      </c>
      <c r="T803" s="39">
        <f t="shared" si="172"/>
        <v>4.195876288659794</v>
      </c>
      <c r="U803" s="38">
        <f t="shared" si="173"/>
        <v>4471.1939999999995</v>
      </c>
      <c r="V803" s="40">
        <f t="shared" si="174"/>
        <v>0.23157276611119235</v>
      </c>
      <c r="W803" s="38">
        <f t="shared" si="175"/>
        <v>2946.6939999999995</v>
      </c>
      <c r="X803" s="40">
        <f t="shared" si="176"/>
        <v>0.15261562805444223</v>
      </c>
      <c r="Y803" s="18">
        <f t="shared" si="177"/>
        <v>402</v>
      </c>
      <c r="Z803" s="18">
        <f t="shared" si="178"/>
        <v>339</v>
      </c>
      <c r="AA803" s="18">
        <f t="shared" si="179"/>
        <v>282</v>
      </c>
    </row>
    <row r="804" spans="1:27" x14ac:dyDescent="0.25">
      <c r="A804" s="18" t="str">
        <f t="shared" si="167"/>
        <v>Kim Pearson</v>
      </c>
      <c r="B804" s="18">
        <f t="shared" si="168"/>
        <v>11</v>
      </c>
      <c r="C804" s="18" t="str">
        <f t="shared" si="169"/>
        <v>2023Kim Pearson11</v>
      </c>
      <c r="D804" s="12">
        <v>2023</v>
      </c>
      <c r="E804" t="s">
        <v>421</v>
      </c>
      <c r="F804">
        <v>145784</v>
      </c>
      <c r="G804" t="s">
        <v>27</v>
      </c>
      <c r="H804" s="15">
        <v>4</v>
      </c>
      <c r="I804" s="15">
        <v>4</v>
      </c>
      <c r="J804" t="s">
        <v>9</v>
      </c>
      <c r="K804" t="s">
        <v>3</v>
      </c>
      <c r="L804" s="6">
        <v>37</v>
      </c>
      <c r="M804" s="6">
        <v>117</v>
      </c>
      <c r="N804" s="6">
        <v>345</v>
      </c>
      <c r="O804" s="1">
        <v>17105.240000000002</v>
      </c>
      <c r="P804" s="1">
        <v>13079.25</v>
      </c>
      <c r="Q804" s="1">
        <v>1150</v>
      </c>
      <c r="R804" s="38">
        <f t="shared" si="170"/>
        <v>462.30378378378384</v>
      </c>
      <c r="S804" s="39">
        <f t="shared" si="171"/>
        <v>3.1621621621621623</v>
      </c>
      <c r="T804" s="39">
        <f t="shared" si="172"/>
        <v>2.9487179487179489</v>
      </c>
      <c r="U804" s="38">
        <f t="shared" si="173"/>
        <v>4025.9900000000016</v>
      </c>
      <c r="V804" s="40">
        <f t="shared" si="174"/>
        <v>0.23536588787997134</v>
      </c>
      <c r="W804" s="38">
        <f t="shared" si="175"/>
        <v>2875.9900000000016</v>
      </c>
      <c r="X804" s="40">
        <f t="shared" si="176"/>
        <v>0.16813502762896057</v>
      </c>
      <c r="Y804" s="18">
        <f t="shared" si="177"/>
        <v>413</v>
      </c>
      <c r="Z804" s="18">
        <f t="shared" si="178"/>
        <v>365</v>
      </c>
      <c r="AA804" s="18">
        <f t="shared" si="179"/>
        <v>290</v>
      </c>
    </row>
    <row r="805" spans="1:27" x14ac:dyDescent="0.25">
      <c r="A805" s="18" t="str">
        <f t="shared" si="167"/>
        <v>Kim Pearson</v>
      </c>
      <c r="B805" s="18">
        <f t="shared" si="168"/>
        <v>12</v>
      </c>
      <c r="C805" s="18" t="str">
        <f t="shared" si="169"/>
        <v>2023Kim Pearson12</v>
      </c>
      <c r="D805" s="12">
        <v>2023</v>
      </c>
      <c r="E805" t="s">
        <v>421</v>
      </c>
      <c r="F805">
        <v>833290</v>
      </c>
      <c r="G805" t="s">
        <v>234</v>
      </c>
      <c r="H805" s="15">
        <v>4</v>
      </c>
      <c r="I805" s="15">
        <v>4</v>
      </c>
      <c r="J805" t="s">
        <v>9</v>
      </c>
      <c r="K805" t="s">
        <v>10</v>
      </c>
      <c r="L805" s="6">
        <v>35</v>
      </c>
      <c r="M805" s="6">
        <v>123</v>
      </c>
      <c r="N805" s="6">
        <v>397</v>
      </c>
      <c r="O805" s="1">
        <v>14878.25</v>
      </c>
      <c r="P805" s="1">
        <v>14878.25</v>
      </c>
      <c r="Q805" s="1">
        <v>1103</v>
      </c>
      <c r="R805" s="38">
        <f t="shared" si="170"/>
        <v>425.09285714285716</v>
      </c>
      <c r="S805" s="39">
        <f t="shared" si="171"/>
        <v>3.5142857142857142</v>
      </c>
      <c r="T805" s="39">
        <f t="shared" si="172"/>
        <v>3.2276422764227641</v>
      </c>
      <c r="U805" s="38">
        <f t="shared" si="173"/>
        <v>0</v>
      </c>
      <c r="V805" s="40">
        <f t="shared" si="174"/>
        <v>0</v>
      </c>
      <c r="W805" s="38">
        <f t="shared" si="175"/>
        <v>-1103</v>
      </c>
      <c r="X805" s="40">
        <f t="shared" si="176"/>
        <v>-7.4135062927427622E-2</v>
      </c>
      <c r="Y805" s="18">
        <f t="shared" si="177"/>
        <v>435</v>
      </c>
      <c r="Z805" s="18">
        <f t="shared" si="178"/>
        <v>972</v>
      </c>
      <c r="AA805" s="18">
        <f t="shared" si="179"/>
        <v>963</v>
      </c>
    </row>
    <row r="806" spans="1:27" x14ac:dyDescent="0.25">
      <c r="A806" s="18" t="str">
        <f t="shared" si="167"/>
        <v>Kim Pearson</v>
      </c>
      <c r="B806" s="18">
        <f t="shared" si="168"/>
        <v>13</v>
      </c>
      <c r="C806" s="18" t="str">
        <f t="shared" si="169"/>
        <v>2023Kim Pearson13</v>
      </c>
      <c r="D806" s="12">
        <v>2023</v>
      </c>
      <c r="E806" t="s">
        <v>421</v>
      </c>
      <c r="F806">
        <v>219128</v>
      </c>
      <c r="G806" t="s">
        <v>56</v>
      </c>
      <c r="H806" s="15">
        <v>4</v>
      </c>
      <c r="I806" s="15">
        <v>4</v>
      </c>
      <c r="J806" t="s">
        <v>9</v>
      </c>
      <c r="K806" t="s">
        <v>10</v>
      </c>
      <c r="L806" s="6">
        <v>47</v>
      </c>
      <c r="M806" s="6">
        <v>74</v>
      </c>
      <c r="N806" s="6">
        <v>216</v>
      </c>
      <c r="O806" s="1">
        <v>13204.672</v>
      </c>
      <c r="P806" s="1">
        <v>10178.75</v>
      </c>
      <c r="Q806" s="1">
        <v>1390</v>
      </c>
      <c r="R806" s="38">
        <f t="shared" si="170"/>
        <v>280.95046808510637</v>
      </c>
      <c r="S806" s="39">
        <f t="shared" si="171"/>
        <v>1.574468085106383</v>
      </c>
      <c r="T806" s="39">
        <f t="shared" si="172"/>
        <v>2.9189189189189189</v>
      </c>
      <c r="U806" s="38">
        <f t="shared" si="173"/>
        <v>3025.9220000000005</v>
      </c>
      <c r="V806" s="40">
        <f t="shared" si="174"/>
        <v>0.22915540802528078</v>
      </c>
      <c r="W806" s="38">
        <f t="shared" si="175"/>
        <v>1635.9220000000005</v>
      </c>
      <c r="X806" s="40">
        <f t="shared" si="176"/>
        <v>0.12388963542600682</v>
      </c>
      <c r="Y806" s="18">
        <f t="shared" si="177"/>
        <v>458</v>
      </c>
      <c r="Z806" s="18">
        <f t="shared" si="178"/>
        <v>436</v>
      </c>
      <c r="AA806" s="18">
        <f t="shared" si="179"/>
        <v>384</v>
      </c>
    </row>
    <row r="807" spans="1:27" x14ac:dyDescent="0.25">
      <c r="A807" s="18" t="str">
        <f t="shared" si="167"/>
        <v>Kim Pearson</v>
      </c>
      <c r="B807" s="18">
        <f t="shared" si="168"/>
        <v>14</v>
      </c>
      <c r="C807" s="18" t="str">
        <f t="shared" si="169"/>
        <v>2023Kim Pearson14</v>
      </c>
      <c r="D807" s="12">
        <v>2023</v>
      </c>
      <c r="E807" t="s">
        <v>421</v>
      </c>
      <c r="F807">
        <v>250641</v>
      </c>
      <c r="G807" t="s">
        <v>297</v>
      </c>
      <c r="H807" s="15">
        <v>4</v>
      </c>
      <c r="I807" s="15">
        <v>4</v>
      </c>
      <c r="J807" t="s">
        <v>9</v>
      </c>
      <c r="K807" t="s">
        <v>10</v>
      </c>
      <c r="L807" s="6">
        <v>35</v>
      </c>
      <c r="M807" s="6">
        <v>103</v>
      </c>
      <c r="N807" s="6">
        <v>304</v>
      </c>
      <c r="O807" s="1">
        <v>12756.931200000001</v>
      </c>
      <c r="P807" s="1">
        <v>11157.75</v>
      </c>
      <c r="Q807" s="1">
        <v>1081.5</v>
      </c>
      <c r="R807" s="38">
        <f t="shared" si="170"/>
        <v>364.48374857142858</v>
      </c>
      <c r="S807" s="39">
        <f t="shared" si="171"/>
        <v>2.9428571428571431</v>
      </c>
      <c r="T807" s="39">
        <f t="shared" si="172"/>
        <v>2.9514563106796117</v>
      </c>
      <c r="U807" s="38">
        <f t="shared" si="173"/>
        <v>1599.1812000000009</v>
      </c>
      <c r="V807" s="40">
        <f t="shared" si="174"/>
        <v>0.12535782900514511</v>
      </c>
      <c r="W807" s="38">
        <f t="shared" si="175"/>
        <v>517.6812000000009</v>
      </c>
      <c r="X807" s="40">
        <f t="shared" si="176"/>
        <v>4.058038660583204E-2</v>
      </c>
      <c r="Y807" s="18">
        <f t="shared" si="177"/>
        <v>464</v>
      </c>
      <c r="Z807" s="18">
        <f t="shared" si="178"/>
        <v>614</v>
      </c>
      <c r="AA807" s="18">
        <f t="shared" si="179"/>
        <v>610</v>
      </c>
    </row>
    <row r="808" spans="1:27" x14ac:dyDescent="0.25">
      <c r="A808" s="18" t="str">
        <f t="shared" si="167"/>
        <v>Kim Pearson</v>
      </c>
      <c r="B808" s="18">
        <f t="shared" si="168"/>
        <v>15</v>
      </c>
      <c r="C808" s="18" t="str">
        <f t="shared" si="169"/>
        <v>2023Kim Pearson15</v>
      </c>
      <c r="D808" s="12">
        <v>2023</v>
      </c>
      <c r="E808" t="s">
        <v>421</v>
      </c>
      <c r="F808">
        <v>317731</v>
      </c>
      <c r="G808" t="s">
        <v>348</v>
      </c>
      <c r="H808" s="15">
        <v>4</v>
      </c>
      <c r="I808" s="15">
        <v>4</v>
      </c>
      <c r="J808" t="s">
        <v>9</v>
      </c>
      <c r="K808" t="s">
        <v>10</v>
      </c>
      <c r="L808" s="6">
        <v>36</v>
      </c>
      <c r="M808" s="6">
        <v>69</v>
      </c>
      <c r="N808" s="6">
        <v>232</v>
      </c>
      <c r="O808" s="1">
        <v>10992.575999999999</v>
      </c>
      <c r="P808" s="1">
        <v>9382</v>
      </c>
      <c r="Q808" s="1">
        <v>1076.5</v>
      </c>
      <c r="R808" s="38">
        <f t="shared" si="170"/>
        <v>305.34933333333333</v>
      </c>
      <c r="S808" s="39">
        <f t="shared" si="171"/>
        <v>1.9166666666666667</v>
      </c>
      <c r="T808" s="39">
        <f t="shared" si="172"/>
        <v>3.36231884057971</v>
      </c>
      <c r="U808" s="38">
        <f t="shared" si="173"/>
        <v>1610.5759999999991</v>
      </c>
      <c r="V808" s="40">
        <f t="shared" si="174"/>
        <v>0.14651488422731845</v>
      </c>
      <c r="W808" s="38">
        <f t="shared" si="175"/>
        <v>534.07599999999911</v>
      </c>
      <c r="X808" s="40">
        <f t="shared" si="176"/>
        <v>4.8585154198615428E-2</v>
      </c>
      <c r="Y808" s="18">
        <f t="shared" si="177"/>
        <v>508</v>
      </c>
      <c r="Z808" s="18">
        <f t="shared" si="178"/>
        <v>612</v>
      </c>
      <c r="AA808" s="18">
        <f t="shared" si="179"/>
        <v>606</v>
      </c>
    </row>
    <row r="809" spans="1:27" x14ac:dyDescent="0.25">
      <c r="A809" s="18" t="str">
        <f t="shared" si="167"/>
        <v>Kim Pearson</v>
      </c>
      <c r="B809" s="18">
        <f t="shared" si="168"/>
        <v>16</v>
      </c>
      <c r="C809" s="18" t="str">
        <f t="shared" si="169"/>
        <v>2023Kim Pearson16</v>
      </c>
      <c r="D809" s="12">
        <v>2023</v>
      </c>
      <c r="E809" t="s">
        <v>421</v>
      </c>
      <c r="F809">
        <v>104983</v>
      </c>
      <c r="G809" t="s">
        <v>8</v>
      </c>
      <c r="H809" s="15">
        <v>4</v>
      </c>
      <c r="I809" s="15">
        <v>4</v>
      </c>
      <c r="J809" t="s">
        <v>9</v>
      </c>
      <c r="K809" t="s">
        <v>10</v>
      </c>
      <c r="L809" s="6">
        <v>41</v>
      </c>
      <c r="M809" s="6">
        <v>73</v>
      </c>
      <c r="N809" s="6">
        <v>199</v>
      </c>
      <c r="O809" s="1">
        <v>10267.208000000001</v>
      </c>
      <c r="P809" s="1">
        <v>7957.5</v>
      </c>
      <c r="Q809" s="1">
        <v>1220.5</v>
      </c>
      <c r="R809" s="38">
        <f t="shared" si="170"/>
        <v>250.41970731707318</v>
      </c>
      <c r="S809" s="39">
        <f t="shared" si="171"/>
        <v>1.7804878048780488</v>
      </c>
      <c r="T809" s="39">
        <f t="shared" si="172"/>
        <v>2.7260273972602738</v>
      </c>
      <c r="U809" s="38">
        <f t="shared" si="173"/>
        <v>2309.7080000000005</v>
      </c>
      <c r="V809" s="40">
        <f t="shared" si="174"/>
        <v>0.2249596969302658</v>
      </c>
      <c r="W809" s="38">
        <f t="shared" si="175"/>
        <v>1089.2080000000005</v>
      </c>
      <c r="X809" s="40">
        <f t="shared" si="176"/>
        <v>0.10608609468124153</v>
      </c>
      <c r="Y809" s="18">
        <f t="shared" si="177"/>
        <v>524</v>
      </c>
      <c r="Z809" s="18">
        <f t="shared" si="178"/>
        <v>515</v>
      </c>
      <c r="AA809" s="18">
        <f t="shared" si="179"/>
        <v>476</v>
      </c>
    </row>
    <row r="810" spans="1:27" x14ac:dyDescent="0.25">
      <c r="A810" s="18" t="str">
        <f t="shared" si="167"/>
        <v>Kim Pearson</v>
      </c>
      <c r="B810" s="18">
        <f t="shared" si="168"/>
        <v>17</v>
      </c>
      <c r="C810" s="18" t="str">
        <f t="shared" si="169"/>
        <v>2023Kim Pearson17</v>
      </c>
      <c r="D810" s="12">
        <v>2023</v>
      </c>
      <c r="E810" t="s">
        <v>421</v>
      </c>
      <c r="F810">
        <v>868970</v>
      </c>
      <c r="G810" t="s">
        <v>377</v>
      </c>
      <c r="H810" s="15">
        <v>4</v>
      </c>
      <c r="I810" s="15">
        <v>4</v>
      </c>
      <c r="J810" t="s">
        <v>9</v>
      </c>
      <c r="K810" t="s">
        <v>10</v>
      </c>
      <c r="L810" s="6">
        <v>34</v>
      </c>
      <c r="M810" s="6">
        <v>84</v>
      </c>
      <c r="N810" s="6">
        <v>280</v>
      </c>
      <c r="O810" s="1">
        <v>9768.384</v>
      </c>
      <c r="P810" s="1">
        <v>7982.5</v>
      </c>
      <c r="Q810" s="1">
        <v>1035</v>
      </c>
      <c r="R810" s="38">
        <f t="shared" si="170"/>
        <v>287.30541176470587</v>
      </c>
      <c r="S810" s="39">
        <f t="shared" si="171"/>
        <v>2.4705882352941178</v>
      </c>
      <c r="T810" s="39">
        <f t="shared" si="172"/>
        <v>3.3333333333333335</v>
      </c>
      <c r="U810" s="38">
        <f t="shared" si="173"/>
        <v>1785.884</v>
      </c>
      <c r="V810" s="40">
        <f t="shared" si="174"/>
        <v>0.18282287019019727</v>
      </c>
      <c r="W810" s="38">
        <f t="shared" si="175"/>
        <v>750.88400000000001</v>
      </c>
      <c r="X810" s="40">
        <f t="shared" si="176"/>
        <v>7.6868804502361901E-2</v>
      </c>
      <c r="Y810" s="18">
        <f t="shared" si="177"/>
        <v>540</v>
      </c>
      <c r="Z810" s="18">
        <f t="shared" si="178"/>
        <v>588</v>
      </c>
      <c r="AA810" s="18">
        <f t="shared" si="179"/>
        <v>551</v>
      </c>
    </row>
    <row r="811" spans="1:27" x14ac:dyDescent="0.25">
      <c r="A811" s="18" t="str">
        <f t="shared" si="167"/>
        <v>Kim Pearson</v>
      </c>
      <c r="B811" s="18">
        <f t="shared" si="168"/>
        <v>18</v>
      </c>
      <c r="C811" s="18" t="str">
        <f t="shared" si="169"/>
        <v>2023Kim Pearson18</v>
      </c>
      <c r="D811" s="12">
        <v>2023</v>
      </c>
      <c r="E811" t="s">
        <v>421</v>
      </c>
      <c r="F811">
        <v>519375</v>
      </c>
      <c r="G811" t="s">
        <v>314</v>
      </c>
      <c r="H811" s="15">
        <v>4</v>
      </c>
      <c r="I811" s="15">
        <v>4</v>
      </c>
      <c r="J811" t="s">
        <v>9</v>
      </c>
      <c r="K811" t="s">
        <v>10</v>
      </c>
      <c r="L811" s="6">
        <v>42</v>
      </c>
      <c r="M811" s="6">
        <v>81</v>
      </c>
      <c r="N811" s="6">
        <v>243</v>
      </c>
      <c r="O811" s="1">
        <v>9581.9418000000005</v>
      </c>
      <c r="P811" s="1">
        <v>7655</v>
      </c>
      <c r="Q811" s="1">
        <v>1256.5</v>
      </c>
      <c r="R811" s="38">
        <f t="shared" si="170"/>
        <v>228.14147142857144</v>
      </c>
      <c r="S811" s="39">
        <f t="shared" si="171"/>
        <v>1.9285714285714286</v>
      </c>
      <c r="T811" s="39">
        <f t="shared" si="172"/>
        <v>3</v>
      </c>
      <c r="U811" s="38">
        <f t="shared" si="173"/>
        <v>1926.9418000000005</v>
      </c>
      <c r="V811" s="40">
        <f t="shared" si="174"/>
        <v>0.20110138844717262</v>
      </c>
      <c r="W811" s="38">
        <f t="shared" si="175"/>
        <v>670.44180000000051</v>
      </c>
      <c r="X811" s="40">
        <f t="shared" si="176"/>
        <v>6.9969304134157903E-2</v>
      </c>
      <c r="Y811" s="18">
        <f t="shared" si="177"/>
        <v>549</v>
      </c>
      <c r="Z811" s="18">
        <f t="shared" si="178"/>
        <v>560</v>
      </c>
      <c r="AA811" s="18">
        <f t="shared" si="179"/>
        <v>572</v>
      </c>
    </row>
    <row r="812" spans="1:27" x14ac:dyDescent="0.25">
      <c r="A812" s="18" t="str">
        <f t="shared" si="167"/>
        <v>Kim Pearson</v>
      </c>
      <c r="B812" s="18">
        <f t="shared" si="168"/>
        <v>19</v>
      </c>
      <c r="C812" s="18" t="str">
        <f t="shared" si="169"/>
        <v>2023Kim Pearson19</v>
      </c>
      <c r="D812" s="12">
        <v>2023</v>
      </c>
      <c r="E812" t="s">
        <v>421</v>
      </c>
      <c r="F812">
        <v>245593</v>
      </c>
      <c r="G812" t="s">
        <v>518</v>
      </c>
      <c r="H812" s="15">
        <v>4</v>
      </c>
      <c r="I812" s="15">
        <v>4</v>
      </c>
      <c r="J812" t="s">
        <v>9</v>
      </c>
      <c r="K812" t="s">
        <v>10</v>
      </c>
      <c r="L812" s="6">
        <v>39</v>
      </c>
      <c r="M812" s="6">
        <v>75</v>
      </c>
      <c r="N812" s="6">
        <v>192</v>
      </c>
      <c r="O812" s="1">
        <v>9363.2639999999992</v>
      </c>
      <c r="P812" s="1">
        <v>6959.25</v>
      </c>
      <c r="Q812" s="1">
        <v>1166</v>
      </c>
      <c r="R812" s="38">
        <f t="shared" si="170"/>
        <v>240.08369230769227</v>
      </c>
      <c r="S812" s="39">
        <f t="shared" si="171"/>
        <v>1.9230769230769231</v>
      </c>
      <c r="T812" s="39">
        <f t="shared" si="172"/>
        <v>2.56</v>
      </c>
      <c r="U812" s="38">
        <f t="shared" si="173"/>
        <v>2404.0139999999992</v>
      </c>
      <c r="V812" s="40">
        <f t="shared" si="174"/>
        <v>0.25674956938093374</v>
      </c>
      <c r="W812" s="38">
        <f t="shared" si="175"/>
        <v>1238.0139999999992</v>
      </c>
      <c r="X812" s="40">
        <f t="shared" si="176"/>
        <v>0.1322203453838319</v>
      </c>
      <c r="Y812" s="18">
        <f t="shared" si="177"/>
        <v>558</v>
      </c>
      <c r="Z812" s="18">
        <f t="shared" si="178"/>
        <v>500</v>
      </c>
      <c r="AA812" s="18">
        <f t="shared" si="179"/>
        <v>451</v>
      </c>
    </row>
    <row r="813" spans="1:27" x14ac:dyDescent="0.25">
      <c r="A813" s="18" t="str">
        <f t="shared" si="167"/>
        <v>Kim Pearson</v>
      </c>
      <c r="B813" s="18">
        <f t="shared" si="168"/>
        <v>20</v>
      </c>
      <c r="C813" s="18" t="str">
        <f t="shared" si="169"/>
        <v>2023Kim Pearson20</v>
      </c>
      <c r="D813" s="12">
        <v>2023</v>
      </c>
      <c r="E813" t="s">
        <v>421</v>
      </c>
      <c r="F813">
        <v>469339</v>
      </c>
      <c r="G813" t="s">
        <v>123</v>
      </c>
      <c r="H813" s="15">
        <v>4</v>
      </c>
      <c r="I813" s="15">
        <v>3</v>
      </c>
      <c r="J813" t="s">
        <v>2</v>
      </c>
      <c r="K813" t="s">
        <v>10</v>
      </c>
      <c r="L813" s="6">
        <v>28</v>
      </c>
      <c r="M813" s="6">
        <v>70</v>
      </c>
      <c r="N813" s="6">
        <v>201</v>
      </c>
      <c r="O813" s="1">
        <v>9315.9920000000002</v>
      </c>
      <c r="P813" s="1">
        <v>7542.75</v>
      </c>
      <c r="Q813" s="1">
        <v>854</v>
      </c>
      <c r="R813" s="38">
        <f t="shared" si="170"/>
        <v>332.714</v>
      </c>
      <c r="S813" s="39">
        <f t="shared" si="171"/>
        <v>2.5</v>
      </c>
      <c r="T813" s="39">
        <f t="shared" si="172"/>
        <v>2.8714285714285714</v>
      </c>
      <c r="U813" s="38">
        <f t="shared" si="173"/>
        <v>1773.2420000000002</v>
      </c>
      <c r="V813" s="40">
        <f t="shared" si="174"/>
        <v>0.19034387320212384</v>
      </c>
      <c r="W813" s="38">
        <f t="shared" si="175"/>
        <v>919.24200000000019</v>
      </c>
      <c r="X813" s="40">
        <f t="shared" si="176"/>
        <v>9.8673549741133335E-2</v>
      </c>
      <c r="Y813" s="18">
        <f t="shared" si="177"/>
        <v>560</v>
      </c>
      <c r="Z813" s="18">
        <f t="shared" si="178"/>
        <v>590</v>
      </c>
      <c r="AA813" s="18">
        <f t="shared" si="179"/>
        <v>516</v>
      </c>
    </row>
    <row r="814" spans="1:27" x14ac:dyDescent="0.25">
      <c r="A814" s="18" t="str">
        <f t="shared" si="167"/>
        <v>Kim Pearson</v>
      </c>
      <c r="B814" s="18">
        <f t="shared" si="168"/>
        <v>21</v>
      </c>
      <c r="C814" s="18" t="str">
        <f t="shared" si="169"/>
        <v>2023Kim Pearson21</v>
      </c>
      <c r="D814" s="12">
        <v>2023</v>
      </c>
      <c r="E814" t="s">
        <v>421</v>
      </c>
      <c r="F814">
        <v>458704</v>
      </c>
      <c r="G814" t="s">
        <v>312</v>
      </c>
      <c r="H814" s="15">
        <v>4</v>
      </c>
      <c r="I814" s="15">
        <v>4</v>
      </c>
      <c r="J814" t="s">
        <v>9</v>
      </c>
      <c r="K814" t="s">
        <v>10</v>
      </c>
      <c r="L814" s="6">
        <v>11</v>
      </c>
      <c r="M814" s="6">
        <v>45</v>
      </c>
      <c r="N814" s="6">
        <v>170</v>
      </c>
      <c r="O814" s="1">
        <v>8825.84</v>
      </c>
      <c r="P814" s="1">
        <v>6783.5</v>
      </c>
      <c r="Q814" s="1">
        <v>351.5</v>
      </c>
      <c r="R814" s="38">
        <f t="shared" si="170"/>
        <v>802.34909090909093</v>
      </c>
      <c r="S814" s="39">
        <f t="shared" si="171"/>
        <v>4.0909090909090908</v>
      </c>
      <c r="T814" s="39">
        <f t="shared" si="172"/>
        <v>3.7777777777777777</v>
      </c>
      <c r="U814" s="38">
        <f t="shared" si="173"/>
        <v>2042.3400000000001</v>
      </c>
      <c r="V814" s="40">
        <f t="shared" si="174"/>
        <v>0.23140460284800088</v>
      </c>
      <c r="W814" s="38">
        <f t="shared" si="175"/>
        <v>1690.8400000000001</v>
      </c>
      <c r="X814" s="40">
        <f t="shared" si="176"/>
        <v>0.19157836534539491</v>
      </c>
      <c r="Y814" s="18">
        <f t="shared" si="177"/>
        <v>584</v>
      </c>
      <c r="Z814" s="18">
        <f t="shared" si="178"/>
        <v>544</v>
      </c>
      <c r="AA814" s="18">
        <f t="shared" si="179"/>
        <v>381</v>
      </c>
    </row>
    <row r="815" spans="1:27" x14ac:dyDescent="0.25">
      <c r="A815" s="18" t="str">
        <f t="shared" si="167"/>
        <v>Kim Pearson</v>
      </c>
      <c r="B815" s="18">
        <f t="shared" si="168"/>
        <v>22</v>
      </c>
      <c r="C815" s="18" t="str">
        <f t="shared" si="169"/>
        <v>2023Kim Pearson22</v>
      </c>
      <c r="D815" s="12">
        <v>2023</v>
      </c>
      <c r="E815" t="s">
        <v>421</v>
      </c>
      <c r="F815">
        <v>116138</v>
      </c>
      <c r="G815" t="s">
        <v>39</v>
      </c>
      <c r="H815" s="15">
        <v>4</v>
      </c>
      <c r="I815" s="15">
        <v>5</v>
      </c>
      <c r="J815" t="s">
        <v>2</v>
      </c>
      <c r="K815" t="s">
        <v>10</v>
      </c>
      <c r="L815" s="6">
        <v>30</v>
      </c>
      <c r="M815" s="6">
        <v>67</v>
      </c>
      <c r="N815" s="6">
        <v>193</v>
      </c>
      <c r="O815" s="1">
        <v>8797.6650000000009</v>
      </c>
      <c r="P815" s="1">
        <v>7717.25</v>
      </c>
      <c r="Q815" s="1">
        <v>906.5</v>
      </c>
      <c r="R815" s="38">
        <f t="shared" si="170"/>
        <v>293.25550000000004</v>
      </c>
      <c r="S815" s="39">
        <f t="shared" si="171"/>
        <v>2.2333333333333334</v>
      </c>
      <c r="T815" s="39">
        <f t="shared" si="172"/>
        <v>2.8805970149253732</v>
      </c>
      <c r="U815" s="38">
        <f t="shared" si="173"/>
        <v>1080.4150000000009</v>
      </c>
      <c r="V815" s="40">
        <f t="shared" si="174"/>
        <v>0.12280701754385974</v>
      </c>
      <c r="W815" s="38">
        <f t="shared" si="175"/>
        <v>173.91500000000087</v>
      </c>
      <c r="X815" s="40">
        <f t="shared" si="176"/>
        <v>1.9768313524099957E-2</v>
      </c>
      <c r="Y815" s="18">
        <f t="shared" si="177"/>
        <v>585</v>
      </c>
      <c r="Z815" s="18">
        <f t="shared" si="178"/>
        <v>697</v>
      </c>
      <c r="AA815" s="18">
        <f t="shared" si="179"/>
        <v>736</v>
      </c>
    </row>
    <row r="816" spans="1:27" x14ac:dyDescent="0.25">
      <c r="A816" s="18" t="str">
        <f t="shared" si="167"/>
        <v>Kim Pearson</v>
      </c>
      <c r="B816" s="18">
        <f t="shared" si="168"/>
        <v>23</v>
      </c>
      <c r="C816" s="18" t="str">
        <f t="shared" si="169"/>
        <v>2023Kim Pearson23</v>
      </c>
      <c r="D816" s="12">
        <v>2023</v>
      </c>
      <c r="E816" t="s">
        <v>421</v>
      </c>
      <c r="F816">
        <v>916061</v>
      </c>
      <c r="G816" t="s">
        <v>255</v>
      </c>
      <c r="H816" s="15">
        <v>4</v>
      </c>
      <c r="I816" s="15">
        <v>4</v>
      </c>
      <c r="J816" t="s">
        <v>9</v>
      </c>
      <c r="K816" t="s">
        <v>10</v>
      </c>
      <c r="L816" s="6">
        <v>36</v>
      </c>
      <c r="M816" s="6">
        <v>72</v>
      </c>
      <c r="N816" s="6">
        <v>197</v>
      </c>
      <c r="O816" s="1">
        <v>8743.7016000000003</v>
      </c>
      <c r="P816" s="1">
        <v>7303.25</v>
      </c>
      <c r="Q816" s="1">
        <v>1080</v>
      </c>
      <c r="R816" s="38">
        <f t="shared" si="170"/>
        <v>242.88060000000002</v>
      </c>
      <c r="S816" s="39">
        <f t="shared" si="171"/>
        <v>2</v>
      </c>
      <c r="T816" s="39">
        <f t="shared" si="172"/>
        <v>2.7361111111111112</v>
      </c>
      <c r="U816" s="38">
        <f t="shared" si="173"/>
        <v>1440.4516000000003</v>
      </c>
      <c r="V816" s="40">
        <f t="shared" si="174"/>
        <v>0.16474162384498578</v>
      </c>
      <c r="W816" s="38">
        <f t="shared" si="175"/>
        <v>360.45160000000033</v>
      </c>
      <c r="X816" s="40">
        <f t="shared" si="176"/>
        <v>4.1224142415839111E-2</v>
      </c>
      <c r="Y816" s="18">
        <f t="shared" si="177"/>
        <v>588</v>
      </c>
      <c r="Z816" s="18">
        <f t="shared" si="178"/>
        <v>640</v>
      </c>
      <c r="AA816" s="18">
        <f t="shared" si="179"/>
        <v>668</v>
      </c>
    </row>
    <row r="817" spans="1:27" x14ac:dyDescent="0.25">
      <c r="A817" s="18" t="str">
        <f t="shared" si="167"/>
        <v>Kim Pearson</v>
      </c>
      <c r="B817" s="18">
        <f t="shared" si="168"/>
        <v>24</v>
      </c>
      <c r="C817" s="18" t="str">
        <f t="shared" si="169"/>
        <v>2023Kim Pearson24</v>
      </c>
      <c r="D817" s="12">
        <v>2023</v>
      </c>
      <c r="E817" t="s">
        <v>421</v>
      </c>
      <c r="F817">
        <v>733583</v>
      </c>
      <c r="G817" t="s">
        <v>197</v>
      </c>
      <c r="H817" s="15">
        <v>4</v>
      </c>
      <c r="I817" s="15">
        <v>4</v>
      </c>
      <c r="J817" t="s">
        <v>9</v>
      </c>
      <c r="K817" t="s">
        <v>10</v>
      </c>
      <c r="L817" s="6">
        <v>48</v>
      </c>
      <c r="M817" s="6">
        <v>66</v>
      </c>
      <c r="N817" s="6">
        <v>165</v>
      </c>
      <c r="O817" s="1">
        <v>8629.8799999999992</v>
      </c>
      <c r="P817" s="1">
        <v>6624.5</v>
      </c>
      <c r="Q817" s="1">
        <v>1410</v>
      </c>
      <c r="R817" s="38">
        <f t="shared" si="170"/>
        <v>179.78916666666666</v>
      </c>
      <c r="S817" s="39">
        <f t="shared" si="171"/>
        <v>1.375</v>
      </c>
      <c r="T817" s="39">
        <f t="shared" si="172"/>
        <v>2.5</v>
      </c>
      <c r="U817" s="38">
        <f t="shared" si="173"/>
        <v>2005.3799999999992</v>
      </c>
      <c r="V817" s="40">
        <f t="shared" si="174"/>
        <v>0.23237634822268668</v>
      </c>
      <c r="W817" s="38">
        <f t="shared" si="175"/>
        <v>595.3799999999992</v>
      </c>
      <c r="X817" s="40">
        <f t="shared" si="176"/>
        <v>6.8990530575164341E-2</v>
      </c>
      <c r="Y817" s="18">
        <f t="shared" si="177"/>
        <v>595</v>
      </c>
      <c r="Z817" s="18">
        <f t="shared" si="178"/>
        <v>550</v>
      </c>
      <c r="AA817" s="18">
        <f t="shared" si="179"/>
        <v>594</v>
      </c>
    </row>
    <row r="818" spans="1:27" x14ac:dyDescent="0.25">
      <c r="A818" s="18" t="str">
        <f t="shared" si="167"/>
        <v>Kim Pearson</v>
      </c>
      <c r="B818" s="18">
        <f t="shared" si="168"/>
        <v>25</v>
      </c>
      <c r="C818" s="18" t="str">
        <f t="shared" si="169"/>
        <v>2023Kim Pearson25</v>
      </c>
      <c r="D818" s="12">
        <v>2023</v>
      </c>
      <c r="E818" t="s">
        <v>421</v>
      </c>
      <c r="F818">
        <v>331231</v>
      </c>
      <c r="G818" t="s">
        <v>307</v>
      </c>
      <c r="H818" s="15">
        <v>4</v>
      </c>
      <c r="I818" s="15">
        <v>4</v>
      </c>
      <c r="J818" t="s">
        <v>9</v>
      </c>
      <c r="K818" t="s">
        <v>10</v>
      </c>
      <c r="L818" s="6">
        <v>35</v>
      </c>
      <c r="M818" s="6">
        <v>72</v>
      </c>
      <c r="N818" s="6">
        <v>202</v>
      </c>
      <c r="O818" s="1">
        <v>7238.1455999999998</v>
      </c>
      <c r="P818" s="1">
        <v>6184</v>
      </c>
      <c r="Q818" s="1">
        <v>1051</v>
      </c>
      <c r="R818" s="38">
        <f t="shared" si="170"/>
        <v>206.80416</v>
      </c>
      <c r="S818" s="39">
        <f t="shared" si="171"/>
        <v>2.0571428571428569</v>
      </c>
      <c r="T818" s="39">
        <f t="shared" si="172"/>
        <v>2.8055555555555554</v>
      </c>
      <c r="U818" s="38">
        <f t="shared" si="173"/>
        <v>1054.1455999999998</v>
      </c>
      <c r="V818" s="40">
        <f t="shared" si="174"/>
        <v>0.14563752351154691</v>
      </c>
      <c r="W818" s="38">
        <f t="shared" si="175"/>
        <v>3.1455999999998312</v>
      </c>
      <c r="X818" s="40">
        <f t="shared" si="176"/>
        <v>4.3458644987741493E-4</v>
      </c>
      <c r="Y818" s="18">
        <f t="shared" si="177"/>
        <v>639</v>
      </c>
      <c r="Z818" s="18">
        <f t="shared" si="178"/>
        <v>704</v>
      </c>
      <c r="AA818" s="18">
        <f t="shared" si="179"/>
        <v>805</v>
      </c>
    </row>
    <row r="819" spans="1:27" x14ac:dyDescent="0.25">
      <c r="A819" s="18" t="str">
        <f t="shared" si="167"/>
        <v>Kim Pearson</v>
      </c>
      <c r="B819" s="18">
        <f t="shared" si="168"/>
        <v>26</v>
      </c>
      <c r="C819" s="18" t="str">
        <f t="shared" si="169"/>
        <v>2023Kim Pearson26</v>
      </c>
      <c r="D819" s="12">
        <v>2023</v>
      </c>
      <c r="E819" t="s">
        <v>421</v>
      </c>
      <c r="F819">
        <v>270575</v>
      </c>
      <c r="G819" t="s">
        <v>68</v>
      </c>
      <c r="H819" s="15">
        <v>4</v>
      </c>
      <c r="I819" s="15">
        <v>4</v>
      </c>
      <c r="J819" t="s">
        <v>9</v>
      </c>
      <c r="K819" t="s">
        <v>10</v>
      </c>
      <c r="L819" s="6">
        <v>48</v>
      </c>
      <c r="M819" s="6">
        <v>66</v>
      </c>
      <c r="N819" s="6">
        <v>129</v>
      </c>
      <c r="O819" s="1">
        <v>7195.7970000000096</v>
      </c>
      <c r="P819" s="1">
        <v>6358.75</v>
      </c>
      <c r="Q819" s="1">
        <v>1410</v>
      </c>
      <c r="R819" s="38">
        <f t="shared" si="170"/>
        <v>149.91243750000021</v>
      </c>
      <c r="S819" s="39">
        <f t="shared" si="171"/>
        <v>1.375</v>
      </c>
      <c r="T819" s="39">
        <f t="shared" si="172"/>
        <v>1.9545454545454546</v>
      </c>
      <c r="U819" s="38">
        <f t="shared" si="173"/>
        <v>837.04700000000958</v>
      </c>
      <c r="V819" s="40">
        <f t="shared" si="174"/>
        <v>0.11632443216505531</v>
      </c>
      <c r="W819" s="38">
        <f t="shared" si="175"/>
        <v>-572.95299999999042</v>
      </c>
      <c r="X819" s="40">
        <f t="shared" si="176"/>
        <v>-7.9623285648551465E-2</v>
      </c>
      <c r="Y819" s="18">
        <f t="shared" si="177"/>
        <v>642</v>
      </c>
      <c r="Z819" s="18">
        <f t="shared" si="178"/>
        <v>759</v>
      </c>
      <c r="AA819" s="18">
        <f t="shared" si="179"/>
        <v>938</v>
      </c>
    </row>
    <row r="820" spans="1:27" x14ac:dyDescent="0.25">
      <c r="A820" s="18" t="str">
        <f t="shared" si="167"/>
        <v>Kim Pearson</v>
      </c>
      <c r="B820" s="18">
        <f t="shared" si="168"/>
        <v>27</v>
      </c>
      <c r="C820" s="18" t="str">
        <f t="shared" si="169"/>
        <v>2023Kim Pearson27</v>
      </c>
      <c r="D820" s="12">
        <v>2023</v>
      </c>
      <c r="E820" t="s">
        <v>421</v>
      </c>
      <c r="F820">
        <v>726602</v>
      </c>
      <c r="G820" t="s">
        <v>191</v>
      </c>
      <c r="H820" s="15">
        <v>4</v>
      </c>
      <c r="I820" s="15">
        <v>4</v>
      </c>
      <c r="J820" t="s">
        <v>9</v>
      </c>
      <c r="K820" t="s">
        <v>10</v>
      </c>
      <c r="L820" s="6">
        <v>19</v>
      </c>
      <c r="M820" s="6">
        <v>54</v>
      </c>
      <c r="N820" s="6">
        <v>154</v>
      </c>
      <c r="O820" s="1">
        <v>7023.6804000000002</v>
      </c>
      <c r="P820" s="1">
        <v>6037.25</v>
      </c>
      <c r="Q820" s="1">
        <v>585.5</v>
      </c>
      <c r="R820" s="38">
        <f t="shared" si="170"/>
        <v>369.66738947368424</v>
      </c>
      <c r="S820" s="39">
        <f t="shared" si="171"/>
        <v>2.8421052631578947</v>
      </c>
      <c r="T820" s="39">
        <f t="shared" si="172"/>
        <v>2.8518518518518516</v>
      </c>
      <c r="U820" s="38">
        <f t="shared" si="173"/>
        <v>986.43040000000019</v>
      </c>
      <c r="V820" s="40">
        <f t="shared" si="174"/>
        <v>0.14044352018067338</v>
      </c>
      <c r="W820" s="38">
        <f t="shared" si="175"/>
        <v>400.93040000000019</v>
      </c>
      <c r="X820" s="40">
        <f t="shared" si="176"/>
        <v>5.7082665663431981E-2</v>
      </c>
      <c r="Y820" s="18">
        <f t="shared" si="177"/>
        <v>650</v>
      </c>
      <c r="Z820" s="18">
        <f t="shared" si="178"/>
        <v>721</v>
      </c>
      <c r="AA820" s="18">
        <f t="shared" si="179"/>
        <v>650</v>
      </c>
    </row>
    <row r="821" spans="1:27" x14ac:dyDescent="0.25">
      <c r="A821" s="18" t="str">
        <f t="shared" si="167"/>
        <v>Kim Pearson</v>
      </c>
      <c r="B821" s="18">
        <f t="shared" si="168"/>
        <v>28</v>
      </c>
      <c r="C821" s="18" t="str">
        <f t="shared" si="169"/>
        <v>2023Kim Pearson28</v>
      </c>
      <c r="D821" s="12">
        <v>2023</v>
      </c>
      <c r="E821" t="s">
        <v>421</v>
      </c>
      <c r="F821">
        <v>601052</v>
      </c>
      <c r="G821" t="s">
        <v>319</v>
      </c>
      <c r="H821" s="15">
        <v>4</v>
      </c>
      <c r="I821" s="15">
        <v>4</v>
      </c>
      <c r="J821" t="s">
        <v>9</v>
      </c>
      <c r="K821" t="s">
        <v>10</v>
      </c>
      <c r="L821" s="6">
        <v>18</v>
      </c>
      <c r="M821" s="6">
        <v>65</v>
      </c>
      <c r="N821" s="6">
        <v>137</v>
      </c>
      <c r="O821" s="1">
        <v>6193.3040000000001</v>
      </c>
      <c r="P821" s="1">
        <v>4622</v>
      </c>
      <c r="Q821" s="1">
        <v>567</v>
      </c>
      <c r="R821" s="38">
        <f t="shared" si="170"/>
        <v>344.07244444444444</v>
      </c>
      <c r="S821" s="39">
        <f t="shared" si="171"/>
        <v>3.6111111111111112</v>
      </c>
      <c r="T821" s="39">
        <f t="shared" si="172"/>
        <v>2.1076923076923078</v>
      </c>
      <c r="U821" s="38">
        <f t="shared" si="173"/>
        <v>1571.3040000000001</v>
      </c>
      <c r="V821" s="40">
        <f t="shared" si="174"/>
        <v>0.25371013597911551</v>
      </c>
      <c r="W821" s="38">
        <f t="shared" si="175"/>
        <v>1004.3040000000001</v>
      </c>
      <c r="X821" s="40">
        <f t="shared" si="176"/>
        <v>0.16215964854946568</v>
      </c>
      <c r="Y821" s="18">
        <f t="shared" si="177"/>
        <v>676</v>
      </c>
      <c r="Z821" s="18">
        <f t="shared" si="178"/>
        <v>622</v>
      </c>
      <c r="AA821" s="18">
        <f t="shared" si="179"/>
        <v>500</v>
      </c>
    </row>
    <row r="822" spans="1:27" x14ac:dyDescent="0.25">
      <c r="A822" s="18" t="str">
        <f t="shared" si="167"/>
        <v>Kim Pearson</v>
      </c>
      <c r="B822" s="18">
        <f t="shared" si="168"/>
        <v>29</v>
      </c>
      <c r="C822" s="18" t="str">
        <f t="shared" si="169"/>
        <v>2023Kim Pearson29</v>
      </c>
      <c r="D822" s="12">
        <v>2023</v>
      </c>
      <c r="E822" t="s">
        <v>421</v>
      </c>
      <c r="F822">
        <v>668464</v>
      </c>
      <c r="G822" t="s">
        <v>370</v>
      </c>
      <c r="H822" s="15">
        <v>4</v>
      </c>
      <c r="I822" s="15">
        <v>4</v>
      </c>
      <c r="J822" t="s">
        <v>9</v>
      </c>
      <c r="K822" t="s">
        <v>10</v>
      </c>
      <c r="L822" s="6">
        <v>33</v>
      </c>
      <c r="M822" s="6">
        <v>51</v>
      </c>
      <c r="N822" s="6">
        <v>134</v>
      </c>
      <c r="O822" s="1">
        <v>6074.1279999999997</v>
      </c>
      <c r="P822" s="1">
        <v>4913</v>
      </c>
      <c r="Q822" s="1">
        <v>975</v>
      </c>
      <c r="R822" s="38">
        <f t="shared" si="170"/>
        <v>184.06448484848485</v>
      </c>
      <c r="S822" s="39">
        <f t="shared" si="171"/>
        <v>1.5454545454545454</v>
      </c>
      <c r="T822" s="39">
        <f t="shared" si="172"/>
        <v>2.6274509803921569</v>
      </c>
      <c r="U822" s="38">
        <f t="shared" si="173"/>
        <v>1161.1279999999997</v>
      </c>
      <c r="V822" s="40">
        <f t="shared" si="174"/>
        <v>0.19115961994873992</v>
      </c>
      <c r="W822" s="38">
        <f t="shared" si="175"/>
        <v>186.1279999999997</v>
      </c>
      <c r="X822" s="40">
        <f t="shared" si="176"/>
        <v>3.0642752342393789E-2</v>
      </c>
      <c r="Y822" s="18">
        <f t="shared" si="177"/>
        <v>681</v>
      </c>
      <c r="Z822" s="18">
        <f t="shared" si="178"/>
        <v>671</v>
      </c>
      <c r="AA822" s="18">
        <f t="shared" si="179"/>
        <v>730</v>
      </c>
    </row>
    <row r="823" spans="1:27" x14ac:dyDescent="0.25">
      <c r="A823" s="18" t="str">
        <f t="shared" si="167"/>
        <v>Kim Pearson</v>
      </c>
      <c r="B823" s="18">
        <f t="shared" si="168"/>
        <v>30</v>
      </c>
      <c r="C823" s="18" t="str">
        <f t="shared" si="169"/>
        <v>2023Kim Pearson30</v>
      </c>
      <c r="D823" s="12">
        <v>2023</v>
      </c>
      <c r="E823" t="s">
        <v>421</v>
      </c>
      <c r="F823">
        <v>521200</v>
      </c>
      <c r="G823" t="s">
        <v>356</v>
      </c>
      <c r="H823" s="15">
        <v>4</v>
      </c>
      <c r="I823" s="15">
        <v>4</v>
      </c>
      <c r="J823" t="s">
        <v>9</v>
      </c>
      <c r="K823" t="s">
        <v>10</v>
      </c>
      <c r="L823" s="6">
        <v>48</v>
      </c>
      <c r="M823" s="6">
        <v>70</v>
      </c>
      <c r="N823" s="6">
        <v>132</v>
      </c>
      <c r="O823" s="1">
        <v>5939.0496000000003</v>
      </c>
      <c r="P823" s="1">
        <v>4896.75</v>
      </c>
      <c r="Q823" s="1">
        <v>1414</v>
      </c>
      <c r="R823" s="38">
        <f t="shared" si="170"/>
        <v>123.73020000000001</v>
      </c>
      <c r="S823" s="39">
        <f t="shared" si="171"/>
        <v>1.4583333333333333</v>
      </c>
      <c r="T823" s="39">
        <f t="shared" si="172"/>
        <v>1.8857142857142857</v>
      </c>
      <c r="U823" s="38">
        <f t="shared" si="173"/>
        <v>1042.2996000000003</v>
      </c>
      <c r="V823" s="40">
        <f t="shared" si="174"/>
        <v>0.17549939303419865</v>
      </c>
      <c r="W823" s="38">
        <f t="shared" si="175"/>
        <v>-371.70039999999972</v>
      </c>
      <c r="X823" s="40">
        <f t="shared" si="176"/>
        <v>-6.2585838650008871E-2</v>
      </c>
      <c r="Y823" s="18">
        <f t="shared" si="177"/>
        <v>689</v>
      </c>
      <c r="Z823" s="18">
        <f t="shared" si="178"/>
        <v>706</v>
      </c>
      <c r="AA823" s="18">
        <f t="shared" si="179"/>
        <v>918</v>
      </c>
    </row>
    <row r="824" spans="1:27" x14ac:dyDescent="0.25">
      <c r="A824" s="18" t="str">
        <f t="shared" si="167"/>
        <v>Kim Pearson</v>
      </c>
      <c r="B824" s="18">
        <f t="shared" si="168"/>
        <v>31</v>
      </c>
      <c r="C824" s="18" t="str">
        <f t="shared" si="169"/>
        <v>2023Kim Pearson31</v>
      </c>
      <c r="D824" s="12">
        <v>2023</v>
      </c>
      <c r="E824" t="s">
        <v>421</v>
      </c>
      <c r="F824">
        <v>758545</v>
      </c>
      <c r="G824" t="s">
        <v>207</v>
      </c>
      <c r="H824" s="15">
        <v>4</v>
      </c>
      <c r="I824" s="15">
        <v>4</v>
      </c>
      <c r="J824" t="s">
        <v>9</v>
      </c>
      <c r="K824" t="s">
        <v>10</v>
      </c>
      <c r="L824" s="6">
        <v>27</v>
      </c>
      <c r="M824" s="6">
        <v>49</v>
      </c>
      <c r="N824" s="6">
        <v>121</v>
      </c>
      <c r="O824" s="1">
        <v>5682.0888000000004</v>
      </c>
      <c r="P824" s="1">
        <v>4868.25</v>
      </c>
      <c r="Q824" s="1">
        <v>805</v>
      </c>
      <c r="R824" s="38">
        <f t="shared" si="170"/>
        <v>210.44773333333336</v>
      </c>
      <c r="S824" s="39">
        <f t="shared" si="171"/>
        <v>1.8148148148148149</v>
      </c>
      <c r="T824" s="39">
        <f t="shared" si="172"/>
        <v>2.4693877551020407</v>
      </c>
      <c r="U824" s="38">
        <f t="shared" si="173"/>
        <v>813.83880000000045</v>
      </c>
      <c r="V824" s="40">
        <f t="shared" si="174"/>
        <v>0.143228806983798</v>
      </c>
      <c r="W824" s="38">
        <f t="shared" si="175"/>
        <v>8.8388000000004467</v>
      </c>
      <c r="X824" s="40">
        <f t="shared" si="176"/>
        <v>1.555554710795869E-3</v>
      </c>
      <c r="Y824" s="18">
        <f t="shared" si="177"/>
        <v>699</v>
      </c>
      <c r="Z824" s="18">
        <f t="shared" si="178"/>
        <v>768</v>
      </c>
      <c r="AA824" s="18">
        <f t="shared" si="179"/>
        <v>802</v>
      </c>
    </row>
    <row r="825" spans="1:27" x14ac:dyDescent="0.25">
      <c r="A825" s="18" t="str">
        <f t="shared" si="167"/>
        <v>Kim Pearson</v>
      </c>
      <c r="B825" s="18">
        <f t="shared" si="168"/>
        <v>32</v>
      </c>
      <c r="C825" s="18" t="str">
        <f t="shared" si="169"/>
        <v>2023Kim Pearson32</v>
      </c>
      <c r="D825" s="12">
        <v>2023</v>
      </c>
      <c r="E825" t="s">
        <v>421</v>
      </c>
      <c r="F825">
        <v>143836</v>
      </c>
      <c r="G825" t="s">
        <v>87</v>
      </c>
      <c r="H825" s="15">
        <v>4</v>
      </c>
      <c r="I825" s="15">
        <v>2</v>
      </c>
      <c r="J825" t="s">
        <v>2</v>
      </c>
      <c r="K825" t="s">
        <v>10</v>
      </c>
      <c r="L825" s="6">
        <v>42</v>
      </c>
      <c r="M825" s="6">
        <v>60</v>
      </c>
      <c r="N825" s="6">
        <v>123</v>
      </c>
      <c r="O825" s="1">
        <v>5475.6</v>
      </c>
      <c r="P825" s="1">
        <v>4563</v>
      </c>
      <c r="Q825" s="1">
        <v>1236</v>
      </c>
      <c r="R825" s="38">
        <f t="shared" si="170"/>
        <v>130.37142857142857</v>
      </c>
      <c r="S825" s="39">
        <f t="shared" si="171"/>
        <v>1.4285714285714286</v>
      </c>
      <c r="T825" s="39">
        <f t="shared" si="172"/>
        <v>2.0499999999999998</v>
      </c>
      <c r="U825" s="38">
        <f t="shared" si="173"/>
        <v>912.60000000000036</v>
      </c>
      <c r="V825" s="40">
        <f t="shared" si="174"/>
        <v>0.16666666666666671</v>
      </c>
      <c r="W825" s="38">
        <f t="shared" si="175"/>
        <v>-323.39999999999964</v>
      </c>
      <c r="X825" s="40">
        <f t="shared" si="176"/>
        <v>-5.9062020600482067E-2</v>
      </c>
      <c r="Y825" s="18">
        <f t="shared" si="177"/>
        <v>707</v>
      </c>
      <c r="Z825" s="18">
        <f t="shared" si="178"/>
        <v>739</v>
      </c>
      <c r="AA825" s="18">
        <f t="shared" si="179"/>
        <v>911</v>
      </c>
    </row>
    <row r="826" spans="1:27" x14ac:dyDescent="0.25">
      <c r="A826" s="18" t="str">
        <f t="shared" si="167"/>
        <v>Kim Pearson</v>
      </c>
      <c r="B826" s="18">
        <f t="shared" si="168"/>
        <v>33</v>
      </c>
      <c r="C826" s="18" t="str">
        <f t="shared" si="169"/>
        <v>2023Kim Pearson33</v>
      </c>
      <c r="D826" s="12">
        <v>2023</v>
      </c>
      <c r="E826" t="s">
        <v>421</v>
      </c>
      <c r="F826">
        <v>427110</v>
      </c>
      <c r="G826" t="s">
        <v>353</v>
      </c>
      <c r="H826" s="15">
        <v>4</v>
      </c>
      <c r="I826" s="15">
        <v>4</v>
      </c>
      <c r="J826" t="s">
        <v>9</v>
      </c>
      <c r="K826" t="s">
        <v>10</v>
      </c>
      <c r="L826" s="6">
        <v>28</v>
      </c>
      <c r="M826" s="6">
        <v>55</v>
      </c>
      <c r="N826" s="6">
        <v>128</v>
      </c>
      <c r="O826" s="1">
        <v>5189.5583999999999</v>
      </c>
      <c r="P826" s="1">
        <v>4567</v>
      </c>
      <c r="Q826" s="1">
        <v>839</v>
      </c>
      <c r="R826" s="38">
        <f t="shared" si="170"/>
        <v>185.34137142857142</v>
      </c>
      <c r="S826" s="39">
        <f t="shared" si="171"/>
        <v>1.9642857142857142</v>
      </c>
      <c r="T826" s="39">
        <f t="shared" si="172"/>
        <v>2.3272727272727272</v>
      </c>
      <c r="U826" s="38">
        <f t="shared" si="173"/>
        <v>622.55839999999989</v>
      </c>
      <c r="V826" s="40">
        <f t="shared" si="174"/>
        <v>0.11996365625252428</v>
      </c>
      <c r="W826" s="38">
        <f t="shared" si="175"/>
        <v>-216.44160000000011</v>
      </c>
      <c r="X826" s="40">
        <f t="shared" si="176"/>
        <v>-4.1707132537519974E-2</v>
      </c>
      <c r="Y826" s="18">
        <f t="shared" si="177"/>
        <v>722</v>
      </c>
      <c r="Z826" s="18">
        <f t="shared" si="178"/>
        <v>819</v>
      </c>
      <c r="AA826" s="18">
        <f t="shared" si="179"/>
        <v>896</v>
      </c>
    </row>
    <row r="827" spans="1:27" x14ac:dyDescent="0.25">
      <c r="A827" s="18" t="str">
        <f t="shared" si="167"/>
        <v>Kim Pearson</v>
      </c>
      <c r="B827" s="18">
        <f t="shared" si="168"/>
        <v>34</v>
      </c>
      <c r="C827" s="18" t="str">
        <f t="shared" si="169"/>
        <v>2023Kim Pearson34</v>
      </c>
      <c r="D827" s="12">
        <v>2023</v>
      </c>
      <c r="E827" t="s">
        <v>421</v>
      </c>
      <c r="F827">
        <v>315225</v>
      </c>
      <c r="G827" t="s">
        <v>306</v>
      </c>
      <c r="H827" s="15">
        <v>4</v>
      </c>
      <c r="I827" s="15">
        <v>4</v>
      </c>
      <c r="J827" t="s">
        <v>9</v>
      </c>
      <c r="K827" t="s">
        <v>10</v>
      </c>
      <c r="L827" s="6">
        <v>19</v>
      </c>
      <c r="M827" s="6">
        <v>45</v>
      </c>
      <c r="N827" s="6">
        <v>108</v>
      </c>
      <c r="O827" s="1">
        <v>4972.0439999999999</v>
      </c>
      <c r="P827" s="1">
        <v>4404.25</v>
      </c>
      <c r="Q827" s="1">
        <v>576</v>
      </c>
      <c r="R827" s="38">
        <f t="shared" si="170"/>
        <v>261.68652631578948</v>
      </c>
      <c r="S827" s="39">
        <f t="shared" si="171"/>
        <v>2.3684210526315788</v>
      </c>
      <c r="T827" s="39">
        <f t="shared" si="172"/>
        <v>2.4</v>
      </c>
      <c r="U827" s="38">
        <f t="shared" si="173"/>
        <v>567.79399999999987</v>
      </c>
      <c r="V827" s="40">
        <f t="shared" si="174"/>
        <v>0.11419729994344376</v>
      </c>
      <c r="W827" s="38">
        <f t="shared" si="175"/>
        <v>-8.206000000000131</v>
      </c>
      <c r="X827" s="40">
        <f t="shared" si="176"/>
        <v>-1.6504278723197404E-3</v>
      </c>
      <c r="Y827" s="18">
        <f t="shared" si="177"/>
        <v>733</v>
      </c>
      <c r="Z827" s="18">
        <f t="shared" si="178"/>
        <v>833</v>
      </c>
      <c r="AA827" s="18">
        <f t="shared" si="179"/>
        <v>812</v>
      </c>
    </row>
    <row r="828" spans="1:27" x14ac:dyDescent="0.25">
      <c r="A828" s="18" t="str">
        <f t="shared" si="167"/>
        <v>Kim Pearson</v>
      </c>
      <c r="B828" s="18">
        <f t="shared" si="168"/>
        <v>35</v>
      </c>
      <c r="C828" s="18" t="str">
        <f t="shared" si="169"/>
        <v>2023Kim Pearson35</v>
      </c>
      <c r="D828" s="12">
        <v>2023</v>
      </c>
      <c r="E828" t="s">
        <v>421</v>
      </c>
      <c r="F828">
        <v>316008</v>
      </c>
      <c r="G828" t="s">
        <v>104</v>
      </c>
      <c r="H828" s="15">
        <v>4</v>
      </c>
      <c r="I828" s="15">
        <v>1</v>
      </c>
      <c r="J828" t="s">
        <v>2</v>
      </c>
      <c r="K828" t="s">
        <v>10</v>
      </c>
      <c r="L828" s="6">
        <v>22</v>
      </c>
      <c r="M828" s="6">
        <v>51</v>
      </c>
      <c r="N828" s="6">
        <v>114</v>
      </c>
      <c r="O828" s="1">
        <v>4145.3249999999998</v>
      </c>
      <c r="P828" s="1">
        <v>3636.25</v>
      </c>
      <c r="Q828" s="1">
        <v>666.5</v>
      </c>
      <c r="R828" s="38">
        <f t="shared" si="170"/>
        <v>188.42386363636362</v>
      </c>
      <c r="S828" s="39">
        <f t="shared" si="171"/>
        <v>2.3181818181818183</v>
      </c>
      <c r="T828" s="39">
        <f t="shared" si="172"/>
        <v>2.2352941176470589</v>
      </c>
      <c r="U828" s="38">
        <f t="shared" si="173"/>
        <v>509.07499999999982</v>
      </c>
      <c r="V828" s="40">
        <f t="shared" si="174"/>
        <v>0.12280701754385961</v>
      </c>
      <c r="W828" s="38">
        <f t="shared" si="175"/>
        <v>-157.42500000000018</v>
      </c>
      <c r="X828" s="40">
        <f t="shared" si="176"/>
        <v>-3.797651571348451E-2</v>
      </c>
      <c r="Y828" s="18">
        <f t="shared" si="177"/>
        <v>766</v>
      </c>
      <c r="Z828" s="18">
        <f t="shared" si="178"/>
        <v>851</v>
      </c>
      <c r="AA828" s="18">
        <f t="shared" si="179"/>
        <v>886</v>
      </c>
    </row>
    <row r="829" spans="1:27" x14ac:dyDescent="0.25">
      <c r="A829" s="18" t="str">
        <f t="shared" si="167"/>
        <v>Kim Pearson</v>
      </c>
      <c r="B829" s="18">
        <f t="shared" si="168"/>
        <v>36</v>
      </c>
      <c r="C829" s="18" t="str">
        <f t="shared" si="169"/>
        <v>2023Kim Pearson36</v>
      </c>
      <c r="D829" s="12">
        <v>2023</v>
      </c>
      <c r="E829" t="s">
        <v>421</v>
      </c>
      <c r="F829">
        <v>444980</v>
      </c>
      <c r="G829" t="s">
        <v>313</v>
      </c>
      <c r="H829" s="15">
        <v>4</v>
      </c>
      <c r="I829" s="15">
        <v>4</v>
      </c>
      <c r="J829" t="s">
        <v>9</v>
      </c>
      <c r="K829" t="s">
        <v>10</v>
      </c>
      <c r="L829" s="6">
        <v>30</v>
      </c>
      <c r="M829" s="6">
        <v>30</v>
      </c>
      <c r="N829" s="6">
        <v>75</v>
      </c>
      <c r="O829" s="1">
        <v>3529.5749999999998</v>
      </c>
      <c r="P829" s="1">
        <v>3040.25</v>
      </c>
      <c r="Q829" s="1">
        <v>870</v>
      </c>
      <c r="R829" s="38">
        <f t="shared" si="170"/>
        <v>117.65249999999999</v>
      </c>
      <c r="S829" s="39">
        <f t="shared" si="171"/>
        <v>1</v>
      </c>
      <c r="T829" s="39">
        <f t="shared" si="172"/>
        <v>2.5</v>
      </c>
      <c r="U829" s="38">
        <f t="shared" si="173"/>
        <v>489.32499999999982</v>
      </c>
      <c r="V829" s="40">
        <f t="shared" si="174"/>
        <v>0.13863567143352948</v>
      </c>
      <c r="W829" s="38">
        <f t="shared" si="175"/>
        <v>-380.67500000000018</v>
      </c>
      <c r="X829" s="40">
        <f t="shared" si="176"/>
        <v>-0.10785292846872505</v>
      </c>
      <c r="Y829" s="18">
        <f t="shared" si="177"/>
        <v>800</v>
      </c>
      <c r="Z829" s="18">
        <f t="shared" si="178"/>
        <v>857</v>
      </c>
      <c r="AA829" s="18">
        <f t="shared" si="179"/>
        <v>919</v>
      </c>
    </row>
    <row r="830" spans="1:27" x14ac:dyDescent="0.25">
      <c r="A830" s="18" t="str">
        <f t="shared" si="167"/>
        <v>Kim Pearson</v>
      </c>
      <c r="B830" s="18">
        <f t="shared" si="168"/>
        <v>37</v>
      </c>
      <c r="C830" s="18" t="str">
        <f t="shared" si="169"/>
        <v>2023Kim Pearson37</v>
      </c>
      <c r="D830" s="12">
        <v>2023</v>
      </c>
      <c r="E830" t="s">
        <v>421</v>
      </c>
      <c r="F830">
        <v>129543</v>
      </c>
      <c r="G830" t="s">
        <v>19</v>
      </c>
      <c r="H830" s="15">
        <v>4</v>
      </c>
      <c r="I830" s="15">
        <v>4</v>
      </c>
      <c r="J830" t="s">
        <v>9</v>
      </c>
      <c r="K830" t="s">
        <v>10</v>
      </c>
      <c r="L830" s="6">
        <v>12</v>
      </c>
      <c r="M830" s="6">
        <v>18</v>
      </c>
      <c r="N830" s="6">
        <v>75</v>
      </c>
      <c r="O830" s="1">
        <v>3391.4</v>
      </c>
      <c r="P830" s="1">
        <v>2640</v>
      </c>
      <c r="Q830" s="1">
        <v>354</v>
      </c>
      <c r="R830" s="38">
        <f t="shared" si="170"/>
        <v>282.61666666666667</v>
      </c>
      <c r="S830" s="39">
        <f t="shared" si="171"/>
        <v>1.5</v>
      </c>
      <c r="T830" s="39">
        <f t="shared" si="172"/>
        <v>4.166666666666667</v>
      </c>
      <c r="U830" s="38">
        <f t="shared" si="173"/>
        <v>751.40000000000009</v>
      </c>
      <c r="V830" s="40">
        <f t="shared" si="174"/>
        <v>0.22156041752668518</v>
      </c>
      <c r="W830" s="38">
        <f t="shared" si="175"/>
        <v>397.40000000000009</v>
      </c>
      <c r="X830" s="40">
        <f t="shared" si="176"/>
        <v>0.11717874624049068</v>
      </c>
      <c r="Y830" s="18">
        <f t="shared" si="177"/>
        <v>810</v>
      </c>
      <c r="Z830" s="18">
        <f t="shared" si="178"/>
        <v>785</v>
      </c>
      <c r="AA830" s="18">
        <f t="shared" si="179"/>
        <v>654</v>
      </c>
    </row>
    <row r="831" spans="1:27" x14ac:dyDescent="0.25">
      <c r="A831" s="18" t="str">
        <f t="shared" si="167"/>
        <v>Kim Pearson</v>
      </c>
      <c r="B831" s="18">
        <f t="shared" si="168"/>
        <v>38</v>
      </c>
      <c r="C831" s="18" t="str">
        <f t="shared" si="169"/>
        <v>2023Kim Pearson38</v>
      </c>
      <c r="D831" s="12">
        <v>2023</v>
      </c>
      <c r="E831" t="s">
        <v>421</v>
      </c>
      <c r="F831">
        <v>398755</v>
      </c>
      <c r="G831" t="s">
        <v>100</v>
      </c>
      <c r="H831" s="15">
        <v>4</v>
      </c>
      <c r="I831" s="15">
        <v>4</v>
      </c>
      <c r="J831" t="s">
        <v>9</v>
      </c>
      <c r="K831" t="s">
        <v>10</v>
      </c>
      <c r="L831" s="6">
        <v>11</v>
      </c>
      <c r="M831" s="6">
        <v>20</v>
      </c>
      <c r="N831" s="6">
        <v>53</v>
      </c>
      <c r="O831" s="1">
        <v>3160.4184</v>
      </c>
      <c r="P831" s="1">
        <v>2859</v>
      </c>
      <c r="Q831" s="1">
        <v>328</v>
      </c>
      <c r="R831" s="38">
        <f t="shared" si="170"/>
        <v>287.31076363636362</v>
      </c>
      <c r="S831" s="39">
        <f t="shared" si="171"/>
        <v>1.8181818181818181</v>
      </c>
      <c r="T831" s="39">
        <f t="shared" si="172"/>
        <v>2.65</v>
      </c>
      <c r="U831" s="38">
        <f t="shared" si="173"/>
        <v>301.41840000000002</v>
      </c>
      <c r="V831" s="40">
        <f t="shared" si="174"/>
        <v>9.5372941759863189E-2</v>
      </c>
      <c r="W831" s="38">
        <f t="shared" si="175"/>
        <v>-26.58159999999998</v>
      </c>
      <c r="X831" s="40">
        <f t="shared" si="176"/>
        <v>-8.4107851036432334E-3</v>
      </c>
      <c r="Y831" s="18">
        <f t="shared" si="177"/>
        <v>827</v>
      </c>
      <c r="Z831" s="18">
        <f t="shared" si="178"/>
        <v>905</v>
      </c>
      <c r="AA831" s="18">
        <f t="shared" si="179"/>
        <v>819</v>
      </c>
    </row>
    <row r="832" spans="1:27" x14ac:dyDescent="0.25">
      <c r="A832" s="18" t="str">
        <f t="shared" si="167"/>
        <v>Kim Pearson</v>
      </c>
      <c r="B832" s="18">
        <f t="shared" si="168"/>
        <v>39</v>
      </c>
      <c r="C832" s="18" t="str">
        <f t="shared" si="169"/>
        <v>2023Kim Pearson39</v>
      </c>
      <c r="D832" s="12">
        <v>2023</v>
      </c>
      <c r="E832" t="s">
        <v>421</v>
      </c>
      <c r="F832">
        <v>478552</v>
      </c>
      <c r="G832" t="s">
        <v>379</v>
      </c>
      <c r="H832" s="15">
        <v>4</v>
      </c>
      <c r="I832" s="15">
        <v>4</v>
      </c>
      <c r="J832" t="s">
        <v>9</v>
      </c>
      <c r="K832" t="s">
        <v>10</v>
      </c>
      <c r="L832" s="6">
        <v>15</v>
      </c>
      <c r="M832" s="6">
        <v>33</v>
      </c>
      <c r="N832" s="6">
        <v>60</v>
      </c>
      <c r="O832" s="1">
        <v>2798.9279999999999</v>
      </c>
      <c r="P832" s="1">
        <v>2624.25</v>
      </c>
      <c r="Q832" s="1">
        <v>453</v>
      </c>
      <c r="R832" s="38">
        <f t="shared" si="170"/>
        <v>186.59520000000001</v>
      </c>
      <c r="S832" s="39">
        <f t="shared" si="171"/>
        <v>2.2000000000000002</v>
      </c>
      <c r="T832" s="39">
        <f t="shared" si="172"/>
        <v>1.8181818181818181</v>
      </c>
      <c r="U832" s="38">
        <f t="shared" si="173"/>
        <v>174.67799999999988</v>
      </c>
      <c r="V832" s="40">
        <f t="shared" si="174"/>
        <v>6.2408893690727267E-2</v>
      </c>
      <c r="W832" s="38">
        <f t="shared" si="175"/>
        <v>-278.32200000000012</v>
      </c>
      <c r="X832" s="40">
        <f t="shared" si="176"/>
        <v>-9.9438785134880261E-2</v>
      </c>
      <c r="Y832" s="18">
        <f t="shared" si="177"/>
        <v>841</v>
      </c>
      <c r="Z832" s="18">
        <f t="shared" si="178"/>
        <v>934</v>
      </c>
      <c r="AA832" s="18">
        <f t="shared" si="179"/>
        <v>904</v>
      </c>
    </row>
    <row r="833" spans="1:27" x14ac:dyDescent="0.25">
      <c r="A833" s="18" t="str">
        <f t="shared" si="167"/>
        <v>Kim Pearson</v>
      </c>
      <c r="B833" s="18">
        <f t="shared" si="168"/>
        <v>40</v>
      </c>
      <c r="C833" s="18" t="str">
        <f t="shared" si="169"/>
        <v>2023Kim Pearson40</v>
      </c>
      <c r="D833" s="12">
        <v>2023</v>
      </c>
      <c r="E833" t="s">
        <v>421</v>
      </c>
      <c r="F833">
        <v>466846</v>
      </c>
      <c r="G833" t="s">
        <v>122</v>
      </c>
      <c r="H833" s="15">
        <v>4</v>
      </c>
      <c r="I833" s="15">
        <v>4</v>
      </c>
      <c r="J833" t="s">
        <v>9</v>
      </c>
      <c r="K833" t="s">
        <v>10</v>
      </c>
      <c r="L833" s="6">
        <v>12</v>
      </c>
      <c r="M833" s="6">
        <v>19</v>
      </c>
      <c r="N833" s="6">
        <v>55</v>
      </c>
      <c r="O833" s="1">
        <v>2513.373</v>
      </c>
      <c r="P833" s="1">
        <v>1953.5</v>
      </c>
      <c r="Q833" s="1">
        <v>355</v>
      </c>
      <c r="R833" s="38">
        <f t="shared" si="170"/>
        <v>209.44775000000001</v>
      </c>
      <c r="S833" s="39">
        <f t="shared" si="171"/>
        <v>1.5833333333333333</v>
      </c>
      <c r="T833" s="39">
        <f t="shared" si="172"/>
        <v>2.8947368421052633</v>
      </c>
      <c r="U833" s="38">
        <f t="shared" si="173"/>
        <v>559.87300000000005</v>
      </c>
      <c r="V833" s="40">
        <f t="shared" si="174"/>
        <v>0.22275762491281637</v>
      </c>
      <c r="W833" s="38">
        <f t="shared" si="175"/>
        <v>204.87300000000005</v>
      </c>
      <c r="X833" s="40">
        <f t="shared" si="176"/>
        <v>8.1513169752360684E-2</v>
      </c>
      <c r="Y833" s="18">
        <f t="shared" si="177"/>
        <v>854</v>
      </c>
      <c r="Z833" s="18">
        <f t="shared" si="178"/>
        <v>840</v>
      </c>
      <c r="AA833" s="18">
        <f t="shared" si="179"/>
        <v>721</v>
      </c>
    </row>
    <row r="834" spans="1:27" x14ac:dyDescent="0.25">
      <c r="A834" s="18" t="str">
        <f t="shared" si="167"/>
        <v>Kim Pearson</v>
      </c>
      <c r="B834" s="18">
        <f t="shared" si="168"/>
        <v>41</v>
      </c>
      <c r="C834" s="18" t="str">
        <f t="shared" si="169"/>
        <v>2023Kim Pearson41</v>
      </c>
      <c r="D834" s="12">
        <v>2023</v>
      </c>
      <c r="E834" t="s">
        <v>421</v>
      </c>
      <c r="F834">
        <v>623397</v>
      </c>
      <c r="G834" t="s">
        <v>160</v>
      </c>
      <c r="H834" s="15">
        <v>4</v>
      </c>
      <c r="I834" s="15">
        <v>5</v>
      </c>
      <c r="J834" t="s">
        <v>2</v>
      </c>
      <c r="K834" t="s">
        <v>10</v>
      </c>
      <c r="L834" s="6">
        <v>10</v>
      </c>
      <c r="M834" s="6">
        <v>18</v>
      </c>
      <c r="N834" s="6">
        <v>63</v>
      </c>
      <c r="O834" s="1">
        <v>2002.8905</v>
      </c>
      <c r="P834" s="1">
        <v>1756.5</v>
      </c>
      <c r="Q834" s="1">
        <v>298</v>
      </c>
      <c r="R834" s="38">
        <f t="shared" si="170"/>
        <v>200.28905</v>
      </c>
      <c r="S834" s="39">
        <f t="shared" si="171"/>
        <v>1.8</v>
      </c>
      <c r="T834" s="39">
        <f t="shared" si="172"/>
        <v>3.5</v>
      </c>
      <c r="U834" s="38">
        <f t="shared" si="173"/>
        <v>246.39049999999997</v>
      </c>
      <c r="V834" s="40">
        <f t="shared" si="174"/>
        <v>0.12301745901735515</v>
      </c>
      <c r="W834" s="38">
        <f t="shared" si="175"/>
        <v>-51.609500000000025</v>
      </c>
      <c r="X834" s="40">
        <f t="shared" si="176"/>
        <v>-2.5767509506885188E-2</v>
      </c>
      <c r="Y834" s="18">
        <f t="shared" si="177"/>
        <v>888</v>
      </c>
      <c r="Z834" s="18">
        <f t="shared" si="178"/>
        <v>917</v>
      </c>
      <c r="AA834" s="18">
        <f t="shared" si="179"/>
        <v>835</v>
      </c>
    </row>
    <row r="835" spans="1:27" x14ac:dyDescent="0.25">
      <c r="A835" s="18" t="str">
        <f t="shared" ref="A835:A898" si="180">E835</f>
        <v>Kim Pearson</v>
      </c>
      <c r="B835" s="18">
        <f t="shared" ref="B835:B898" si="181">IF(A834&lt;&gt;A835,1,B834+1)</f>
        <v>42</v>
      </c>
      <c r="C835" s="18" t="str">
        <f t="shared" ref="C835:C898" si="182">D835&amp;A835&amp;B835</f>
        <v>2023Kim Pearson42</v>
      </c>
      <c r="D835" s="12">
        <v>2023</v>
      </c>
      <c r="E835" t="s">
        <v>421</v>
      </c>
      <c r="F835">
        <v>762662</v>
      </c>
      <c r="G835" t="s">
        <v>326</v>
      </c>
      <c r="H835" s="15">
        <v>4</v>
      </c>
      <c r="I835" s="15">
        <v>4</v>
      </c>
      <c r="J835" t="s">
        <v>9</v>
      </c>
      <c r="K835" t="s">
        <v>10</v>
      </c>
      <c r="L835" s="6">
        <v>4</v>
      </c>
      <c r="M835" s="6">
        <v>19</v>
      </c>
      <c r="N835" s="6">
        <v>28</v>
      </c>
      <c r="O835" s="1">
        <v>1912.576</v>
      </c>
      <c r="P835" s="1">
        <v>1521</v>
      </c>
      <c r="Q835" s="1">
        <v>130.5</v>
      </c>
      <c r="R835" s="38">
        <f t="shared" si="170"/>
        <v>478.14400000000001</v>
      </c>
      <c r="S835" s="39">
        <f t="shared" si="171"/>
        <v>4.75</v>
      </c>
      <c r="T835" s="39">
        <f t="shared" si="172"/>
        <v>1.4736842105263157</v>
      </c>
      <c r="U835" s="38">
        <f t="shared" si="173"/>
        <v>391.57600000000002</v>
      </c>
      <c r="V835" s="40">
        <f t="shared" si="174"/>
        <v>0.20473748494177488</v>
      </c>
      <c r="W835" s="38">
        <f t="shared" si="175"/>
        <v>261.07600000000002</v>
      </c>
      <c r="X835" s="40">
        <f t="shared" si="176"/>
        <v>0.13650490228885023</v>
      </c>
      <c r="Y835" s="18">
        <f t="shared" si="177"/>
        <v>897</v>
      </c>
      <c r="Z835" s="18">
        <f t="shared" si="178"/>
        <v>878</v>
      </c>
      <c r="AA835" s="18">
        <f t="shared" si="179"/>
        <v>701</v>
      </c>
    </row>
    <row r="836" spans="1:27" x14ac:dyDescent="0.25">
      <c r="A836" s="18" t="str">
        <f t="shared" si="180"/>
        <v>Kim Pearson</v>
      </c>
      <c r="B836" s="18">
        <f t="shared" si="181"/>
        <v>43</v>
      </c>
      <c r="C836" s="18" t="str">
        <f t="shared" si="182"/>
        <v>2023Kim Pearson43</v>
      </c>
      <c r="D836" s="12">
        <v>2023</v>
      </c>
      <c r="E836" t="s">
        <v>421</v>
      </c>
      <c r="F836">
        <v>249077</v>
      </c>
      <c r="G836" t="s">
        <v>277</v>
      </c>
      <c r="H836" s="15">
        <v>4</v>
      </c>
      <c r="I836" s="15">
        <v>4</v>
      </c>
      <c r="J836" t="s">
        <v>2</v>
      </c>
      <c r="K836" t="s">
        <v>10</v>
      </c>
      <c r="L836" s="6">
        <v>6</v>
      </c>
      <c r="M836" s="6">
        <v>18</v>
      </c>
      <c r="N836" s="6">
        <v>45</v>
      </c>
      <c r="O836" s="1">
        <v>1902.375</v>
      </c>
      <c r="P836" s="1">
        <v>1668.75</v>
      </c>
      <c r="Q836" s="1">
        <v>185.5</v>
      </c>
      <c r="R836" s="38">
        <f t="shared" si="170"/>
        <v>317.0625</v>
      </c>
      <c r="S836" s="39">
        <f t="shared" si="171"/>
        <v>3</v>
      </c>
      <c r="T836" s="39">
        <f t="shared" si="172"/>
        <v>2.5</v>
      </c>
      <c r="U836" s="38">
        <f t="shared" si="173"/>
        <v>233.625</v>
      </c>
      <c r="V836" s="40">
        <f t="shared" si="174"/>
        <v>0.12280701754385964</v>
      </c>
      <c r="W836" s="38">
        <f t="shared" si="175"/>
        <v>48.125</v>
      </c>
      <c r="X836" s="40">
        <f t="shared" si="176"/>
        <v>2.5297325711281949E-2</v>
      </c>
      <c r="Y836" s="18">
        <f t="shared" si="177"/>
        <v>898</v>
      </c>
      <c r="Z836" s="18">
        <f t="shared" si="178"/>
        <v>920</v>
      </c>
      <c r="AA836" s="18">
        <f t="shared" si="179"/>
        <v>790</v>
      </c>
    </row>
    <row r="837" spans="1:27" x14ac:dyDescent="0.25">
      <c r="A837" s="18" t="str">
        <f t="shared" si="180"/>
        <v>Kim Pearson</v>
      </c>
      <c r="B837" s="18">
        <f t="shared" si="181"/>
        <v>44</v>
      </c>
      <c r="C837" s="18" t="str">
        <f t="shared" si="182"/>
        <v>2023Kim Pearson44</v>
      </c>
      <c r="D837" s="12">
        <v>2023</v>
      </c>
      <c r="E837" t="s">
        <v>421</v>
      </c>
      <c r="F837">
        <v>310640</v>
      </c>
      <c r="G837" t="s">
        <v>77</v>
      </c>
      <c r="H837" s="15">
        <v>4</v>
      </c>
      <c r="I837" s="15">
        <v>4</v>
      </c>
      <c r="J837" t="s">
        <v>9</v>
      </c>
      <c r="K837" t="s">
        <v>10</v>
      </c>
      <c r="L837" s="6">
        <v>20</v>
      </c>
      <c r="M837" s="6">
        <v>20</v>
      </c>
      <c r="N837" s="6">
        <v>30</v>
      </c>
      <c r="O837" s="1">
        <v>1423.76</v>
      </c>
      <c r="P837" s="1">
        <v>1069.5</v>
      </c>
      <c r="Q837" s="1">
        <v>580</v>
      </c>
      <c r="R837" s="38">
        <f t="shared" si="170"/>
        <v>71.188000000000002</v>
      </c>
      <c r="S837" s="39">
        <f t="shared" si="171"/>
        <v>1</v>
      </c>
      <c r="T837" s="39">
        <f t="shared" si="172"/>
        <v>1.5</v>
      </c>
      <c r="U837" s="38">
        <f t="shared" si="173"/>
        <v>354.26</v>
      </c>
      <c r="V837" s="40">
        <f t="shared" si="174"/>
        <v>0.24882002584705287</v>
      </c>
      <c r="W837" s="38">
        <f t="shared" si="175"/>
        <v>-225.74</v>
      </c>
      <c r="X837" s="40">
        <f t="shared" si="176"/>
        <v>-0.15855200314659776</v>
      </c>
      <c r="Y837" s="18">
        <f t="shared" si="177"/>
        <v>929</v>
      </c>
      <c r="Z837" s="18">
        <f t="shared" si="178"/>
        <v>890</v>
      </c>
      <c r="AA837" s="18">
        <f t="shared" si="179"/>
        <v>897</v>
      </c>
    </row>
    <row r="838" spans="1:27" x14ac:dyDescent="0.25">
      <c r="A838" s="18" t="str">
        <f t="shared" si="180"/>
        <v>Kim Pearson</v>
      </c>
      <c r="B838" s="18">
        <f t="shared" si="181"/>
        <v>45</v>
      </c>
      <c r="C838" s="18" t="str">
        <f t="shared" si="182"/>
        <v>2023Kim Pearson45</v>
      </c>
      <c r="D838" s="12">
        <v>2023</v>
      </c>
      <c r="E838" t="s">
        <v>421</v>
      </c>
      <c r="F838">
        <v>736536</v>
      </c>
      <c r="G838" t="s">
        <v>198</v>
      </c>
      <c r="H838" s="15">
        <v>4</v>
      </c>
      <c r="I838" s="15">
        <v>4</v>
      </c>
      <c r="J838" t="s">
        <v>9</v>
      </c>
      <c r="K838" t="s">
        <v>10</v>
      </c>
      <c r="L838" s="6">
        <v>5</v>
      </c>
      <c r="M838" s="6">
        <v>13</v>
      </c>
      <c r="N838" s="6">
        <v>34</v>
      </c>
      <c r="O838" s="1">
        <v>1343</v>
      </c>
      <c r="P838" s="1">
        <v>1343</v>
      </c>
      <c r="Q838" s="1">
        <v>153</v>
      </c>
      <c r="R838" s="38">
        <f t="shared" si="170"/>
        <v>268.60000000000002</v>
      </c>
      <c r="S838" s="39">
        <f t="shared" si="171"/>
        <v>2.6</v>
      </c>
      <c r="T838" s="39">
        <f t="shared" si="172"/>
        <v>2.6153846153846154</v>
      </c>
      <c r="U838" s="38">
        <f t="shared" si="173"/>
        <v>0</v>
      </c>
      <c r="V838" s="40">
        <f t="shared" si="174"/>
        <v>0</v>
      </c>
      <c r="W838" s="38">
        <f t="shared" si="175"/>
        <v>-153</v>
      </c>
      <c r="X838" s="40">
        <f t="shared" si="176"/>
        <v>-0.11392405063291139</v>
      </c>
      <c r="Y838" s="18">
        <f t="shared" si="177"/>
        <v>934</v>
      </c>
      <c r="Z838" s="18">
        <f t="shared" si="178"/>
        <v>972</v>
      </c>
      <c r="AA838" s="18">
        <f t="shared" si="179"/>
        <v>883</v>
      </c>
    </row>
    <row r="839" spans="1:27" x14ac:dyDescent="0.25">
      <c r="A839" s="18" t="str">
        <f t="shared" si="180"/>
        <v>Kim Pearson</v>
      </c>
      <c r="B839" s="18">
        <f t="shared" si="181"/>
        <v>46</v>
      </c>
      <c r="C839" s="18" t="str">
        <f t="shared" si="182"/>
        <v>2023Kim Pearson46</v>
      </c>
      <c r="D839" s="12">
        <v>2023</v>
      </c>
      <c r="E839" t="s">
        <v>421</v>
      </c>
      <c r="F839">
        <v>235115</v>
      </c>
      <c r="G839" t="s">
        <v>62</v>
      </c>
      <c r="H839" s="15">
        <v>4</v>
      </c>
      <c r="I839" s="15">
        <v>4</v>
      </c>
      <c r="J839" t="s">
        <v>9</v>
      </c>
      <c r="K839" t="s">
        <v>10</v>
      </c>
      <c r="L839" s="6">
        <v>6</v>
      </c>
      <c r="M839" s="6">
        <v>8</v>
      </c>
      <c r="N839" s="6">
        <v>26</v>
      </c>
      <c r="O839" s="1">
        <v>1303.7919999999999</v>
      </c>
      <c r="P839" s="1">
        <v>1192.5</v>
      </c>
      <c r="Q839" s="1">
        <v>176</v>
      </c>
      <c r="R839" s="38">
        <f t="shared" si="170"/>
        <v>217.29866666666666</v>
      </c>
      <c r="S839" s="39">
        <f t="shared" si="171"/>
        <v>1.3333333333333333</v>
      </c>
      <c r="T839" s="39">
        <f t="shared" si="172"/>
        <v>3.25</v>
      </c>
      <c r="U839" s="38">
        <f t="shared" si="173"/>
        <v>111.29199999999992</v>
      </c>
      <c r="V839" s="40">
        <f t="shared" si="174"/>
        <v>8.5360241510915799E-2</v>
      </c>
      <c r="W839" s="38">
        <f t="shared" si="175"/>
        <v>-64.708000000000084</v>
      </c>
      <c r="X839" s="40">
        <f t="shared" si="176"/>
        <v>-4.9630615926466864E-2</v>
      </c>
      <c r="Y839" s="18">
        <f t="shared" si="177"/>
        <v>936</v>
      </c>
      <c r="Z839" s="18">
        <f t="shared" si="178"/>
        <v>949</v>
      </c>
      <c r="AA839" s="18">
        <f t="shared" si="179"/>
        <v>845</v>
      </c>
    </row>
    <row r="840" spans="1:27" x14ac:dyDescent="0.25">
      <c r="A840" s="18" t="str">
        <f t="shared" si="180"/>
        <v>Kim Pearson</v>
      </c>
      <c r="B840" s="18">
        <f t="shared" si="181"/>
        <v>47</v>
      </c>
      <c r="C840" s="18" t="str">
        <f t="shared" si="182"/>
        <v>2023Kim Pearson47</v>
      </c>
      <c r="D840" s="12">
        <v>2023</v>
      </c>
      <c r="E840" t="s">
        <v>421</v>
      </c>
      <c r="F840">
        <v>196519</v>
      </c>
      <c r="G840" t="s">
        <v>278</v>
      </c>
      <c r="H840" s="15">
        <v>4</v>
      </c>
      <c r="I840" s="15">
        <v>1</v>
      </c>
      <c r="J840" t="s">
        <v>2</v>
      </c>
      <c r="K840" t="s">
        <v>10</v>
      </c>
      <c r="L840" s="6">
        <v>7</v>
      </c>
      <c r="M840" s="6">
        <v>7</v>
      </c>
      <c r="N840" s="6">
        <v>20</v>
      </c>
      <c r="O840" s="1">
        <v>868.84</v>
      </c>
      <c r="P840" s="1">
        <v>749</v>
      </c>
      <c r="Q840" s="1">
        <v>203</v>
      </c>
      <c r="R840" s="38">
        <f t="shared" si="170"/>
        <v>124.12</v>
      </c>
      <c r="S840" s="39">
        <f t="shared" si="171"/>
        <v>1</v>
      </c>
      <c r="T840" s="39">
        <f t="shared" si="172"/>
        <v>2.8571428571428572</v>
      </c>
      <c r="U840" s="38">
        <f t="shared" si="173"/>
        <v>119.84000000000003</v>
      </c>
      <c r="V840" s="40">
        <f t="shared" si="174"/>
        <v>0.13793103448275865</v>
      </c>
      <c r="W840" s="38">
        <f t="shared" si="175"/>
        <v>-83.159999999999968</v>
      </c>
      <c r="X840" s="40">
        <f t="shared" si="176"/>
        <v>-9.571382533032545E-2</v>
      </c>
      <c r="Y840" s="18">
        <f t="shared" si="177"/>
        <v>954</v>
      </c>
      <c r="Z840" s="18">
        <f t="shared" si="178"/>
        <v>947</v>
      </c>
      <c r="AA840" s="18">
        <f t="shared" si="179"/>
        <v>855</v>
      </c>
    </row>
    <row r="841" spans="1:27" x14ac:dyDescent="0.25">
      <c r="A841" s="18" t="str">
        <f t="shared" si="180"/>
        <v>Kim Pearson</v>
      </c>
      <c r="B841" s="18">
        <f t="shared" si="181"/>
        <v>48</v>
      </c>
      <c r="C841" s="18" t="str">
        <f t="shared" si="182"/>
        <v>2023Kim Pearson48</v>
      </c>
      <c r="D841" s="12">
        <v>2023</v>
      </c>
      <c r="E841" t="s">
        <v>421</v>
      </c>
      <c r="F841">
        <v>186360</v>
      </c>
      <c r="G841" t="s">
        <v>47</v>
      </c>
      <c r="H841" s="15">
        <v>4</v>
      </c>
      <c r="I841" s="15">
        <v>4</v>
      </c>
      <c r="J841" t="s">
        <v>9</v>
      </c>
      <c r="K841" t="s">
        <v>10</v>
      </c>
      <c r="L841" s="6">
        <v>2</v>
      </c>
      <c r="M841" s="6">
        <v>2</v>
      </c>
      <c r="N841" s="6">
        <v>2</v>
      </c>
      <c r="O841" s="1">
        <v>55.985999999999997</v>
      </c>
      <c r="P841" s="1">
        <v>40.5</v>
      </c>
      <c r="Q841" s="1">
        <v>58</v>
      </c>
      <c r="R841" s="38">
        <f t="shared" si="170"/>
        <v>27.992999999999999</v>
      </c>
      <c r="S841" s="39">
        <f t="shared" si="171"/>
        <v>1</v>
      </c>
      <c r="T841" s="39">
        <f t="shared" si="172"/>
        <v>1</v>
      </c>
      <c r="U841" s="38">
        <f t="shared" si="173"/>
        <v>15.485999999999997</v>
      </c>
      <c r="V841" s="40">
        <f t="shared" si="174"/>
        <v>0.27660486550208979</v>
      </c>
      <c r="W841" s="38">
        <f t="shared" si="175"/>
        <v>-42.514000000000003</v>
      </c>
      <c r="X841" s="40">
        <f t="shared" si="176"/>
        <v>-0.7593684135319545</v>
      </c>
      <c r="Y841" s="18">
        <f t="shared" si="177"/>
        <v>998</v>
      </c>
      <c r="Z841" s="18">
        <f t="shared" si="178"/>
        <v>969</v>
      </c>
      <c r="AA841" s="18">
        <f t="shared" si="179"/>
        <v>829</v>
      </c>
    </row>
    <row r="842" spans="1:27" x14ac:dyDescent="0.25">
      <c r="A842" s="18" t="str">
        <f t="shared" si="180"/>
        <v>Kurt Valentine</v>
      </c>
      <c r="B842" s="18">
        <f t="shared" si="181"/>
        <v>1</v>
      </c>
      <c r="C842" s="18" t="str">
        <f t="shared" si="182"/>
        <v>2023Kurt Valentine1</v>
      </c>
      <c r="D842" s="12">
        <v>2023</v>
      </c>
      <c r="E842" t="s">
        <v>424</v>
      </c>
      <c r="F842">
        <v>439017</v>
      </c>
      <c r="G842" t="s">
        <v>480</v>
      </c>
      <c r="H842" s="15">
        <v>2</v>
      </c>
      <c r="I842" s="15">
        <v>3</v>
      </c>
      <c r="J842" t="s">
        <v>2</v>
      </c>
      <c r="K842" t="s">
        <v>4</v>
      </c>
      <c r="L842" s="6">
        <v>91</v>
      </c>
      <c r="M842" s="6">
        <v>561</v>
      </c>
      <c r="N842" s="6">
        <v>3155</v>
      </c>
      <c r="O842" s="1">
        <v>124698.4</v>
      </c>
      <c r="P842" s="1">
        <v>117640</v>
      </c>
      <c r="Q842" s="1">
        <v>3517</v>
      </c>
      <c r="R842" s="38">
        <f t="shared" si="170"/>
        <v>1370.3120879120879</v>
      </c>
      <c r="S842" s="39">
        <f t="shared" si="171"/>
        <v>6.1648351648351651</v>
      </c>
      <c r="T842" s="39">
        <f t="shared" si="172"/>
        <v>5.6238859180035652</v>
      </c>
      <c r="U842" s="38">
        <f t="shared" si="173"/>
        <v>7058.3999999999942</v>
      </c>
      <c r="V842" s="40">
        <f t="shared" si="174"/>
        <v>5.6603773584905613E-2</v>
      </c>
      <c r="W842" s="38">
        <f t="shared" si="175"/>
        <v>3541.3999999999942</v>
      </c>
      <c r="X842" s="40">
        <f t="shared" si="176"/>
        <v>2.8399722851295561E-2</v>
      </c>
      <c r="Y842" s="18">
        <f t="shared" si="177"/>
        <v>71</v>
      </c>
      <c r="Z842" s="18">
        <f t="shared" si="178"/>
        <v>237</v>
      </c>
      <c r="AA842" s="18">
        <f t="shared" si="179"/>
        <v>248</v>
      </c>
    </row>
    <row r="843" spans="1:27" x14ac:dyDescent="0.25">
      <c r="A843" s="18" t="str">
        <f t="shared" si="180"/>
        <v>Kurt Valentine</v>
      </c>
      <c r="B843" s="18">
        <f t="shared" si="181"/>
        <v>2</v>
      </c>
      <c r="C843" s="18" t="str">
        <f t="shared" si="182"/>
        <v>2023Kurt Valentine2</v>
      </c>
      <c r="D843" s="12">
        <v>2023</v>
      </c>
      <c r="E843" t="s">
        <v>424</v>
      </c>
      <c r="F843">
        <v>688564</v>
      </c>
      <c r="G843" t="s">
        <v>176</v>
      </c>
      <c r="H843" s="15">
        <v>2</v>
      </c>
      <c r="I843" s="15">
        <v>4</v>
      </c>
      <c r="J843" t="s">
        <v>2</v>
      </c>
      <c r="K843" t="s">
        <v>4</v>
      </c>
      <c r="L843" s="6">
        <v>124</v>
      </c>
      <c r="M843" s="6">
        <v>337</v>
      </c>
      <c r="N843" s="6">
        <v>1590</v>
      </c>
      <c r="O843" s="1">
        <v>75970.17</v>
      </c>
      <c r="P843" s="1">
        <v>66640.5</v>
      </c>
      <c r="Q843" s="1">
        <v>4333.75</v>
      </c>
      <c r="R843" s="38">
        <f t="shared" si="170"/>
        <v>612.6626612903226</v>
      </c>
      <c r="S843" s="39">
        <f t="shared" si="171"/>
        <v>2.717741935483871</v>
      </c>
      <c r="T843" s="39">
        <f t="shared" si="172"/>
        <v>4.7181008902077153</v>
      </c>
      <c r="U843" s="38">
        <f t="shared" si="173"/>
        <v>9329.6699999999983</v>
      </c>
      <c r="V843" s="40">
        <f t="shared" si="174"/>
        <v>0.12280701754385963</v>
      </c>
      <c r="W843" s="38">
        <f t="shared" si="175"/>
        <v>4995.9199999999983</v>
      </c>
      <c r="X843" s="40">
        <f t="shared" si="176"/>
        <v>6.5761600902038239E-2</v>
      </c>
      <c r="Y843" s="18">
        <f t="shared" si="177"/>
        <v>142</v>
      </c>
      <c r="Z843" s="18">
        <f t="shared" si="178"/>
        <v>162</v>
      </c>
      <c r="AA843" s="18">
        <f t="shared" si="179"/>
        <v>184</v>
      </c>
    </row>
    <row r="844" spans="1:27" x14ac:dyDescent="0.25">
      <c r="A844" s="18" t="str">
        <f t="shared" si="180"/>
        <v>Kurt Valentine</v>
      </c>
      <c r="B844" s="18">
        <f t="shared" si="181"/>
        <v>3</v>
      </c>
      <c r="C844" s="18" t="str">
        <f t="shared" si="182"/>
        <v>2023Kurt Valentine3</v>
      </c>
      <c r="D844" s="12">
        <v>2023</v>
      </c>
      <c r="E844" t="s">
        <v>424</v>
      </c>
      <c r="F844">
        <v>221841</v>
      </c>
      <c r="G844" t="s">
        <v>57</v>
      </c>
      <c r="H844" s="15">
        <v>2</v>
      </c>
      <c r="I844" s="15">
        <v>2</v>
      </c>
      <c r="J844" t="s">
        <v>9</v>
      </c>
      <c r="K844" t="s">
        <v>3</v>
      </c>
      <c r="L844" s="6">
        <v>127</v>
      </c>
      <c r="M844" s="6">
        <v>363</v>
      </c>
      <c r="N844" s="6">
        <v>1292</v>
      </c>
      <c r="O844" s="1">
        <v>62648.7</v>
      </c>
      <c r="P844" s="1">
        <v>52207.25</v>
      </c>
      <c r="Q844" s="1">
        <v>4459.45</v>
      </c>
      <c r="R844" s="38">
        <f t="shared" si="170"/>
        <v>493.29685039370077</v>
      </c>
      <c r="S844" s="39">
        <f t="shared" si="171"/>
        <v>2.8582677165354329</v>
      </c>
      <c r="T844" s="39">
        <f t="shared" si="172"/>
        <v>3.559228650137741</v>
      </c>
      <c r="U844" s="38">
        <f t="shared" si="173"/>
        <v>10441.449999999997</v>
      </c>
      <c r="V844" s="40">
        <f t="shared" si="174"/>
        <v>0.16666666666666663</v>
      </c>
      <c r="W844" s="38">
        <f t="shared" si="175"/>
        <v>5981.9999999999973</v>
      </c>
      <c r="X844" s="40">
        <f t="shared" si="176"/>
        <v>9.5484822510283493E-2</v>
      </c>
      <c r="Y844" s="18">
        <f t="shared" si="177"/>
        <v>181</v>
      </c>
      <c r="Z844" s="18">
        <f t="shared" si="178"/>
        <v>147</v>
      </c>
      <c r="AA844" s="18">
        <f t="shared" si="179"/>
        <v>151</v>
      </c>
    </row>
    <row r="845" spans="1:27" x14ac:dyDescent="0.25">
      <c r="A845" s="18" t="str">
        <f t="shared" si="180"/>
        <v>Kurt Valentine</v>
      </c>
      <c r="B845" s="18">
        <f t="shared" si="181"/>
        <v>4</v>
      </c>
      <c r="C845" s="18" t="str">
        <f t="shared" si="182"/>
        <v>2023Kurt Valentine4</v>
      </c>
      <c r="D845" s="12">
        <v>2023</v>
      </c>
      <c r="E845" t="s">
        <v>424</v>
      </c>
      <c r="F845">
        <v>903842</v>
      </c>
      <c r="G845" t="s">
        <v>250</v>
      </c>
      <c r="H845" s="15">
        <v>2</v>
      </c>
      <c r="I845" s="15">
        <v>2</v>
      </c>
      <c r="J845" t="s">
        <v>9</v>
      </c>
      <c r="K845" t="s">
        <v>3</v>
      </c>
      <c r="L845" s="6">
        <v>69</v>
      </c>
      <c r="M845" s="6">
        <v>259</v>
      </c>
      <c r="N845" s="6">
        <v>1182</v>
      </c>
      <c r="O845" s="1">
        <v>53397.489600000001</v>
      </c>
      <c r="P845" s="1">
        <v>44137</v>
      </c>
      <c r="Q845" s="1">
        <v>2490.6999999999998</v>
      </c>
      <c r="R845" s="38">
        <f t="shared" si="170"/>
        <v>773.87666086956528</v>
      </c>
      <c r="S845" s="39">
        <f t="shared" si="171"/>
        <v>3.7536231884057969</v>
      </c>
      <c r="T845" s="39">
        <f t="shared" si="172"/>
        <v>4.5637065637065639</v>
      </c>
      <c r="U845" s="38">
        <f t="shared" si="173"/>
        <v>9260.4896000000008</v>
      </c>
      <c r="V845" s="40">
        <f t="shared" si="174"/>
        <v>0.17342556118967811</v>
      </c>
      <c r="W845" s="38">
        <f t="shared" si="175"/>
        <v>6769.789600000001</v>
      </c>
      <c r="X845" s="40">
        <f t="shared" si="176"/>
        <v>0.12678104627600323</v>
      </c>
      <c r="Y845" s="18">
        <f t="shared" si="177"/>
        <v>225</v>
      </c>
      <c r="Z845" s="18">
        <f t="shared" si="178"/>
        <v>165</v>
      </c>
      <c r="AA845" s="18">
        <f t="shared" si="179"/>
        <v>127</v>
      </c>
    </row>
    <row r="846" spans="1:27" x14ac:dyDescent="0.25">
      <c r="A846" s="18" t="str">
        <f t="shared" si="180"/>
        <v>Kurt Valentine</v>
      </c>
      <c r="B846" s="18">
        <f t="shared" si="181"/>
        <v>5</v>
      </c>
      <c r="C846" s="18" t="str">
        <f t="shared" si="182"/>
        <v>2023Kurt Valentine5</v>
      </c>
      <c r="D846" s="12">
        <v>2023</v>
      </c>
      <c r="E846" t="s">
        <v>424</v>
      </c>
      <c r="F846">
        <v>947664</v>
      </c>
      <c r="G846" t="s">
        <v>358</v>
      </c>
      <c r="H846" s="15">
        <v>2</v>
      </c>
      <c r="I846" s="15">
        <v>2</v>
      </c>
      <c r="J846" t="s">
        <v>9</v>
      </c>
      <c r="K846" t="s">
        <v>3</v>
      </c>
      <c r="L846" s="6">
        <v>95</v>
      </c>
      <c r="M846" s="6">
        <v>367</v>
      </c>
      <c r="N846" s="6">
        <v>1364</v>
      </c>
      <c r="O846" s="1">
        <v>51319.844799999999</v>
      </c>
      <c r="P846" s="1">
        <v>45734.75</v>
      </c>
      <c r="Q846" s="1">
        <v>3440.4</v>
      </c>
      <c r="R846" s="38">
        <f t="shared" si="170"/>
        <v>540.20889263157892</v>
      </c>
      <c r="S846" s="39">
        <f t="shared" si="171"/>
        <v>3.8631578947368421</v>
      </c>
      <c r="T846" s="39">
        <f t="shared" si="172"/>
        <v>3.7166212534059944</v>
      </c>
      <c r="U846" s="38">
        <f t="shared" si="173"/>
        <v>5585.0947999999989</v>
      </c>
      <c r="V846" s="40">
        <f t="shared" si="174"/>
        <v>0.10882914439367125</v>
      </c>
      <c r="W846" s="38">
        <f t="shared" si="175"/>
        <v>2144.6947999999988</v>
      </c>
      <c r="X846" s="40">
        <f t="shared" si="176"/>
        <v>4.1790749920584305E-2</v>
      </c>
      <c r="Y846" s="18">
        <f t="shared" si="177"/>
        <v>232</v>
      </c>
      <c r="Z846" s="18">
        <f t="shared" si="178"/>
        <v>296</v>
      </c>
      <c r="AA846" s="18">
        <f t="shared" si="179"/>
        <v>341</v>
      </c>
    </row>
    <row r="847" spans="1:27" x14ac:dyDescent="0.25">
      <c r="A847" s="18" t="str">
        <f t="shared" si="180"/>
        <v>Kurt Valentine</v>
      </c>
      <c r="B847" s="18">
        <f t="shared" si="181"/>
        <v>6</v>
      </c>
      <c r="C847" s="18" t="str">
        <f t="shared" si="182"/>
        <v>2023Kurt Valentine6</v>
      </c>
      <c r="D847" s="12">
        <v>2023</v>
      </c>
      <c r="E847" t="s">
        <v>424</v>
      </c>
      <c r="F847">
        <v>925350</v>
      </c>
      <c r="G847" t="s">
        <v>166</v>
      </c>
      <c r="H847" s="15">
        <v>2</v>
      </c>
      <c r="I847" s="15">
        <v>2</v>
      </c>
      <c r="J847" t="s">
        <v>2</v>
      </c>
      <c r="K847" t="s">
        <v>3</v>
      </c>
      <c r="L847" s="6">
        <v>86</v>
      </c>
      <c r="M847" s="6">
        <v>214</v>
      </c>
      <c r="N847" s="6">
        <v>626</v>
      </c>
      <c r="O847" s="1">
        <v>30449.1</v>
      </c>
      <c r="P847" s="1">
        <v>25374.25</v>
      </c>
      <c r="Q847" s="1">
        <v>2985.75</v>
      </c>
      <c r="R847" s="38">
        <f t="shared" si="170"/>
        <v>354.05930232558137</v>
      </c>
      <c r="S847" s="39">
        <f t="shared" si="171"/>
        <v>2.4883720930232558</v>
      </c>
      <c r="T847" s="39">
        <f t="shared" si="172"/>
        <v>2.9252336448598131</v>
      </c>
      <c r="U847" s="38">
        <f t="shared" si="173"/>
        <v>5074.8499999999985</v>
      </c>
      <c r="V847" s="40">
        <f t="shared" si="174"/>
        <v>0.16666666666666663</v>
      </c>
      <c r="W847" s="38">
        <f t="shared" si="175"/>
        <v>2089.0999999999985</v>
      </c>
      <c r="X847" s="40">
        <f t="shared" si="176"/>
        <v>6.8609581235570136E-2</v>
      </c>
      <c r="Y847" s="18">
        <f t="shared" si="177"/>
        <v>322</v>
      </c>
      <c r="Z847" s="18">
        <f t="shared" si="178"/>
        <v>319</v>
      </c>
      <c r="AA847" s="18">
        <f t="shared" si="179"/>
        <v>346</v>
      </c>
    </row>
    <row r="848" spans="1:27" x14ac:dyDescent="0.25">
      <c r="A848" s="18" t="str">
        <f t="shared" si="180"/>
        <v>Kurt Valentine</v>
      </c>
      <c r="B848" s="18">
        <f t="shared" si="181"/>
        <v>7</v>
      </c>
      <c r="C848" s="18" t="str">
        <f t="shared" si="182"/>
        <v>2023Kurt Valentine7</v>
      </c>
      <c r="D848" s="12">
        <v>2023</v>
      </c>
      <c r="E848" t="s">
        <v>424</v>
      </c>
      <c r="F848">
        <v>782190</v>
      </c>
      <c r="G848" t="s">
        <v>53</v>
      </c>
      <c r="H848" s="15">
        <v>2</v>
      </c>
      <c r="I848" s="15">
        <v>2</v>
      </c>
      <c r="J848" t="s">
        <v>2</v>
      </c>
      <c r="K848" t="s">
        <v>3</v>
      </c>
      <c r="L848" s="6">
        <v>56</v>
      </c>
      <c r="M848" s="6">
        <v>145</v>
      </c>
      <c r="N848" s="6">
        <v>404</v>
      </c>
      <c r="O848" s="1">
        <v>17602.8</v>
      </c>
      <c r="P848" s="1">
        <v>14669</v>
      </c>
      <c r="Q848" s="1">
        <v>1951.5</v>
      </c>
      <c r="R848" s="38">
        <f t="shared" si="170"/>
        <v>314.33571428571429</v>
      </c>
      <c r="S848" s="39">
        <f t="shared" si="171"/>
        <v>2.5892857142857144</v>
      </c>
      <c r="T848" s="39">
        <f t="shared" si="172"/>
        <v>2.7862068965517239</v>
      </c>
      <c r="U848" s="38">
        <f t="shared" si="173"/>
        <v>2933.7999999999993</v>
      </c>
      <c r="V848" s="40">
        <f t="shared" si="174"/>
        <v>0.16666666666666663</v>
      </c>
      <c r="W848" s="38">
        <f t="shared" si="175"/>
        <v>982.29999999999927</v>
      </c>
      <c r="X848" s="40">
        <f t="shared" si="176"/>
        <v>5.5803622151021387E-2</v>
      </c>
      <c r="Y848" s="18">
        <f t="shared" si="177"/>
        <v>410</v>
      </c>
      <c r="Z848" s="18">
        <f t="shared" si="178"/>
        <v>445</v>
      </c>
      <c r="AA848" s="18">
        <f t="shared" si="179"/>
        <v>505</v>
      </c>
    </row>
    <row r="849" spans="1:27" x14ac:dyDescent="0.25">
      <c r="A849" s="18" t="str">
        <f t="shared" si="180"/>
        <v>Kurt Valentine</v>
      </c>
      <c r="B849" s="18">
        <f t="shared" si="181"/>
        <v>8</v>
      </c>
      <c r="C849" s="18" t="str">
        <f t="shared" si="182"/>
        <v>2023Kurt Valentine8</v>
      </c>
      <c r="D849" s="12">
        <v>2023</v>
      </c>
      <c r="E849" t="s">
        <v>424</v>
      </c>
      <c r="F849">
        <v>613934</v>
      </c>
      <c r="G849" t="s">
        <v>162</v>
      </c>
      <c r="H849" s="15">
        <v>2</v>
      </c>
      <c r="I849" s="15">
        <v>2</v>
      </c>
      <c r="J849" t="s">
        <v>9</v>
      </c>
      <c r="K849" t="s">
        <v>3</v>
      </c>
      <c r="L849" s="6">
        <v>34</v>
      </c>
      <c r="M849" s="6">
        <v>105</v>
      </c>
      <c r="N849" s="6">
        <v>349</v>
      </c>
      <c r="O849" s="1">
        <v>17425.5</v>
      </c>
      <c r="P849" s="1">
        <v>14521.25</v>
      </c>
      <c r="Q849" s="1">
        <v>1201.8499999999999</v>
      </c>
      <c r="R849" s="38">
        <f t="shared" si="170"/>
        <v>512.51470588235293</v>
      </c>
      <c r="S849" s="39">
        <f t="shared" si="171"/>
        <v>3.0882352941176472</v>
      </c>
      <c r="T849" s="39">
        <f t="shared" si="172"/>
        <v>3.323809523809524</v>
      </c>
      <c r="U849" s="38">
        <f t="shared" si="173"/>
        <v>2904.25</v>
      </c>
      <c r="V849" s="40">
        <f t="shared" si="174"/>
        <v>0.16666666666666666</v>
      </c>
      <c r="W849" s="38">
        <f t="shared" si="175"/>
        <v>1702.4</v>
      </c>
      <c r="X849" s="40">
        <f t="shared" si="176"/>
        <v>9.7695905425956214E-2</v>
      </c>
      <c r="Y849" s="18">
        <f t="shared" si="177"/>
        <v>411</v>
      </c>
      <c r="Z849" s="18">
        <f t="shared" si="178"/>
        <v>451</v>
      </c>
      <c r="AA849" s="18">
        <f t="shared" si="179"/>
        <v>380</v>
      </c>
    </row>
    <row r="850" spans="1:27" x14ac:dyDescent="0.25">
      <c r="A850" s="18" t="str">
        <f t="shared" si="180"/>
        <v>Kurt Valentine</v>
      </c>
      <c r="B850" s="18">
        <f t="shared" si="181"/>
        <v>9</v>
      </c>
      <c r="C850" s="18" t="str">
        <f t="shared" si="182"/>
        <v>2023Kurt Valentine9</v>
      </c>
      <c r="D850" s="12">
        <v>2023</v>
      </c>
      <c r="E850" t="s">
        <v>424</v>
      </c>
      <c r="F850">
        <v>309059</v>
      </c>
      <c r="G850" t="s">
        <v>299</v>
      </c>
      <c r="H850" s="15">
        <v>2</v>
      </c>
      <c r="I850" s="15">
        <v>2</v>
      </c>
      <c r="J850" t="s">
        <v>9</v>
      </c>
      <c r="K850" t="s">
        <v>10</v>
      </c>
      <c r="L850" s="6">
        <v>49</v>
      </c>
      <c r="M850" s="6">
        <v>76</v>
      </c>
      <c r="N850" s="6">
        <v>277</v>
      </c>
      <c r="O850" s="1">
        <v>13573.161</v>
      </c>
      <c r="P850" s="1">
        <v>12569</v>
      </c>
      <c r="Q850" s="1">
        <v>1651.6</v>
      </c>
      <c r="R850" s="38">
        <f t="shared" si="170"/>
        <v>277.00328571428571</v>
      </c>
      <c r="S850" s="39">
        <f t="shared" si="171"/>
        <v>1.5510204081632653</v>
      </c>
      <c r="T850" s="39">
        <f t="shared" si="172"/>
        <v>3.6447368421052633</v>
      </c>
      <c r="U850" s="38">
        <f t="shared" si="173"/>
        <v>1004.1610000000001</v>
      </c>
      <c r="V850" s="40">
        <f t="shared" si="174"/>
        <v>7.3981366610180191E-2</v>
      </c>
      <c r="W850" s="38">
        <f t="shared" si="175"/>
        <v>-647.43899999999985</v>
      </c>
      <c r="X850" s="40">
        <f t="shared" si="176"/>
        <v>-4.7699942555753952E-2</v>
      </c>
      <c r="Y850" s="18">
        <f t="shared" si="177"/>
        <v>450</v>
      </c>
      <c r="Z850" s="18">
        <f t="shared" si="178"/>
        <v>713</v>
      </c>
      <c r="AA850" s="18">
        <f t="shared" si="179"/>
        <v>943</v>
      </c>
    </row>
    <row r="851" spans="1:27" x14ac:dyDescent="0.25">
      <c r="A851" s="18" t="str">
        <f t="shared" si="180"/>
        <v>Kurt Valentine</v>
      </c>
      <c r="B851" s="18">
        <f t="shared" si="181"/>
        <v>10</v>
      </c>
      <c r="C851" s="18" t="str">
        <f t="shared" si="182"/>
        <v>2023Kurt Valentine10</v>
      </c>
      <c r="D851" s="12">
        <v>2023</v>
      </c>
      <c r="E851" t="s">
        <v>424</v>
      </c>
      <c r="F851">
        <v>650722</v>
      </c>
      <c r="G851" t="s">
        <v>179</v>
      </c>
      <c r="H851" s="15">
        <v>2</v>
      </c>
      <c r="I851" s="15">
        <v>2</v>
      </c>
      <c r="J851" t="s">
        <v>9</v>
      </c>
      <c r="K851" t="s">
        <v>10</v>
      </c>
      <c r="L851" s="6">
        <v>30</v>
      </c>
      <c r="M851" s="6">
        <v>108</v>
      </c>
      <c r="N851" s="6">
        <v>225</v>
      </c>
      <c r="O851" s="1">
        <v>9921.42</v>
      </c>
      <c r="P851" s="1">
        <v>8386.25</v>
      </c>
      <c r="Q851" s="1">
        <v>1078.25</v>
      </c>
      <c r="R851" s="38">
        <f t="shared" si="170"/>
        <v>330.714</v>
      </c>
      <c r="S851" s="39">
        <f t="shared" si="171"/>
        <v>3.6</v>
      </c>
      <c r="T851" s="39">
        <f t="shared" si="172"/>
        <v>2.0833333333333335</v>
      </c>
      <c r="U851" s="38">
        <f t="shared" si="173"/>
        <v>1535.17</v>
      </c>
      <c r="V851" s="40">
        <f t="shared" si="174"/>
        <v>0.15473289105793325</v>
      </c>
      <c r="W851" s="38">
        <f t="shared" si="175"/>
        <v>456.92000000000007</v>
      </c>
      <c r="X851" s="40">
        <f t="shared" si="176"/>
        <v>4.6053891479243908E-2</v>
      </c>
      <c r="Y851" s="18">
        <f t="shared" si="177"/>
        <v>535</v>
      </c>
      <c r="Z851" s="18">
        <f t="shared" si="178"/>
        <v>626</v>
      </c>
      <c r="AA851" s="18">
        <f t="shared" si="179"/>
        <v>632</v>
      </c>
    </row>
    <row r="852" spans="1:27" x14ac:dyDescent="0.25">
      <c r="A852" s="18" t="str">
        <f t="shared" si="180"/>
        <v>Kurt Valentine</v>
      </c>
      <c r="B852" s="18">
        <f t="shared" si="181"/>
        <v>11</v>
      </c>
      <c r="C852" s="18" t="str">
        <f t="shared" si="182"/>
        <v>2023Kurt Valentine11</v>
      </c>
      <c r="D852" s="12">
        <v>2023</v>
      </c>
      <c r="E852" t="s">
        <v>424</v>
      </c>
      <c r="F852">
        <v>784350</v>
      </c>
      <c r="G852" t="s">
        <v>376</v>
      </c>
      <c r="H852" s="15">
        <v>2</v>
      </c>
      <c r="I852" s="15">
        <v>2</v>
      </c>
      <c r="J852" t="s">
        <v>9</v>
      </c>
      <c r="K852" t="s">
        <v>10</v>
      </c>
      <c r="L852" s="6">
        <v>22</v>
      </c>
      <c r="M852" s="6">
        <v>41</v>
      </c>
      <c r="N852" s="6">
        <v>101</v>
      </c>
      <c r="O852" s="1">
        <v>4649.1000000000004</v>
      </c>
      <c r="P852" s="1">
        <v>3874.25</v>
      </c>
      <c r="Q852" s="1">
        <v>749.1</v>
      </c>
      <c r="R852" s="38">
        <f t="shared" si="170"/>
        <v>211.32272727272729</v>
      </c>
      <c r="S852" s="39">
        <f t="shared" si="171"/>
        <v>1.8636363636363635</v>
      </c>
      <c r="T852" s="39">
        <f t="shared" si="172"/>
        <v>2.4634146341463414</v>
      </c>
      <c r="U852" s="38">
        <f t="shared" si="173"/>
        <v>774.85000000000036</v>
      </c>
      <c r="V852" s="40">
        <f t="shared" si="174"/>
        <v>0.16666666666666674</v>
      </c>
      <c r="W852" s="38">
        <f t="shared" si="175"/>
        <v>25.750000000000341</v>
      </c>
      <c r="X852" s="40">
        <f t="shared" si="176"/>
        <v>5.5387064162957002E-3</v>
      </c>
      <c r="Y852" s="18">
        <f t="shared" si="177"/>
        <v>744</v>
      </c>
      <c r="Z852" s="18">
        <f t="shared" si="178"/>
        <v>777</v>
      </c>
      <c r="AA852" s="18">
        <f t="shared" si="179"/>
        <v>796</v>
      </c>
    </row>
    <row r="853" spans="1:27" x14ac:dyDescent="0.25">
      <c r="A853" s="18" t="str">
        <f t="shared" si="180"/>
        <v>Malik Mann</v>
      </c>
      <c r="B853" s="18">
        <f t="shared" si="181"/>
        <v>1</v>
      </c>
      <c r="C853" s="18" t="str">
        <f t="shared" si="182"/>
        <v>2023Malik Mann1</v>
      </c>
      <c r="D853" s="12">
        <v>2023</v>
      </c>
      <c r="E853" t="s">
        <v>417</v>
      </c>
      <c r="F853">
        <v>552957</v>
      </c>
      <c r="G853" t="s">
        <v>141</v>
      </c>
      <c r="H853" s="15">
        <v>6</v>
      </c>
      <c r="I853" s="15">
        <v>6</v>
      </c>
      <c r="J853" t="s">
        <v>9</v>
      </c>
      <c r="K853" t="s">
        <v>3</v>
      </c>
      <c r="L853" s="6">
        <v>71</v>
      </c>
      <c r="M853" s="6">
        <v>304</v>
      </c>
      <c r="N853" s="6">
        <v>1443</v>
      </c>
      <c r="O853" s="1">
        <v>69133.5</v>
      </c>
      <c r="P853" s="1">
        <v>57611.25</v>
      </c>
      <c r="Q853" s="1">
        <v>2855.08</v>
      </c>
      <c r="R853" s="38">
        <f t="shared" si="170"/>
        <v>973.71126760563379</v>
      </c>
      <c r="S853" s="39">
        <f t="shared" si="171"/>
        <v>4.28169014084507</v>
      </c>
      <c r="T853" s="39">
        <f t="shared" si="172"/>
        <v>4.7467105263157894</v>
      </c>
      <c r="U853" s="38">
        <f t="shared" si="173"/>
        <v>11522.25</v>
      </c>
      <c r="V853" s="40">
        <f t="shared" si="174"/>
        <v>0.16666666666666666</v>
      </c>
      <c r="W853" s="38">
        <f t="shared" si="175"/>
        <v>8667.17</v>
      </c>
      <c r="X853" s="40">
        <f t="shared" si="176"/>
        <v>0.12536859843635864</v>
      </c>
      <c r="Y853" s="18">
        <f t="shared" si="177"/>
        <v>159</v>
      </c>
      <c r="Z853" s="18">
        <f t="shared" si="178"/>
        <v>126</v>
      </c>
      <c r="AA853" s="18">
        <f t="shared" si="179"/>
        <v>94</v>
      </c>
    </row>
    <row r="854" spans="1:27" x14ac:dyDescent="0.25">
      <c r="A854" s="18" t="str">
        <f t="shared" si="180"/>
        <v>Malik Mann</v>
      </c>
      <c r="B854" s="18">
        <f t="shared" si="181"/>
        <v>2</v>
      </c>
      <c r="C854" s="18" t="str">
        <f t="shared" si="182"/>
        <v>2023Malik Mann2</v>
      </c>
      <c r="D854" s="12">
        <v>2023</v>
      </c>
      <c r="E854" t="s">
        <v>417</v>
      </c>
      <c r="F854">
        <v>713162</v>
      </c>
      <c r="G854" t="s">
        <v>188</v>
      </c>
      <c r="H854" s="15">
        <v>6</v>
      </c>
      <c r="I854" s="15">
        <v>6</v>
      </c>
      <c r="J854" t="s">
        <v>2</v>
      </c>
      <c r="K854" t="s">
        <v>3</v>
      </c>
      <c r="L854" s="6">
        <v>139</v>
      </c>
      <c r="M854" s="6">
        <v>310</v>
      </c>
      <c r="N854" s="6">
        <v>1311</v>
      </c>
      <c r="O854" s="1">
        <v>65692.711999999898</v>
      </c>
      <c r="P854" s="1">
        <v>50230.75</v>
      </c>
      <c r="Q854" s="1">
        <v>5246.92</v>
      </c>
      <c r="R854" s="38">
        <f t="shared" si="170"/>
        <v>472.60943884892015</v>
      </c>
      <c r="S854" s="39">
        <f t="shared" si="171"/>
        <v>2.2302158273381294</v>
      </c>
      <c r="T854" s="39">
        <f t="shared" si="172"/>
        <v>4.2290322580645165</v>
      </c>
      <c r="U854" s="38">
        <f t="shared" si="173"/>
        <v>15461.961999999898</v>
      </c>
      <c r="V854" s="40">
        <f t="shared" si="174"/>
        <v>0.23536799637682673</v>
      </c>
      <c r="W854" s="38">
        <f t="shared" si="175"/>
        <v>10215.041999999898</v>
      </c>
      <c r="X854" s="40">
        <f t="shared" si="176"/>
        <v>0.15549734040512611</v>
      </c>
      <c r="Y854" s="18">
        <f t="shared" si="177"/>
        <v>171</v>
      </c>
      <c r="Z854" s="18">
        <f t="shared" si="178"/>
        <v>74</v>
      </c>
      <c r="AA854" s="18">
        <f t="shared" si="179"/>
        <v>74</v>
      </c>
    </row>
    <row r="855" spans="1:27" x14ac:dyDescent="0.25">
      <c r="A855" s="18" t="str">
        <f t="shared" si="180"/>
        <v>Malik Mann</v>
      </c>
      <c r="B855" s="18">
        <f t="shared" si="181"/>
        <v>3</v>
      </c>
      <c r="C855" s="18" t="str">
        <f t="shared" si="182"/>
        <v>2023Malik Mann3</v>
      </c>
      <c r="D855" s="12">
        <v>2023</v>
      </c>
      <c r="E855" t="s">
        <v>417</v>
      </c>
      <c r="F855">
        <v>504704</v>
      </c>
      <c r="G855" t="s">
        <v>131</v>
      </c>
      <c r="H855" s="15">
        <v>6</v>
      </c>
      <c r="I855" s="15">
        <v>6</v>
      </c>
      <c r="J855" t="s">
        <v>9</v>
      </c>
      <c r="K855" t="s">
        <v>3</v>
      </c>
      <c r="L855" s="6">
        <v>112</v>
      </c>
      <c r="M855" s="6">
        <v>351</v>
      </c>
      <c r="N855" s="6">
        <v>1179</v>
      </c>
      <c r="O855" s="1">
        <v>54969</v>
      </c>
      <c r="P855" s="1">
        <v>45807.5</v>
      </c>
      <c r="Q855" s="1">
        <v>4350.07</v>
      </c>
      <c r="R855" s="38">
        <f t="shared" si="170"/>
        <v>490.79464285714283</v>
      </c>
      <c r="S855" s="39">
        <f t="shared" si="171"/>
        <v>3.1339285714285716</v>
      </c>
      <c r="T855" s="39">
        <f t="shared" si="172"/>
        <v>3.358974358974359</v>
      </c>
      <c r="U855" s="38">
        <f t="shared" si="173"/>
        <v>9161.5</v>
      </c>
      <c r="V855" s="40">
        <f t="shared" si="174"/>
        <v>0.16666666666666666</v>
      </c>
      <c r="W855" s="38">
        <f t="shared" si="175"/>
        <v>4811.43</v>
      </c>
      <c r="X855" s="40">
        <f t="shared" si="176"/>
        <v>8.7529880478087657E-2</v>
      </c>
      <c r="Y855" s="18">
        <f t="shared" si="177"/>
        <v>218</v>
      </c>
      <c r="Z855" s="18">
        <f t="shared" si="178"/>
        <v>167</v>
      </c>
      <c r="AA855" s="18">
        <f t="shared" si="179"/>
        <v>190</v>
      </c>
    </row>
    <row r="856" spans="1:27" x14ac:dyDescent="0.25">
      <c r="A856" s="18" t="str">
        <f t="shared" si="180"/>
        <v>Malik Mann</v>
      </c>
      <c r="B856" s="18">
        <f t="shared" si="181"/>
        <v>4</v>
      </c>
      <c r="C856" s="18" t="str">
        <f t="shared" si="182"/>
        <v>2023Malik Mann4</v>
      </c>
      <c r="D856" s="12">
        <v>2023</v>
      </c>
      <c r="E856" t="s">
        <v>417</v>
      </c>
      <c r="F856">
        <v>333866</v>
      </c>
      <c r="G856" t="s">
        <v>285</v>
      </c>
      <c r="H856" s="15">
        <v>6</v>
      </c>
      <c r="I856" s="15">
        <v>3</v>
      </c>
      <c r="J856" t="s">
        <v>2</v>
      </c>
      <c r="K856" t="s">
        <v>3</v>
      </c>
      <c r="L856" s="6">
        <v>43</v>
      </c>
      <c r="M856" s="6">
        <v>289</v>
      </c>
      <c r="N856" s="6">
        <v>1374</v>
      </c>
      <c r="O856" s="1">
        <v>48461.345000000001</v>
      </c>
      <c r="P856" s="1">
        <v>45718.25</v>
      </c>
      <c r="Q856" s="1">
        <v>1855.09</v>
      </c>
      <c r="R856" s="38">
        <f t="shared" si="170"/>
        <v>1127.0080232558139</v>
      </c>
      <c r="S856" s="39">
        <f t="shared" si="171"/>
        <v>6.7209302325581399</v>
      </c>
      <c r="T856" s="39">
        <f t="shared" si="172"/>
        <v>4.7543252595155705</v>
      </c>
      <c r="U856" s="38">
        <f t="shared" si="173"/>
        <v>2743.0950000000012</v>
      </c>
      <c r="V856" s="40">
        <f t="shared" si="174"/>
        <v>5.6603773584905683E-2</v>
      </c>
      <c r="W856" s="38">
        <f t="shared" si="175"/>
        <v>888.00500000000125</v>
      </c>
      <c r="X856" s="40">
        <f t="shared" si="176"/>
        <v>1.8323985848927662E-2</v>
      </c>
      <c r="Y856" s="18">
        <f t="shared" si="177"/>
        <v>246</v>
      </c>
      <c r="Z856" s="18">
        <f t="shared" si="178"/>
        <v>468</v>
      </c>
      <c r="AA856" s="18">
        <f t="shared" si="179"/>
        <v>521</v>
      </c>
    </row>
    <row r="857" spans="1:27" x14ac:dyDescent="0.25">
      <c r="A857" s="18" t="str">
        <f t="shared" si="180"/>
        <v>Malik Mann</v>
      </c>
      <c r="B857" s="18">
        <f t="shared" si="181"/>
        <v>5</v>
      </c>
      <c r="C857" s="18" t="str">
        <f t="shared" si="182"/>
        <v>2023Malik Mann5</v>
      </c>
      <c r="D857" s="12">
        <v>2023</v>
      </c>
      <c r="E857" t="s">
        <v>417</v>
      </c>
      <c r="F857">
        <v>461878</v>
      </c>
      <c r="G857" t="s">
        <v>362</v>
      </c>
      <c r="H857" s="15">
        <v>6</v>
      </c>
      <c r="I857" s="15">
        <v>6</v>
      </c>
      <c r="J857" t="s">
        <v>9</v>
      </c>
      <c r="K857" t="s">
        <v>3</v>
      </c>
      <c r="L857" s="6">
        <v>135</v>
      </c>
      <c r="M857" s="6">
        <v>207</v>
      </c>
      <c r="N857" s="6">
        <v>1014</v>
      </c>
      <c r="O857" s="1">
        <v>45742.2192</v>
      </c>
      <c r="P857" s="1">
        <v>40029.5</v>
      </c>
      <c r="Q857" s="1">
        <v>4983.75</v>
      </c>
      <c r="R857" s="38">
        <f t="shared" si="170"/>
        <v>338.83125333333334</v>
      </c>
      <c r="S857" s="39">
        <f t="shared" si="171"/>
        <v>1.5333333333333334</v>
      </c>
      <c r="T857" s="39">
        <f t="shared" si="172"/>
        <v>4.8985507246376816</v>
      </c>
      <c r="U857" s="38">
        <f t="shared" si="173"/>
        <v>5712.7191999999995</v>
      </c>
      <c r="V857" s="40">
        <f t="shared" si="174"/>
        <v>0.12488941944469541</v>
      </c>
      <c r="W857" s="38">
        <f t="shared" si="175"/>
        <v>728.96919999999955</v>
      </c>
      <c r="X857" s="40">
        <f t="shared" si="176"/>
        <v>1.5936463353749999E-2</v>
      </c>
      <c r="Y857" s="18">
        <f t="shared" si="177"/>
        <v>252</v>
      </c>
      <c r="Z857" s="18">
        <f t="shared" si="178"/>
        <v>292</v>
      </c>
      <c r="AA857" s="18">
        <f t="shared" si="179"/>
        <v>560</v>
      </c>
    </row>
    <row r="858" spans="1:27" x14ac:dyDescent="0.25">
      <c r="A858" s="18" t="str">
        <f t="shared" si="180"/>
        <v>Malik Mann</v>
      </c>
      <c r="B858" s="18">
        <f t="shared" si="181"/>
        <v>6</v>
      </c>
      <c r="C858" s="18" t="str">
        <f t="shared" si="182"/>
        <v>2023Malik Mann6</v>
      </c>
      <c r="D858" s="12">
        <v>2023</v>
      </c>
      <c r="E858" t="s">
        <v>417</v>
      </c>
      <c r="F858">
        <v>294766</v>
      </c>
      <c r="G858" t="s">
        <v>73</v>
      </c>
      <c r="H858" s="15">
        <v>6</v>
      </c>
      <c r="I858" s="15">
        <v>6</v>
      </c>
      <c r="J858" t="s">
        <v>9</v>
      </c>
      <c r="K858" t="s">
        <v>3</v>
      </c>
      <c r="L858" s="6">
        <v>96</v>
      </c>
      <c r="M858" s="6">
        <v>246</v>
      </c>
      <c r="N858" s="6">
        <v>810</v>
      </c>
      <c r="O858" s="1">
        <v>43241.4</v>
      </c>
      <c r="P858" s="1">
        <v>36034.5</v>
      </c>
      <c r="Q858" s="1">
        <v>3663.78</v>
      </c>
      <c r="R858" s="38">
        <f t="shared" si="170"/>
        <v>450.43125000000003</v>
      </c>
      <c r="S858" s="39">
        <f t="shared" si="171"/>
        <v>2.5625</v>
      </c>
      <c r="T858" s="39">
        <f t="shared" si="172"/>
        <v>3.2926829268292681</v>
      </c>
      <c r="U858" s="38">
        <f t="shared" si="173"/>
        <v>7206.9000000000015</v>
      </c>
      <c r="V858" s="40">
        <f t="shared" si="174"/>
        <v>0.16666666666666669</v>
      </c>
      <c r="W858" s="38">
        <f t="shared" si="175"/>
        <v>3543.1200000000013</v>
      </c>
      <c r="X858" s="40">
        <f t="shared" si="176"/>
        <v>8.1938142613328921E-2</v>
      </c>
      <c r="Y858" s="18">
        <f t="shared" si="177"/>
        <v>262</v>
      </c>
      <c r="Z858" s="18">
        <f t="shared" si="178"/>
        <v>229</v>
      </c>
      <c r="AA858" s="18">
        <f t="shared" si="179"/>
        <v>247</v>
      </c>
    </row>
    <row r="859" spans="1:27" x14ac:dyDescent="0.25">
      <c r="A859" s="18" t="str">
        <f t="shared" si="180"/>
        <v>Malik Mann</v>
      </c>
      <c r="B859" s="18">
        <f t="shared" si="181"/>
        <v>7</v>
      </c>
      <c r="C859" s="18" t="str">
        <f t="shared" si="182"/>
        <v>2023Malik Mann7</v>
      </c>
      <c r="D859" s="12">
        <v>2023</v>
      </c>
      <c r="E859" t="s">
        <v>417</v>
      </c>
      <c r="F859">
        <v>734174</v>
      </c>
      <c r="G859" t="s">
        <v>369</v>
      </c>
      <c r="H859" s="15">
        <v>6</v>
      </c>
      <c r="I859" s="15">
        <v>6</v>
      </c>
      <c r="J859" t="s">
        <v>9</v>
      </c>
      <c r="K859" t="s">
        <v>3</v>
      </c>
      <c r="L859" s="6">
        <v>60</v>
      </c>
      <c r="M859" s="6">
        <v>129</v>
      </c>
      <c r="N859" s="6">
        <v>583</v>
      </c>
      <c r="O859" s="1">
        <v>28979.402399999999</v>
      </c>
      <c r="P859" s="1">
        <v>25336.25</v>
      </c>
      <c r="Q859" s="1">
        <v>2260.63</v>
      </c>
      <c r="R859" s="38">
        <f t="shared" si="170"/>
        <v>482.99003999999996</v>
      </c>
      <c r="S859" s="39">
        <f t="shared" si="171"/>
        <v>2.15</v>
      </c>
      <c r="T859" s="39">
        <f t="shared" si="172"/>
        <v>4.5193798449612403</v>
      </c>
      <c r="U859" s="38">
        <f t="shared" si="173"/>
        <v>3643.152399999999</v>
      </c>
      <c r="V859" s="40">
        <f t="shared" si="174"/>
        <v>0.12571523559091746</v>
      </c>
      <c r="W859" s="38">
        <f t="shared" si="175"/>
        <v>1382.5223999999989</v>
      </c>
      <c r="X859" s="40">
        <f t="shared" si="176"/>
        <v>4.7707070729657249E-2</v>
      </c>
      <c r="Y859" s="18">
        <f t="shared" si="177"/>
        <v>330</v>
      </c>
      <c r="Z859" s="18">
        <f t="shared" si="178"/>
        <v>387</v>
      </c>
      <c r="AA859" s="18">
        <f t="shared" si="179"/>
        <v>424</v>
      </c>
    </row>
    <row r="860" spans="1:27" x14ac:dyDescent="0.25">
      <c r="A860" s="18" t="str">
        <f t="shared" si="180"/>
        <v>Malik Mann</v>
      </c>
      <c r="B860" s="18">
        <f t="shared" si="181"/>
        <v>8</v>
      </c>
      <c r="C860" s="18" t="str">
        <f t="shared" si="182"/>
        <v>2023Malik Mann8</v>
      </c>
      <c r="D860" s="12">
        <v>2023</v>
      </c>
      <c r="E860" t="s">
        <v>417</v>
      </c>
      <c r="F860">
        <v>548541</v>
      </c>
      <c r="G860" t="s">
        <v>173</v>
      </c>
      <c r="H860" s="15">
        <v>6</v>
      </c>
      <c r="I860" s="15">
        <v>6</v>
      </c>
      <c r="J860" t="s">
        <v>2</v>
      </c>
      <c r="K860" t="s">
        <v>3</v>
      </c>
      <c r="L860" s="6">
        <v>50</v>
      </c>
      <c r="M860" s="6">
        <v>111</v>
      </c>
      <c r="N860" s="6">
        <v>498</v>
      </c>
      <c r="O860" s="1">
        <v>20574.092799999999</v>
      </c>
      <c r="P860" s="1">
        <v>19380.75</v>
      </c>
      <c r="Q860" s="1">
        <v>1888.13</v>
      </c>
      <c r="R860" s="38">
        <f t="shared" si="170"/>
        <v>411.48185599999999</v>
      </c>
      <c r="S860" s="39">
        <f t="shared" si="171"/>
        <v>2.2200000000000002</v>
      </c>
      <c r="T860" s="39">
        <f t="shared" si="172"/>
        <v>4.4864864864864868</v>
      </c>
      <c r="U860" s="38">
        <f t="shared" si="173"/>
        <v>1193.3427999999985</v>
      </c>
      <c r="V860" s="40">
        <f t="shared" si="174"/>
        <v>5.800220751410233E-2</v>
      </c>
      <c r="W860" s="38">
        <f t="shared" si="175"/>
        <v>-694.78720000000158</v>
      </c>
      <c r="X860" s="40">
        <f t="shared" si="176"/>
        <v>-3.3770004187013369E-2</v>
      </c>
      <c r="Y860" s="18">
        <f t="shared" si="177"/>
        <v>390</v>
      </c>
      <c r="Z860" s="18">
        <f t="shared" si="178"/>
        <v>670</v>
      </c>
      <c r="AA860" s="18">
        <f t="shared" si="179"/>
        <v>948</v>
      </c>
    </row>
    <row r="861" spans="1:27" x14ac:dyDescent="0.25">
      <c r="A861" s="18" t="str">
        <f t="shared" si="180"/>
        <v>Malik Mann</v>
      </c>
      <c r="B861" s="18">
        <f t="shared" si="181"/>
        <v>9</v>
      </c>
      <c r="C861" s="18" t="str">
        <f t="shared" si="182"/>
        <v>2023Malik Mann9</v>
      </c>
      <c r="D861" s="12">
        <v>2023</v>
      </c>
      <c r="E861" t="s">
        <v>417</v>
      </c>
      <c r="F861">
        <v>228068</v>
      </c>
      <c r="G861" t="s">
        <v>59</v>
      </c>
      <c r="H861" s="15">
        <v>6</v>
      </c>
      <c r="I861" s="15">
        <v>6</v>
      </c>
      <c r="J861" t="s">
        <v>9</v>
      </c>
      <c r="K861" t="s">
        <v>3</v>
      </c>
      <c r="L861" s="6">
        <v>70</v>
      </c>
      <c r="M861" s="6">
        <v>155</v>
      </c>
      <c r="N861" s="6">
        <v>364</v>
      </c>
      <c r="O861" s="1">
        <v>16663.052</v>
      </c>
      <c r="P861" s="1">
        <v>14298.75</v>
      </c>
      <c r="Q861" s="1">
        <v>2643.13</v>
      </c>
      <c r="R861" s="38">
        <f t="shared" si="170"/>
        <v>238.0436</v>
      </c>
      <c r="S861" s="39">
        <f t="shared" si="171"/>
        <v>2.2142857142857144</v>
      </c>
      <c r="T861" s="39">
        <f t="shared" si="172"/>
        <v>2.3483870967741933</v>
      </c>
      <c r="U861" s="38">
        <f t="shared" si="173"/>
        <v>2364.3019999999997</v>
      </c>
      <c r="V861" s="40">
        <f t="shared" si="174"/>
        <v>0.14188889286308412</v>
      </c>
      <c r="W861" s="38">
        <f t="shared" si="175"/>
        <v>-278.82800000000043</v>
      </c>
      <c r="X861" s="40">
        <f t="shared" si="176"/>
        <v>-1.6733309120081988E-2</v>
      </c>
      <c r="Y861" s="18">
        <f t="shared" si="177"/>
        <v>417</v>
      </c>
      <c r="Z861" s="18">
        <f t="shared" si="178"/>
        <v>507</v>
      </c>
      <c r="AA861" s="18">
        <f t="shared" si="179"/>
        <v>905</v>
      </c>
    </row>
    <row r="862" spans="1:27" x14ac:dyDescent="0.25">
      <c r="A862" s="18" t="str">
        <f t="shared" si="180"/>
        <v>Malik Mann</v>
      </c>
      <c r="B862" s="18">
        <f t="shared" si="181"/>
        <v>10</v>
      </c>
      <c r="C862" s="18" t="str">
        <f t="shared" si="182"/>
        <v>2023Malik Mann10</v>
      </c>
      <c r="D862" s="12">
        <v>2023</v>
      </c>
      <c r="E862" t="s">
        <v>417</v>
      </c>
      <c r="F862">
        <v>673382</v>
      </c>
      <c r="G862" t="s">
        <v>322</v>
      </c>
      <c r="H862" s="15">
        <v>6</v>
      </c>
      <c r="I862" s="15">
        <v>6</v>
      </c>
      <c r="J862" t="s">
        <v>9</v>
      </c>
      <c r="K862" t="s">
        <v>10</v>
      </c>
      <c r="L862" s="6">
        <v>22</v>
      </c>
      <c r="M862" s="6">
        <v>71</v>
      </c>
      <c r="N862" s="6">
        <v>268</v>
      </c>
      <c r="O862" s="1">
        <v>13224</v>
      </c>
      <c r="P862" s="1">
        <v>11020</v>
      </c>
      <c r="Q862" s="1">
        <v>855.65</v>
      </c>
      <c r="R862" s="38">
        <f t="shared" si="170"/>
        <v>601.09090909090912</v>
      </c>
      <c r="S862" s="39">
        <f t="shared" si="171"/>
        <v>3.2272727272727271</v>
      </c>
      <c r="T862" s="39">
        <f t="shared" si="172"/>
        <v>3.7746478873239435</v>
      </c>
      <c r="U862" s="38">
        <f t="shared" si="173"/>
        <v>2204</v>
      </c>
      <c r="V862" s="40">
        <f t="shared" si="174"/>
        <v>0.16666666666666666</v>
      </c>
      <c r="W862" s="38">
        <f t="shared" si="175"/>
        <v>1348.35</v>
      </c>
      <c r="X862" s="40">
        <f t="shared" si="176"/>
        <v>0.10196234119782213</v>
      </c>
      <c r="Y862" s="18">
        <f t="shared" si="177"/>
        <v>457</v>
      </c>
      <c r="Z862" s="18">
        <f t="shared" si="178"/>
        <v>533</v>
      </c>
      <c r="AA862" s="18">
        <f t="shared" si="179"/>
        <v>430</v>
      </c>
    </row>
    <row r="863" spans="1:27" x14ac:dyDescent="0.25">
      <c r="A863" s="18" t="str">
        <f t="shared" si="180"/>
        <v>Malik Mann</v>
      </c>
      <c r="B863" s="18">
        <f t="shared" si="181"/>
        <v>11</v>
      </c>
      <c r="C863" s="18" t="str">
        <f t="shared" si="182"/>
        <v>2023Malik Mann11</v>
      </c>
      <c r="D863" s="12">
        <v>2023</v>
      </c>
      <c r="E863" t="s">
        <v>417</v>
      </c>
      <c r="F863">
        <v>911084</v>
      </c>
      <c r="G863" t="s">
        <v>253</v>
      </c>
      <c r="H863" s="15">
        <v>6</v>
      </c>
      <c r="I863" s="15">
        <v>6</v>
      </c>
      <c r="J863" t="s">
        <v>9</v>
      </c>
      <c r="K863" t="s">
        <v>10</v>
      </c>
      <c r="L863" s="6">
        <v>15</v>
      </c>
      <c r="M863" s="6">
        <v>63</v>
      </c>
      <c r="N863" s="6">
        <v>184</v>
      </c>
      <c r="O863" s="1">
        <v>6900.5951999999997</v>
      </c>
      <c r="P863" s="1">
        <v>5671</v>
      </c>
      <c r="Q863" s="1">
        <v>602.51</v>
      </c>
      <c r="R863" s="38">
        <f t="shared" si="170"/>
        <v>460.03967999999998</v>
      </c>
      <c r="S863" s="39">
        <f t="shared" si="171"/>
        <v>4.2</v>
      </c>
      <c r="T863" s="39">
        <f t="shared" si="172"/>
        <v>2.9206349206349205</v>
      </c>
      <c r="U863" s="38">
        <f t="shared" si="173"/>
        <v>1229.5951999999997</v>
      </c>
      <c r="V863" s="40">
        <f t="shared" si="174"/>
        <v>0.17818683234744734</v>
      </c>
      <c r="W863" s="38">
        <f t="shared" si="175"/>
        <v>627.08519999999976</v>
      </c>
      <c r="X863" s="40">
        <f t="shared" si="176"/>
        <v>9.0874074166819668E-2</v>
      </c>
      <c r="Y863" s="18">
        <f t="shared" si="177"/>
        <v>655</v>
      </c>
      <c r="Z863" s="18">
        <f t="shared" si="178"/>
        <v>664</v>
      </c>
      <c r="AA863" s="18">
        <f t="shared" si="179"/>
        <v>588</v>
      </c>
    </row>
    <row r="864" spans="1:27" x14ac:dyDescent="0.25">
      <c r="A864" s="18" t="str">
        <f t="shared" si="180"/>
        <v>Malik Mann</v>
      </c>
      <c r="B864" s="18">
        <f t="shared" si="181"/>
        <v>12</v>
      </c>
      <c r="C864" s="18" t="str">
        <f t="shared" si="182"/>
        <v>2023Malik Mann12</v>
      </c>
      <c r="D864" s="12">
        <v>2023</v>
      </c>
      <c r="E864" t="s">
        <v>417</v>
      </c>
      <c r="F864">
        <v>789083</v>
      </c>
      <c r="G864" t="s">
        <v>349</v>
      </c>
      <c r="H864" s="15">
        <v>6</v>
      </c>
      <c r="I864" s="15">
        <v>6</v>
      </c>
      <c r="J864" t="s">
        <v>9</v>
      </c>
      <c r="K864" t="s">
        <v>10</v>
      </c>
      <c r="L864" s="6">
        <v>40</v>
      </c>
      <c r="M864" s="6">
        <v>58</v>
      </c>
      <c r="N864" s="6">
        <v>152</v>
      </c>
      <c r="O864" s="1">
        <v>6715.3263999999999</v>
      </c>
      <c r="P864" s="1">
        <v>6145.75</v>
      </c>
      <c r="Q864" s="1">
        <v>1472.5</v>
      </c>
      <c r="R864" s="38">
        <f t="shared" si="170"/>
        <v>167.88316</v>
      </c>
      <c r="S864" s="39">
        <f t="shared" si="171"/>
        <v>1.45</v>
      </c>
      <c r="T864" s="39">
        <f t="shared" si="172"/>
        <v>2.6206896551724137</v>
      </c>
      <c r="U864" s="38">
        <f t="shared" si="173"/>
        <v>569.57639999999992</v>
      </c>
      <c r="V864" s="40">
        <f t="shared" si="174"/>
        <v>8.4817381326393895E-2</v>
      </c>
      <c r="W864" s="38">
        <f t="shared" si="175"/>
        <v>-902.92360000000008</v>
      </c>
      <c r="X864" s="40">
        <f t="shared" si="176"/>
        <v>-0.13445714269376394</v>
      </c>
      <c r="Y864" s="18">
        <f t="shared" si="177"/>
        <v>659</v>
      </c>
      <c r="Z864" s="18">
        <f t="shared" si="178"/>
        <v>832</v>
      </c>
      <c r="AA864" s="18">
        <f t="shared" si="179"/>
        <v>958</v>
      </c>
    </row>
    <row r="865" spans="1:27" x14ac:dyDescent="0.25">
      <c r="A865" s="18" t="str">
        <f t="shared" si="180"/>
        <v>Malik Mann</v>
      </c>
      <c r="B865" s="18">
        <f t="shared" si="181"/>
        <v>13</v>
      </c>
      <c r="C865" s="18" t="str">
        <f t="shared" si="182"/>
        <v>2023Malik Mann13</v>
      </c>
      <c r="D865" s="12">
        <v>2023</v>
      </c>
      <c r="E865" t="s">
        <v>417</v>
      </c>
      <c r="F865">
        <v>128453</v>
      </c>
      <c r="G865" t="s">
        <v>130</v>
      </c>
      <c r="H865" s="15">
        <v>6</v>
      </c>
      <c r="I865" s="15">
        <v>1</v>
      </c>
      <c r="J865" t="s">
        <v>2</v>
      </c>
      <c r="K865" t="s">
        <v>10</v>
      </c>
      <c r="L865" s="6">
        <v>17</v>
      </c>
      <c r="M865" s="6">
        <v>35</v>
      </c>
      <c r="N865" s="6">
        <v>53</v>
      </c>
      <c r="O865" s="1">
        <v>2454.27</v>
      </c>
      <c r="P865" s="1">
        <v>2115.75</v>
      </c>
      <c r="Q865" s="1">
        <v>638.75</v>
      </c>
      <c r="R865" s="38">
        <f t="shared" si="170"/>
        <v>144.36882352941177</v>
      </c>
      <c r="S865" s="39">
        <f t="shared" si="171"/>
        <v>2.0588235294117645</v>
      </c>
      <c r="T865" s="39">
        <f t="shared" si="172"/>
        <v>1.5142857142857142</v>
      </c>
      <c r="U865" s="38">
        <f t="shared" si="173"/>
        <v>338.52</v>
      </c>
      <c r="V865" s="40">
        <f t="shared" si="174"/>
        <v>0.13793103448275862</v>
      </c>
      <c r="W865" s="38">
        <f t="shared" si="175"/>
        <v>-300.23</v>
      </c>
      <c r="X865" s="40">
        <f t="shared" si="176"/>
        <v>-0.12232965403154503</v>
      </c>
      <c r="Y865" s="18">
        <f t="shared" si="177"/>
        <v>859</v>
      </c>
      <c r="Z865" s="18">
        <f t="shared" si="178"/>
        <v>897</v>
      </c>
      <c r="AA865" s="18">
        <f t="shared" si="179"/>
        <v>908</v>
      </c>
    </row>
    <row r="866" spans="1:27" x14ac:dyDescent="0.25">
      <c r="A866" s="18" t="str">
        <f t="shared" si="180"/>
        <v>Malik Mann</v>
      </c>
      <c r="B866" s="18">
        <f t="shared" si="181"/>
        <v>14</v>
      </c>
      <c r="C866" s="18" t="str">
        <f t="shared" si="182"/>
        <v>2023Malik Mann14</v>
      </c>
      <c r="D866" s="12">
        <v>2023</v>
      </c>
      <c r="E866" t="s">
        <v>417</v>
      </c>
      <c r="F866">
        <v>688564</v>
      </c>
      <c r="G866" t="s">
        <v>176</v>
      </c>
      <c r="H866" s="15">
        <v>6</v>
      </c>
      <c r="I866" s="15">
        <v>4</v>
      </c>
      <c r="J866" t="s">
        <v>2</v>
      </c>
      <c r="K866" t="s">
        <v>10</v>
      </c>
      <c r="L866" s="6">
        <v>7</v>
      </c>
      <c r="M866" s="6">
        <v>12</v>
      </c>
      <c r="N866" s="6">
        <v>36</v>
      </c>
      <c r="O866" s="1">
        <v>1694.04</v>
      </c>
      <c r="P866" s="1">
        <v>1486</v>
      </c>
      <c r="Q866" s="1">
        <v>260</v>
      </c>
      <c r="R866" s="38">
        <f t="shared" ref="R866:R929" si="183">O866/L866</f>
        <v>242.00571428571428</v>
      </c>
      <c r="S866" s="39">
        <f t="shared" ref="S866:S929" si="184">M866/L866</f>
        <v>1.7142857142857142</v>
      </c>
      <c r="T866" s="39">
        <f t="shared" ref="T866:T929" si="185">N866/M866</f>
        <v>3</v>
      </c>
      <c r="U866" s="38">
        <f t="shared" ref="U866:U929" si="186">O866-P866</f>
        <v>208.03999999999996</v>
      </c>
      <c r="V866" s="40">
        <f t="shared" ref="V866:V929" si="187">U866/O866</f>
        <v>0.12280701754385963</v>
      </c>
      <c r="W866" s="38">
        <f t="shared" ref="W866:W929" si="188">O866-P866-Q866</f>
        <v>-51.960000000000036</v>
      </c>
      <c r="X866" s="40">
        <f t="shared" ref="X866:X929" si="189">W866/O866</f>
        <v>-3.0672239144294136E-2</v>
      </c>
      <c r="Y866" s="18">
        <f t="shared" ref="Y866:Y929" si="190">RANK(O866,O:O)</f>
        <v>911</v>
      </c>
      <c r="Z866" s="18">
        <f t="shared" ref="Z866:Z929" si="191">RANK(U866,U:U)</f>
        <v>924</v>
      </c>
      <c r="AA866" s="18">
        <f t="shared" ref="AA866:AA929" si="192">RANK(W866,W:W)</f>
        <v>836</v>
      </c>
    </row>
    <row r="867" spans="1:27" x14ac:dyDescent="0.25">
      <c r="A867" s="18" t="str">
        <f t="shared" si="180"/>
        <v>Mary Amendola</v>
      </c>
      <c r="B867" s="18">
        <f t="shared" si="181"/>
        <v>1</v>
      </c>
      <c r="C867" s="18" t="str">
        <f t="shared" si="182"/>
        <v>2023Mary Amendola1</v>
      </c>
      <c r="D867" s="12">
        <v>2023</v>
      </c>
      <c r="E867" t="s">
        <v>406</v>
      </c>
      <c r="F867">
        <v>439017</v>
      </c>
      <c r="G867" t="s">
        <v>480</v>
      </c>
      <c r="H867" s="15">
        <v>5</v>
      </c>
      <c r="I867" s="15">
        <v>3</v>
      </c>
      <c r="J867" t="s">
        <v>2</v>
      </c>
      <c r="K867" t="s">
        <v>6</v>
      </c>
      <c r="L867" s="6">
        <v>76</v>
      </c>
      <c r="M867" s="6">
        <v>700</v>
      </c>
      <c r="N867" s="6">
        <v>4570</v>
      </c>
      <c r="O867" s="1">
        <v>172471.80499999999</v>
      </c>
      <c r="P867" s="1">
        <v>162709.25</v>
      </c>
      <c r="Q867" s="1">
        <v>3061.56</v>
      </c>
      <c r="R867" s="38">
        <f t="shared" si="183"/>
        <v>2269.3658552631578</v>
      </c>
      <c r="S867" s="39">
        <f t="shared" si="184"/>
        <v>9.2105263157894743</v>
      </c>
      <c r="T867" s="39">
        <f t="shared" si="185"/>
        <v>6.5285714285714285</v>
      </c>
      <c r="U867" s="38">
        <f t="shared" si="186"/>
        <v>9762.554999999993</v>
      </c>
      <c r="V867" s="40">
        <f t="shared" si="187"/>
        <v>5.660377358490562E-2</v>
      </c>
      <c r="W867" s="38">
        <f t="shared" si="188"/>
        <v>6700.9949999999935</v>
      </c>
      <c r="X867" s="40">
        <f t="shared" si="189"/>
        <v>3.8852698271465265E-2</v>
      </c>
      <c r="Y867" s="18">
        <f t="shared" si="190"/>
        <v>37</v>
      </c>
      <c r="Z867" s="18">
        <f t="shared" si="191"/>
        <v>154</v>
      </c>
      <c r="AA867" s="18">
        <f t="shared" si="192"/>
        <v>132</v>
      </c>
    </row>
    <row r="868" spans="1:27" x14ac:dyDescent="0.25">
      <c r="A868" s="18" t="str">
        <f t="shared" si="180"/>
        <v>Mary Amendola</v>
      </c>
      <c r="B868" s="18">
        <f t="shared" si="181"/>
        <v>2</v>
      </c>
      <c r="C868" s="18" t="str">
        <f t="shared" si="182"/>
        <v>2023Mary Amendola2</v>
      </c>
      <c r="D868" s="12">
        <v>2023</v>
      </c>
      <c r="E868" t="s">
        <v>406</v>
      </c>
      <c r="F868">
        <v>110765</v>
      </c>
      <c r="G868" t="s">
        <v>12</v>
      </c>
      <c r="H868" s="15">
        <v>5</v>
      </c>
      <c r="I868" s="15">
        <v>5</v>
      </c>
      <c r="J868" t="s">
        <v>9</v>
      </c>
      <c r="K868" t="s">
        <v>4</v>
      </c>
      <c r="L868" s="6">
        <v>133</v>
      </c>
      <c r="M868" s="6">
        <v>524</v>
      </c>
      <c r="N868" s="6">
        <v>2511</v>
      </c>
      <c r="O868" s="1">
        <v>104460.1652</v>
      </c>
      <c r="P868" s="1">
        <v>95220.75</v>
      </c>
      <c r="Q868" s="1">
        <v>4690.05</v>
      </c>
      <c r="R868" s="38">
        <f t="shared" si="183"/>
        <v>785.41477593984962</v>
      </c>
      <c r="S868" s="39">
        <f t="shared" si="184"/>
        <v>3.9398496240601504</v>
      </c>
      <c r="T868" s="39">
        <f t="shared" si="185"/>
        <v>4.7919847328244272</v>
      </c>
      <c r="U868" s="38">
        <f t="shared" si="186"/>
        <v>9239.4152000000031</v>
      </c>
      <c r="V868" s="40">
        <f t="shared" si="187"/>
        <v>8.8449172776150303E-2</v>
      </c>
      <c r="W868" s="38">
        <f t="shared" si="188"/>
        <v>4549.3652000000029</v>
      </c>
      <c r="X868" s="40">
        <f t="shared" si="189"/>
        <v>4.3551196681431273E-2</v>
      </c>
      <c r="Y868" s="18">
        <f t="shared" si="190"/>
        <v>90</v>
      </c>
      <c r="Z868" s="18">
        <f t="shared" si="191"/>
        <v>166</v>
      </c>
      <c r="AA868" s="18">
        <f t="shared" si="192"/>
        <v>200</v>
      </c>
    </row>
    <row r="869" spans="1:27" x14ac:dyDescent="0.25">
      <c r="A869" s="18" t="str">
        <f t="shared" si="180"/>
        <v>Mary Amendola</v>
      </c>
      <c r="B869" s="18">
        <f t="shared" si="181"/>
        <v>3</v>
      </c>
      <c r="C869" s="18" t="str">
        <f t="shared" si="182"/>
        <v>2023Mary Amendola3</v>
      </c>
      <c r="D869" s="12">
        <v>2023</v>
      </c>
      <c r="E869" t="s">
        <v>406</v>
      </c>
      <c r="F869">
        <v>961606</v>
      </c>
      <c r="G869" t="s">
        <v>264</v>
      </c>
      <c r="H869" s="15">
        <v>5</v>
      </c>
      <c r="I869" s="15">
        <v>5</v>
      </c>
      <c r="J869" t="s">
        <v>9</v>
      </c>
      <c r="K869" t="s">
        <v>4</v>
      </c>
      <c r="L869" s="6">
        <v>109</v>
      </c>
      <c r="M869" s="6">
        <v>434</v>
      </c>
      <c r="N869" s="6">
        <v>2082</v>
      </c>
      <c r="O869" s="1">
        <v>94965.073199999999</v>
      </c>
      <c r="P869" s="1">
        <v>79397</v>
      </c>
      <c r="Q869" s="1">
        <v>3853.65</v>
      </c>
      <c r="R869" s="38">
        <f t="shared" si="183"/>
        <v>871.23920366972482</v>
      </c>
      <c r="S869" s="39">
        <f t="shared" si="184"/>
        <v>3.9816513761467891</v>
      </c>
      <c r="T869" s="39">
        <f t="shared" si="185"/>
        <v>4.7972350230414751</v>
      </c>
      <c r="U869" s="38">
        <f t="shared" si="186"/>
        <v>15568.073199999999</v>
      </c>
      <c r="V869" s="40">
        <f t="shared" si="187"/>
        <v>0.16393472542492601</v>
      </c>
      <c r="W869" s="38">
        <f t="shared" si="188"/>
        <v>11714.423199999999</v>
      </c>
      <c r="X869" s="40">
        <f t="shared" si="189"/>
        <v>0.1233550694509442</v>
      </c>
      <c r="Y869" s="18">
        <f t="shared" si="190"/>
        <v>106</v>
      </c>
      <c r="Z869" s="18">
        <f t="shared" si="191"/>
        <v>71</v>
      </c>
      <c r="AA869" s="18">
        <f t="shared" si="192"/>
        <v>62</v>
      </c>
    </row>
    <row r="870" spans="1:27" x14ac:dyDescent="0.25">
      <c r="A870" s="18" t="str">
        <f t="shared" si="180"/>
        <v>Mary Amendola</v>
      </c>
      <c r="B870" s="18">
        <f t="shared" si="181"/>
        <v>4</v>
      </c>
      <c r="C870" s="18" t="str">
        <f t="shared" si="182"/>
        <v>2023Mary Amendola4</v>
      </c>
      <c r="D870" s="12">
        <v>2023</v>
      </c>
      <c r="E870" t="s">
        <v>406</v>
      </c>
      <c r="F870">
        <v>734173</v>
      </c>
      <c r="G870" t="s">
        <v>64</v>
      </c>
      <c r="H870" s="15">
        <v>5</v>
      </c>
      <c r="I870" s="15">
        <v>3</v>
      </c>
      <c r="J870" t="s">
        <v>2</v>
      </c>
      <c r="K870" t="s">
        <v>4</v>
      </c>
      <c r="L870" s="6">
        <v>119</v>
      </c>
      <c r="M870" s="6">
        <v>439</v>
      </c>
      <c r="N870" s="6">
        <v>2043</v>
      </c>
      <c r="O870" s="1">
        <v>79476.747600000002</v>
      </c>
      <c r="P870" s="1">
        <v>69903</v>
      </c>
      <c r="Q870" s="1">
        <v>4170.8</v>
      </c>
      <c r="R870" s="38">
        <f t="shared" si="183"/>
        <v>667.87182857142864</v>
      </c>
      <c r="S870" s="39">
        <f t="shared" si="184"/>
        <v>3.6890756302521011</v>
      </c>
      <c r="T870" s="39">
        <f t="shared" si="185"/>
        <v>4.6537585421412304</v>
      </c>
      <c r="U870" s="38">
        <f t="shared" si="186"/>
        <v>9573.7476000000024</v>
      </c>
      <c r="V870" s="40">
        <f t="shared" si="187"/>
        <v>0.12045973053884759</v>
      </c>
      <c r="W870" s="38">
        <f t="shared" si="188"/>
        <v>5402.9476000000022</v>
      </c>
      <c r="X870" s="40">
        <f t="shared" si="189"/>
        <v>6.7981488462419193E-2</v>
      </c>
      <c r="Y870" s="18">
        <f t="shared" si="190"/>
        <v>129</v>
      </c>
      <c r="Z870" s="18">
        <f t="shared" si="191"/>
        <v>157</v>
      </c>
      <c r="AA870" s="18">
        <f t="shared" si="192"/>
        <v>171</v>
      </c>
    </row>
    <row r="871" spans="1:27" x14ac:dyDescent="0.25">
      <c r="A871" s="18" t="str">
        <f t="shared" si="180"/>
        <v>Mary Amendola</v>
      </c>
      <c r="B871" s="18">
        <f t="shared" si="181"/>
        <v>5</v>
      </c>
      <c r="C871" s="18" t="str">
        <f t="shared" si="182"/>
        <v>2023Mary Amendola5</v>
      </c>
      <c r="D871" s="12">
        <v>2023</v>
      </c>
      <c r="E871" t="s">
        <v>406</v>
      </c>
      <c r="F871">
        <v>128453</v>
      </c>
      <c r="G871" t="s">
        <v>130</v>
      </c>
      <c r="H871" s="15">
        <v>5</v>
      </c>
      <c r="I871" s="15">
        <v>1</v>
      </c>
      <c r="J871" t="s">
        <v>2</v>
      </c>
      <c r="K871" t="s">
        <v>3</v>
      </c>
      <c r="L871" s="6">
        <v>129</v>
      </c>
      <c r="M871" s="6">
        <v>330</v>
      </c>
      <c r="N871" s="6">
        <v>1429</v>
      </c>
      <c r="O871" s="1">
        <v>65154.3</v>
      </c>
      <c r="P871" s="1">
        <v>56167.5</v>
      </c>
      <c r="Q871" s="1">
        <v>4358.1499999999996</v>
      </c>
      <c r="R871" s="38">
        <f t="shared" si="183"/>
        <v>505.07209302325583</v>
      </c>
      <c r="S871" s="39">
        <f t="shared" si="184"/>
        <v>2.558139534883721</v>
      </c>
      <c r="T871" s="39">
        <f t="shared" si="185"/>
        <v>4.3303030303030301</v>
      </c>
      <c r="U871" s="38">
        <f t="shared" si="186"/>
        <v>8986.8000000000029</v>
      </c>
      <c r="V871" s="40">
        <f t="shared" si="187"/>
        <v>0.13793103448275865</v>
      </c>
      <c r="W871" s="38">
        <f t="shared" si="188"/>
        <v>4628.6500000000033</v>
      </c>
      <c r="X871" s="40">
        <f t="shared" si="189"/>
        <v>7.1041358743782118E-2</v>
      </c>
      <c r="Y871" s="18">
        <f t="shared" si="190"/>
        <v>175</v>
      </c>
      <c r="Z871" s="18">
        <f t="shared" si="191"/>
        <v>173</v>
      </c>
      <c r="AA871" s="18">
        <f t="shared" si="192"/>
        <v>197</v>
      </c>
    </row>
    <row r="872" spans="1:27" x14ac:dyDescent="0.25">
      <c r="A872" s="18" t="str">
        <f t="shared" si="180"/>
        <v>Mary Amendola</v>
      </c>
      <c r="B872" s="18">
        <f t="shared" si="181"/>
        <v>6</v>
      </c>
      <c r="C872" s="18" t="str">
        <f t="shared" si="182"/>
        <v>2023Mary Amendola6</v>
      </c>
      <c r="D872" s="12">
        <v>2023</v>
      </c>
      <c r="E872" t="s">
        <v>406</v>
      </c>
      <c r="F872">
        <v>105021</v>
      </c>
      <c r="G872" t="s">
        <v>11</v>
      </c>
      <c r="H872" s="15">
        <v>5</v>
      </c>
      <c r="I872" s="15">
        <v>5</v>
      </c>
      <c r="J872" t="s">
        <v>9</v>
      </c>
      <c r="K872" t="s">
        <v>3</v>
      </c>
      <c r="L872" s="6">
        <v>85</v>
      </c>
      <c r="M872" s="6">
        <v>231</v>
      </c>
      <c r="N872" s="6">
        <v>1097</v>
      </c>
      <c r="O872" s="1">
        <v>50130</v>
      </c>
      <c r="P872" s="1">
        <v>41775</v>
      </c>
      <c r="Q872" s="1">
        <v>2885.8</v>
      </c>
      <c r="R872" s="38">
        <f t="shared" si="183"/>
        <v>589.76470588235293</v>
      </c>
      <c r="S872" s="39">
        <f t="shared" si="184"/>
        <v>2.7176470588235295</v>
      </c>
      <c r="T872" s="39">
        <f t="shared" si="185"/>
        <v>4.7489177489177488</v>
      </c>
      <c r="U872" s="38">
        <f t="shared" si="186"/>
        <v>8355</v>
      </c>
      <c r="V872" s="40">
        <f t="shared" si="187"/>
        <v>0.16666666666666666</v>
      </c>
      <c r="W872" s="38">
        <f t="shared" si="188"/>
        <v>5469.2</v>
      </c>
      <c r="X872" s="40">
        <f t="shared" si="189"/>
        <v>0.10910033911829244</v>
      </c>
      <c r="Y872" s="18">
        <f t="shared" si="190"/>
        <v>236</v>
      </c>
      <c r="Z872" s="18">
        <f t="shared" si="191"/>
        <v>187</v>
      </c>
      <c r="AA872" s="18">
        <f t="shared" si="192"/>
        <v>167</v>
      </c>
    </row>
    <row r="873" spans="1:27" x14ac:dyDescent="0.25">
      <c r="A873" s="18" t="str">
        <f t="shared" si="180"/>
        <v>Mary Amendola</v>
      </c>
      <c r="B873" s="18">
        <f t="shared" si="181"/>
        <v>7</v>
      </c>
      <c r="C873" s="18" t="str">
        <f t="shared" si="182"/>
        <v>2023Mary Amendola7</v>
      </c>
      <c r="D873" s="12">
        <v>2023</v>
      </c>
      <c r="E873" t="s">
        <v>406</v>
      </c>
      <c r="F873">
        <v>577416</v>
      </c>
      <c r="G873" t="s">
        <v>150</v>
      </c>
      <c r="H873" s="15">
        <v>5</v>
      </c>
      <c r="I873" s="15">
        <v>5</v>
      </c>
      <c r="J873" t="s">
        <v>9</v>
      </c>
      <c r="K873" t="s">
        <v>3</v>
      </c>
      <c r="L873" s="6">
        <v>130</v>
      </c>
      <c r="M873" s="6">
        <v>264</v>
      </c>
      <c r="N873" s="6">
        <v>963</v>
      </c>
      <c r="O873" s="1">
        <v>44927.4</v>
      </c>
      <c r="P873" s="1">
        <v>37439.5</v>
      </c>
      <c r="Q873" s="1">
        <v>4317.0999999999904</v>
      </c>
      <c r="R873" s="38">
        <f t="shared" si="183"/>
        <v>345.5953846153846</v>
      </c>
      <c r="S873" s="39">
        <f t="shared" si="184"/>
        <v>2.0307692307692307</v>
      </c>
      <c r="T873" s="39">
        <f t="shared" si="185"/>
        <v>3.6477272727272729</v>
      </c>
      <c r="U873" s="38">
        <f t="shared" si="186"/>
        <v>7487.9000000000015</v>
      </c>
      <c r="V873" s="40">
        <f t="shared" si="187"/>
        <v>0.16666666666666669</v>
      </c>
      <c r="W873" s="38">
        <f t="shared" si="188"/>
        <v>3170.8000000000111</v>
      </c>
      <c r="X873" s="40">
        <f t="shared" si="189"/>
        <v>7.0576084972645003E-2</v>
      </c>
      <c r="Y873" s="18">
        <f t="shared" si="190"/>
        <v>253</v>
      </c>
      <c r="Z873" s="18">
        <f t="shared" si="191"/>
        <v>214</v>
      </c>
      <c r="AA873" s="18">
        <f t="shared" si="192"/>
        <v>271</v>
      </c>
    </row>
    <row r="874" spans="1:27" x14ac:dyDescent="0.25">
      <c r="A874" s="18" t="str">
        <f t="shared" si="180"/>
        <v>Mary Amendola</v>
      </c>
      <c r="B874" s="18">
        <f t="shared" si="181"/>
        <v>8</v>
      </c>
      <c r="C874" s="18" t="str">
        <f t="shared" si="182"/>
        <v>2023Mary Amendola8</v>
      </c>
      <c r="D874" s="12">
        <v>2023</v>
      </c>
      <c r="E874" t="s">
        <v>406</v>
      </c>
      <c r="F874">
        <v>693197</v>
      </c>
      <c r="G874" t="s">
        <v>488</v>
      </c>
      <c r="H874" s="15">
        <v>5</v>
      </c>
      <c r="I874" s="15">
        <v>5</v>
      </c>
      <c r="J874" t="s">
        <v>9</v>
      </c>
      <c r="K874" t="s">
        <v>3</v>
      </c>
      <c r="L874" s="6">
        <v>59</v>
      </c>
      <c r="M874" s="6">
        <v>204</v>
      </c>
      <c r="N874" s="6">
        <v>891</v>
      </c>
      <c r="O874" s="1">
        <v>38247.9</v>
      </c>
      <c r="P874" s="1">
        <v>31873.25</v>
      </c>
      <c r="Q874" s="1">
        <v>2047.9</v>
      </c>
      <c r="R874" s="38">
        <f t="shared" si="183"/>
        <v>648.26949152542375</v>
      </c>
      <c r="S874" s="39">
        <f t="shared" si="184"/>
        <v>3.4576271186440679</v>
      </c>
      <c r="T874" s="39">
        <f t="shared" si="185"/>
        <v>4.367647058823529</v>
      </c>
      <c r="U874" s="38">
        <f t="shared" si="186"/>
        <v>6374.6500000000015</v>
      </c>
      <c r="V874" s="40">
        <f t="shared" si="187"/>
        <v>0.16666666666666669</v>
      </c>
      <c r="W874" s="38">
        <f t="shared" si="188"/>
        <v>4326.7500000000018</v>
      </c>
      <c r="X874" s="40">
        <f t="shared" si="189"/>
        <v>0.1131238577804272</v>
      </c>
      <c r="Y874" s="18">
        <f t="shared" si="190"/>
        <v>289</v>
      </c>
      <c r="Z874" s="18">
        <f t="shared" si="191"/>
        <v>262</v>
      </c>
      <c r="AA874" s="18">
        <f t="shared" si="192"/>
        <v>203</v>
      </c>
    </row>
    <row r="875" spans="1:27" x14ac:dyDescent="0.25">
      <c r="A875" s="18" t="str">
        <f t="shared" si="180"/>
        <v>Mary Amendola</v>
      </c>
      <c r="B875" s="18">
        <f t="shared" si="181"/>
        <v>9</v>
      </c>
      <c r="C875" s="18" t="str">
        <f t="shared" si="182"/>
        <v>2023Mary Amendola9</v>
      </c>
      <c r="D875" s="12">
        <v>2023</v>
      </c>
      <c r="E875" t="s">
        <v>406</v>
      </c>
      <c r="F875">
        <v>203761</v>
      </c>
      <c r="G875" t="s">
        <v>51</v>
      </c>
      <c r="H875" s="15">
        <v>5</v>
      </c>
      <c r="I875" s="15">
        <v>5</v>
      </c>
      <c r="J875" t="s">
        <v>9</v>
      </c>
      <c r="K875" t="s">
        <v>3</v>
      </c>
      <c r="L875" s="6">
        <v>91</v>
      </c>
      <c r="M875" s="6">
        <v>253</v>
      </c>
      <c r="N875" s="6">
        <v>763</v>
      </c>
      <c r="O875" s="1">
        <v>37744.800000000003</v>
      </c>
      <c r="P875" s="1">
        <v>31454</v>
      </c>
      <c r="Q875" s="1">
        <v>3097.65</v>
      </c>
      <c r="R875" s="38">
        <f t="shared" si="183"/>
        <v>414.77802197802202</v>
      </c>
      <c r="S875" s="39">
        <f t="shared" si="184"/>
        <v>2.7802197802197801</v>
      </c>
      <c r="T875" s="39">
        <f t="shared" si="185"/>
        <v>3.0158102766798418</v>
      </c>
      <c r="U875" s="38">
        <f t="shared" si="186"/>
        <v>6290.8000000000029</v>
      </c>
      <c r="V875" s="40">
        <f t="shared" si="187"/>
        <v>0.16666666666666674</v>
      </c>
      <c r="W875" s="38">
        <f t="shared" si="188"/>
        <v>3193.1500000000028</v>
      </c>
      <c r="X875" s="40">
        <f t="shared" si="189"/>
        <v>8.4598408257561375E-2</v>
      </c>
      <c r="Y875" s="18">
        <f t="shared" si="190"/>
        <v>291</v>
      </c>
      <c r="Z875" s="18">
        <f t="shared" si="191"/>
        <v>266</v>
      </c>
      <c r="AA875" s="18">
        <f t="shared" si="192"/>
        <v>269</v>
      </c>
    </row>
    <row r="876" spans="1:27" x14ac:dyDescent="0.25">
      <c r="A876" s="18" t="str">
        <f t="shared" si="180"/>
        <v>Mary Amendola</v>
      </c>
      <c r="B876" s="18">
        <f t="shared" si="181"/>
        <v>10</v>
      </c>
      <c r="C876" s="18" t="str">
        <f t="shared" si="182"/>
        <v>2023Mary Amendola10</v>
      </c>
      <c r="D876" s="12">
        <v>2023</v>
      </c>
      <c r="E876" t="s">
        <v>406</v>
      </c>
      <c r="F876">
        <v>550437</v>
      </c>
      <c r="G876" t="s">
        <v>506</v>
      </c>
      <c r="H876" s="15">
        <v>5</v>
      </c>
      <c r="I876" s="15">
        <v>5</v>
      </c>
      <c r="J876" t="s">
        <v>9</v>
      </c>
      <c r="K876" t="s">
        <v>3</v>
      </c>
      <c r="L876" s="6">
        <v>36</v>
      </c>
      <c r="M876" s="6">
        <v>134</v>
      </c>
      <c r="N876" s="6">
        <v>688</v>
      </c>
      <c r="O876" s="1">
        <v>34906.628799999999</v>
      </c>
      <c r="P876" s="1">
        <v>28694.5</v>
      </c>
      <c r="Q876" s="1">
        <v>1261.75</v>
      </c>
      <c r="R876" s="38">
        <f t="shared" si="183"/>
        <v>969.62857777777776</v>
      </c>
      <c r="S876" s="39">
        <f t="shared" si="184"/>
        <v>3.7222222222222223</v>
      </c>
      <c r="T876" s="39">
        <f t="shared" si="185"/>
        <v>5.1343283582089549</v>
      </c>
      <c r="U876" s="38">
        <f t="shared" si="186"/>
        <v>6212.1287999999986</v>
      </c>
      <c r="V876" s="40">
        <f t="shared" si="187"/>
        <v>0.17796415791375417</v>
      </c>
      <c r="W876" s="38">
        <f t="shared" si="188"/>
        <v>4950.3787999999986</v>
      </c>
      <c r="X876" s="40">
        <f t="shared" si="189"/>
        <v>0.14181772832786416</v>
      </c>
      <c r="Y876" s="18">
        <f t="shared" si="190"/>
        <v>304</v>
      </c>
      <c r="Z876" s="18">
        <f t="shared" si="191"/>
        <v>270</v>
      </c>
      <c r="AA876" s="18">
        <f t="shared" si="192"/>
        <v>186</v>
      </c>
    </row>
    <row r="877" spans="1:27" x14ac:dyDescent="0.25">
      <c r="A877" s="18" t="str">
        <f t="shared" si="180"/>
        <v>Mary Amendola</v>
      </c>
      <c r="B877" s="18">
        <f t="shared" si="181"/>
        <v>11</v>
      </c>
      <c r="C877" s="18" t="str">
        <f t="shared" si="182"/>
        <v>2023Mary Amendola11</v>
      </c>
      <c r="D877" s="12">
        <v>2023</v>
      </c>
      <c r="E877" t="s">
        <v>406</v>
      </c>
      <c r="F877">
        <v>335207</v>
      </c>
      <c r="G877" t="s">
        <v>25</v>
      </c>
      <c r="H877" s="15">
        <v>5</v>
      </c>
      <c r="I877" s="15">
        <v>5</v>
      </c>
      <c r="J877" t="s">
        <v>2</v>
      </c>
      <c r="K877" t="s">
        <v>3</v>
      </c>
      <c r="L877" s="6">
        <v>75</v>
      </c>
      <c r="M877" s="6">
        <v>207</v>
      </c>
      <c r="N877" s="6">
        <v>753</v>
      </c>
      <c r="O877" s="1">
        <v>34878.6</v>
      </c>
      <c r="P877" s="1">
        <v>29065.5</v>
      </c>
      <c r="Q877" s="1">
        <v>2551.0500000000002</v>
      </c>
      <c r="R877" s="38">
        <f t="shared" si="183"/>
        <v>465.048</v>
      </c>
      <c r="S877" s="39">
        <f t="shared" si="184"/>
        <v>2.76</v>
      </c>
      <c r="T877" s="39">
        <f t="shared" si="185"/>
        <v>3.63768115942029</v>
      </c>
      <c r="U877" s="38">
        <f t="shared" si="186"/>
        <v>5813.0999999999985</v>
      </c>
      <c r="V877" s="40">
        <f t="shared" si="187"/>
        <v>0.16666666666666663</v>
      </c>
      <c r="W877" s="38">
        <f t="shared" si="188"/>
        <v>3262.0499999999984</v>
      </c>
      <c r="X877" s="40">
        <f t="shared" si="189"/>
        <v>9.3525829591784029E-2</v>
      </c>
      <c r="Y877" s="18">
        <f t="shared" si="190"/>
        <v>307</v>
      </c>
      <c r="Z877" s="18">
        <f t="shared" si="191"/>
        <v>287</v>
      </c>
      <c r="AA877" s="18">
        <f t="shared" si="192"/>
        <v>265</v>
      </c>
    </row>
    <row r="878" spans="1:27" x14ac:dyDescent="0.25">
      <c r="A878" s="18" t="str">
        <f t="shared" si="180"/>
        <v>Mary Amendola</v>
      </c>
      <c r="B878" s="18">
        <f t="shared" si="181"/>
        <v>12</v>
      </c>
      <c r="C878" s="18" t="str">
        <f t="shared" si="182"/>
        <v>2023Mary Amendola12</v>
      </c>
      <c r="D878" s="12">
        <v>2023</v>
      </c>
      <c r="E878" t="s">
        <v>406</v>
      </c>
      <c r="F878">
        <v>380543</v>
      </c>
      <c r="G878" t="s">
        <v>380</v>
      </c>
      <c r="H878" s="15">
        <v>5</v>
      </c>
      <c r="I878" s="15">
        <v>5</v>
      </c>
      <c r="J878" t="s">
        <v>9</v>
      </c>
      <c r="K878" t="s">
        <v>3</v>
      </c>
      <c r="L878" s="6">
        <v>119</v>
      </c>
      <c r="M878" s="6">
        <v>254</v>
      </c>
      <c r="N878" s="6">
        <v>873</v>
      </c>
      <c r="O878" s="1">
        <v>34464.300000000003</v>
      </c>
      <c r="P878" s="1">
        <v>28720.25</v>
      </c>
      <c r="Q878" s="1">
        <v>3967.3</v>
      </c>
      <c r="R878" s="38">
        <f t="shared" si="183"/>
        <v>289.61596638655465</v>
      </c>
      <c r="S878" s="39">
        <f t="shared" si="184"/>
        <v>2.134453781512605</v>
      </c>
      <c r="T878" s="39">
        <f t="shared" si="185"/>
        <v>3.4370078740157481</v>
      </c>
      <c r="U878" s="38">
        <f t="shared" si="186"/>
        <v>5744.0500000000029</v>
      </c>
      <c r="V878" s="40">
        <f t="shared" si="187"/>
        <v>0.16666666666666674</v>
      </c>
      <c r="W878" s="38">
        <f t="shared" si="188"/>
        <v>1776.7500000000027</v>
      </c>
      <c r="X878" s="40">
        <f t="shared" si="189"/>
        <v>5.1553346506384941E-2</v>
      </c>
      <c r="Y878" s="18">
        <f t="shared" si="190"/>
        <v>308</v>
      </c>
      <c r="Z878" s="18">
        <f t="shared" si="191"/>
        <v>288</v>
      </c>
      <c r="AA878" s="18">
        <f t="shared" si="192"/>
        <v>375</v>
      </c>
    </row>
    <row r="879" spans="1:27" x14ac:dyDescent="0.25">
      <c r="A879" s="18" t="str">
        <f t="shared" si="180"/>
        <v>Mary Amendola</v>
      </c>
      <c r="B879" s="18">
        <f t="shared" si="181"/>
        <v>13</v>
      </c>
      <c r="C879" s="18" t="str">
        <f t="shared" si="182"/>
        <v>2023Mary Amendola13</v>
      </c>
      <c r="D879" s="12">
        <v>2023</v>
      </c>
      <c r="E879" t="s">
        <v>406</v>
      </c>
      <c r="F879">
        <v>629125</v>
      </c>
      <c r="G879" t="s">
        <v>320</v>
      </c>
      <c r="H879" s="15">
        <v>5</v>
      </c>
      <c r="I879" s="15">
        <v>5</v>
      </c>
      <c r="J879" t="s">
        <v>9</v>
      </c>
      <c r="K879" t="s">
        <v>3</v>
      </c>
      <c r="L879" s="6">
        <v>26</v>
      </c>
      <c r="M879" s="6">
        <v>104</v>
      </c>
      <c r="N879" s="6">
        <v>487</v>
      </c>
      <c r="O879" s="1">
        <v>26926.2</v>
      </c>
      <c r="P879" s="1">
        <v>22438.5</v>
      </c>
      <c r="Q879" s="1">
        <v>919.3</v>
      </c>
      <c r="R879" s="38">
        <f t="shared" si="183"/>
        <v>1035.623076923077</v>
      </c>
      <c r="S879" s="39">
        <f t="shared" si="184"/>
        <v>4</v>
      </c>
      <c r="T879" s="39">
        <f t="shared" si="185"/>
        <v>4.6826923076923075</v>
      </c>
      <c r="U879" s="38">
        <f t="shared" si="186"/>
        <v>4487.7000000000007</v>
      </c>
      <c r="V879" s="40">
        <f t="shared" si="187"/>
        <v>0.16666666666666669</v>
      </c>
      <c r="W879" s="38">
        <f t="shared" si="188"/>
        <v>3568.4000000000005</v>
      </c>
      <c r="X879" s="40">
        <f t="shared" si="189"/>
        <v>0.13252519850554481</v>
      </c>
      <c r="Y879" s="18">
        <f t="shared" si="190"/>
        <v>340</v>
      </c>
      <c r="Z879" s="18">
        <f t="shared" si="191"/>
        <v>338</v>
      </c>
      <c r="AA879" s="18">
        <f t="shared" si="192"/>
        <v>245</v>
      </c>
    </row>
    <row r="880" spans="1:27" x14ac:dyDescent="0.25">
      <c r="A880" s="18" t="str">
        <f t="shared" si="180"/>
        <v>Mary Amendola</v>
      </c>
      <c r="B880" s="18">
        <f t="shared" si="181"/>
        <v>14</v>
      </c>
      <c r="C880" s="18" t="str">
        <f t="shared" si="182"/>
        <v>2023Mary Amendola14</v>
      </c>
      <c r="D880" s="12">
        <v>2023</v>
      </c>
      <c r="E880" t="s">
        <v>406</v>
      </c>
      <c r="F880">
        <v>782190</v>
      </c>
      <c r="G880" t="s">
        <v>53</v>
      </c>
      <c r="H880" s="15">
        <v>5</v>
      </c>
      <c r="I880" s="15">
        <v>2</v>
      </c>
      <c r="J880" t="s">
        <v>2</v>
      </c>
      <c r="K880" t="s">
        <v>3</v>
      </c>
      <c r="L880" s="6">
        <v>128</v>
      </c>
      <c r="M880" s="6">
        <v>200</v>
      </c>
      <c r="N880" s="6">
        <v>562</v>
      </c>
      <c r="O880" s="1">
        <v>24732.3</v>
      </c>
      <c r="P880" s="1">
        <v>20610.25</v>
      </c>
      <c r="Q880" s="1">
        <v>4187.99999999999</v>
      </c>
      <c r="R880" s="38">
        <f t="shared" si="183"/>
        <v>193.22109374999999</v>
      </c>
      <c r="S880" s="39">
        <f t="shared" si="184"/>
        <v>1.5625</v>
      </c>
      <c r="T880" s="39">
        <f t="shared" si="185"/>
        <v>2.81</v>
      </c>
      <c r="U880" s="38">
        <f t="shared" si="186"/>
        <v>4122.0499999999993</v>
      </c>
      <c r="V880" s="40">
        <f t="shared" si="187"/>
        <v>0.16666666666666663</v>
      </c>
      <c r="W880" s="38">
        <f t="shared" si="188"/>
        <v>-65.949999999990723</v>
      </c>
      <c r="X880" s="40">
        <f t="shared" si="189"/>
        <v>-2.6665534543892288E-3</v>
      </c>
      <c r="Y880" s="18">
        <f t="shared" si="190"/>
        <v>361</v>
      </c>
      <c r="Z880" s="18">
        <f t="shared" si="191"/>
        <v>359</v>
      </c>
      <c r="AA880" s="18">
        <f t="shared" si="192"/>
        <v>846</v>
      </c>
    </row>
    <row r="881" spans="1:27" x14ac:dyDescent="0.25">
      <c r="A881" s="18" t="str">
        <f t="shared" si="180"/>
        <v>Mary Amendola</v>
      </c>
      <c r="B881" s="18">
        <f t="shared" si="181"/>
        <v>15</v>
      </c>
      <c r="C881" s="18" t="str">
        <f t="shared" si="182"/>
        <v>2023Mary Amendola15</v>
      </c>
      <c r="D881" s="12">
        <v>2023</v>
      </c>
      <c r="E881" t="s">
        <v>406</v>
      </c>
      <c r="F881">
        <v>504855</v>
      </c>
      <c r="G881" t="s">
        <v>132</v>
      </c>
      <c r="H881" s="15">
        <v>5</v>
      </c>
      <c r="I881" s="15">
        <v>5</v>
      </c>
      <c r="J881" t="s">
        <v>9</v>
      </c>
      <c r="K881" t="s">
        <v>3</v>
      </c>
      <c r="L881" s="6">
        <v>56</v>
      </c>
      <c r="M881" s="6">
        <v>170</v>
      </c>
      <c r="N881" s="6">
        <v>628</v>
      </c>
      <c r="O881" s="1">
        <v>24334.603999999999</v>
      </c>
      <c r="P881" s="1">
        <v>21576.75</v>
      </c>
      <c r="Q881" s="1">
        <v>1919.15</v>
      </c>
      <c r="R881" s="38">
        <f t="shared" si="183"/>
        <v>434.54649999999998</v>
      </c>
      <c r="S881" s="39">
        <f t="shared" si="184"/>
        <v>3.0357142857142856</v>
      </c>
      <c r="T881" s="39">
        <f t="shared" si="185"/>
        <v>3.6941176470588237</v>
      </c>
      <c r="U881" s="38">
        <f t="shared" si="186"/>
        <v>2757.8539999999994</v>
      </c>
      <c r="V881" s="40">
        <f t="shared" si="187"/>
        <v>0.11333054772537081</v>
      </c>
      <c r="W881" s="38">
        <f t="shared" si="188"/>
        <v>838.70399999999927</v>
      </c>
      <c r="X881" s="40">
        <f t="shared" si="189"/>
        <v>3.4465487911781896E-2</v>
      </c>
      <c r="Y881" s="18">
        <f t="shared" si="190"/>
        <v>363</v>
      </c>
      <c r="Z881" s="18">
        <f t="shared" si="191"/>
        <v>467</v>
      </c>
      <c r="AA881" s="18">
        <f t="shared" si="192"/>
        <v>537</v>
      </c>
    </row>
    <row r="882" spans="1:27" x14ac:dyDescent="0.25">
      <c r="A882" s="18" t="str">
        <f t="shared" si="180"/>
        <v>Mary Amendola</v>
      </c>
      <c r="B882" s="18">
        <f t="shared" si="181"/>
        <v>16</v>
      </c>
      <c r="C882" s="18" t="str">
        <f t="shared" si="182"/>
        <v>2023Mary Amendola16</v>
      </c>
      <c r="D882" s="12">
        <v>2023</v>
      </c>
      <c r="E882" t="s">
        <v>406</v>
      </c>
      <c r="F882">
        <v>167602</v>
      </c>
      <c r="G882" t="s">
        <v>5</v>
      </c>
      <c r="H882" s="15">
        <v>5</v>
      </c>
      <c r="I882" s="15">
        <v>4</v>
      </c>
      <c r="J882" t="s">
        <v>2</v>
      </c>
      <c r="K882" t="s">
        <v>10</v>
      </c>
      <c r="L882" s="6">
        <v>50</v>
      </c>
      <c r="M882" s="6">
        <v>83</v>
      </c>
      <c r="N882" s="6">
        <v>278</v>
      </c>
      <c r="O882" s="1">
        <v>13509.7096</v>
      </c>
      <c r="P882" s="1">
        <v>12192.75</v>
      </c>
      <c r="Q882" s="1">
        <v>1641.3</v>
      </c>
      <c r="R882" s="38">
        <f t="shared" si="183"/>
        <v>270.19419199999999</v>
      </c>
      <c r="S882" s="39">
        <f t="shared" si="184"/>
        <v>1.66</v>
      </c>
      <c r="T882" s="39">
        <f t="shared" si="185"/>
        <v>3.3493975903614457</v>
      </c>
      <c r="U882" s="38">
        <f t="shared" si="186"/>
        <v>1316.9596000000001</v>
      </c>
      <c r="V882" s="40">
        <f t="shared" si="187"/>
        <v>9.7482450696053463E-2</v>
      </c>
      <c r="W882" s="38">
        <f t="shared" si="188"/>
        <v>-324.34039999999982</v>
      </c>
      <c r="X882" s="40">
        <f t="shared" si="189"/>
        <v>-2.4007947587563229E-2</v>
      </c>
      <c r="Y882" s="18">
        <f t="shared" si="190"/>
        <v>453</v>
      </c>
      <c r="Z882" s="18">
        <f t="shared" si="191"/>
        <v>654</v>
      </c>
      <c r="AA882" s="18">
        <f t="shared" si="192"/>
        <v>913</v>
      </c>
    </row>
    <row r="883" spans="1:27" x14ac:dyDescent="0.25">
      <c r="A883" s="18" t="str">
        <f t="shared" si="180"/>
        <v>Mary Amendola</v>
      </c>
      <c r="B883" s="18">
        <f t="shared" si="181"/>
        <v>17</v>
      </c>
      <c r="C883" s="18" t="str">
        <f t="shared" si="182"/>
        <v>2023Mary Amendola17</v>
      </c>
      <c r="D883" s="12">
        <v>2023</v>
      </c>
      <c r="E883" t="s">
        <v>406</v>
      </c>
      <c r="F883">
        <v>716851</v>
      </c>
      <c r="G883" t="s">
        <v>371</v>
      </c>
      <c r="H883" s="15">
        <v>5</v>
      </c>
      <c r="I883" s="15">
        <v>5</v>
      </c>
      <c r="J883" t="s">
        <v>9</v>
      </c>
      <c r="K883" t="s">
        <v>10</v>
      </c>
      <c r="L883" s="6">
        <v>50</v>
      </c>
      <c r="M883" s="6">
        <v>106</v>
      </c>
      <c r="N883" s="6">
        <v>294</v>
      </c>
      <c r="O883" s="1">
        <v>12127.5</v>
      </c>
      <c r="P883" s="1">
        <v>10106.25</v>
      </c>
      <c r="Q883" s="1">
        <v>1664.95</v>
      </c>
      <c r="R883" s="38">
        <f t="shared" si="183"/>
        <v>242.55</v>
      </c>
      <c r="S883" s="39">
        <f t="shared" si="184"/>
        <v>2.12</v>
      </c>
      <c r="T883" s="39">
        <f t="shared" si="185"/>
        <v>2.7735849056603774</v>
      </c>
      <c r="U883" s="38">
        <f t="shared" si="186"/>
        <v>2021.25</v>
      </c>
      <c r="V883" s="40">
        <f t="shared" si="187"/>
        <v>0.16666666666666666</v>
      </c>
      <c r="W883" s="38">
        <f t="shared" si="188"/>
        <v>356.29999999999995</v>
      </c>
      <c r="X883" s="40">
        <f t="shared" si="189"/>
        <v>2.9379509379509377E-2</v>
      </c>
      <c r="Y883" s="18">
        <f t="shared" si="190"/>
        <v>479</v>
      </c>
      <c r="Z883" s="18">
        <f t="shared" si="191"/>
        <v>549</v>
      </c>
      <c r="AA883" s="18">
        <f t="shared" si="192"/>
        <v>670</v>
      </c>
    </row>
    <row r="884" spans="1:27" x14ac:dyDescent="0.25">
      <c r="A884" s="18" t="str">
        <f t="shared" si="180"/>
        <v>Mary Amendola</v>
      </c>
      <c r="B884" s="18">
        <f t="shared" si="181"/>
        <v>18</v>
      </c>
      <c r="C884" s="18" t="str">
        <f t="shared" si="182"/>
        <v>2023Mary Amendola18</v>
      </c>
      <c r="D884" s="12">
        <v>2023</v>
      </c>
      <c r="E884" t="s">
        <v>406</v>
      </c>
      <c r="F884">
        <v>623397</v>
      </c>
      <c r="G884" t="s">
        <v>160</v>
      </c>
      <c r="H884" s="15">
        <v>5</v>
      </c>
      <c r="I884" s="15">
        <v>5</v>
      </c>
      <c r="J884" t="s">
        <v>2</v>
      </c>
      <c r="K884" t="s">
        <v>10</v>
      </c>
      <c r="L884" s="6">
        <v>55</v>
      </c>
      <c r="M884" s="6">
        <v>91</v>
      </c>
      <c r="N884" s="6">
        <v>315</v>
      </c>
      <c r="O884" s="1">
        <v>11927.4025</v>
      </c>
      <c r="P884" s="1">
        <v>11338.75</v>
      </c>
      <c r="Q884" s="1">
        <v>1805.1</v>
      </c>
      <c r="R884" s="38">
        <f t="shared" si="183"/>
        <v>216.86186363636364</v>
      </c>
      <c r="S884" s="39">
        <f t="shared" si="184"/>
        <v>1.6545454545454545</v>
      </c>
      <c r="T884" s="39">
        <f t="shared" si="185"/>
        <v>3.4615384615384617</v>
      </c>
      <c r="U884" s="38">
        <f t="shared" si="186"/>
        <v>588.65250000000015</v>
      </c>
      <c r="V884" s="40">
        <f t="shared" si="187"/>
        <v>4.9352950066034927E-2</v>
      </c>
      <c r="W884" s="38">
        <f t="shared" si="188"/>
        <v>-1216.4474999999998</v>
      </c>
      <c r="X884" s="40">
        <f t="shared" si="189"/>
        <v>-0.10198762890746747</v>
      </c>
      <c r="Y884" s="18">
        <f t="shared" si="190"/>
        <v>485</v>
      </c>
      <c r="Z884" s="18">
        <f t="shared" si="191"/>
        <v>826</v>
      </c>
      <c r="AA884" s="18">
        <f t="shared" si="192"/>
        <v>967</v>
      </c>
    </row>
    <row r="885" spans="1:27" x14ac:dyDescent="0.25">
      <c r="A885" s="18" t="str">
        <f t="shared" si="180"/>
        <v>Mary Amendola</v>
      </c>
      <c r="B885" s="18">
        <f t="shared" si="181"/>
        <v>19</v>
      </c>
      <c r="C885" s="18" t="str">
        <f t="shared" si="182"/>
        <v>2023Mary Amendola19</v>
      </c>
      <c r="D885" s="12">
        <v>2023</v>
      </c>
      <c r="E885" t="s">
        <v>406</v>
      </c>
      <c r="F885">
        <v>243906</v>
      </c>
      <c r="G885" t="s">
        <v>66</v>
      </c>
      <c r="H885" s="15">
        <v>5</v>
      </c>
      <c r="I885" s="15">
        <v>5</v>
      </c>
      <c r="J885" t="s">
        <v>9</v>
      </c>
      <c r="K885" t="s">
        <v>10</v>
      </c>
      <c r="L885" s="6">
        <v>30</v>
      </c>
      <c r="M885" s="6">
        <v>52</v>
      </c>
      <c r="N885" s="6">
        <v>224</v>
      </c>
      <c r="O885" s="1">
        <v>9996.5319999999992</v>
      </c>
      <c r="P885" s="1">
        <v>8869.75</v>
      </c>
      <c r="Q885" s="1">
        <v>987.20000000000095</v>
      </c>
      <c r="R885" s="38">
        <f t="shared" si="183"/>
        <v>333.21773333333329</v>
      </c>
      <c r="S885" s="39">
        <f t="shared" si="184"/>
        <v>1.7333333333333334</v>
      </c>
      <c r="T885" s="39">
        <f t="shared" si="185"/>
        <v>4.3076923076923075</v>
      </c>
      <c r="U885" s="38">
        <f t="shared" si="186"/>
        <v>1126.7819999999992</v>
      </c>
      <c r="V885" s="40">
        <f t="shared" si="187"/>
        <v>0.11271729035629549</v>
      </c>
      <c r="W885" s="38">
        <f t="shared" si="188"/>
        <v>139.58199999999829</v>
      </c>
      <c r="X885" s="40">
        <f t="shared" si="189"/>
        <v>1.3963042383098288E-2</v>
      </c>
      <c r="Y885" s="18">
        <f t="shared" si="190"/>
        <v>532</v>
      </c>
      <c r="Z885" s="18">
        <f t="shared" si="191"/>
        <v>679</v>
      </c>
      <c r="AA885" s="18">
        <f t="shared" si="192"/>
        <v>751</v>
      </c>
    </row>
    <row r="886" spans="1:27" x14ac:dyDescent="0.25">
      <c r="A886" s="18" t="str">
        <f t="shared" si="180"/>
        <v>Mary Amendola</v>
      </c>
      <c r="B886" s="18">
        <f t="shared" si="181"/>
        <v>20</v>
      </c>
      <c r="C886" s="18" t="str">
        <f t="shared" si="182"/>
        <v>2023Mary Amendola20</v>
      </c>
      <c r="D886" s="12">
        <v>2023</v>
      </c>
      <c r="E886" t="s">
        <v>406</v>
      </c>
      <c r="F886">
        <v>742625</v>
      </c>
      <c r="G886" t="s">
        <v>202</v>
      </c>
      <c r="H886" s="15">
        <v>5</v>
      </c>
      <c r="I886" s="15">
        <v>5</v>
      </c>
      <c r="J886" t="s">
        <v>9</v>
      </c>
      <c r="K886" t="s">
        <v>10</v>
      </c>
      <c r="L886" s="6">
        <v>56</v>
      </c>
      <c r="M886" s="6">
        <v>83</v>
      </c>
      <c r="N886" s="6">
        <v>194</v>
      </c>
      <c r="O886" s="1">
        <v>9420.6420000000107</v>
      </c>
      <c r="P886" s="1">
        <v>8329.5</v>
      </c>
      <c r="Q886" s="1">
        <v>1827.3</v>
      </c>
      <c r="R886" s="38">
        <f t="shared" si="183"/>
        <v>168.2257500000002</v>
      </c>
      <c r="S886" s="39">
        <f t="shared" si="184"/>
        <v>1.4821428571428572</v>
      </c>
      <c r="T886" s="39">
        <f t="shared" si="185"/>
        <v>2.3373493975903616</v>
      </c>
      <c r="U886" s="38">
        <f t="shared" si="186"/>
        <v>1091.1420000000107</v>
      </c>
      <c r="V886" s="40">
        <f t="shared" si="187"/>
        <v>0.11582459029862396</v>
      </c>
      <c r="W886" s="38">
        <f t="shared" si="188"/>
        <v>-736.15799999998922</v>
      </c>
      <c r="X886" s="40">
        <f t="shared" si="189"/>
        <v>-7.8143081968297737E-2</v>
      </c>
      <c r="Y886" s="18">
        <f t="shared" si="190"/>
        <v>556</v>
      </c>
      <c r="Z886" s="18">
        <f t="shared" si="191"/>
        <v>690</v>
      </c>
      <c r="AA886" s="18">
        <f t="shared" si="192"/>
        <v>951</v>
      </c>
    </row>
    <row r="887" spans="1:27" x14ac:dyDescent="0.25">
      <c r="A887" s="18" t="str">
        <f t="shared" si="180"/>
        <v>Mary Amendola</v>
      </c>
      <c r="B887" s="18">
        <f t="shared" si="181"/>
        <v>21</v>
      </c>
      <c r="C887" s="18" t="str">
        <f t="shared" si="182"/>
        <v>2023Mary Amendola21</v>
      </c>
      <c r="D887" s="12">
        <v>2023</v>
      </c>
      <c r="E887" t="s">
        <v>406</v>
      </c>
      <c r="F887">
        <v>962009</v>
      </c>
      <c r="G887" t="s">
        <v>382</v>
      </c>
      <c r="H887" s="15">
        <v>5</v>
      </c>
      <c r="I887" s="15">
        <v>5</v>
      </c>
      <c r="J887" t="s">
        <v>9</v>
      </c>
      <c r="K887" t="s">
        <v>10</v>
      </c>
      <c r="L887" s="6">
        <v>23</v>
      </c>
      <c r="M887" s="6">
        <v>43</v>
      </c>
      <c r="N887" s="6">
        <v>108</v>
      </c>
      <c r="O887" s="1">
        <v>5668.2</v>
      </c>
      <c r="P887" s="1">
        <v>4723.5</v>
      </c>
      <c r="Q887" s="1">
        <v>760.3</v>
      </c>
      <c r="R887" s="38">
        <f t="shared" si="183"/>
        <v>246.44347826086957</v>
      </c>
      <c r="S887" s="39">
        <f t="shared" si="184"/>
        <v>1.8695652173913044</v>
      </c>
      <c r="T887" s="39">
        <f t="shared" si="185"/>
        <v>2.5116279069767442</v>
      </c>
      <c r="U887" s="38">
        <f t="shared" si="186"/>
        <v>944.69999999999982</v>
      </c>
      <c r="V887" s="40">
        <f t="shared" si="187"/>
        <v>0.16666666666666663</v>
      </c>
      <c r="W887" s="38">
        <f t="shared" si="188"/>
        <v>184.39999999999986</v>
      </c>
      <c r="X887" s="40">
        <f t="shared" si="189"/>
        <v>3.2532373593027748E-2</v>
      </c>
      <c r="Y887" s="18">
        <f t="shared" si="190"/>
        <v>700</v>
      </c>
      <c r="Z887" s="18">
        <f t="shared" si="191"/>
        <v>735</v>
      </c>
      <c r="AA887" s="18">
        <f t="shared" si="192"/>
        <v>732</v>
      </c>
    </row>
    <row r="888" spans="1:27" x14ac:dyDescent="0.25">
      <c r="A888" s="18" t="str">
        <f t="shared" si="180"/>
        <v>Mary Amendola</v>
      </c>
      <c r="B888" s="18">
        <f t="shared" si="181"/>
        <v>22</v>
      </c>
      <c r="C888" s="18" t="str">
        <f t="shared" si="182"/>
        <v>2023Mary Amendola22</v>
      </c>
      <c r="D888" s="12">
        <v>2023</v>
      </c>
      <c r="E888" t="s">
        <v>406</v>
      </c>
      <c r="F888">
        <v>281083</v>
      </c>
      <c r="G888" t="s">
        <v>69</v>
      </c>
      <c r="H888" s="15">
        <v>5</v>
      </c>
      <c r="I888" s="15">
        <v>6</v>
      </c>
      <c r="J888" t="s">
        <v>2</v>
      </c>
      <c r="K888" t="s">
        <v>10</v>
      </c>
      <c r="L888" s="6">
        <v>26</v>
      </c>
      <c r="M888" s="6">
        <v>50</v>
      </c>
      <c r="N888" s="6">
        <v>110</v>
      </c>
      <c r="O888" s="1">
        <v>4486.5</v>
      </c>
      <c r="P888" s="1">
        <v>3738.75</v>
      </c>
      <c r="Q888" s="1">
        <v>861</v>
      </c>
      <c r="R888" s="38">
        <f t="shared" si="183"/>
        <v>172.55769230769232</v>
      </c>
      <c r="S888" s="39">
        <f t="shared" si="184"/>
        <v>1.9230769230769231</v>
      </c>
      <c r="T888" s="39">
        <f t="shared" si="185"/>
        <v>2.2000000000000002</v>
      </c>
      <c r="U888" s="38">
        <f t="shared" si="186"/>
        <v>747.75</v>
      </c>
      <c r="V888" s="40">
        <f t="shared" si="187"/>
        <v>0.16666666666666666</v>
      </c>
      <c r="W888" s="38">
        <f t="shared" si="188"/>
        <v>-113.25</v>
      </c>
      <c r="X888" s="40">
        <f t="shared" si="189"/>
        <v>-2.5242393848211302E-2</v>
      </c>
      <c r="Y888" s="18">
        <f t="shared" si="190"/>
        <v>754</v>
      </c>
      <c r="Z888" s="18">
        <f t="shared" si="191"/>
        <v>786</v>
      </c>
      <c r="AA888" s="18">
        <f t="shared" si="192"/>
        <v>865</v>
      </c>
    </row>
    <row r="889" spans="1:27" x14ac:dyDescent="0.25">
      <c r="A889" s="18" t="str">
        <f t="shared" si="180"/>
        <v>Mary Amendola</v>
      </c>
      <c r="B889" s="18">
        <f t="shared" si="181"/>
        <v>23</v>
      </c>
      <c r="C889" s="18" t="str">
        <f t="shared" si="182"/>
        <v>2023Mary Amendola23</v>
      </c>
      <c r="D889" s="12">
        <v>2023</v>
      </c>
      <c r="E889" t="s">
        <v>406</v>
      </c>
      <c r="F889">
        <v>522997</v>
      </c>
      <c r="G889" t="s">
        <v>133</v>
      </c>
      <c r="H889" s="15">
        <v>5</v>
      </c>
      <c r="I889" s="15">
        <v>5</v>
      </c>
      <c r="J889" t="s">
        <v>9</v>
      </c>
      <c r="K889" t="s">
        <v>10</v>
      </c>
      <c r="L889" s="6">
        <v>16</v>
      </c>
      <c r="M889" s="6">
        <v>48</v>
      </c>
      <c r="N889" s="6">
        <v>111</v>
      </c>
      <c r="O889" s="1">
        <v>4140.6000000000004</v>
      </c>
      <c r="P889" s="1">
        <v>3450.5</v>
      </c>
      <c r="Q889" s="1">
        <v>548.25</v>
      </c>
      <c r="R889" s="38">
        <f t="shared" si="183"/>
        <v>258.78750000000002</v>
      </c>
      <c r="S889" s="39">
        <f t="shared" si="184"/>
        <v>3</v>
      </c>
      <c r="T889" s="39">
        <f t="shared" si="185"/>
        <v>2.3125</v>
      </c>
      <c r="U889" s="38">
        <f t="shared" si="186"/>
        <v>690.10000000000036</v>
      </c>
      <c r="V889" s="40">
        <f t="shared" si="187"/>
        <v>0.16666666666666674</v>
      </c>
      <c r="W889" s="38">
        <f t="shared" si="188"/>
        <v>141.85000000000036</v>
      </c>
      <c r="X889" s="40">
        <f t="shared" si="189"/>
        <v>3.4258320050234353E-2</v>
      </c>
      <c r="Y889" s="18">
        <f t="shared" si="190"/>
        <v>767</v>
      </c>
      <c r="Z889" s="18">
        <f t="shared" si="191"/>
        <v>795</v>
      </c>
      <c r="AA889" s="18">
        <f t="shared" si="192"/>
        <v>750</v>
      </c>
    </row>
    <row r="890" spans="1:27" x14ac:dyDescent="0.25">
      <c r="A890" s="18" t="str">
        <f t="shared" si="180"/>
        <v>Mary Amendola</v>
      </c>
      <c r="B890" s="18">
        <f t="shared" si="181"/>
        <v>24</v>
      </c>
      <c r="C890" s="18" t="str">
        <f t="shared" si="182"/>
        <v>2023Mary Amendola24</v>
      </c>
      <c r="D890" s="12">
        <v>2023</v>
      </c>
      <c r="E890" t="s">
        <v>406</v>
      </c>
      <c r="F890">
        <v>354104</v>
      </c>
      <c r="G890" t="s">
        <v>89</v>
      </c>
      <c r="H890" s="15">
        <v>5</v>
      </c>
      <c r="I890" s="15">
        <v>5</v>
      </c>
      <c r="J890" t="s">
        <v>9</v>
      </c>
      <c r="K890" t="s">
        <v>10</v>
      </c>
      <c r="L890" s="6">
        <v>9</v>
      </c>
      <c r="M890" s="6">
        <v>33</v>
      </c>
      <c r="N890" s="6">
        <v>79</v>
      </c>
      <c r="O890" s="1">
        <v>3596.7469999999998</v>
      </c>
      <c r="P890" s="1">
        <v>3226.5</v>
      </c>
      <c r="Q890" s="1">
        <v>313.64999999999998</v>
      </c>
      <c r="R890" s="38">
        <f t="shared" si="183"/>
        <v>399.63855555555551</v>
      </c>
      <c r="S890" s="39">
        <f t="shared" si="184"/>
        <v>3.6666666666666665</v>
      </c>
      <c r="T890" s="39">
        <f t="shared" si="185"/>
        <v>2.393939393939394</v>
      </c>
      <c r="U890" s="38">
        <f t="shared" si="186"/>
        <v>370.24699999999984</v>
      </c>
      <c r="V890" s="40">
        <f t="shared" si="187"/>
        <v>0.10293940607999391</v>
      </c>
      <c r="W890" s="38">
        <f t="shared" si="188"/>
        <v>56.596999999999866</v>
      </c>
      <c r="X890" s="40">
        <f t="shared" si="189"/>
        <v>1.5735607758899879E-2</v>
      </c>
      <c r="Y890" s="18">
        <f t="shared" si="190"/>
        <v>796</v>
      </c>
      <c r="Z890" s="18">
        <f t="shared" si="191"/>
        <v>884</v>
      </c>
      <c r="AA890" s="18">
        <f t="shared" si="192"/>
        <v>784</v>
      </c>
    </row>
    <row r="891" spans="1:27" x14ac:dyDescent="0.25">
      <c r="A891" s="18" t="str">
        <f t="shared" si="180"/>
        <v>Mary Amendola</v>
      </c>
      <c r="B891" s="18">
        <f t="shared" si="181"/>
        <v>25</v>
      </c>
      <c r="C891" s="18" t="str">
        <f t="shared" si="182"/>
        <v>2023Mary Amendola25</v>
      </c>
      <c r="D891" s="12">
        <v>2023</v>
      </c>
      <c r="E891" t="s">
        <v>406</v>
      </c>
      <c r="F891">
        <v>321904</v>
      </c>
      <c r="G891" t="s">
        <v>366</v>
      </c>
      <c r="H891" s="15">
        <v>5</v>
      </c>
      <c r="I891" s="15">
        <v>5</v>
      </c>
      <c r="J891" t="s">
        <v>9</v>
      </c>
      <c r="K891" t="s">
        <v>10</v>
      </c>
      <c r="L891" s="6">
        <v>17</v>
      </c>
      <c r="M891" s="6">
        <v>26</v>
      </c>
      <c r="N891" s="6">
        <v>51</v>
      </c>
      <c r="O891" s="1">
        <v>2184.3429999999998</v>
      </c>
      <c r="P891" s="1">
        <v>1973.75</v>
      </c>
      <c r="Q891" s="1">
        <v>555.6</v>
      </c>
      <c r="R891" s="38">
        <f t="shared" si="183"/>
        <v>128.49076470588236</v>
      </c>
      <c r="S891" s="39">
        <f t="shared" si="184"/>
        <v>1.5294117647058822</v>
      </c>
      <c r="T891" s="39">
        <f t="shared" si="185"/>
        <v>1.9615384615384615</v>
      </c>
      <c r="U891" s="38">
        <f t="shared" si="186"/>
        <v>210.59299999999985</v>
      </c>
      <c r="V891" s="40">
        <f t="shared" si="187"/>
        <v>9.6410224950934834E-2</v>
      </c>
      <c r="W891" s="38">
        <f t="shared" si="188"/>
        <v>-345.00700000000018</v>
      </c>
      <c r="X891" s="40">
        <f t="shared" si="189"/>
        <v>-0.15794543256256008</v>
      </c>
      <c r="Y891" s="18">
        <f t="shared" si="190"/>
        <v>875</v>
      </c>
      <c r="Z891" s="18">
        <f t="shared" si="191"/>
        <v>923</v>
      </c>
      <c r="AA891" s="18">
        <f t="shared" si="192"/>
        <v>914</v>
      </c>
    </row>
    <row r="892" spans="1:27" x14ac:dyDescent="0.25">
      <c r="A892" s="18" t="str">
        <f t="shared" si="180"/>
        <v>Mikhail Reilly</v>
      </c>
      <c r="B892" s="18">
        <f t="shared" si="181"/>
        <v>1</v>
      </c>
      <c r="C892" s="18" t="str">
        <f t="shared" si="182"/>
        <v>2023Mikhail Reilly1</v>
      </c>
      <c r="D892" s="12">
        <v>2023</v>
      </c>
      <c r="E892" t="s">
        <v>426</v>
      </c>
      <c r="F892">
        <v>832569</v>
      </c>
      <c r="G892" t="s">
        <v>232</v>
      </c>
      <c r="H892" s="15">
        <v>3</v>
      </c>
      <c r="I892" s="15">
        <v>3</v>
      </c>
      <c r="J892" t="s">
        <v>9</v>
      </c>
      <c r="K892" t="s">
        <v>3</v>
      </c>
      <c r="L892" s="6">
        <v>95</v>
      </c>
      <c r="M892" s="6">
        <v>376</v>
      </c>
      <c r="N892" s="6">
        <v>1408</v>
      </c>
      <c r="O892" s="1">
        <v>59240.944000000003</v>
      </c>
      <c r="P892" s="1">
        <v>51913</v>
      </c>
      <c r="Q892" s="1">
        <v>3581.4</v>
      </c>
      <c r="R892" s="38">
        <f t="shared" si="183"/>
        <v>623.58888421052632</v>
      </c>
      <c r="S892" s="39">
        <f t="shared" si="184"/>
        <v>3.9578947368421051</v>
      </c>
      <c r="T892" s="39">
        <f t="shared" si="185"/>
        <v>3.7446808510638299</v>
      </c>
      <c r="U892" s="38">
        <f t="shared" si="186"/>
        <v>7327.9440000000031</v>
      </c>
      <c r="V892" s="40">
        <f t="shared" si="187"/>
        <v>0.12369728612022123</v>
      </c>
      <c r="W892" s="38">
        <f t="shared" si="188"/>
        <v>3746.5440000000031</v>
      </c>
      <c r="X892" s="40">
        <f t="shared" si="189"/>
        <v>6.3242476352166219E-2</v>
      </c>
      <c r="Y892" s="18">
        <f t="shared" si="190"/>
        <v>194</v>
      </c>
      <c r="Z892" s="18">
        <f t="shared" si="191"/>
        <v>222</v>
      </c>
      <c r="AA892" s="18">
        <f t="shared" si="192"/>
        <v>230</v>
      </c>
    </row>
    <row r="893" spans="1:27" x14ac:dyDescent="0.25">
      <c r="A893" s="18" t="str">
        <f t="shared" si="180"/>
        <v>Mikhail Reilly</v>
      </c>
      <c r="B893" s="18">
        <f t="shared" si="181"/>
        <v>2</v>
      </c>
      <c r="C893" s="18" t="str">
        <f t="shared" si="182"/>
        <v>2023Mikhail Reilly2</v>
      </c>
      <c r="D893" s="12">
        <v>2023</v>
      </c>
      <c r="E893" t="s">
        <v>426</v>
      </c>
      <c r="F893">
        <v>128453</v>
      </c>
      <c r="G893" t="s">
        <v>130</v>
      </c>
      <c r="H893" s="15">
        <v>3</v>
      </c>
      <c r="I893" s="15">
        <v>1</v>
      </c>
      <c r="J893" t="s">
        <v>2</v>
      </c>
      <c r="K893" t="s">
        <v>3</v>
      </c>
      <c r="L893" s="6">
        <v>89</v>
      </c>
      <c r="M893" s="6">
        <v>204</v>
      </c>
      <c r="N893" s="6">
        <v>941</v>
      </c>
      <c r="O893" s="1">
        <v>39965.480000000003</v>
      </c>
      <c r="P893" s="1">
        <v>34453</v>
      </c>
      <c r="Q893" s="1">
        <v>3180.6</v>
      </c>
      <c r="R893" s="38">
        <f t="shared" si="183"/>
        <v>449.05033707865169</v>
      </c>
      <c r="S893" s="39">
        <f t="shared" si="184"/>
        <v>2.292134831460674</v>
      </c>
      <c r="T893" s="39">
        <f t="shared" si="185"/>
        <v>4.6127450980392153</v>
      </c>
      <c r="U893" s="38">
        <f t="shared" si="186"/>
        <v>5512.4800000000032</v>
      </c>
      <c r="V893" s="40">
        <f t="shared" si="187"/>
        <v>0.1379310344827587</v>
      </c>
      <c r="W893" s="38">
        <f t="shared" si="188"/>
        <v>2331.8800000000033</v>
      </c>
      <c r="X893" s="40">
        <f t="shared" si="189"/>
        <v>5.8347353766300396E-2</v>
      </c>
      <c r="Y893" s="18">
        <f t="shared" si="190"/>
        <v>279</v>
      </c>
      <c r="Z893" s="18">
        <f t="shared" si="191"/>
        <v>300</v>
      </c>
      <c r="AA893" s="18">
        <f t="shared" si="192"/>
        <v>324</v>
      </c>
    </row>
    <row r="894" spans="1:27" x14ac:dyDescent="0.25">
      <c r="A894" s="18" t="str">
        <f t="shared" si="180"/>
        <v>Mikhail Reilly</v>
      </c>
      <c r="B894" s="18">
        <f t="shared" si="181"/>
        <v>3</v>
      </c>
      <c r="C894" s="18" t="str">
        <f t="shared" si="182"/>
        <v>2023Mikhail Reilly3</v>
      </c>
      <c r="D894" s="12">
        <v>2023</v>
      </c>
      <c r="E894" t="s">
        <v>426</v>
      </c>
      <c r="F894">
        <v>547050</v>
      </c>
      <c r="G894" t="s">
        <v>137</v>
      </c>
      <c r="H894" s="15">
        <v>3</v>
      </c>
      <c r="I894" s="15">
        <v>6</v>
      </c>
      <c r="J894" t="s">
        <v>2</v>
      </c>
      <c r="K894" t="s">
        <v>3</v>
      </c>
      <c r="L894" s="6">
        <v>53</v>
      </c>
      <c r="M894" s="6">
        <v>218</v>
      </c>
      <c r="N894" s="6">
        <v>580</v>
      </c>
      <c r="O894" s="1">
        <v>26363.1</v>
      </c>
      <c r="P894" s="1">
        <v>21969.25</v>
      </c>
      <c r="Q894" s="1">
        <v>2004</v>
      </c>
      <c r="R894" s="38">
        <f t="shared" si="183"/>
        <v>497.41698113207542</v>
      </c>
      <c r="S894" s="39">
        <f t="shared" si="184"/>
        <v>4.1132075471698117</v>
      </c>
      <c r="T894" s="39">
        <f t="shared" si="185"/>
        <v>2.6605504587155964</v>
      </c>
      <c r="U894" s="38">
        <f t="shared" si="186"/>
        <v>4393.8499999999985</v>
      </c>
      <c r="V894" s="40">
        <f t="shared" si="187"/>
        <v>0.16666666666666663</v>
      </c>
      <c r="W894" s="38">
        <f t="shared" si="188"/>
        <v>2389.8499999999985</v>
      </c>
      <c r="X894" s="40">
        <f t="shared" si="189"/>
        <v>9.065132704423981E-2</v>
      </c>
      <c r="Y894" s="18">
        <f t="shared" si="190"/>
        <v>344</v>
      </c>
      <c r="Z894" s="18">
        <f t="shared" si="191"/>
        <v>342</v>
      </c>
      <c r="AA894" s="18">
        <f t="shared" si="192"/>
        <v>319</v>
      </c>
    </row>
    <row r="895" spans="1:27" x14ac:dyDescent="0.25">
      <c r="A895" s="18" t="str">
        <f t="shared" si="180"/>
        <v>Mikhail Reilly</v>
      </c>
      <c r="B895" s="18">
        <f t="shared" si="181"/>
        <v>4</v>
      </c>
      <c r="C895" s="18" t="str">
        <f t="shared" si="182"/>
        <v>2023Mikhail Reilly4</v>
      </c>
      <c r="D895" s="12">
        <v>2023</v>
      </c>
      <c r="E895" t="s">
        <v>426</v>
      </c>
      <c r="F895">
        <v>769640</v>
      </c>
      <c r="G895" t="s">
        <v>390</v>
      </c>
      <c r="H895" s="15">
        <v>3</v>
      </c>
      <c r="I895" s="15">
        <v>3</v>
      </c>
      <c r="J895" t="s">
        <v>9</v>
      </c>
      <c r="K895" t="s">
        <v>3</v>
      </c>
      <c r="L895" s="6">
        <v>72</v>
      </c>
      <c r="M895" s="6">
        <v>108</v>
      </c>
      <c r="N895" s="6">
        <v>392</v>
      </c>
      <c r="O895" s="1">
        <v>18525.2192</v>
      </c>
      <c r="P895" s="1">
        <v>15965</v>
      </c>
      <c r="Q895" s="1">
        <v>2505.6</v>
      </c>
      <c r="R895" s="38">
        <f t="shared" si="183"/>
        <v>257.2947111111111</v>
      </c>
      <c r="S895" s="39">
        <f t="shared" si="184"/>
        <v>1.5</v>
      </c>
      <c r="T895" s="39">
        <f t="shared" si="185"/>
        <v>3.6296296296296298</v>
      </c>
      <c r="U895" s="38">
        <f t="shared" si="186"/>
        <v>2560.2191999999995</v>
      </c>
      <c r="V895" s="40">
        <f t="shared" si="187"/>
        <v>0.138201830291973</v>
      </c>
      <c r="W895" s="38">
        <f t="shared" si="188"/>
        <v>54.619199999999637</v>
      </c>
      <c r="X895" s="40">
        <f t="shared" si="189"/>
        <v>2.9483699712443694E-3</v>
      </c>
      <c r="Y895" s="18">
        <f t="shared" si="190"/>
        <v>406</v>
      </c>
      <c r="Z895" s="18">
        <f t="shared" si="191"/>
        <v>481</v>
      </c>
      <c r="AA895" s="18">
        <f t="shared" si="192"/>
        <v>785</v>
      </c>
    </row>
    <row r="896" spans="1:27" x14ac:dyDescent="0.25">
      <c r="A896" s="18" t="str">
        <f t="shared" si="180"/>
        <v>Mikhail Reilly</v>
      </c>
      <c r="B896" s="18">
        <f t="shared" si="181"/>
        <v>5</v>
      </c>
      <c r="C896" s="18" t="str">
        <f t="shared" si="182"/>
        <v>2023Mikhail Reilly5</v>
      </c>
      <c r="D896" s="12">
        <v>2023</v>
      </c>
      <c r="E896" t="s">
        <v>426</v>
      </c>
      <c r="F896">
        <v>560409</v>
      </c>
      <c r="G896" t="s">
        <v>145</v>
      </c>
      <c r="H896" s="15">
        <v>3</v>
      </c>
      <c r="I896" s="15">
        <v>3</v>
      </c>
      <c r="J896" t="s">
        <v>9</v>
      </c>
      <c r="K896" t="s">
        <v>10</v>
      </c>
      <c r="L896" s="6">
        <v>18</v>
      </c>
      <c r="M896" s="6">
        <v>33</v>
      </c>
      <c r="N896" s="6">
        <v>123</v>
      </c>
      <c r="O896" s="1">
        <v>5716.8</v>
      </c>
      <c r="P896" s="1">
        <v>4764</v>
      </c>
      <c r="Q896" s="1">
        <v>633.6</v>
      </c>
      <c r="R896" s="38">
        <f t="shared" si="183"/>
        <v>317.60000000000002</v>
      </c>
      <c r="S896" s="39">
        <f t="shared" si="184"/>
        <v>1.8333333333333333</v>
      </c>
      <c r="T896" s="39">
        <f t="shared" si="185"/>
        <v>3.7272727272727271</v>
      </c>
      <c r="U896" s="38">
        <f t="shared" si="186"/>
        <v>952.80000000000018</v>
      </c>
      <c r="V896" s="40">
        <f t="shared" si="187"/>
        <v>0.16666666666666669</v>
      </c>
      <c r="W896" s="38">
        <f t="shared" si="188"/>
        <v>319.20000000000016</v>
      </c>
      <c r="X896" s="40">
        <f t="shared" si="189"/>
        <v>5.5835432409739739E-2</v>
      </c>
      <c r="Y896" s="18">
        <f t="shared" si="190"/>
        <v>696</v>
      </c>
      <c r="Z896" s="18">
        <f t="shared" si="191"/>
        <v>732</v>
      </c>
      <c r="AA896" s="18">
        <f t="shared" si="192"/>
        <v>681</v>
      </c>
    </row>
    <row r="897" spans="1:27" x14ac:dyDescent="0.25">
      <c r="A897" s="18" t="str">
        <f t="shared" si="180"/>
        <v>Mikhail Reilly</v>
      </c>
      <c r="B897" s="18">
        <f t="shared" si="181"/>
        <v>6</v>
      </c>
      <c r="C897" s="18" t="str">
        <f t="shared" si="182"/>
        <v>2023Mikhail Reilly6</v>
      </c>
      <c r="D897" s="12">
        <v>2023</v>
      </c>
      <c r="E897" t="s">
        <v>426</v>
      </c>
      <c r="F897">
        <v>811025</v>
      </c>
      <c r="G897" t="s">
        <v>280</v>
      </c>
      <c r="H897" s="15">
        <v>3</v>
      </c>
      <c r="I897" s="15">
        <v>4</v>
      </c>
      <c r="J897" t="s">
        <v>2</v>
      </c>
      <c r="K897" t="s">
        <v>10</v>
      </c>
      <c r="L897" s="6">
        <v>9</v>
      </c>
      <c r="M897" s="6">
        <v>28</v>
      </c>
      <c r="N897" s="6">
        <v>111</v>
      </c>
      <c r="O897" s="1">
        <v>3641.4</v>
      </c>
      <c r="P897" s="1">
        <v>3034.5</v>
      </c>
      <c r="Q897" s="1">
        <v>330.6</v>
      </c>
      <c r="R897" s="38">
        <f t="shared" si="183"/>
        <v>404.6</v>
      </c>
      <c r="S897" s="39">
        <f t="shared" si="184"/>
        <v>3.1111111111111112</v>
      </c>
      <c r="T897" s="39">
        <f t="shared" si="185"/>
        <v>3.9642857142857144</v>
      </c>
      <c r="U897" s="38">
        <f t="shared" si="186"/>
        <v>606.90000000000009</v>
      </c>
      <c r="V897" s="40">
        <f t="shared" si="187"/>
        <v>0.16666666666666669</v>
      </c>
      <c r="W897" s="38">
        <f t="shared" si="188"/>
        <v>276.30000000000007</v>
      </c>
      <c r="X897" s="40">
        <f t="shared" si="189"/>
        <v>7.5877409787444408E-2</v>
      </c>
      <c r="Y897" s="18">
        <f t="shared" si="190"/>
        <v>793</v>
      </c>
      <c r="Z897" s="18">
        <f t="shared" si="191"/>
        <v>822</v>
      </c>
      <c r="AA897" s="18">
        <f t="shared" si="192"/>
        <v>694</v>
      </c>
    </row>
    <row r="898" spans="1:27" x14ac:dyDescent="0.25">
      <c r="A898" s="18" t="str">
        <f t="shared" si="180"/>
        <v>Mikhail Reilly</v>
      </c>
      <c r="B898" s="18">
        <f t="shared" si="181"/>
        <v>7</v>
      </c>
      <c r="C898" s="18" t="str">
        <f t="shared" si="182"/>
        <v>2023Mikhail Reilly7</v>
      </c>
      <c r="D898" s="12">
        <v>2023</v>
      </c>
      <c r="E898" t="s">
        <v>426</v>
      </c>
      <c r="F898">
        <v>609954</v>
      </c>
      <c r="G898" t="s">
        <v>161</v>
      </c>
      <c r="H898" s="15">
        <v>3</v>
      </c>
      <c r="I898" s="15">
        <v>2</v>
      </c>
      <c r="J898" t="s">
        <v>2</v>
      </c>
      <c r="K898" t="s">
        <v>10</v>
      </c>
      <c r="L898" s="6">
        <v>14</v>
      </c>
      <c r="M898" s="6">
        <v>39</v>
      </c>
      <c r="N898" s="6">
        <v>66</v>
      </c>
      <c r="O898" s="1">
        <v>3161.4380000000001</v>
      </c>
      <c r="P898" s="1">
        <v>2793</v>
      </c>
      <c r="Q898" s="1">
        <v>508.8</v>
      </c>
      <c r="R898" s="38">
        <f t="shared" si="183"/>
        <v>225.81700000000001</v>
      </c>
      <c r="S898" s="39">
        <f t="shared" si="184"/>
        <v>2.7857142857142856</v>
      </c>
      <c r="T898" s="39">
        <f t="shared" si="185"/>
        <v>1.6923076923076923</v>
      </c>
      <c r="U898" s="38">
        <f t="shared" si="186"/>
        <v>368.4380000000001</v>
      </c>
      <c r="V898" s="40">
        <f t="shared" si="187"/>
        <v>0.11654127014352332</v>
      </c>
      <c r="W898" s="38">
        <f t="shared" si="188"/>
        <v>-140.36199999999991</v>
      </c>
      <c r="X898" s="40">
        <f t="shared" si="189"/>
        <v>-4.4398150461910021E-2</v>
      </c>
      <c r="Y898" s="18">
        <f t="shared" si="190"/>
        <v>826</v>
      </c>
      <c r="Z898" s="18">
        <f t="shared" si="191"/>
        <v>885</v>
      </c>
      <c r="AA898" s="18">
        <f t="shared" si="192"/>
        <v>877</v>
      </c>
    </row>
    <row r="899" spans="1:27" x14ac:dyDescent="0.25">
      <c r="A899" s="18" t="str">
        <f t="shared" ref="A899:A962" si="193">E899</f>
        <v>Mikhail Reilly</v>
      </c>
      <c r="B899" s="18">
        <f t="shared" ref="B899:B962" si="194">IF(A898&lt;&gt;A899,1,B898+1)</f>
        <v>8</v>
      </c>
      <c r="C899" s="18" t="str">
        <f t="shared" ref="C899:C962" si="195">D899&amp;A899&amp;B899</f>
        <v>2023Mikhail Reilly8</v>
      </c>
      <c r="D899" s="12">
        <v>2023</v>
      </c>
      <c r="E899" t="s">
        <v>426</v>
      </c>
      <c r="F899">
        <v>595666</v>
      </c>
      <c r="G899" t="s">
        <v>157</v>
      </c>
      <c r="H899" s="15">
        <v>3</v>
      </c>
      <c r="I899" s="15">
        <v>3</v>
      </c>
      <c r="J899" t="s">
        <v>9</v>
      </c>
      <c r="K899" t="s">
        <v>10</v>
      </c>
      <c r="L899" s="6">
        <v>4</v>
      </c>
      <c r="M899" s="6">
        <v>4</v>
      </c>
      <c r="N899" s="6">
        <v>29</v>
      </c>
      <c r="O899" s="1">
        <v>1616.797</v>
      </c>
      <c r="P899" s="1">
        <v>1422</v>
      </c>
      <c r="Q899" s="1">
        <v>136.80000000000001</v>
      </c>
      <c r="R899" s="38">
        <f t="shared" si="183"/>
        <v>404.19925000000001</v>
      </c>
      <c r="S899" s="39">
        <f t="shared" si="184"/>
        <v>1</v>
      </c>
      <c r="T899" s="39">
        <f t="shared" si="185"/>
        <v>7.25</v>
      </c>
      <c r="U899" s="38">
        <f t="shared" si="186"/>
        <v>194.79700000000003</v>
      </c>
      <c r="V899" s="40">
        <f t="shared" si="187"/>
        <v>0.12048327650286339</v>
      </c>
      <c r="W899" s="38">
        <f t="shared" si="188"/>
        <v>57.997000000000014</v>
      </c>
      <c r="X899" s="40">
        <f t="shared" si="189"/>
        <v>3.5871541077822394E-2</v>
      </c>
      <c r="Y899" s="18">
        <f t="shared" si="190"/>
        <v>917</v>
      </c>
      <c r="Z899" s="18">
        <f t="shared" si="191"/>
        <v>928</v>
      </c>
      <c r="AA899" s="18">
        <f t="shared" si="192"/>
        <v>783</v>
      </c>
    </row>
    <row r="900" spans="1:27" x14ac:dyDescent="0.25">
      <c r="A900" s="18" t="str">
        <f t="shared" si="193"/>
        <v>Mikhail Reilly</v>
      </c>
      <c r="B900" s="18">
        <f t="shared" si="194"/>
        <v>9</v>
      </c>
      <c r="C900" s="18" t="str">
        <f t="shared" si="195"/>
        <v>2023Mikhail Reilly9</v>
      </c>
      <c r="D900" s="12">
        <v>2023</v>
      </c>
      <c r="E900" t="s">
        <v>426</v>
      </c>
      <c r="F900">
        <v>583353</v>
      </c>
      <c r="G900" t="s">
        <v>151</v>
      </c>
      <c r="H900" s="15">
        <v>3</v>
      </c>
      <c r="I900" s="15">
        <v>1</v>
      </c>
      <c r="J900" t="s">
        <v>2</v>
      </c>
      <c r="K900" t="s">
        <v>10</v>
      </c>
      <c r="L900" s="6">
        <v>6</v>
      </c>
      <c r="M900" s="6">
        <v>6</v>
      </c>
      <c r="N900" s="6">
        <v>15</v>
      </c>
      <c r="O900" s="1">
        <v>807.6</v>
      </c>
      <c r="P900" s="1">
        <v>673</v>
      </c>
      <c r="Q900" s="1">
        <v>205.2</v>
      </c>
      <c r="R900" s="38">
        <f t="shared" si="183"/>
        <v>134.6</v>
      </c>
      <c r="S900" s="39">
        <f t="shared" si="184"/>
        <v>1</v>
      </c>
      <c r="T900" s="39">
        <f t="shared" si="185"/>
        <v>2.5</v>
      </c>
      <c r="U900" s="38">
        <f t="shared" si="186"/>
        <v>134.60000000000002</v>
      </c>
      <c r="V900" s="40">
        <f t="shared" si="187"/>
        <v>0.16666666666666669</v>
      </c>
      <c r="W900" s="38">
        <f t="shared" si="188"/>
        <v>-70.599999999999966</v>
      </c>
      <c r="X900" s="40">
        <f t="shared" si="189"/>
        <v>-8.7419514611193613E-2</v>
      </c>
      <c r="Y900" s="18">
        <f t="shared" si="190"/>
        <v>959</v>
      </c>
      <c r="Z900" s="18">
        <f t="shared" si="191"/>
        <v>941</v>
      </c>
      <c r="AA900" s="18">
        <f t="shared" si="192"/>
        <v>848</v>
      </c>
    </row>
    <row r="901" spans="1:27" x14ac:dyDescent="0.25">
      <c r="A901" s="18" t="str">
        <f t="shared" si="193"/>
        <v>Mosaki Ishak</v>
      </c>
      <c r="B901" s="18">
        <f t="shared" si="194"/>
        <v>1</v>
      </c>
      <c r="C901" s="18" t="str">
        <f t="shared" si="195"/>
        <v>2023Mosaki Ishak1</v>
      </c>
      <c r="D901" s="12">
        <v>2023</v>
      </c>
      <c r="E901" t="s">
        <v>398</v>
      </c>
      <c r="F901">
        <v>423877</v>
      </c>
      <c r="G901" t="s">
        <v>88</v>
      </c>
      <c r="H901" s="15">
        <v>4</v>
      </c>
      <c r="I901" s="15">
        <v>4</v>
      </c>
      <c r="J901" t="s">
        <v>2</v>
      </c>
      <c r="K901" t="s">
        <v>3</v>
      </c>
      <c r="L901" s="6">
        <v>97</v>
      </c>
      <c r="M901" s="6">
        <v>400</v>
      </c>
      <c r="N901" s="6">
        <v>1467</v>
      </c>
      <c r="O901" s="1">
        <v>73348.5</v>
      </c>
      <c r="P901" s="1">
        <v>61123.75</v>
      </c>
      <c r="Q901" s="1">
        <v>3107.5</v>
      </c>
      <c r="R901" s="38">
        <f t="shared" si="183"/>
        <v>756.17010309278351</v>
      </c>
      <c r="S901" s="39">
        <f t="shared" si="184"/>
        <v>4.1237113402061851</v>
      </c>
      <c r="T901" s="39">
        <f t="shared" si="185"/>
        <v>3.6675</v>
      </c>
      <c r="U901" s="38">
        <f t="shared" si="186"/>
        <v>12224.75</v>
      </c>
      <c r="V901" s="40">
        <f t="shared" si="187"/>
        <v>0.16666666666666666</v>
      </c>
      <c r="W901" s="38">
        <f t="shared" si="188"/>
        <v>9117.25</v>
      </c>
      <c r="X901" s="40">
        <f t="shared" si="189"/>
        <v>0.12430042877495791</v>
      </c>
      <c r="Y901" s="18">
        <f t="shared" si="190"/>
        <v>148</v>
      </c>
      <c r="Z901" s="18">
        <f t="shared" si="191"/>
        <v>109</v>
      </c>
      <c r="AA901" s="18">
        <f t="shared" si="192"/>
        <v>86</v>
      </c>
    </row>
    <row r="902" spans="1:27" x14ac:dyDescent="0.25">
      <c r="A902" s="18" t="str">
        <f t="shared" si="193"/>
        <v>Mosaki Ishak</v>
      </c>
      <c r="B902" s="18">
        <f t="shared" si="194"/>
        <v>2</v>
      </c>
      <c r="C902" s="18" t="str">
        <f t="shared" si="195"/>
        <v>2023Mosaki Ishak2</v>
      </c>
      <c r="D902" s="12">
        <v>2023</v>
      </c>
      <c r="E902" t="s">
        <v>398</v>
      </c>
      <c r="F902">
        <v>659545</v>
      </c>
      <c r="G902" t="s">
        <v>181</v>
      </c>
      <c r="H902" s="15">
        <v>4</v>
      </c>
      <c r="I902" s="15">
        <v>4</v>
      </c>
      <c r="J902" t="s">
        <v>9</v>
      </c>
      <c r="K902" t="s">
        <v>3</v>
      </c>
      <c r="L902" s="6">
        <v>108</v>
      </c>
      <c r="M902" s="6">
        <v>424</v>
      </c>
      <c r="N902" s="6">
        <v>1932</v>
      </c>
      <c r="O902" s="1">
        <v>68931.635200000004</v>
      </c>
      <c r="P902" s="1">
        <v>65991.25</v>
      </c>
      <c r="Q902" s="1">
        <v>3443.5</v>
      </c>
      <c r="R902" s="38">
        <f t="shared" si="183"/>
        <v>638.25588148148154</v>
      </c>
      <c r="S902" s="39">
        <f t="shared" si="184"/>
        <v>3.925925925925926</v>
      </c>
      <c r="T902" s="39">
        <f t="shared" si="185"/>
        <v>4.5566037735849054</v>
      </c>
      <c r="U902" s="38">
        <f t="shared" si="186"/>
        <v>2940.3852000000043</v>
      </c>
      <c r="V902" s="40">
        <f t="shared" si="187"/>
        <v>4.2656542115513375E-2</v>
      </c>
      <c r="W902" s="38">
        <f t="shared" si="188"/>
        <v>-503.11479999999574</v>
      </c>
      <c r="X902" s="40">
        <f t="shared" si="189"/>
        <v>-7.2987504001645349E-3</v>
      </c>
      <c r="Y902" s="18">
        <f t="shared" si="190"/>
        <v>160</v>
      </c>
      <c r="Z902" s="18">
        <f t="shared" si="191"/>
        <v>443</v>
      </c>
      <c r="AA902" s="18">
        <f t="shared" si="192"/>
        <v>932</v>
      </c>
    </row>
    <row r="903" spans="1:27" x14ac:dyDescent="0.25">
      <c r="A903" s="18" t="str">
        <f t="shared" si="193"/>
        <v>Mosaki Ishak</v>
      </c>
      <c r="B903" s="18">
        <f t="shared" si="194"/>
        <v>3</v>
      </c>
      <c r="C903" s="18" t="str">
        <f t="shared" si="195"/>
        <v>2023Mosaki Ishak3</v>
      </c>
      <c r="D903" s="12">
        <v>2023</v>
      </c>
      <c r="E903" t="s">
        <v>398</v>
      </c>
      <c r="F903">
        <v>122095</v>
      </c>
      <c r="G903" t="s">
        <v>492</v>
      </c>
      <c r="H903" s="15">
        <v>4</v>
      </c>
      <c r="I903" s="15">
        <v>2</v>
      </c>
      <c r="J903" t="s">
        <v>2</v>
      </c>
      <c r="K903" t="s">
        <v>3</v>
      </c>
      <c r="L903" s="6">
        <v>185</v>
      </c>
      <c r="M903" s="6">
        <v>496</v>
      </c>
      <c r="N903" s="6">
        <v>1899</v>
      </c>
      <c r="O903" s="1">
        <v>60057.606</v>
      </c>
      <c r="P903" s="1">
        <v>61603</v>
      </c>
      <c r="Q903" s="1">
        <v>5672.5</v>
      </c>
      <c r="R903" s="38">
        <f t="shared" si="183"/>
        <v>324.63570810810813</v>
      </c>
      <c r="S903" s="39">
        <f t="shared" si="184"/>
        <v>2.6810810810810812</v>
      </c>
      <c r="T903" s="39">
        <f t="shared" si="185"/>
        <v>3.8286290322580645</v>
      </c>
      <c r="U903" s="38">
        <f t="shared" si="186"/>
        <v>-1545.3940000000002</v>
      </c>
      <c r="V903" s="40">
        <f t="shared" si="187"/>
        <v>-2.5731861506434344E-2</v>
      </c>
      <c r="W903" s="38">
        <f t="shared" si="188"/>
        <v>-7217.8940000000002</v>
      </c>
      <c r="X903" s="40">
        <f t="shared" si="189"/>
        <v>-0.12018284578309699</v>
      </c>
      <c r="Y903" s="18">
        <f t="shared" si="190"/>
        <v>191</v>
      </c>
      <c r="Z903" s="18">
        <f t="shared" si="191"/>
        <v>987</v>
      </c>
      <c r="AA903" s="18">
        <f t="shared" si="192"/>
        <v>988</v>
      </c>
    </row>
    <row r="904" spans="1:27" x14ac:dyDescent="0.25">
      <c r="A904" s="18" t="str">
        <f t="shared" si="193"/>
        <v>Mosaki Ishak</v>
      </c>
      <c r="B904" s="18">
        <f t="shared" si="194"/>
        <v>4</v>
      </c>
      <c r="C904" s="18" t="str">
        <f t="shared" si="195"/>
        <v>2023Mosaki Ishak4</v>
      </c>
      <c r="D904" s="12">
        <v>2023</v>
      </c>
      <c r="E904" t="s">
        <v>398</v>
      </c>
      <c r="F904">
        <v>551613</v>
      </c>
      <c r="G904" t="s">
        <v>139</v>
      </c>
      <c r="H904" s="15">
        <v>4</v>
      </c>
      <c r="I904" s="15">
        <v>4</v>
      </c>
      <c r="J904" t="s">
        <v>9</v>
      </c>
      <c r="K904" t="s">
        <v>3</v>
      </c>
      <c r="L904" s="6">
        <v>85</v>
      </c>
      <c r="M904" s="6">
        <v>311</v>
      </c>
      <c r="N904" s="6">
        <v>1128</v>
      </c>
      <c r="O904" s="1">
        <v>60034.639199999998</v>
      </c>
      <c r="P904" s="1">
        <v>43495</v>
      </c>
      <c r="Q904" s="1">
        <v>2683.5</v>
      </c>
      <c r="R904" s="38">
        <f t="shared" si="183"/>
        <v>706.28987294117644</v>
      </c>
      <c r="S904" s="39">
        <f t="shared" si="184"/>
        <v>3.6588235294117646</v>
      </c>
      <c r="T904" s="39">
        <f t="shared" si="185"/>
        <v>3.627009646302251</v>
      </c>
      <c r="U904" s="38">
        <f t="shared" si="186"/>
        <v>16539.639199999998</v>
      </c>
      <c r="V904" s="40">
        <f t="shared" si="187"/>
        <v>0.27550160074918878</v>
      </c>
      <c r="W904" s="38">
        <f t="shared" si="188"/>
        <v>13856.139199999998</v>
      </c>
      <c r="X904" s="40">
        <f t="shared" si="189"/>
        <v>0.23080240648801964</v>
      </c>
      <c r="Y904" s="18">
        <f t="shared" si="190"/>
        <v>192</v>
      </c>
      <c r="Z904" s="18">
        <f t="shared" si="191"/>
        <v>64</v>
      </c>
      <c r="AA904" s="18">
        <f t="shared" si="192"/>
        <v>52</v>
      </c>
    </row>
    <row r="905" spans="1:27" x14ac:dyDescent="0.25">
      <c r="A905" s="18" t="str">
        <f t="shared" si="193"/>
        <v>Mosaki Ishak</v>
      </c>
      <c r="B905" s="18">
        <f t="shared" si="194"/>
        <v>5</v>
      </c>
      <c r="C905" s="18" t="str">
        <f t="shared" si="195"/>
        <v>2023Mosaki Ishak5</v>
      </c>
      <c r="D905" s="12">
        <v>2023</v>
      </c>
      <c r="E905" t="s">
        <v>398</v>
      </c>
      <c r="F905">
        <v>335207</v>
      </c>
      <c r="G905" t="s">
        <v>25</v>
      </c>
      <c r="H905" s="15">
        <v>4</v>
      </c>
      <c r="I905" s="15">
        <v>5</v>
      </c>
      <c r="J905" t="s">
        <v>2</v>
      </c>
      <c r="K905" t="s">
        <v>3</v>
      </c>
      <c r="L905" s="6">
        <v>87</v>
      </c>
      <c r="M905" s="6">
        <v>252</v>
      </c>
      <c r="N905" s="6">
        <v>1179</v>
      </c>
      <c r="O905" s="1">
        <v>53175</v>
      </c>
      <c r="P905" s="1">
        <v>44312.5</v>
      </c>
      <c r="Q905" s="1">
        <v>2683.5</v>
      </c>
      <c r="R905" s="38">
        <f t="shared" si="183"/>
        <v>611.20689655172418</v>
      </c>
      <c r="S905" s="39">
        <f t="shared" si="184"/>
        <v>2.896551724137931</v>
      </c>
      <c r="T905" s="39">
        <f t="shared" si="185"/>
        <v>4.6785714285714288</v>
      </c>
      <c r="U905" s="38">
        <f t="shared" si="186"/>
        <v>8862.5</v>
      </c>
      <c r="V905" s="40">
        <f t="shared" si="187"/>
        <v>0.16666666666666666</v>
      </c>
      <c r="W905" s="38">
        <f t="shared" si="188"/>
        <v>6179</v>
      </c>
      <c r="X905" s="40">
        <f t="shared" si="189"/>
        <v>0.11620122237893747</v>
      </c>
      <c r="Y905" s="18">
        <f t="shared" si="190"/>
        <v>229</v>
      </c>
      <c r="Z905" s="18">
        <f t="shared" si="191"/>
        <v>178</v>
      </c>
      <c r="AA905" s="18">
        <f t="shared" si="192"/>
        <v>146</v>
      </c>
    </row>
    <row r="906" spans="1:27" x14ac:dyDescent="0.25">
      <c r="A906" s="18" t="str">
        <f t="shared" si="193"/>
        <v>Mosaki Ishak</v>
      </c>
      <c r="B906" s="18">
        <f t="shared" si="194"/>
        <v>6</v>
      </c>
      <c r="C906" s="18" t="str">
        <f t="shared" si="195"/>
        <v>2023Mosaki Ishak6</v>
      </c>
      <c r="D906" s="12">
        <v>2023</v>
      </c>
      <c r="E906" t="s">
        <v>398</v>
      </c>
      <c r="F906">
        <v>181012</v>
      </c>
      <c r="G906" t="s">
        <v>44</v>
      </c>
      <c r="H906" s="15">
        <v>4</v>
      </c>
      <c r="I906" s="15">
        <v>4</v>
      </c>
      <c r="J906" t="s">
        <v>9</v>
      </c>
      <c r="K906" t="s">
        <v>3</v>
      </c>
      <c r="L906" s="6">
        <v>48</v>
      </c>
      <c r="M906" s="6">
        <v>164</v>
      </c>
      <c r="N906" s="6">
        <v>564</v>
      </c>
      <c r="O906" s="1">
        <v>32518.6512</v>
      </c>
      <c r="P906" s="1">
        <v>21226</v>
      </c>
      <c r="Q906" s="1">
        <v>1506.5</v>
      </c>
      <c r="R906" s="38">
        <f t="shared" si="183"/>
        <v>677.47190000000001</v>
      </c>
      <c r="S906" s="39">
        <f t="shared" si="184"/>
        <v>3.4166666666666665</v>
      </c>
      <c r="T906" s="39">
        <f t="shared" si="185"/>
        <v>3.4390243902439024</v>
      </c>
      <c r="U906" s="38">
        <f t="shared" si="186"/>
        <v>11292.6512</v>
      </c>
      <c r="V906" s="40">
        <f t="shared" si="187"/>
        <v>0.34726690017204648</v>
      </c>
      <c r="W906" s="38">
        <f t="shared" si="188"/>
        <v>9786.1512000000002</v>
      </c>
      <c r="X906" s="40">
        <f t="shared" si="189"/>
        <v>0.30093964044855587</v>
      </c>
      <c r="Y906" s="18">
        <f t="shared" si="190"/>
        <v>312</v>
      </c>
      <c r="Z906" s="18">
        <f t="shared" si="191"/>
        <v>130</v>
      </c>
      <c r="AA906" s="18">
        <f t="shared" si="192"/>
        <v>77</v>
      </c>
    </row>
    <row r="907" spans="1:27" x14ac:dyDescent="0.25">
      <c r="A907" s="18" t="str">
        <f t="shared" si="193"/>
        <v>Mosaki Ishak</v>
      </c>
      <c r="B907" s="18">
        <f t="shared" si="194"/>
        <v>7</v>
      </c>
      <c r="C907" s="18" t="str">
        <f t="shared" si="195"/>
        <v>2023Mosaki Ishak7</v>
      </c>
      <c r="D907" s="12">
        <v>2023</v>
      </c>
      <c r="E907" t="s">
        <v>398</v>
      </c>
      <c r="F907">
        <v>688564</v>
      </c>
      <c r="G907" t="s">
        <v>176</v>
      </c>
      <c r="H907" s="15">
        <v>4</v>
      </c>
      <c r="I907" s="15">
        <v>4</v>
      </c>
      <c r="J907" t="s">
        <v>2</v>
      </c>
      <c r="K907" t="s">
        <v>3</v>
      </c>
      <c r="L907" s="6">
        <v>48</v>
      </c>
      <c r="M907" s="6">
        <v>182</v>
      </c>
      <c r="N907" s="6">
        <v>536</v>
      </c>
      <c r="O907" s="1">
        <v>23749.05</v>
      </c>
      <c r="P907" s="1">
        <v>20832.5</v>
      </c>
      <c r="Q907" s="1">
        <v>1526</v>
      </c>
      <c r="R907" s="38">
        <f t="shared" si="183"/>
        <v>494.77187499999997</v>
      </c>
      <c r="S907" s="39">
        <f t="shared" si="184"/>
        <v>3.7916666666666665</v>
      </c>
      <c r="T907" s="39">
        <f t="shared" si="185"/>
        <v>2.9450549450549453</v>
      </c>
      <c r="U907" s="38">
        <f t="shared" si="186"/>
        <v>2916.5499999999993</v>
      </c>
      <c r="V907" s="40">
        <f t="shared" si="187"/>
        <v>0.12280701754385963</v>
      </c>
      <c r="W907" s="38">
        <f t="shared" si="188"/>
        <v>1390.5499999999993</v>
      </c>
      <c r="X907" s="40">
        <f t="shared" si="189"/>
        <v>5.8551815756840771E-2</v>
      </c>
      <c r="Y907" s="18">
        <f t="shared" si="190"/>
        <v>367</v>
      </c>
      <c r="Z907" s="18">
        <f t="shared" si="191"/>
        <v>448</v>
      </c>
      <c r="AA907" s="18">
        <f t="shared" si="192"/>
        <v>422</v>
      </c>
    </row>
    <row r="908" spans="1:27" x14ac:dyDescent="0.25">
      <c r="A908" s="18" t="str">
        <f t="shared" si="193"/>
        <v>Mosaki Ishak</v>
      </c>
      <c r="B908" s="18">
        <f t="shared" si="194"/>
        <v>8</v>
      </c>
      <c r="C908" s="18" t="str">
        <f t="shared" si="195"/>
        <v>2023Mosaki Ishak8</v>
      </c>
      <c r="D908" s="12">
        <v>2023</v>
      </c>
      <c r="E908" t="s">
        <v>398</v>
      </c>
      <c r="F908">
        <v>734173</v>
      </c>
      <c r="G908" t="s">
        <v>64</v>
      </c>
      <c r="H908" s="15">
        <v>4</v>
      </c>
      <c r="I908" s="15">
        <v>3</v>
      </c>
      <c r="J908" t="s">
        <v>2</v>
      </c>
      <c r="K908" t="s">
        <v>3</v>
      </c>
      <c r="L908" s="6">
        <v>101</v>
      </c>
      <c r="M908" s="6">
        <v>137</v>
      </c>
      <c r="N908" s="6">
        <v>508</v>
      </c>
      <c r="O908" s="1">
        <v>19224.225600000002</v>
      </c>
      <c r="P908" s="1">
        <v>18384.5</v>
      </c>
      <c r="Q908" s="1">
        <v>2965</v>
      </c>
      <c r="R908" s="38">
        <f t="shared" si="183"/>
        <v>190.3388673267327</v>
      </c>
      <c r="S908" s="39">
        <f t="shared" si="184"/>
        <v>1.3564356435643565</v>
      </c>
      <c r="T908" s="39">
        <f t="shared" si="185"/>
        <v>3.7080291970802919</v>
      </c>
      <c r="U908" s="38">
        <f t="shared" si="186"/>
        <v>839.72560000000158</v>
      </c>
      <c r="V908" s="40">
        <f t="shared" si="187"/>
        <v>4.3680594343420601E-2</v>
      </c>
      <c r="W908" s="38">
        <f t="shared" si="188"/>
        <v>-2125.2743999999984</v>
      </c>
      <c r="X908" s="40">
        <f t="shared" si="189"/>
        <v>-0.1105518861576405</v>
      </c>
      <c r="Y908" s="18">
        <f t="shared" si="190"/>
        <v>403</v>
      </c>
      <c r="Z908" s="18">
        <f t="shared" si="191"/>
        <v>756</v>
      </c>
      <c r="AA908" s="18">
        <f t="shared" si="192"/>
        <v>975</v>
      </c>
    </row>
    <row r="909" spans="1:27" x14ac:dyDescent="0.25">
      <c r="A909" s="18" t="str">
        <f t="shared" si="193"/>
        <v>Mosaki Ishak</v>
      </c>
      <c r="B909" s="18">
        <f t="shared" si="194"/>
        <v>9</v>
      </c>
      <c r="C909" s="18" t="str">
        <f t="shared" si="195"/>
        <v>2023Mosaki Ishak9</v>
      </c>
      <c r="D909" s="12">
        <v>2023</v>
      </c>
      <c r="E909" t="s">
        <v>398</v>
      </c>
      <c r="F909">
        <v>688075</v>
      </c>
      <c r="G909" t="s">
        <v>184</v>
      </c>
      <c r="H909" s="15">
        <v>4</v>
      </c>
      <c r="I909" s="15">
        <v>4</v>
      </c>
      <c r="J909" t="s">
        <v>9</v>
      </c>
      <c r="K909" t="s">
        <v>3</v>
      </c>
      <c r="L909" s="6">
        <v>56</v>
      </c>
      <c r="M909" s="6">
        <v>74</v>
      </c>
      <c r="N909" s="6">
        <v>349</v>
      </c>
      <c r="O909" s="1">
        <v>18118.0586</v>
      </c>
      <c r="P909" s="1">
        <v>12483.5</v>
      </c>
      <c r="Q909" s="1">
        <v>1642</v>
      </c>
      <c r="R909" s="38">
        <f t="shared" si="183"/>
        <v>323.53676071428572</v>
      </c>
      <c r="S909" s="39">
        <f t="shared" si="184"/>
        <v>1.3214285714285714</v>
      </c>
      <c r="T909" s="39">
        <f t="shared" si="185"/>
        <v>4.7162162162162158</v>
      </c>
      <c r="U909" s="38">
        <f t="shared" si="186"/>
        <v>5634.5586000000003</v>
      </c>
      <c r="V909" s="40">
        <f t="shared" si="187"/>
        <v>0.31099130013852588</v>
      </c>
      <c r="W909" s="38">
        <f t="shared" si="188"/>
        <v>3992.5586000000003</v>
      </c>
      <c r="X909" s="40">
        <f t="shared" si="189"/>
        <v>0.22036348861350963</v>
      </c>
      <c r="Y909" s="18">
        <f t="shared" si="190"/>
        <v>407</v>
      </c>
      <c r="Z909" s="18">
        <f t="shared" si="191"/>
        <v>295</v>
      </c>
      <c r="AA909" s="18">
        <f t="shared" si="192"/>
        <v>216</v>
      </c>
    </row>
    <row r="910" spans="1:27" x14ac:dyDescent="0.25">
      <c r="A910" s="18" t="str">
        <f t="shared" si="193"/>
        <v>Mosaki Ishak</v>
      </c>
      <c r="B910" s="18">
        <f t="shared" si="194"/>
        <v>10</v>
      </c>
      <c r="C910" s="18" t="str">
        <f t="shared" si="195"/>
        <v>2023Mosaki Ishak10</v>
      </c>
      <c r="D910" s="12">
        <v>2023</v>
      </c>
      <c r="E910" t="s">
        <v>398</v>
      </c>
      <c r="F910">
        <v>781121</v>
      </c>
      <c r="G910" t="s">
        <v>496</v>
      </c>
      <c r="H910" s="15">
        <v>4</v>
      </c>
      <c r="I910" s="15">
        <v>5</v>
      </c>
      <c r="J910" t="s">
        <v>2</v>
      </c>
      <c r="K910" t="s">
        <v>3</v>
      </c>
      <c r="L910" s="6">
        <v>41</v>
      </c>
      <c r="M910" s="6">
        <v>129</v>
      </c>
      <c r="N910" s="6">
        <v>355</v>
      </c>
      <c r="O910" s="1">
        <v>15545.04</v>
      </c>
      <c r="P910" s="1">
        <v>13636</v>
      </c>
      <c r="Q910" s="1">
        <v>1274</v>
      </c>
      <c r="R910" s="38">
        <f t="shared" si="183"/>
        <v>379.14731707317077</v>
      </c>
      <c r="S910" s="39">
        <f t="shared" si="184"/>
        <v>3.1463414634146343</v>
      </c>
      <c r="T910" s="39">
        <f t="shared" si="185"/>
        <v>2.751937984496124</v>
      </c>
      <c r="U910" s="38">
        <f t="shared" si="186"/>
        <v>1909.0400000000009</v>
      </c>
      <c r="V910" s="40">
        <f t="shared" si="187"/>
        <v>0.1228070175438597</v>
      </c>
      <c r="W910" s="38">
        <f t="shared" si="188"/>
        <v>635.04000000000087</v>
      </c>
      <c r="X910" s="40">
        <f t="shared" si="189"/>
        <v>4.0851615692207986E-2</v>
      </c>
      <c r="Y910" s="18">
        <f t="shared" si="190"/>
        <v>429</v>
      </c>
      <c r="Z910" s="18">
        <f t="shared" si="191"/>
        <v>563</v>
      </c>
      <c r="AA910" s="18">
        <f t="shared" si="192"/>
        <v>583</v>
      </c>
    </row>
    <row r="911" spans="1:27" x14ac:dyDescent="0.25">
      <c r="A911" s="18" t="str">
        <f t="shared" si="193"/>
        <v>Mosaki Ishak</v>
      </c>
      <c r="B911" s="18">
        <f t="shared" si="194"/>
        <v>11</v>
      </c>
      <c r="C911" s="18" t="str">
        <f t="shared" si="195"/>
        <v>2023Mosaki Ishak11</v>
      </c>
      <c r="D911" s="12">
        <v>2023</v>
      </c>
      <c r="E911" t="s">
        <v>398</v>
      </c>
      <c r="F911">
        <v>767999</v>
      </c>
      <c r="G911" t="s">
        <v>327</v>
      </c>
      <c r="H911" s="15">
        <v>4</v>
      </c>
      <c r="I911" s="15">
        <v>4</v>
      </c>
      <c r="J911" t="s">
        <v>9</v>
      </c>
      <c r="K911" t="s">
        <v>10</v>
      </c>
      <c r="L911" s="6">
        <v>47</v>
      </c>
      <c r="M911" s="6">
        <v>56</v>
      </c>
      <c r="N911" s="6">
        <v>292</v>
      </c>
      <c r="O911" s="1">
        <v>12293.97</v>
      </c>
      <c r="P911" s="1">
        <v>10598.25</v>
      </c>
      <c r="Q911" s="1">
        <v>1372</v>
      </c>
      <c r="R911" s="38">
        <f t="shared" si="183"/>
        <v>261.57382978723405</v>
      </c>
      <c r="S911" s="39">
        <f t="shared" si="184"/>
        <v>1.1914893617021276</v>
      </c>
      <c r="T911" s="39">
        <f t="shared" si="185"/>
        <v>5.2142857142857144</v>
      </c>
      <c r="U911" s="38">
        <f t="shared" si="186"/>
        <v>1695.7199999999993</v>
      </c>
      <c r="V911" s="40">
        <f t="shared" si="187"/>
        <v>0.13793103448275856</v>
      </c>
      <c r="W911" s="38">
        <f t="shared" si="188"/>
        <v>323.71999999999935</v>
      </c>
      <c r="X911" s="40">
        <f t="shared" si="189"/>
        <v>2.6331608097302936E-2</v>
      </c>
      <c r="Y911" s="18">
        <f t="shared" si="190"/>
        <v>477</v>
      </c>
      <c r="Z911" s="18">
        <f t="shared" si="191"/>
        <v>602</v>
      </c>
      <c r="AA911" s="18">
        <f t="shared" si="192"/>
        <v>677</v>
      </c>
    </row>
    <row r="912" spans="1:27" x14ac:dyDescent="0.25">
      <c r="A912" s="18" t="str">
        <f t="shared" si="193"/>
        <v>Mosaki Ishak</v>
      </c>
      <c r="B912" s="18">
        <f t="shared" si="194"/>
        <v>12</v>
      </c>
      <c r="C912" s="18" t="str">
        <f t="shared" si="195"/>
        <v>2023Mosaki Ishak12</v>
      </c>
      <c r="D912" s="12">
        <v>2023</v>
      </c>
      <c r="E912" t="s">
        <v>398</v>
      </c>
      <c r="F912">
        <v>873279</v>
      </c>
      <c r="G912" t="s">
        <v>330</v>
      </c>
      <c r="H912" s="15">
        <v>4</v>
      </c>
      <c r="I912" s="15">
        <v>4</v>
      </c>
      <c r="J912" t="s">
        <v>9</v>
      </c>
      <c r="K912" t="s">
        <v>10</v>
      </c>
      <c r="L912" s="6">
        <v>4</v>
      </c>
      <c r="M912" s="6">
        <v>13</v>
      </c>
      <c r="N912" s="6">
        <v>55</v>
      </c>
      <c r="O912" s="1">
        <v>2602.4189999999999</v>
      </c>
      <c r="P912" s="1">
        <v>2262.5</v>
      </c>
      <c r="Q912" s="1">
        <v>125</v>
      </c>
      <c r="R912" s="38">
        <f t="shared" si="183"/>
        <v>650.60474999999997</v>
      </c>
      <c r="S912" s="39">
        <f t="shared" si="184"/>
        <v>3.25</v>
      </c>
      <c r="T912" s="39">
        <f t="shared" si="185"/>
        <v>4.2307692307692308</v>
      </c>
      <c r="U912" s="38">
        <f t="shared" si="186"/>
        <v>339.91899999999987</v>
      </c>
      <c r="V912" s="40">
        <f t="shared" si="187"/>
        <v>0.13061655329138003</v>
      </c>
      <c r="W912" s="38">
        <f t="shared" si="188"/>
        <v>214.91899999999987</v>
      </c>
      <c r="X912" s="40">
        <f t="shared" si="189"/>
        <v>8.2584318666594381E-2</v>
      </c>
      <c r="Y912" s="18">
        <f t="shared" si="190"/>
        <v>851</v>
      </c>
      <c r="Z912" s="18">
        <f t="shared" si="191"/>
        <v>895</v>
      </c>
      <c r="AA912" s="18">
        <f t="shared" si="192"/>
        <v>717</v>
      </c>
    </row>
    <row r="913" spans="1:27" x14ac:dyDescent="0.25">
      <c r="A913" s="18" t="str">
        <f t="shared" si="193"/>
        <v>Mosaki Ishak</v>
      </c>
      <c r="B913" s="18">
        <f t="shared" si="194"/>
        <v>13</v>
      </c>
      <c r="C913" s="18" t="str">
        <f t="shared" si="195"/>
        <v>2023Mosaki Ishak13</v>
      </c>
      <c r="D913" s="12">
        <v>2023</v>
      </c>
      <c r="E913" t="s">
        <v>398</v>
      </c>
      <c r="F913">
        <v>927217</v>
      </c>
      <c r="G913" t="s">
        <v>257</v>
      </c>
      <c r="H913" s="15">
        <v>4</v>
      </c>
      <c r="I913" s="15">
        <v>4</v>
      </c>
      <c r="J913" t="s">
        <v>9</v>
      </c>
      <c r="K913" t="s">
        <v>10</v>
      </c>
      <c r="L913" s="6">
        <v>7</v>
      </c>
      <c r="M913" s="6">
        <v>14</v>
      </c>
      <c r="N913" s="6">
        <v>38</v>
      </c>
      <c r="O913" s="1">
        <v>2022.8579999999999</v>
      </c>
      <c r="P913" s="1">
        <v>1395.25</v>
      </c>
      <c r="Q913" s="1">
        <v>210</v>
      </c>
      <c r="R913" s="38">
        <f t="shared" si="183"/>
        <v>288.97971428571429</v>
      </c>
      <c r="S913" s="39">
        <f t="shared" si="184"/>
        <v>2</v>
      </c>
      <c r="T913" s="39">
        <f t="shared" si="185"/>
        <v>2.7142857142857144</v>
      </c>
      <c r="U913" s="38">
        <f t="shared" si="186"/>
        <v>627.60799999999995</v>
      </c>
      <c r="V913" s="40">
        <f t="shared" si="187"/>
        <v>0.31025806062511552</v>
      </c>
      <c r="W913" s="38">
        <f t="shared" si="188"/>
        <v>417.60799999999995</v>
      </c>
      <c r="X913" s="40">
        <f t="shared" si="189"/>
        <v>0.20644454529185932</v>
      </c>
      <c r="Y913" s="18">
        <f t="shared" si="190"/>
        <v>886</v>
      </c>
      <c r="Z913" s="18">
        <f t="shared" si="191"/>
        <v>817</v>
      </c>
      <c r="AA913" s="18">
        <f t="shared" si="192"/>
        <v>645</v>
      </c>
    </row>
    <row r="914" spans="1:27" x14ac:dyDescent="0.25">
      <c r="A914" s="18" t="str">
        <f t="shared" si="193"/>
        <v>Nina Fuentes</v>
      </c>
      <c r="B914" s="18">
        <f t="shared" si="194"/>
        <v>1</v>
      </c>
      <c r="C914" s="18" t="str">
        <f t="shared" si="195"/>
        <v>2023Nina Fuentes1</v>
      </c>
      <c r="D914" s="12">
        <v>2023</v>
      </c>
      <c r="E914" t="s">
        <v>420</v>
      </c>
      <c r="F914">
        <v>866033</v>
      </c>
      <c r="G914" t="s">
        <v>338</v>
      </c>
      <c r="H914" s="15">
        <v>2</v>
      </c>
      <c r="I914" s="15">
        <v>4</v>
      </c>
      <c r="J914" t="s">
        <v>2</v>
      </c>
      <c r="K914" t="s">
        <v>4</v>
      </c>
      <c r="L914" s="6">
        <v>151</v>
      </c>
      <c r="M914" s="6">
        <v>675</v>
      </c>
      <c r="N914" s="6">
        <v>3264</v>
      </c>
      <c r="O914" s="1">
        <v>121796.84875</v>
      </c>
      <c r="P914" s="1">
        <v>115447.25</v>
      </c>
      <c r="Q914" s="1">
        <v>5554.15</v>
      </c>
      <c r="R914" s="38">
        <f t="shared" si="183"/>
        <v>806.6016473509934</v>
      </c>
      <c r="S914" s="39">
        <f t="shared" si="184"/>
        <v>4.4701986754966887</v>
      </c>
      <c r="T914" s="39">
        <f t="shared" si="185"/>
        <v>4.8355555555555556</v>
      </c>
      <c r="U914" s="38">
        <f t="shared" si="186"/>
        <v>6349.5987500000047</v>
      </c>
      <c r="V914" s="40">
        <f t="shared" si="187"/>
        <v>5.2132701421800987E-2</v>
      </c>
      <c r="W914" s="38">
        <f t="shared" si="188"/>
        <v>795.44875000000502</v>
      </c>
      <c r="X914" s="40">
        <f t="shared" si="189"/>
        <v>6.5309468854382411E-3</v>
      </c>
      <c r="Y914" s="18">
        <f t="shared" si="190"/>
        <v>74</v>
      </c>
      <c r="Z914" s="18">
        <f t="shared" si="191"/>
        <v>263</v>
      </c>
      <c r="AA914" s="18">
        <f t="shared" si="192"/>
        <v>543</v>
      </c>
    </row>
    <row r="915" spans="1:27" x14ac:dyDescent="0.25">
      <c r="A915" s="18" t="str">
        <f t="shared" si="193"/>
        <v>Nina Fuentes</v>
      </c>
      <c r="B915" s="18">
        <f t="shared" si="194"/>
        <v>2</v>
      </c>
      <c r="C915" s="18" t="str">
        <f t="shared" si="195"/>
        <v>2023Nina Fuentes2</v>
      </c>
      <c r="D915" s="12">
        <v>2023</v>
      </c>
      <c r="E915" t="s">
        <v>420</v>
      </c>
      <c r="F915">
        <v>858490</v>
      </c>
      <c r="G915" t="s">
        <v>497</v>
      </c>
      <c r="H915" s="15">
        <v>2</v>
      </c>
      <c r="I915" s="15">
        <v>2</v>
      </c>
      <c r="J915" t="s">
        <v>2</v>
      </c>
      <c r="K915" t="s">
        <v>4</v>
      </c>
      <c r="L915" s="6">
        <v>184</v>
      </c>
      <c r="M915" s="6">
        <v>642</v>
      </c>
      <c r="N915" s="6">
        <v>3034</v>
      </c>
      <c r="O915" s="1">
        <v>117534.39599999999</v>
      </c>
      <c r="P915" s="1">
        <v>120333.5</v>
      </c>
      <c r="Q915" s="1">
        <v>6584.85</v>
      </c>
      <c r="R915" s="38">
        <f t="shared" si="183"/>
        <v>638.77389130434779</v>
      </c>
      <c r="S915" s="39">
        <f t="shared" si="184"/>
        <v>3.4891304347826089</v>
      </c>
      <c r="T915" s="39">
        <f t="shared" si="185"/>
        <v>4.7258566978193146</v>
      </c>
      <c r="U915" s="38">
        <f t="shared" si="186"/>
        <v>-2799.1040000000066</v>
      </c>
      <c r="V915" s="40">
        <f t="shared" si="187"/>
        <v>-2.3815190235886411E-2</v>
      </c>
      <c r="W915" s="38">
        <f t="shared" si="188"/>
        <v>-9383.954000000007</v>
      </c>
      <c r="X915" s="40">
        <f t="shared" si="189"/>
        <v>-7.9840066562302386E-2</v>
      </c>
      <c r="Y915" s="18">
        <f t="shared" si="190"/>
        <v>81</v>
      </c>
      <c r="Z915" s="18">
        <f t="shared" si="191"/>
        <v>993</v>
      </c>
      <c r="AA915" s="18">
        <f t="shared" si="192"/>
        <v>991</v>
      </c>
    </row>
    <row r="916" spans="1:27" x14ac:dyDescent="0.25">
      <c r="A916" s="18" t="str">
        <f t="shared" si="193"/>
        <v>Nina Fuentes</v>
      </c>
      <c r="B916" s="18">
        <f t="shared" si="194"/>
        <v>3</v>
      </c>
      <c r="C916" s="18" t="str">
        <f t="shared" si="195"/>
        <v>2023Nina Fuentes3</v>
      </c>
      <c r="D916" s="12">
        <v>2023</v>
      </c>
      <c r="E916" t="s">
        <v>420</v>
      </c>
      <c r="F916">
        <v>287037</v>
      </c>
      <c r="G916" t="s">
        <v>70</v>
      </c>
      <c r="H916" s="15">
        <v>2</v>
      </c>
      <c r="I916" s="15">
        <v>2</v>
      </c>
      <c r="J916" t="s">
        <v>9</v>
      </c>
      <c r="K916" t="s">
        <v>4</v>
      </c>
      <c r="L916" s="6">
        <v>124</v>
      </c>
      <c r="M916" s="6">
        <v>493</v>
      </c>
      <c r="N916" s="6">
        <v>2596</v>
      </c>
      <c r="O916" s="1">
        <v>115577.02800000001</v>
      </c>
      <c r="P916" s="1">
        <v>102474.25</v>
      </c>
      <c r="Q916" s="1">
        <v>4501.5</v>
      </c>
      <c r="R916" s="38">
        <f t="shared" si="183"/>
        <v>932.07280645161291</v>
      </c>
      <c r="S916" s="39">
        <f t="shared" si="184"/>
        <v>3.975806451612903</v>
      </c>
      <c r="T916" s="39">
        <f t="shared" si="185"/>
        <v>5.2657200811359024</v>
      </c>
      <c r="U916" s="38">
        <f t="shared" si="186"/>
        <v>13102.778000000006</v>
      </c>
      <c r="V916" s="40">
        <f t="shared" si="187"/>
        <v>0.11336835897874105</v>
      </c>
      <c r="W916" s="38">
        <f t="shared" si="188"/>
        <v>8601.2780000000057</v>
      </c>
      <c r="X916" s="40">
        <f t="shared" si="189"/>
        <v>7.4420307814109951E-2</v>
      </c>
      <c r="Y916" s="18">
        <f t="shared" si="190"/>
        <v>82</v>
      </c>
      <c r="Z916" s="18">
        <f t="shared" si="191"/>
        <v>97</v>
      </c>
      <c r="AA916" s="18">
        <f t="shared" si="192"/>
        <v>96</v>
      </c>
    </row>
    <row r="917" spans="1:27" x14ac:dyDescent="0.25">
      <c r="A917" s="18" t="str">
        <f t="shared" si="193"/>
        <v>Nina Fuentes</v>
      </c>
      <c r="B917" s="18">
        <f t="shared" si="194"/>
        <v>4</v>
      </c>
      <c r="C917" s="18" t="str">
        <f t="shared" si="195"/>
        <v>2023Nina Fuentes4</v>
      </c>
      <c r="D917" s="12">
        <v>2023</v>
      </c>
      <c r="E917" t="s">
        <v>420</v>
      </c>
      <c r="F917">
        <v>368143</v>
      </c>
      <c r="G917" t="s">
        <v>308</v>
      </c>
      <c r="H917" s="15">
        <v>2</v>
      </c>
      <c r="I917" s="15">
        <v>2</v>
      </c>
      <c r="J917" t="s">
        <v>9</v>
      </c>
      <c r="K917" t="s">
        <v>4</v>
      </c>
      <c r="L917" s="6">
        <v>126</v>
      </c>
      <c r="M917" s="6">
        <v>377</v>
      </c>
      <c r="N917" s="6">
        <v>1733</v>
      </c>
      <c r="O917" s="1">
        <v>81971.042400000006</v>
      </c>
      <c r="P917" s="1">
        <v>70171.25</v>
      </c>
      <c r="Q917" s="1">
        <v>4441.2</v>
      </c>
      <c r="R917" s="38">
        <f t="shared" si="183"/>
        <v>650.56382857142864</v>
      </c>
      <c r="S917" s="39">
        <f t="shared" si="184"/>
        <v>2.9920634920634921</v>
      </c>
      <c r="T917" s="39">
        <f t="shared" si="185"/>
        <v>4.5968169761273208</v>
      </c>
      <c r="U917" s="38">
        <f t="shared" si="186"/>
        <v>11799.792400000006</v>
      </c>
      <c r="V917" s="40">
        <f t="shared" si="187"/>
        <v>0.14395074229286617</v>
      </c>
      <c r="W917" s="38">
        <f t="shared" si="188"/>
        <v>7358.5924000000059</v>
      </c>
      <c r="X917" s="40">
        <f t="shared" si="189"/>
        <v>8.9770633440181866E-2</v>
      </c>
      <c r="Y917" s="18">
        <f t="shared" si="190"/>
        <v>124</v>
      </c>
      <c r="Z917" s="18">
        <f t="shared" si="191"/>
        <v>117</v>
      </c>
      <c r="AA917" s="18">
        <f t="shared" si="192"/>
        <v>116</v>
      </c>
    </row>
    <row r="918" spans="1:27" x14ac:dyDescent="0.25">
      <c r="A918" s="18" t="str">
        <f t="shared" si="193"/>
        <v>Nina Fuentes</v>
      </c>
      <c r="B918" s="18">
        <f t="shared" si="194"/>
        <v>5</v>
      </c>
      <c r="C918" s="18" t="str">
        <f t="shared" si="195"/>
        <v>2023Nina Fuentes5</v>
      </c>
      <c r="D918" s="12">
        <v>2023</v>
      </c>
      <c r="E918" t="s">
        <v>420</v>
      </c>
      <c r="F918">
        <v>737951</v>
      </c>
      <c r="G918" t="s">
        <v>392</v>
      </c>
      <c r="H918" s="15">
        <v>2</v>
      </c>
      <c r="I918" s="15">
        <v>2</v>
      </c>
      <c r="J918" t="s">
        <v>9</v>
      </c>
      <c r="K918" t="s">
        <v>4</v>
      </c>
      <c r="L918" s="6">
        <v>115</v>
      </c>
      <c r="M918" s="6">
        <v>413</v>
      </c>
      <c r="N918" s="6">
        <v>1843</v>
      </c>
      <c r="O918" s="1">
        <v>77286.698999999993</v>
      </c>
      <c r="P918" s="1">
        <v>67673.25</v>
      </c>
      <c r="Q918" s="1">
        <v>4126.05</v>
      </c>
      <c r="R918" s="38">
        <f t="shared" si="183"/>
        <v>672.05825217391293</v>
      </c>
      <c r="S918" s="39">
        <f t="shared" si="184"/>
        <v>3.5913043478260871</v>
      </c>
      <c r="T918" s="39">
        <f t="shared" si="185"/>
        <v>4.4624697336561745</v>
      </c>
      <c r="U918" s="38">
        <f t="shared" si="186"/>
        <v>9613.4489999999932</v>
      </c>
      <c r="V918" s="40">
        <f t="shared" si="187"/>
        <v>0.12438684954056575</v>
      </c>
      <c r="W918" s="38">
        <f t="shared" si="188"/>
        <v>5487.3989999999931</v>
      </c>
      <c r="X918" s="40">
        <f t="shared" si="189"/>
        <v>7.1000561170299084E-2</v>
      </c>
      <c r="Y918" s="18">
        <f t="shared" si="190"/>
        <v>138</v>
      </c>
      <c r="Z918" s="18">
        <f t="shared" si="191"/>
        <v>156</v>
      </c>
      <c r="AA918" s="18">
        <f t="shared" si="192"/>
        <v>165</v>
      </c>
    </row>
    <row r="919" spans="1:27" x14ac:dyDescent="0.25">
      <c r="A919" s="18" t="str">
        <f t="shared" si="193"/>
        <v>Nina Fuentes</v>
      </c>
      <c r="B919" s="18">
        <f t="shared" si="194"/>
        <v>6</v>
      </c>
      <c r="C919" s="18" t="str">
        <f t="shared" si="195"/>
        <v>2023Nina Fuentes6</v>
      </c>
      <c r="D919" s="12">
        <v>2023</v>
      </c>
      <c r="E919" t="s">
        <v>420</v>
      </c>
      <c r="F919">
        <v>554730</v>
      </c>
      <c r="G919" t="s">
        <v>144</v>
      </c>
      <c r="H919" s="15">
        <v>2</v>
      </c>
      <c r="I919" s="15">
        <v>2</v>
      </c>
      <c r="J919" t="s">
        <v>9</v>
      </c>
      <c r="K919" t="s">
        <v>3</v>
      </c>
      <c r="L919" s="6">
        <v>100</v>
      </c>
      <c r="M919" s="6">
        <v>351</v>
      </c>
      <c r="N919" s="6">
        <v>1665</v>
      </c>
      <c r="O919" s="1">
        <v>70700.652000000002</v>
      </c>
      <c r="P919" s="1">
        <v>59546.25</v>
      </c>
      <c r="Q919" s="1">
        <v>3582.25</v>
      </c>
      <c r="R919" s="38">
        <f t="shared" si="183"/>
        <v>707.00652000000002</v>
      </c>
      <c r="S919" s="39">
        <f t="shared" si="184"/>
        <v>3.51</v>
      </c>
      <c r="T919" s="39">
        <f t="shared" si="185"/>
        <v>4.7435897435897436</v>
      </c>
      <c r="U919" s="38">
        <f t="shared" si="186"/>
        <v>11154.402000000002</v>
      </c>
      <c r="V919" s="40">
        <f t="shared" si="187"/>
        <v>0.15776943612910391</v>
      </c>
      <c r="W919" s="38">
        <f t="shared" si="188"/>
        <v>7572.1520000000019</v>
      </c>
      <c r="X919" s="40">
        <f t="shared" si="189"/>
        <v>0.10710158655962609</v>
      </c>
      <c r="Y919" s="18">
        <f t="shared" si="190"/>
        <v>155</v>
      </c>
      <c r="Z919" s="18">
        <f t="shared" si="191"/>
        <v>134</v>
      </c>
      <c r="AA919" s="18">
        <f t="shared" si="192"/>
        <v>111</v>
      </c>
    </row>
    <row r="920" spans="1:27" x14ac:dyDescent="0.25">
      <c r="A920" s="18" t="str">
        <f t="shared" si="193"/>
        <v>Nina Fuentes</v>
      </c>
      <c r="B920" s="18">
        <f t="shared" si="194"/>
        <v>7</v>
      </c>
      <c r="C920" s="18" t="str">
        <f t="shared" si="195"/>
        <v>2023Nina Fuentes7</v>
      </c>
      <c r="D920" s="12">
        <v>2023</v>
      </c>
      <c r="E920" t="s">
        <v>420</v>
      </c>
      <c r="F920">
        <v>529212</v>
      </c>
      <c r="G920" t="s">
        <v>134</v>
      </c>
      <c r="H920" s="15">
        <v>2</v>
      </c>
      <c r="I920" s="15">
        <v>2</v>
      </c>
      <c r="J920" t="s">
        <v>2</v>
      </c>
      <c r="K920" t="s">
        <v>3</v>
      </c>
      <c r="L920" s="6">
        <v>143</v>
      </c>
      <c r="M920" s="6">
        <v>290</v>
      </c>
      <c r="N920" s="6">
        <v>868</v>
      </c>
      <c r="O920" s="1">
        <v>43108.936800000003</v>
      </c>
      <c r="P920" s="1">
        <v>35925.75</v>
      </c>
      <c r="Q920" s="1">
        <v>4892.7999999999902</v>
      </c>
      <c r="R920" s="38">
        <f t="shared" si="183"/>
        <v>301.46109650349655</v>
      </c>
      <c r="S920" s="39">
        <f t="shared" si="184"/>
        <v>2.0279720279720279</v>
      </c>
      <c r="T920" s="39">
        <f t="shared" si="185"/>
        <v>2.9931034482758623</v>
      </c>
      <c r="U920" s="38">
        <f t="shared" si="186"/>
        <v>7183.1868000000031</v>
      </c>
      <c r="V920" s="40">
        <f t="shared" si="187"/>
        <v>0.16662871629902973</v>
      </c>
      <c r="W920" s="38">
        <f t="shared" si="188"/>
        <v>2290.386800000013</v>
      </c>
      <c r="X920" s="40">
        <f t="shared" si="189"/>
        <v>5.3130208490783579E-2</v>
      </c>
      <c r="Y920" s="18">
        <f t="shared" si="190"/>
        <v>264</v>
      </c>
      <c r="Z920" s="18">
        <f t="shared" si="191"/>
        <v>231</v>
      </c>
      <c r="AA920" s="18">
        <f t="shared" si="192"/>
        <v>330</v>
      </c>
    </row>
    <row r="921" spans="1:27" x14ac:dyDescent="0.25">
      <c r="A921" s="18" t="str">
        <f t="shared" si="193"/>
        <v>Nina Fuentes</v>
      </c>
      <c r="B921" s="18">
        <f t="shared" si="194"/>
        <v>8</v>
      </c>
      <c r="C921" s="18" t="str">
        <f t="shared" si="195"/>
        <v>2023Nina Fuentes8</v>
      </c>
      <c r="D921" s="12">
        <v>2023</v>
      </c>
      <c r="E921" t="s">
        <v>420</v>
      </c>
      <c r="F921">
        <v>423222</v>
      </c>
      <c r="G921" t="s">
        <v>108</v>
      </c>
      <c r="H921" s="15">
        <v>2</v>
      </c>
      <c r="I921" s="15">
        <v>2</v>
      </c>
      <c r="J921" t="s">
        <v>9</v>
      </c>
      <c r="K921" t="s">
        <v>3</v>
      </c>
      <c r="L921" s="6">
        <v>45</v>
      </c>
      <c r="M921" s="6">
        <v>186</v>
      </c>
      <c r="N921" s="6">
        <v>882</v>
      </c>
      <c r="O921" s="1">
        <v>39436.953200000004</v>
      </c>
      <c r="P921" s="1">
        <v>32432</v>
      </c>
      <c r="Q921" s="1">
        <v>1639.65</v>
      </c>
      <c r="R921" s="38">
        <f t="shared" si="183"/>
        <v>876.37673777777786</v>
      </c>
      <c r="S921" s="39">
        <f t="shared" si="184"/>
        <v>4.1333333333333337</v>
      </c>
      <c r="T921" s="39">
        <f t="shared" si="185"/>
        <v>4.741935483870968</v>
      </c>
      <c r="U921" s="38">
        <f t="shared" si="186"/>
        <v>7004.9532000000036</v>
      </c>
      <c r="V921" s="40">
        <f t="shared" si="187"/>
        <v>0.1776240969852611</v>
      </c>
      <c r="W921" s="38">
        <f t="shared" si="188"/>
        <v>5365.3032000000039</v>
      </c>
      <c r="X921" s="40">
        <f t="shared" si="189"/>
        <v>0.13604760927626638</v>
      </c>
      <c r="Y921" s="18">
        <f t="shared" si="190"/>
        <v>281</v>
      </c>
      <c r="Z921" s="18">
        <f t="shared" si="191"/>
        <v>241</v>
      </c>
      <c r="AA921" s="18">
        <f t="shared" si="192"/>
        <v>176</v>
      </c>
    </row>
    <row r="922" spans="1:27" x14ac:dyDescent="0.25">
      <c r="A922" s="18" t="str">
        <f t="shared" si="193"/>
        <v>Nina Fuentes</v>
      </c>
      <c r="B922" s="18">
        <f t="shared" si="194"/>
        <v>9</v>
      </c>
      <c r="C922" s="18" t="str">
        <f t="shared" si="195"/>
        <v>2023Nina Fuentes9</v>
      </c>
      <c r="D922" s="12">
        <v>2023</v>
      </c>
      <c r="E922" t="s">
        <v>420</v>
      </c>
      <c r="F922">
        <v>466132</v>
      </c>
      <c r="G922" t="s">
        <v>120</v>
      </c>
      <c r="H922" s="15">
        <v>2</v>
      </c>
      <c r="I922" s="15">
        <v>2</v>
      </c>
      <c r="J922" t="s">
        <v>9</v>
      </c>
      <c r="K922" t="s">
        <v>3</v>
      </c>
      <c r="L922" s="6">
        <v>64</v>
      </c>
      <c r="M922" s="6">
        <v>221</v>
      </c>
      <c r="N922" s="6">
        <v>817</v>
      </c>
      <c r="O922" s="1">
        <v>38420.400000000001</v>
      </c>
      <c r="P922" s="1">
        <v>32017</v>
      </c>
      <c r="Q922" s="1">
        <v>2287.25</v>
      </c>
      <c r="R922" s="38">
        <f t="shared" si="183"/>
        <v>600.31875000000002</v>
      </c>
      <c r="S922" s="39">
        <f t="shared" si="184"/>
        <v>3.453125</v>
      </c>
      <c r="T922" s="39">
        <f t="shared" si="185"/>
        <v>3.6968325791855206</v>
      </c>
      <c r="U922" s="38">
        <f t="shared" si="186"/>
        <v>6403.4000000000015</v>
      </c>
      <c r="V922" s="40">
        <f t="shared" si="187"/>
        <v>0.16666666666666669</v>
      </c>
      <c r="W922" s="38">
        <f t="shared" si="188"/>
        <v>4116.1500000000015</v>
      </c>
      <c r="X922" s="40">
        <f t="shared" si="189"/>
        <v>0.10713449105162885</v>
      </c>
      <c r="Y922" s="18">
        <f t="shared" si="190"/>
        <v>287</v>
      </c>
      <c r="Z922" s="18">
        <f t="shared" si="191"/>
        <v>260</v>
      </c>
      <c r="AA922" s="18">
        <f t="shared" si="192"/>
        <v>207</v>
      </c>
    </row>
    <row r="923" spans="1:27" x14ac:dyDescent="0.25">
      <c r="A923" s="18" t="str">
        <f t="shared" si="193"/>
        <v>Nina Fuentes</v>
      </c>
      <c r="B923" s="18">
        <f t="shared" si="194"/>
        <v>10</v>
      </c>
      <c r="C923" s="18" t="str">
        <f t="shared" si="195"/>
        <v>2023Nina Fuentes10</v>
      </c>
      <c r="D923" s="12">
        <v>2023</v>
      </c>
      <c r="E923" t="s">
        <v>420</v>
      </c>
      <c r="F923">
        <v>425978</v>
      </c>
      <c r="G923" t="s">
        <v>110</v>
      </c>
      <c r="H923" s="15">
        <v>2</v>
      </c>
      <c r="I923" s="15">
        <v>2</v>
      </c>
      <c r="J923" t="s">
        <v>9</v>
      </c>
      <c r="K923" t="s">
        <v>3</v>
      </c>
      <c r="L923" s="6">
        <v>30</v>
      </c>
      <c r="M923" s="6">
        <v>121</v>
      </c>
      <c r="N923" s="6">
        <v>654</v>
      </c>
      <c r="O923" s="1">
        <v>30792.3</v>
      </c>
      <c r="P923" s="1">
        <v>25660.25</v>
      </c>
      <c r="Q923" s="1">
        <v>1090.9000000000001</v>
      </c>
      <c r="R923" s="38">
        <f t="shared" si="183"/>
        <v>1026.4100000000001</v>
      </c>
      <c r="S923" s="39">
        <f t="shared" si="184"/>
        <v>4.0333333333333332</v>
      </c>
      <c r="T923" s="39">
        <f t="shared" si="185"/>
        <v>5.4049586776859506</v>
      </c>
      <c r="U923" s="38">
        <f t="shared" si="186"/>
        <v>5132.0499999999993</v>
      </c>
      <c r="V923" s="40">
        <f t="shared" si="187"/>
        <v>0.16666666666666666</v>
      </c>
      <c r="W923" s="38">
        <f t="shared" si="188"/>
        <v>4041.1499999999992</v>
      </c>
      <c r="X923" s="40">
        <f t="shared" si="189"/>
        <v>0.13123897857581276</v>
      </c>
      <c r="Y923" s="18">
        <f t="shared" si="190"/>
        <v>320</v>
      </c>
      <c r="Z923" s="18">
        <f t="shared" si="191"/>
        <v>318</v>
      </c>
      <c r="AA923" s="18">
        <f t="shared" si="192"/>
        <v>212</v>
      </c>
    </row>
    <row r="924" spans="1:27" x14ac:dyDescent="0.25">
      <c r="A924" s="18" t="str">
        <f t="shared" si="193"/>
        <v>Nina Fuentes</v>
      </c>
      <c r="B924" s="18">
        <f t="shared" si="194"/>
        <v>11</v>
      </c>
      <c r="C924" s="18" t="str">
        <f t="shared" si="195"/>
        <v>2023Nina Fuentes11</v>
      </c>
      <c r="D924" s="12">
        <v>2023</v>
      </c>
      <c r="E924" t="s">
        <v>420</v>
      </c>
      <c r="F924">
        <v>906206</v>
      </c>
      <c r="G924" t="s">
        <v>251</v>
      </c>
      <c r="H924" s="15">
        <v>2</v>
      </c>
      <c r="I924" s="15">
        <v>2</v>
      </c>
      <c r="J924" t="s">
        <v>9</v>
      </c>
      <c r="K924" t="s">
        <v>3</v>
      </c>
      <c r="L924" s="6">
        <v>79</v>
      </c>
      <c r="M924" s="6">
        <v>160</v>
      </c>
      <c r="N924" s="6">
        <v>662</v>
      </c>
      <c r="O924" s="1">
        <v>28607.2012</v>
      </c>
      <c r="P924" s="1">
        <v>23645.75</v>
      </c>
      <c r="Q924" s="1">
        <v>2702.9</v>
      </c>
      <c r="R924" s="38">
        <f t="shared" si="183"/>
        <v>362.11647088607594</v>
      </c>
      <c r="S924" s="39">
        <f t="shared" si="184"/>
        <v>2.0253164556962027</v>
      </c>
      <c r="T924" s="39">
        <f t="shared" si="185"/>
        <v>4.1375000000000002</v>
      </c>
      <c r="U924" s="38">
        <f t="shared" si="186"/>
        <v>4961.4511999999995</v>
      </c>
      <c r="V924" s="40">
        <f t="shared" si="187"/>
        <v>0.1734336457912562</v>
      </c>
      <c r="W924" s="38">
        <f t="shared" si="188"/>
        <v>2258.5511999999994</v>
      </c>
      <c r="X924" s="40">
        <f t="shared" si="189"/>
        <v>7.8950442729783701E-2</v>
      </c>
      <c r="Y924" s="18">
        <f t="shared" si="190"/>
        <v>333</v>
      </c>
      <c r="Z924" s="18">
        <f t="shared" si="191"/>
        <v>322</v>
      </c>
      <c r="AA924" s="18">
        <f t="shared" si="192"/>
        <v>332</v>
      </c>
    </row>
    <row r="925" spans="1:27" x14ac:dyDescent="0.25">
      <c r="A925" s="18" t="str">
        <f t="shared" si="193"/>
        <v>Nina Fuentes</v>
      </c>
      <c r="B925" s="18">
        <f t="shared" si="194"/>
        <v>12</v>
      </c>
      <c r="C925" s="18" t="str">
        <f t="shared" si="195"/>
        <v>2023Nina Fuentes12</v>
      </c>
      <c r="D925" s="12">
        <v>2023</v>
      </c>
      <c r="E925" t="s">
        <v>420</v>
      </c>
      <c r="F925">
        <v>583353</v>
      </c>
      <c r="G925" t="s">
        <v>151</v>
      </c>
      <c r="H925" s="15">
        <v>2</v>
      </c>
      <c r="I925" s="15">
        <v>1</v>
      </c>
      <c r="J925" t="s">
        <v>2</v>
      </c>
      <c r="K925" t="s">
        <v>3</v>
      </c>
      <c r="L925" s="6">
        <v>89</v>
      </c>
      <c r="M925" s="6">
        <v>171</v>
      </c>
      <c r="N925" s="6">
        <v>494</v>
      </c>
      <c r="O925" s="1">
        <v>25664.1</v>
      </c>
      <c r="P925" s="1">
        <v>21386.75</v>
      </c>
      <c r="Q925" s="1">
        <v>3035.55</v>
      </c>
      <c r="R925" s="38">
        <f t="shared" si="183"/>
        <v>288.36067415730338</v>
      </c>
      <c r="S925" s="39">
        <f t="shared" si="184"/>
        <v>1.9213483146067416</v>
      </c>
      <c r="T925" s="39">
        <f t="shared" si="185"/>
        <v>2.8888888888888888</v>
      </c>
      <c r="U925" s="38">
        <f t="shared" si="186"/>
        <v>4277.3499999999985</v>
      </c>
      <c r="V925" s="40">
        <f t="shared" si="187"/>
        <v>0.16666666666666663</v>
      </c>
      <c r="W925" s="38">
        <f t="shared" si="188"/>
        <v>1241.7999999999984</v>
      </c>
      <c r="X925" s="40">
        <f t="shared" si="189"/>
        <v>4.8386656847502874E-2</v>
      </c>
      <c r="Y925" s="18">
        <f t="shared" si="190"/>
        <v>351</v>
      </c>
      <c r="Z925" s="18">
        <f t="shared" si="191"/>
        <v>351</v>
      </c>
      <c r="AA925" s="18">
        <f t="shared" si="192"/>
        <v>449</v>
      </c>
    </row>
    <row r="926" spans="1:27" x14ac:dyDescent="0.25">
      <c r="A926" s="18" t="str">
        <f t="shared" si="193"/>
        <v>Nina Fuentes</v>
      </c>
      <c r="B926" s="18">
        <f t="shared" si="194"/>
        <v>13</v>
      </c>
      <c r="C926" s="18" t="str">
        <f t="shared" si="195"/>
        <v>2023Nina Fuentes13</v>
      </c>
      <c r="D926" s="12">
        <v>2023</v>
      </c>
      <c r="E926" t="s">
        <v>420</v>
      </c>
      <c r="F926">
        <v>656457</v>
      </c>
      <c r="G926" t="s">
        <v>180</v>
      </c>
      <c r="H926" s="15">
        <v>2</v>
      </c>
      <c r="I926" s="15">
        <v>2</v>
      </c>
      <c r="J926" t="s">
        <v>9</v>
      </c>
      <c r="K926" t="s">
        <v>3</v>
      </c>
      <c r="L926" s="6">
        <v>89</v>
      </c>
      <c r="M926" s="6">
        <v>183</v>
      </c>
      <c r="N926" s="6">
        <v>580</v>
      </c>
      <c r="O926" s="1">
        <v>24719.7</v>
      </c>
      <c r="P926" s="1">
        <v>20599.75</v>
      </c>
      <c r="Q926" s="1">
        <v>3048.75</v>
      </c>
      <c r="R926" s="38">
        <f t="shared" si="183"/>
        <v>277.74943820224718</v>
      </c>
      <c r="S926" s="39">
        <f t="shared" si="184"/>
        <v>2.0561797752808988</v>
      </c>
      <c r="T926" s="39">
        <f t="shared" si="185"/>
        <v>3.1693989071038251</v>
      </c>
      <c r="U926" s="38">
        <f t="shared" si="186"/>
        <v>4119.9500000000007</v>
      </c>
      <c r="V926" s="40">
        <f t="shared" si="187"/>
        <v>0.16666666666666669</v>
      </c>
      <c r="W926" s="38">
        <f t="shared" si="188"/>
        <v>1071.2000000000007</v>
      </c>
      <c r="X926" s="40">
        <f t="shared" si="189"/>
        <v>4.3333859229683233E-2</v>
      </c>
      <c r="Y926" s="18">
        <f t="shared" si="190"/>
        <v>362</v>
      </c>
      <c r="Z926" s="18">
        <f t="shared" si="191"/>
        <v>361</v>
      </c>
      <c r="AA926" s="18">
        <f t="shared" si="192"/>
        <v>482</v>
      </c>
    </row>
    <row r="927" spans="1:27" x14ac:dyDescent="0.25">
      <c r="A927" s="18" t="str">
        <f t="shared" si="193"/>
        <v>Nina Fuentes</v>
      </c>
      <c r="B927" s="18">
        <f t="shared" si="194"/>
        <v>14</v>
      </c>
      <c r="C927" s="18" t="str">
        <f t="shared" si="195"/>
        <v>2023Nina Fuentes14</v>
      </c>
      <c r="D927" s="12">
        <v>2023</v>
      </c>
      <c r="E927" t="s">
        <v>420</v>
      </c>
      <c r="F927">
        <v>583942</v>
      </c>
      <c r="G927" t="s">
        <v>152</v>
      </c>
      <c r="H927" s="15">
        <v>2</v>
      </c>
      <c r="I927" s="15">
        <v>2</v>
      </c>
      <c r="J927" t="s">
        <v>9</v>
      </c>
      <c r="K927" t="s">
        <v>3</v>
      </c>
      <c r="L927" s="6">
        <v>100</v>
      </c>
      <c r="M927" s="6">
        <v>118</v>
      </c>
      <c r="N927" s="6">
        <v>480</v>
      </c>
      <c r="O927" s="1">
        <v>23590.608</v>
      </c>
      <c r="P927" s="1">
        <v>19469</v>
      </c>
      <c r="Q927" s="1">
        <v>3329.7999999999902</v>
      </c>
      <c r="R927" s="38">
        <f t="shared" si="183"/>
        <v>235.90608</v>
      </c>
      <c r="S927" s="39">
        <f t="shared" si="184"/>
        <v>1.18</v>
      </c>
      <c r="T927" s="39">
        <f t="shared" si="185"/>
        <v>4.0677966101694913</v>
      </c>
      <c r="U927" s="38">
        <f t="shared" si="186"/>
        <v>4121.6080000000002</v>
      </c>
      <c r="V927" s="40">
        <f t="shared" si="187"/>
        <v>0.1747139370040823</v>
      </c>
      <c r="W927" s="38">
        <f t="shared" si="188"/>
        <v>791.80800000001</v>
      </c>
      <c r="X927" s="40">
        <f t="shared" si="189"/>
        <v>3.3564543991405814E-2</v>
      </c>
      <c r="Y927" s="18">
        <f t="shared" si="190"/>
        <v>368</v>
      </c>
      <c r="Z927" s="18">
        <f t="shared" si="191"/>
        <v>360</v>
      </c>
      <c r="AA927" s="18">
        <f t="shared" si="192"/>
        <v>544</v>
      </c>
    </row>
    <row r="928" spans="1:27" x14ac:dyDescent="0.25">
      <c r="A928" s="18" t="str">
        <f t="shared" si="193"/>
        <v>Nina Fuentes</v>
      </c>
      <c r="B928" s="18">
        <f t="shared" si="194"/>
        <v>15</v>
      </c>
      <c r="C928" s="18" t="str">
        <f t="shared" si="195"/>
        <v>2023Nina Fuentes15</v>
      </c>
      <c r="D928" s="12">
        <v>2023</v>
      </c>
      <c r="E928" t="s">
        <v>420</v>
      </c>
      <c r="F928">
        <v>957289</v>
      </c>
      <c r="G928" t="s">
        <v>351</v>
      </c>
      <c r="H928" s="15">
        <v>2</v>
      </c>
      <c r="I928" s="15">
        <v>2</v>
      </c>
      <c r="J928" t="s">
        <v>9</v>
      </c>
      <c r="K928" t="s">
        <v>3</v>
      </c>
      <c r="L928" s="6">
        <v>88</v>
      </c>
      <c r="M928" s="6">
        <v>133</v>
      </c>
      <c r="N928" s="6">
        <v>460</v>
      </c>
      <c r="O928" s="1">
        <v>15630.575999999999</v>
      </c>
      <c r="P928" s="1">
        <v>12498.75</v>
      </c>
      <c r="Q928" s="1">
        <v>2962.3</v>
      </c>
      <c r="R928" s="38">
        <f t="shared" si="183"/>
        <v>177.62018181818181</v>
      </c>
      <c r="S928" s="39">
        <f t="shared" si="184"/>
        <v>1.5113636363636365</v>
      </c>
      <c r="T928" s="39">
        <f t="shared" si="185"/>
        <v>3.4586466165413534</v>
      </c>
      <c r="U928" s="38">
        <f t="shared" si="186"/>
        <v>3131.8259999999991</v>
      </c>
      <c r="V928" s="40">
        <f t="shared" si="187"/>
        <v>0.20036536081587775</v>
      </c>
      <c r="W928" s="38">
        <f t="shared" si="188"/>
        <v>169.52599999999893</v>
      </c>
      <c r="X928" s="40">
        <f t="shared" si="189"/>
        <v>1.0845793526738806E-2</v>
      </c>
      <c r="Y928" s="18">
        <f t="shared" si="190"/>
        <v>427</v>
      </c>
      <c r="Z928" s="18">
        <f t="shared" si="191"/>
        <v>422</v>
      </c>
      <c r="AA928" s="18">
        <f t="shared" si="192"/>
        <v>739</v>
      </c>
    </row>
    <row r="929" spans="1:27" x14ac:dyDescent="0.25">
      <c r="A929" s="18" t="str">
        <f t="shared" si="193"/>
        <v>Nina Fuentes</v>
      </c>
      <c r="B929" s="18">
        <f t="shared" si="194"/>
        <v>16</v>
      </c>
      <c r="C929" s="18" t="str">
        <f t="shared" si="195"/>
        <v>2023Nina Fuentes16</v>
      </c>
      <c r="D929" s="12">
        <v>2023</v>
      </c>
      <c r="E929" t="s">
        <v>420</v>
      </c>
      <c r="F929">
        <v>852031</v>
      </c>
      <c r="G929" t="s">
        <v>236</v>
      </c>
      <c r="H929" s="15">
        <v>2</v>
      </c>
      <c r="I929" s="15">
        <v>2</v>
      </c>
      <c r="J929" t="s">
        <v>9</v>
      </c>
      <c r="K929" t="s">
        <v>10</v>
      </c>
      <c r="L929" s="6">
        <v>19</v>
      </c>
      <c r="M929" s="6">
        <v>68</v>
      </c>
      <c r="N929" s="6">
        <v>196</v>
      </c>
      <c r="O929" s="1">
        <v>9468.7487999999994</v>
      </c>
      <c r="P929" s="1">
        <v>8359</v>
      </c>
      <c r="Q929" s="1">
        <v>680.6</v>
      </c>
      <c r="R929" s="38">
        <f t="shared" si="183"/>
        <v>498.35519999999997</v>
      </c>
      <c r="S929" s="39">
        <f t="shared" si="184"/>
        <v>3.5789473684210527</v>
      </c>
      <c r="T929" s="39">
        <f t="shared" si="185"/>
        <v>2.8823529411764706</v>
      </c>
      <c r="U929" s="38">
        <f t="shared" si="186"/>
        <v>1109.7487999999994</v>
      </c>
      <c r="V929" s="40">
        <f t="shared" si="187"/>
        <v>0.11720120825256231</v>
      </c>
      <c r="W929" s="38">
        <f t="shared" si="188"/>
        <v>429.14879999999937</v>
      </c>
      <c r="X929" s="40">
        <f t="shared" si="189"/>
        <v>4.5322651288415151E-2</v>
      </c>
      <c r="Y929" s="18">
        <f t="shared" si="190"/>
        <v>554</v>
      </c>
      <c r="Z929" s="18">
        <f t="shared" si="191"/>
        <v>683</v>
      </c>
      <c r="AA929" s="18">
        <f t="shared" si="192"/>
        <v>642</v>
      </c>
    </row>
    <row r="930" spans="1:27" x14ac:dyDescent="0.25">
      <c r="A930" s="18" t="str">
        <f t="shared" si="193"/>
        <v>Nina Fuentes</v>
      </c>
      <c r="B930" s="18">
        <f t="shared" si="194"/>
        <v>17</v>
      </c>
      <c r="C930" s="18" t="str">
        <f t="shared" si="195"/>
        <v>2023Nina Fuentes17</v>
      </c>
      <c r="D930" s="12">
        <v>2023</v>
      </c>
      <c r="E930" t="s">
        <v>420</v>
      </c>
      <c r="F930">
        <v>810749</v>
      </c>
      <c r="G930" t="s">
        <v>227</v>
      </c>
      <c r="H930" s="15">
        <v>2</v>
      </c>
      <c r="I930" s="15">
        <v>2</v>
      </c>
      <c r="J930" t="s">
        <v>9</v>
      </c>
      <c r="K930" t="s">
        <v>10</v>
      </c>
      <c r="L930" s="6">
        <v>13</v>
      </c>
      <c r="M930" s="6">
        <v>42</v>
      </c>
      <c r="N930" s="6">
        <v>96</v>
      </c>
      <c r="O930" s="1">
        <v>3941.1</v>
      </c>
      <c r="P930" s="1">
        <v>3284.25</v>
      </c>
      <c r="Q930" s="1">
        <v>461.1</v>
      </c>
      <c r="R930" s="38">
        <f t="shared" ref="R930:R993" si="196">O930/L930</f>
        <v>303.16153846153844</v>
      </c>
      <c r="S930" s="39">
        <f t="shared" ref="S930:S993" si="197">M930/L930</f>
        <v>3.2307692307692308</v>
      </c>
      <c r="T930" s="39">
        <f t="shared" ref="T930:T993" si="198">N930/M930</f>
        <v>2.2857142857142856</v>
      </c>
      <c r="U930" s="38">
        <f t="shared" ref="U930:U993" si="199">O930-P930</f>
        <v>656.84999999999991</v>
      </c>
      <c r="V930" s="40">
        <f t="shared" ref="V930:V993" si="200">U930/O930</f>
        <v>0.16666666666666666</v>
      </c>
      <c r="W930" s="38">
        <f t="shared" ref="W930:W993" si="201">O930-P930-Q930</f>
        <v>195.74999999999989</v>
      </c>
      <c r="X930" s="40">
        <f t="shared" ref="X930:X993" si="202">W930/O930</f>
        <v>4.96688741721854E-2</v>
      </c>
      <c r="Y930" s="18">
        <f t="shared" ref="Y930:Y993" si="203">RANK(O930,O:O)</f>
        <v>781</v>
      </c>
      <c r="Z930" s="18">
        <f t="shared" ref="Z930:Z993" si="204">RANK(U930,U:U)</f>
        <v>807</v>
      </c>
      <c r="AA930" s="18">
        <f t="shared" ref="AA930:AA993" si="205">RANK(W930,W:W)</f>
        <v>727</v>
      </c>
    </row>
    <row r="931" spans="1:27" x14ac:dyDescent="0.25">
      <c r="A931" s="18" t="str">
        <f t="shared" si="193"/>
        <v>Paul Martell</v>
      </c>
      <c r="B931" s="18">
        <f t="shared" si="194"/>
        <v>1</v>
      </c>
      <c r="C931" s="18" t="str">
        <f t="shared" si="195"/>
        <v>2023Paul Martell1</v>
      </c>
      <c r="D931" s="12">
        <v>2023</v>
      </c>
      <c r="E931" t="s">
        <v>408</v>
      </c>
      <c r="F931">
        <v>333866</v>
      </c>
      <c r="G931" t="s">
        <v>285</v>
      </c>
      <c r="H931" s="15">
        <v>3</v>
      </c>
      <c r="I931" s="15">
        <v>3</v>
      </c>
      <c r="J931" t="s">
        <v>2</v>
      </c>
      <c r="K931" t="s">
        <v>6</v>
      </c>
      <c r="L931" s="6">
        <v>83</v>
      </c>
      <c r="M931" s="6">
        <v>946</v>
      </c>
      <c r="N931" s="6">
        <v>9349</v>
      </c>
      <c r="O931" s="1">
        <v>376318.815</v>
      </c>
      <c r="P931" s="1">
        <v>355017.75</v>
      </c>
      <c r="Q931" s="1">
        <v>3708.3</v>
      </c>
      <c r="R931" s="38">
        <f t="shared" si="196"/>
        <v>4533.961626506024</v>
      </c>
      <c r="S931" s="39">
        <f t="shared" si="197"/>
        <v>11.397590361445783</v>
      </c>
      <c r="T931" s="39">
        <f t="shared" si="198"/>
        <v>9.8826638477801261</v>
      </c>
      <c r="U931" s="38">
        <f t="shared" si="199"/>
        <v>21301.065000000002</v>
      </c>
      <c r="V931" s="40">
        <f t="shared" si="200"/>
        <v>5.6603773584905669E-2</v>
      </c>
      <c r="W931" s="38">
        <f t="shared" si="201"/>
        <v>17592.765000000003</v>
      </c>
      <c r="X931" s="40">
        <f t="shared" si="202"/>
        <v>4.6749629034625872E-2</v>
      </c>
      <c r="Y931" s="18">
        <f t="shared" si="203"/>
        <v>1</v>
      </c>
      <c r="Z931" s="18">
        <f t="shared" si="204"/>
        <v>38</v>
      </c>
      <c r="AA931" s="18">
        <f t="shared" si="205"/>
        <v>36</v>
      </c>
    </row>
    <row r="932" spans="1:27" x14ac:dyDescent="0.25">
      <c r="A932" s="18" t="str">
        <f t="shared" si="193"/>
        <v>Paul Martell</v>
      </c>
      <c r="B932" s="18">
        <f t="shared" si="194"/>
        <v>2</v>
      </c>
      <c r="C932" s="18" t="str">
        <f t="shared" si="195"/>
        <v>2023Paul Martell2</v>
      </c>
      <c r="D932" s="12">
        <v>2023</v>
      </c>
      <c r="E932" t="s">
        <v>408</v>
      </c>
      <c r="F932">
        <v>459139</v>
      </c>
      <c r="G932" t="s">
        <v>230</v>
      </c>
      <c r="H932" s="15">
        <v>3</v>
      </c>
      <c r="I932" s="15">
        <v>1</v>
      </c>
      <c r="J932" t="s">
        <v>2</v>
      </c>
      <c r="K932" t="s">
        <v>6</v>
      </c>
      <c r="L932" s="6">
        <v>100</v>
      </c>
      <c r="M932" s="6">
        <v>717</v>
      </c>
      <c r="N932" s="6">
        <v>5292</v>
      </c>
      <c r="O932" s="1">
        <v>231762.2</v>
      </c>
      <c r="P932" s="1">
        <v>199795</v>
      </c>
      <c r="Q932" s="1">
        <v>4125.6000000000004</v>
      </c>
      <c r="R932" s="38">
        <f t="shared" si="196"/>
        <v>2317.6220000000003</v>
      </c>
      <c r="S932" s="39">
        <f t="shared" si="197"/>
        <v>7.17</v>
      </c>
      <c r="T932" s="39">
        <f t="shared" si="198"/>
        <v>7.3807531380753142</v>
      </c>
      <c r="U932" s="38">
        <f t="shared" si="199"/>
        <v>31967.200000000012</v>
      </c>
      <c r="V932" s="40">
        <f t="shared" si="200"/>
        <v>0.13793103448275867</v>
      </c>
      <c r="W932" s="38">
        <f t="shared" si="201"/>
        <v>27841.600000000013</v>
      </c>
      <c r="X932" s="40">
        <f t="shared" si="202"/>
        <v>0.1201300298323023</v>
      </c>
      <c r="Y932" s="18">
        <f t="shared" si="203"/>
        <v>15</v>
      </c>
      <c r="Z932" s="18">
        <f t="shared" si="204"/>
        <v>20</v>
      </c>
      <c r="AA932" s="18">
        <f t="shared" si="205"/>
        <v>17</v>
      </c>
    </row>
    <row r="933" spans="1:27" x14ac:dyDescent="0.25">
      <c r="A933" s="18" t="str">
        <f t="shared" si="193"/>
        <v>Paul Martell</v>
      </c>
      <c r="B933" s="18">
        <f t="shared" si="194"/>
        <v>3</v>
      </c>
      <c r="C933" s="18" t="str">
        <f t="shared" si="195"/>
        <v>2023Paul Martell3</v>
      </c>
      <c r="D933" s="12">
        <v>2023</v>
      </c>
      <c r="E933" t="s">
        <v>408</v>
      </c>
      <c r="F933">
        <v>782190</v>
      </c>
      <c r="G933" t="s">
        <v>53</v>
      </c>
      <c r="H933" s="15">
        <v>3</v>
      </c>
      <c r="I933" s="15">
        <v>2</v>
      </c>
      <c r="J933" t="s">
        <v>2</v>
      </c>
      <c r="K933" t="s">
        <v>6</v>
      </c>
      <c r="L933" s="6">
        <v>140</v>
      </c>
      <c r="M933" s="6">
        <v>1006</v>
      </c>
      <c r="N933" s="6">
        <v>4882</v>
      </c>
      <c r="O933" s="1">
        <v>213870.9</v>
      </c>
      <c r="P933" s="1">
        <v>178225.75</v>
      </c>
      <c r="Q933" s="1">
        <v>5776.5</v>
      </c>
      <c r="R933" s="38">
        <f t="shared" si="196"/>
        <v>1527.6492857142857</v>
      </c>
      <c r="S933" s="39">
        <f t="shared" si="197"/>
        <v>7.1857142857142859</v>
      </c>
      <c r="T933" s="39">
        <f t="shared" si="198"/>
        <v>4.8528827037773361</v>
      </c>
      <c r="U933" s="38">
        <f t="shared" si="199"/>
        <v>35645.149999999994</v>
      </c>
      <c r="V933" s="40">
        <f t="shared" si="200"/>
        <v>0.16666666666666666</v>
      </c>
      <c r="W933" s="38">
        <f t="shared" si="201"/>
        <v>29868.649999999994</v>
      </c>
      <c r="X933" s="40">
        <f t="shared" si="202"/>
        <v>0.13965738209359008</v>
      </c>
      <c r="Y933" s="18">
        <f t="shared" si="203"/>
        <v>18</v>
      </c>
      <c r="Z933" s="18">
        <f t="shared" si="204"/>
        <v>13</v>
      </c>
      <c r="AA933" s="18">
        <f t="shared" si="205"/>
        <v>13</v>
      </c>
    </row>
    <row r="934" spans="1:27" x14ac:dyDescent="0.25">
      <c r="A934" s="18" t="str">
        <f t="shared" si="193"/>
        <v>Paul Martell</v>
      </c>
      <c r="B934" s="18">
        <f t="shared" si="194"/>
        <v>4</v>
      </c>
      <c r="C934" s="18" t="str">
        <f t="shared" si="195"/>
        <v>2023Paul Martell4</v>
      </c>
      <c r="D934" s="12">
        <v>2023</v>
      </c>
      <c r="E934" t="s">
        <v>408</v>
      </c>
      <c r="F934">
        <v>205478</v>
      </c>
      <c r="G934" t="s">
        <v>7</v>
      </c>
      <c r="H934" s="15">
        <v>3</v>
      </c>
      <c r="I934" s="15">
        <v>4</v>
      </c>
      <c r="J934" t="s">
        <v>2</v>
      </c>
      <c r="K934" t="s">
        <v>6</v>
      </c>
      <c r="L934" s="6">
        <v>246</v>
      </c>
      <c r="M934" s="6">
        <v>724</v>
      </c>
      <c r="N934" s="6">
        <v>4935</v>
      </c>
      <c r="O934" s="1">
        <v>198872.8</v>
      </c>
      <c r="P934" s="1">
        <v>177565</v>
      </c>
      <c r="Q934" s="1">
        <v>8977.2000000000007</v>
      </c>
      <c r="R934" s="38">
        <f t="shared" si="196"/>
        <v>808.42601626016256</v>
      </c>
      <c r="S934" s="39">
        <f t="shared" si="197"/>
        <v>2.9430894308943087</v>
      </c>
      <c r="T934" s="39">
        <f t="shared" si="198"/>
        <v>6.8162983425414367</v>
      </c>
      <c r="U934" s="38">
        <f t="shared" si="199"/>
        <v>21307.799999999988</v>
      </c>
      <c r="V934" s="40">
        <f t="shared" si="200"/>
        <v>0.1071428571428571</v>
      </c>
      <c r="W934" s="38">
        <f t="shared" si="201"/>
        <v>12330.599999999988</v>
      </c>
      <c r="X934" s="40">
        <f t="shared" si="202"/>
        <v>6.200244578444105E-2</v>
      </c>
      <c r="Y934" s="18">
        <f t="shared" si="203"/>
        <v>25</v>
      </c>
      <c r="Z934" s="18">
        <f t="shared" si="204"/>
        <v>37</v>
      </c>
      <c r="AA934" s="18">
        <f t="shared" si="205"/>
        <v>56</v>
      </c>
    </row>
    <row r="935" spans="1:27" x14ac:dyDescent="0.25">
      <c r="A935" s="18" t="str">
        <f t="shared" si="193"/>
        <v>Paul Martell</v>
      </c>
      <c r="B935" s="18">
        <f t="shared" si="194"/>
        <v>5</v>
      </c>
      <c r="C935" s="18" t="str">
        <f t="shared" si="195"/>
        <v>2023Paul Martell5</v>
      </c>
      <c r="D935" s="12">
        <v>2023</v>
      </c>
      <c r="E935" t="s">
        <v>408</v>
      </c>
      <c r="F935">
        <v>984391</v>
      </c>
      <c r="G935" t="s">
        <v>279</v>
      </c>
      <c r="H935" s="15">
        <v>3</v>
      </c>
      <c r="I935" s="15">
        <v>3</v>
      </c>
      <c r="J935" t="s">
        <v>9</v>
      </c>
      <c r="K935" t="s">
        <v>4</v>
      </c>
      <c r="L935" s="6">
        <v>203</v>
      </c>
      <c r="M935" s="6">
        <v>439</v>
      </c>
      <c r="N935" s="6">
        <v>2572</v>
      </c>
      <c r="O935" s="1">
        <v>128824.09</v>
      </c>
      <c r="P935" s="1">
        <v>111055.25</v>
      </c>
      <c r="Q935" s="1">
        <v>7220.99999999998</v>
      </c>
      <c r="R935" s="38">
        <f t="shared" si="196"/>
        <v>634.60142857142853</v>
      </c>
      <c r="S935" s="39">
        <f t="shared" si="197"/>
        <v>2.1625615763546797</v>
      </c>
      <c r="T935" s="39">
        <f t="shared" si="198"/>
        <v>5.8587699316628701</v>
      </c>
      <c r="U935" s="38">
        <f t="shared" si="199"/>
        <v>17768.839999999997</v>
      </c>
      <c r="V935" s="40">
        <f t="shared" si="200"/>
        <v>0.13793103448275859</v>
      </c>
      <c r="W935" s="38">
        <f t="shared" si="201"/>
        <v>10547.840000000017</v>
      </c>
      <c r="X935" s="40">
        <f t="shared" si="202"/>
        <v>8.1877853746143411E-2</v>
      </c>
      <c r="Y935" s="18">
        <f t="shared" si="203"/>
        <v>66</v>
      </c>
      <c r="Z935" s="18">
        <f t="shared" si="204"/>
        <v>57</v>
      </c>
      <c r="AA935" s="18">
        <f t="shared" si="205"/>
        <v>73</v>
      </c>
    </row>
    <row r="936" spans="1:27" x14ac:dyDescent="0.25">
      <c r="A936" s="18" t="str">
        <f t="shared" si="193"/>
        <v>Paul Martell</v>
      </c>
      <c r="B936" s="18">
        <f t="shared" si="194"/>
        <v>6</v>
      </c>
      <c r="C936" s="18" t="str">
        <f t="shared" si="195"/>
        <v>2023Paul Martell6</v>
      </c>
      <c r="D936" s="12">
        <v>2023</v>
      </c>
      <c r="E936" t="s">
        <v>408</v>
      </c>
      <c r="F936">
        <v>499295</v>
      </c>
      <c r="G936" t="s">
        <v>41</v>
      </c>
      <c r="H936" s="15">
        <v>3</v>
      </c>
      <c r="I936" s="15">
        <v>4</v>
      </c>
      <c r="J936" t="s">
        <v>2</v>
      </c>
      <c r="K936" t="s">
        <v>4</v>
      </c>
      <c r="L936" s="6">
        <v>144</v>
      </c>
      <c r="M936" s="6">
        <v>616</v>
      </c>
      <c r="N936" s="6">
        <v>3057</v>
      </c>
      <c r="O936" s="1">
        <v>111676.7795</v>
      </c>
      <c r="P936" s="1">
        <v>105539.5</v>
      </c>
      <c r="Q936" s="1">
        <v>5473.8</v>
      </c>
      <c r="R936" s="38">
        <f t="shared" si="196"/>
        <v>775.5331909722222</v>
      </c>
      <c r="S936" s="39">
        <f t="shared" si="197"/>
        <v>4.2777777777777777</v>
      </c>
      <c r="T936" s="39">
        <f t="shared" si="198"/>
        <v>4.962662337662338</v>
      </c>
      <c r="U936" s="38">
        <f t="shared" si="199"/>
        <v>6137.2795000000042</v>
      </c>
      <c r="V936" s="40">
        <f t="shared" si="200"/>
        <v>5.4955735001294553E-2</v>
      </c>
      <c r="W936" s="38">
        <f t="shared" si="201"/>
        <v>663.47950000000401</v>
      </c>
      <c r="X936" s="40">
        <f t="shared" si="202"/>
        <v>5.9410694234785302E-3</v>
      </c>
      <c r="Y936" s="18">
        <f t="shared" si="203"/>
        <v>85</v>
      </c>
      <c r="Z936" s="18">
        <f t="shared" si="204"/>
        <v>275</v>
      </c>
      <c r="AA936" s="18">
        <f t="shared" si="205"/>
        <v>573</v>
      </c>
    </row>
    <row r="937" spans="1:27" x14ac:dyDescent="0.25">
      <c r="A937" s="18" t="str">
        <f t="shared" si="193"/>
        <v>Paul Martell</v>
      </c>
      <c r="B937" s="18">
        <f t="shared" si="194"/>
        <v>7</v>
      </c>
      <c r="C937" s="18" t="str">
        <f t="shared" si="195"/>
        <v>2023Paul Martell7</v>
      </c>
      <c r="D937" s="12">
        <v>2023</v>
      </c>
      <c r="E937" t="s">
        <v>408</v>
      </c>
      <c r="F937">
        <v>537905</v>
      </c>
      <c r="G937" t="s">
        <v>109</v>
      </c>
      <c r="H937" s="15">
        <v>3</v>
      </c>
      <c r="I937" s="15">
        <v>4</v>
      </c>
      <c r="J937" t="s">
        <v>2</v>
      </c>
      <c r="K937" t="s">
        <v>4</v>
      </c>
      <c r="L937" s="6">
        <v>186</v>
      </c>
      <c r="M937" s="6">
        <v>531</v>
      </c>
      <c r="N937" s="6">
        <v>2602</v>
      </c>
      <c r="O937" s="1">
        <v>102706.65</v>
      </c>
      <c r="P937" s="1">
        <v>95098.75</v>
      </c>
      <c r="Q937" s="1">
        <v>6767.4</v>
      </c>
      <c r="R937" s="38">
        <f t="shared" si="196"/>
        <v>552.18629032258059</v>
      </c>
      <c r="S937" s="39">
        <f t="shared" si="197"/>
        <v>2.8548387096774195</v>
      </c>
      <c r="T937" s="39">
        <f t="shared" si="198"/>
        <v>4.9001883239171375</v>
      </c>
      <c r="U937" s="38">
        <f t="shared" si="199"/>
        <v>7607.8999999999942</v>
      </c>
      <c r="V937" s="40">
        <f t="shared" si="200"/>
        <v>7.4074074074074028E-2</v>
      </c>
      <c r="W937" s="38">
        <f t="shared" si="201"/>
        <v>840.49999999999454</v>
      </c>
      <c r="X937" s="40">
        <f t="shared" si="202"/>
        <v>8.1835012630632441E-3</v>
      </c>
      <c r="Y937" s="18">
        <f t="shared" si="203"/>
        <v>92</v>
      </c>
      <c r="Z937" s="18">
        <f t="shared" si="204"/>
        <v>210</v>
      </c>
      <c r="AA937" s="18">
        <f t="shared" si="205"/>
        <v>535</v>
      </c>
    </row>
    <row r="938" spans="1:27" x14ac:dyDescent="0.25">
      <c r="A938" s="18" t="str">
        <f t="shared" si="193"/>
        <v>Paul Martell</v>
      </c>
      <c r="B938" s="18">
        <f t="shared" si="194"/>
        <v>8</v>
      </c>
      <c r="C938" s="18" t="str">
        <f t="shared" si="195"/>
        <v>2023Paul Martell8</v>
      </c>
      <c r="D938" s="12">
        <v>2023</v>
      </c>
      <c r="E938" t="s">
        <v>408</v>
      </c>
      <c r="F938">
        <v>107439</v>
      </c>
      <c r="G938" t="s">
        <v>1</v>
      </c>
      <c r="H938" s="15">
        <v>3</v>
      </c>
      <c r="I938" s="15">
        <v>4</v>
      </c>
      <c r="J938" t="s">
        <v>2</v>
      </c>
      <c r="K938" t="s">
        <v>4</v>
      </c>
      <c r="L938" s="6">
        <v>234</v>
      </c>
      <c r="M938" s="6">
        <v>602</v>
      </c>
      <c r="N938" s="6">
        <v>2277</v>
      </c>
      <c r="O938" s="1">
        <v>78545.538</v>
      </c>
      <c r="P938" s="1">
        <v>80827.25</v>
      </c>
      <c r="Q938" s="1">
        <v>8436.5999999999894</v>
      </c>
      <c r="R938" s="38">
        <f t="shared" si="196"/>
        <v>335.66469230769229</v>
      </c>
      <c r="S938" s="39">
        <f t="shared" si="197"/>
        <v>2.5726495726495728</v>
      </c>
      <c r="T938" s="39">
        <f t="shared" si="198"/>
        <v>3.7823920265780733</v>
      </c>
      <c r="U938" s="38">
        <f t="shared" si="199"/>
        <v>-2281.7119999999995</v>
      </c>
      <c r="V938" s="40">
        <f t="shared" si="200"/>
        <v>-2.9049543208934409E-2</v>
      </c>
      <c r="W938" s="38">
        <f t="shared" si="201"/>
        <v>-10718.311999999989</v>
      </c>
      <c r="X938" s="40">
        <f t="shared" si="202"/>
        <v>-0.1364598457521545</v>
      </c>
      <c r="Y938" s="18">
        <f t="shared" si="203"/>
        <v>132</v>
      </c>
      <c r="Z938" s="18">
        <f t="shared" si="204"/>
        <v>991</v>
      </c>
      <c r="AA938" s="18">
        <f t="shared" si="205"/>
        <v>996</v>
      </c>
    </row>
    <row r="939" spans="1:27" x14ac:dyDescent="0.25">
      <c r="A939" s="18" t="str">
        <f t="shared" si="193"/>
        <v>Paul Martell</v>
      </c>
      <c r="B939" s="18">
        <f t="shared" si="194"/>
        <v>9</v>
      </c>
      <c r="C939" s="18" t="str">
        <f t="shared" si="195"/>
        <v>2023Paul Martell9</v>
      </c>
      <c r="D939" s="12">
        <v>2023</v>
      </c>
      <c r="E939" t="s">
        <v>408</v>
      </c>
      <c r="F939">
        <v>623397</v>
      </c>
      <c r="G939" t="s">
        <v>160</v>
      </c>
      <c r="H939" s="15">
        <v>3</v>
      </c>
      <c r="I939" s="15">
        <v>5</v>
      </c>
      <c r="J939" t="s">
        <v>2</v>
      </c>
      <c r="K939" t="s">
        <v>3</v>
      </c>
      <c r="L939" s="6">
        <v>92</v>
      </c>
      <c r="M939" s="6">
        <v>549</v>
      </c>
      <c r="N939" s="6">
        <v>1840</v>
      </c>
      <c r="O939" s="1">
        <v>70938.789999999994</v>
      </c>
      <c r="P939" s="1">
        <v>67807.75</v>
      </c>
      <c r="Q939" s="1">
        <v>3685.2</v>
      </c>
      <c r="R939" s="38">
        <f t="shared" si="196"/>
        <v>771.07380434782601</v>
      </c>
      <c r="S939" s="39">
        <f t="shared" si="197"/>
        <v>5.9673913043478262</v>
      </c>
      <c r="T939" s="39">
        <f t="shared" si="198"/>
        <v>3.3515482695810563</v>
      </c>
      <c r="U939" s="38">
        <f t="shared" si="199"/>
        <v>3131.0399999999936</v>
      </c>
      <c r="V939" s="40">
        <f t="shared" si="200"/>
        <v>4.413720617450613E-2</v>
      </c>
      <c r="W939" s="38">
        <f t="shared" si="201"/>
        <v>-554.16000000000622</v>
      </c>
      <c r="X939" s="40">
        <f t="shared" si="202"/>
        <v>-7.8118050787165426E-3</v>
      </c>
      <c r="Y939" s="18">
        <f t="shared" si="203"/>
        <v>154</v>
      </c>
      <c r="Z939" s="18">
        <f t="shared" si="204"/>
        <v>423</v>
      </c>
      <c r="AA939" s="18">
        <f t="shared" si="205"/>
        <v>935</v>
      </c>
    </row>
    <row r="940" spans="1:27" x14ac:dyDescent="0.25">
      <c r="A940" s="18" t="str">
        <f t="shared" si="193"/>
        <v>Quinn York</v>
      </c>
      <c r="B940" s="18">
        <f t="shared" si="194"/>
        <v>1</v>
      </c>
      <c r="C940" s="18" t="str">
        <f t="shared" si="195"/>
        <v>2023Quinn York1</v>
      </c>
      <c r="D940" s="12">
        <v>2023</v>
      </c>
      <c r="E940" t="s">
        <v>416</v>
      </c>
      <c r="F940">
        <v>439017</v>
      </c>
      <c r="G940" t="s">
        <v>480</v>
      </c>
      <c r="H940" s="15">
        <v>1</v>
      </c>
      <c r="I940" s="15">
        <v>3</v>
      </c>
      <c r="J940" t="s">
        <v>2</v>
      </c>
      <c r="K940" t="s">
        <v>4</v>
      </c>
      <c r="L940" s="6">
        <v>43</v>
      </c>
      <c r="M940" s="6">
        <v>350</v>
      </c>
      <c r="N940" s="6">
        <v>2718</v>
      </c>
      <c r="O940" s="1">
        <v>96799.2</v>
      </c>
      <c r="P940" s="1">
        <v>91320</v>
      </c>
      <c r="Q940" s="1">
        <v>1688.85</v>
      </c>
      <c r="R940" s="38">
        <f t="shared" si="196"/>
        <v>2251.1441860465115</v>
      </c>
      <c r="S940" s="39">
        <f t="shared" si="197"/>
        <v>8.1395348837209305</v>
      </c>
      <c r="T940" s="39">
        <f t="shared" si="198"/>
        <v>7.765714285714286</v>
      </c>
      <c r="U940" s="38">
        <f t="shared" si="199"/>
        <v>5479.1999999999971</v>
      </c>
      <c r="V940" s="40">
        <f t="shared" si="200"/>
        <v>5.6603773584905634E-2</v>
      </c>
      <c r="W940" s="38">
        <f t="shared" si="201"/>
        <v>3790.3499999999972</v>
      </c>
      <c r="X940" s="40">
        <f t="shared" si="202"/>
        <v>3.9156831874643562E-2</v>
      </c>
      <c r="Y940" s="18">
        <f t="shared" si="203"/>
        <v>102</v>
      </c>
      <c r="Z940" s="18">
        <f t="shared" si="204"/>
        <v>301</v>
      </c>
      <c r="AA940" s="18">
        <f t="shared" si="205"/>
        <v>229</v>
      </c>
    </row>
    <row r="941" spans="1:27" x14ac:dyDescent="0.25">
      <c r="A941" s="18" t="str">
        <f t="shared" si="193"/>
        <v>Quinn York</v>
      </c>
      <c r="B941" s="18">
        <f t="shared" si="194"/>
        <v>2</v>
      </c>
      <c r="C941" s="18" t="str">
        <f t="shared" si="195"/>
        <v>2023Quinn York2</v>
      </c>
      <c r="D941" s="12">
        <v>2023</v>
      </c>
      <c r="E941" t="s">
        <v>416</v>
      </c>
      <c r="F941">
        <v>359285</v>
      </c>
      <c r="G941" t="s">
        <v>309</v>
      </c>
      <c r="H941" s="15">
        <v>1</v>
      </c>
      <c r="I941" s="15">
        <v>1</v>
      </c>
      <c r="J941" t="s">
        <v>9</v>
      </c>
      <c r="K941" t="s">
        <v>3</v>
      </c>
      <c r="L941" s="6">
        <v>35</v>
      </c>
      <c r="M941" s="6">
        <v>77</v>
      </c>
      <c r="N941" s="6">
        <v>354</v>
      </c>
      <c r="O941" s="1">
        <v>21167.567999999999</v>
      </c>
      <c r="P941" s="1">
        <v>16451</v>
      </c>
      <c r="Q941" s="1">
        <v>1169.1500000000001</v>
      </c>
      <c r="R941" s="38">
        <f t="shared" si="196"/>
        <v>604.78765714285714</v>
      </c>
      <c r="S941" s="39">
        <f t="shared" si="197"/>
        <v>2.2000000000000002</v>
      </c>
      <c r="T941" s="39">
        <f t="shared" si="198"/>
        <v>4.5974025974025974</v>
      </c>
      <c r="U941" s="38">
        <f t="shared" si="199"/>
        <v>4716.5679999999993</v>
      </c>
      <c r="V941" s="40">
        <f t="shared" si="200"/>
        <v>0.22282049595872325</v>
      </c>
      <c r="W941" s="38">
        <f t="shared" si="201"/>
        <v>3547.4179999999992</v>
      </c>
      <c r="X941" s="40">
        <f t="shared" si="202"/>
        <v>0.16758741486031836</v>
      </c>
      <c r="Y941" s="18">
        <f t="shared" si="203"/>
        <v>382</v>
      </c>
      <c r="Z941" s="18">
        <f t="shared" si="204"/>
        <v>329</v>
      </c>
      <c r="AA941" s="18">
        <f t="shared" si="205"/>
        <v>246</v>
      </c>
    </row>
    <row r="942" spans="1:27" x14ac:dyDescent="0.25">
      <c r="A942" s="18" t="str">
        <f t="shared" si="193"/>
        <v>Quinn York</v>
      </c>
      <c r="B942" s="18">
        <f t="shared" si="194"/>
        <v>3</v>
      </c>
      <c r="C942" s="18" t="str">
        <f t="shared" si="195"/>
        <v>2023Quinn York3</v>
      </c>
      <c r="D942" s="12">
        <v>2023</v>
      </c>
      <c r="E942" t="s">
        <v>416</v>
      </c>
      <c r="F942">
        <v>867297</v>
      </c>
      <c r="G942" t="s">
        <v>240</v>
      </c>
      <c r="H942" s="15">
        <v>1</v>
      </c>
      <c r="I942" s="15">
        <v>1</v>
      </c>
      <c r="J942" t="s">
        <v>9</v>
      </c>
      <c r="K942" t="s">
        <v>3</v>
      </c>
      <c r="L942" s="6">
        <v>46</v>
      </c>
      <c r="M942" s="6">
        <v>104</v>
      </c>
      <c r="N942" s="6">
        <v>389</v>
      </c>
      <c r="O942" s="1">
        <v>19911.288</v>
      </c>
      <c r="P942" s="1">
        <v>15551.25</v>
      </c>
      <c r="Q942" s="1">
        <v>1538.75</v>
      </c>
      <c r="R942" s="38">
        <f t="shared" si="196"/>
        <v>432.85408695652177</v>
      </c>
      <c r="S942" s="39">
        <f t="shared" si="197"/>
        <v>2.2608695652173911</v>
      </c>
      <c r="T942" s="39">
        <f t="shared" si="198"/>
        <v>3.7403846153846154</v>
      </c>
      <c r="U942" s="38">
        <f t="shared" si="199"/>
        <v>4360.0380000000005</v>
      </c>
      <c r="V942" s="40">
        <f t="shared" si="200"/>
        <v>0.21897317742578984</v>
      </c>
      <c r="W942" s="38">
        <f t="shared" si="201"/>
        <v>2821.2880000000005</v>
      </c>
      <c r="X942" s="40">
        <f t="shared" si="202"/>
        <v>0.14169289299617385</v>
      </c>
      <c r="Y942" s="18">
        <f t="shared" si="203"/>
        <v>397</v>
      </c>
      <c r="Z942" s="18">
        <f t="shared" si="204"/>
        <v>346</v>
      </c>
      <c r="AA942" s="18">
        <f t="shared" si="205"/>
        <v>296</v>
      </c>
    </row>
    <row r="943" spans="1:27" x14ac:dyDescent="0.25">
      <c r="A943" s="18" t="str">
        <f t="shared" si="193"/>
        <v>Quinn York</v>
      </c>
      <c r="B943" s="18">
        <f t="shared" si="194"/>
        <v>4</v>
      </c>
      <c r="C943" s="18" t="str">
        <f t="shared" si="195"/>
        <v>2023Quinn York4</v>
      </c>
      <c r="D943" s="12">
        <v>2023</v>
      </c>
      <c r="E943" t="s">
        <v>416</v>
      </c>
      <c r="F943">
        <v>384965</v>
      </c>
      <c r="G943" t="s">
        <v>98</v>
      </c>
      <c r="H943" s="15">
        <v>1</v>
      </c>
      <c r="I943" s="15">
        <v>1</v>
      </c>
      <c r="J943" t="s">
        <v>9</v>
      </c>
      <c r="K943" t="s">
        <v>10</v>
      </c>
      <c r="L943" s="6">
        <v>39</v>
      </c>
      <c r="M943" s="6">
        <v>96</v>
      </c>
      <c r="N943" s="6">
        <v>268</v>
      </c>
      <c r="O943" s="1">
        <v>12592.255999999999</v>
      </c>
      <c r="P943" s="1">
        <v>9821.5</v>
      </c>
      <c r="Q943" s="1">
        <v>1313.5</v>
      </c>
      <c r="R943" s="38">
        <f t="shared" si="196"/>
        <v>322.87835897435895</v>
      </c>
      <c r="S943" s="39">
        <f t="shared" si="197"/>
        <v>2.4615384615384617</v>
      </c>
      <c r="T943" s="39">
        <f t="shared" si="198"/>
        <v>2.7916666666666665</v>
      </c>
      <c r="U943" s="38">
        <f t="shared" si="199"/>
        <v>2770.7559999999994</v>
      </c>
      <c r="V943" s="40">
        <f t="shared" si="200"/>
        <v>0.2200365049757565</v>
      </c>
      <c r="W943" s="38">
        <f t="shared" si="201"/>
        <v>1457.2559999999994</v>
      </c>
      <c r="X943" s="40">
        <f t="shared" si="202"/>
        <v>0.11572636388586759</v>
      </c>
      <c r="Y943" s="18">
        <f t="shared" si="203"/>
        <v>466</v>
      </c>
      <c r="Z943" s="18">
        <f t="shared" si="204"/>
        <v>465</v>
      </c>
      <c r="AA943" s="18">
        <f t="shared" si="205"/>
        <v>410</v>
      </c>
    </row>
    <row r="944" spans="1:27" x14ac:dyDescent="0.25">
      <c r="A944" s="18" t="str">
        <f t="shared" si="193"/>
        <v>Quinn York</v>
      </c>
      <c r="B944" s="18">
        <f t="shared" si="194"/>
        <v>5</v>
      </c>
      <c r="C944" s="18" t="str">
        <f t="shared" si="195"/>
        <v>2023Quinn York5</v>
      </c>
      <c r="D944" s="12">
        <v>2023</v>
      </c>
      <c r="E944" t="s">
        <v>416</v>
      </c>
      <c r="F944">
        <v>469339</v>
      </c>
      <c r="G944" t="s">
        <v>123</v>
      </c>
      <c r="H944" s="15">
        <v>1</v>
      </c>
      <c r="I944" s="15">
        <v>3</v>
      </c>
      <c r="J944" t="s">
        <v>2</v>
      </c>
      <c r="K944" t="s">
        <v>10</v>
      </c>
      <c r="L944" s="6">
        <v>19</v>
      </c>
      <c r="M944" s="6">
        <v>52</v>
      </c>
      <c r="N944" s="6">
        <v>179</v>
      </c>
      <c r="O944" s="1">
        <v>9556.9680000000008</v>
      </c>
      <c r="P944" s="1">
        <v>7652</v>
      </c>
      <c r="Q944" s="1">
        <v>645.1</v>
      </c>
      <c r="R944" s="38">
        <f t="shared" si="196"/>
        <v>502.99831578947374</v>
      </c>
      <c r="S944" s="39">
        <f t="shared" si="197"/>
        <v>2.736842105263158</v>
      </c>
      <c r="T944" s="39">
        <f t="shared" si="198"/>
        <v>3.4423076923076925</v>
      </c>
      <c r="U944" s="38">
        <f t="shared" si="199"/>
        <v>1904.9680000000008</v>
      </c>
      <c r="V944" s="40">
        <f t="shared" si="200"/>
        <v>0.19932765287065946</v>
      </c>
      <c r="W944" s="38">
        <f t="shared" si="201"/>
        <v>1259.8680000000008</v>
      </c>
      <c r="X944" s="40">
        <f t="shared" si="202"/>
        <v>0.13182716526831531</v>
      </c>
      <c r="Y944" s="18">
        <f t="shared" si="203"/>
        <v>550</v>
      </c>
      <c r="Z944" s="18">
        <f t="shared" si="204"/>
        <v>564</v>
      </c>
      <c r="AA944" s="18">
        <f t="shared" si="205"/>
        <v>446</v>
      </c>
    </row>
    <row r="945" spans="1:27" x14ac:dyDescent="0.25">
      <c r="A945" s="18" t="str">
        <f t="shared" si="193"/>
        <v>Quinn York</v>
      </c>
      <c r="B945" s="18">
        <f t="shared" si="194"/>
        <v>6</v>
      </c>
      <c r="C945" s="18" t="str">
        <f t="shared" si="195"/>
        <v>2023Quinn York6</v>
      </c>
      <c r="D945" s="12">
        <v>2023</v>
      </c>
      <c r="E945" t="s">
        <v>416</v>
      </c>
      <c r="F945">
        <v>497086</v>
      </c>
      <c r="G945" t="s">
        <v>128</v>
      </c>
      <c r="H945" s="15">
        <v>1</v>
      </c>
      <c r="I945" s="15">
        <v>1</v>
      </c>
      <c r="J945" t="s">
        <v>9</v>
      </c>
      <c r="K945" t="s">
        <v>10</v>
      </c>
      <c r="L945" s="6">
        <v>50</v>
      </c>
      <c r="M945" s="6">
        <v>86</v>
      </c>
      <c r="N945" s="6">
        <v>167</v>
      </c>
      <c r="O945" s="1">
        <v>9327.4639999999999</v>
      </c>
      <c r="P945" s="1">
        <v>6832</v>
      </c>
      <c r="Q945" s="1">
        <v>1644.05</v>
      </c>
      <c r="R945" s="38">
        <f t="shared" si="196"/>
        <v>186.54928000000001</v>
      </c>
      <c r="S945" s="39">
        <f t="shared" si="197"/>
        <v>1.72</v>
      </c>
      <c r="T945" s="39">
        <f t="shared" si="198"/>
        <v>1.941860465116279</v>
      </c>
      <c r="U945" s="38">
        <f t="shared" si="199"/>
        <v>2495.4639999999999</v>
      </c>
      <c r="V945" s="40">
        <f t="shared" si="200"/>
        <v>0.26753938691159784</v>
      </c>
      <c r="W945" s="38">
        <f t="shared" si="201"/>
        <v>851.41399999999999</v>
      </c>
      <c r="X945" s="40">
        <f t="shared" si="202"/>
        <v>9.1280330859491929E-2</v>
      </c>
      <c r="Y945" s="18">
        <f t="shared" si="203"/>
        <v>559</v>
      </c>
      <c r="Z945" s="18">
        <f t="shared" si="204"/>
        <v>487</v>
      </c>
      <c r="AA945" s="18">
        <f t="shared" si="205"/>
        <v>531</v>
      </c>
    </row>
    <row r="946" spans="1:27" x14ac:dyDescent="0.25">
      <c r="A946" s="18" t="str">
        <f t="shared" si="193"/>
        <v>Quinn York</v>
      </c>
      <c r="B946" s="18">
        <f t="shared" si="194"/>
        <v>7</v>
      </c>
      <c r="C946" s="18" t="str">
        <f t="shared" si="195"/>
        <v>2023Quinn York7</v>
      </c>
      <c r="D946" s="12">
        <v>2023</v>
      </c>
      <c r="E946" t="s">
        <v>416</v>
      </c>
      <c r="F946">
        <v>658048</v>
      </c>
      <c r="G946" t="s">
        <v>365</v>
      </c>
      <c r="H946" s="15">
        <v>1</v>
      </c>
      <c r="I946" s="15">
        <v>1</v>
      </c>
      <c r="J946" t="s">
        <v>9</v>
      </c>
      <c r="K946" t="s">
        <v>10</v>
      </c>
      <c r="L946" s="6">
        <v>32</v>
      </c>
      <c r="M946" s="6">
        <v>56</v>
      </c>
      <c r="N946" s="6">
        <v>180</v>
      </c>
      <c r="O946" s="1">
        <v>9123.36</v>
      </c>
      <c r="P946" s="1">
        <v>6884.5</v>
      </c>
      <c r="Q946" s="1">
        <v>1053.05</v>
      </c>
      <c r="R946" s="38">
        <f t="shared" si="196"/>
        <v>285.10500000000002</v>
      </c>
      <c r="S946" s="39">
        <f t="shared" si="197"/>
        <v>1.75</v>
      </c>
      <c r="T946" s="39">
        <f t="shared" si="198"/>
        <v>3.2142857142857144</v>
      </c>
      <c r="U946" s="38">
        <f t="shared" si="199"/>
        <v>2238.8600000000006</v>
      </c>
      <c r="V946" s="40">
        <f t="shared" si="200"/>
        <v>0.24539862506795745</v>
      </c>
      <c r="W946" s="38">
        <f t="shared" si="201"/>
        <v>1185.8100000000006</v>
      </c>
      <c r="X946" s="40">
        <f t="shared" si="202"/>
        <v>0.12997514073762303</v>
      </c>
      <c r="Y946" s="18">
        <f t="shared" si="203"/>
        <v>565</v>
      </c>
      <c r="Z946" s="18">
        <f t="shared" si="204"/>
        <v>529</v>
      </c>
      <c r="AA946" s="18">
        <f t="shared" si="205"/>
        <v>462</v>
      </c>
    </row>
    <row r="947" spans="1:27" x14ac:dyDescent="0.25">
      <c r="A947" s="18" t="str">
        <f t="shared" si="193"/>
        <v>Quinn York</v>
      </c>
      <c r="B947" s="18">
        <f t="shared" si="194"/>
        <v>8</v>
      </c>
      <c r="C947" s="18" t="str">
        <f t="shared" si="195"/>
        <v>2023Quinn York8</v>
      </c>
      <c r="D947" s="12">
        <v>2023</v>
      </c>
      <c r="E947" t="s">
        <v>416</v>
      </c>
      <c r="F947">
        <v>874423</v>
      </c>
      <c r="G947" t="s">
        <v>242</v>
      </c>
      <c r="H947" s="15">
        <v>1</v>
      </c>
      <c r="I947" s="15">
        <v>1</v>
      </c>
      <c r="J947" t="s">
        <v>9</v>
      </c>
      <c r="K947" t="s">
        <v>10</v>
      </c>
      <c r="L947" s="6">
        <v>35</v>
      </c>
      <c r="M947" s="6">
        <v>80</v>
      </c>
      <c r="N947" s="6">
        <v>226</v>
      </c>
      <c r="O947" s="1">
        <v>9078.1919999999991</v>
      </c>
      <c r="P947" s="1">
        <v>6702.75</v>
      </c>
      <c r="Q947" s="1">
        <v>1173</v>
      </c>
      <c r="R947" s="38">
        <f t="shared" si="196"/>
        <v>259.37691428571424</v>
      </c>
      <c r="S947" s="39">
        <f t="shared" si="197"/>
        <v>2.2857142857142856</v>
      </c>
      <c r="T947" s="39">
        <f t="shared" si="198"/>
        <v>2.8250000000000002</v>
      </c>
      <c r="U947" s="38">
        <f t="shared" si="199"/>
        <v>2375.4419999999991</v>
      </c>
      <c r="V947" s="40">
        <f t="shared" si="200"/>
        <v>0.26166465745602202</v>
      </c>
      <c r="W947" s="38">
        <f t="shared" si="201"/>
        <v>1202.4419999999991</v>
      </c>
      <c r="X947" s="40">
        <f t="shared" si="202"/>
        <v>0.13245390712159416</v>
      </c>
      <c r="Y947" s="18">
        <f t="shared" si="203"/>
        <v>566</v>
      </c>
      <c r="Z947" s="18">
        <f t="shared" si="204"/>
        <v>506</v>
      </c>
      <c r="AA947" s="18">
        <f t="shared" si="205"/>
        <v>458</v>
      </c>
    </row>
    <row r="948" spans="1:27" x14ac:dyDescent="0.25">
      <c r="A948" s="18" t="str">
        <f t="shared" si="193"/>
        <v>Quinn York</v>
      </c>
      <c r="B948" s="18">
        <f t="shared" si="194"/>
        <v>9</v>
      </c>
      <c r="C948" s="18" t="str">
        <f t="shared" si="195"/>
        <v>2023Quinn York9</v>
      </c>
      <c r="D948" s="12">
        <v>2023</v>
      </c>
      <c r="E948" t="s">
        <v>416</v>
      </c>
      <c r="F948">
        <v>753097</v>
      </c>
      <c r="G948" t="s">
        <v>204</v>
      </c>
      <c r="H948" s="15">
        <v>1</v>
      </c>
      <c r="I948" s="15">
        <v>1</v>
      </c>
      <c r="J948" t="s">
        <v>9</v>
      </c>
      <c r="K948" t="s">
        <v>10</v>
      </c>
      <c r="L948" s="6">
        <v>41</v>
      </c>
      <c r="M948" s="6">
        <v>78</v>
      </c>
      <c r="N948" s="6">
        <v>141</v>
      </c>
      <c r="O948" s="1">
        <v>5938.0720000000101</v>
      </c>
      <c r="P948" s="1">
        <v>4680.25</v>
      </c>
      <c r="Q948" s="1">
        <v>1356.25</v>
      </c>
      <c r="R948" s="38">
        <f t="shared" si="196"/>
        <v>144.83102439024415</v>
      </c>
      <c r="S948" s="39">
        <f t="shared" si="197"/>
        <v>1.9024390243902438</v>
      </c>
      <c r="T948" s="39">
        <f t="shared" si="198"/>
        <v>1.8076923076923077</v>
      </c>
      <c r="U948" s="38">
        <f t="shared" si="199"/>
        <v>1257.8220000000101</v>
      </c>
      <c r="V948" s="40">
        <f t="shared" si="200"/>
        <v>0.21182329887546125</v>
      </c>
      <c r="W948" s="38">
        <f t="shared" si="201"/>
        <v>-98.427999999989879</v>
      </c>
      <c r="X948" s="40">
        <f t="shared" si="202"/>
        <v>-1.6575750512959377E-2</v>
      </c>
      <c r="Y948" s="18">
        <f t="shared" si="203"/>
        <v>690</v>
      </c>
      <c r="Z948" s="18">
        <f t="shared" si="204"/>
        <v>661</v>
      </c>
      <c r="AA948" s="18">
        <f t="shared" si="205"/>
        <v>860</v>
      </c>
    </row>
    <row r="949" spans="1:27" x14ac:dyDescent="0.25">
      <c r="A949" s="18" t="str">
        <f t="shared" si="193"/>
        <v>Quinn York</v>
      </c>
      <c r="B949" s="18">
        <f t="shared" si="194"/>
        <v>10</v>
      </c>
      <c r="C949" s="18" t="str">
        <f t="shared" si="195"/>
        <v>2023Quinn York10</v>
      </c>
      <c r="D949" s="12">
        <v>2023</v>
      </c>
      <c r="E949" t="s">
        <v>416</v>
      </c>
      <c r="F949">
        <v>178828</v>
      </c>
      <c r="G949" t="s">
        <v>42</v>
      </c>
      <c r="H949" s="15">
        <v>1</v>
      </c>
      <c r="I949" s="15">
        <v>1</v>
      </c>
      <c r="J949" t="s">
        <v>9</v>
      </c>
      <c r="K949" t="s">
        <v>10</v>
      </c>
      <c r="L949" s="6">
        <v>15</v>
      </c>
      <c r="M949" s="6">
        <v>42</v>
      </c>
      <c r="N949" s="6">
        <v>118</v>
      </c>
      <c r="O949" s="1">
        <v>5863.8559999999998</v>
      </c>
      <c r="P949" s="1">
        <v>4653</v>
      </c>
      <c r="Q949" s="1">
        <v>511.2</v>
      </c>
      <c r="R949" s="38">
        <f t="shared" si="196"/>
        <v>390.9237333333333</v>
      </c>
      <c r="S949" s="39">
        <f t="shared" si="197"/>
        <v>2.8</v>
      </c>
      <c r="T949" s="39">
        <f t="shared" si="198"/>
        <v>2.8095238095238093</v>
      </c>
      <c r="U949" s="38">
        <f t="shared" si="199"/>
        <v>1210.8559999999998</v>
      </c>
      <c r="V949" s="40">
        <f t="shared" si="200"/>
        <v>0.20649483889099593</v>
      </c>
      <c r="W949" s="38">
        <f t="shared" si="201"/>
        <v>699.65599999999972</v>
      </c>
      <c r="X949" s="40">
        <f t="shared" si="202"/>
        <v>0.11931670900513242</v>
      </c>
      <c r="Y949" s="18">
        <f t="shared" si="203"/>
        <v>693</v>
      </c>
      <c r="Z949" s="18">
        <f t="shared" si="204"/>
        <v>667</v>
      </c>
      <c r="AA949" s="18">
        <f t="shared" si="205"/>
        <v>565</v>
      </c>
    </row>
    <row r="950" spans="1:27" x14ac:dyDescent="0.25">
      <c r="A950" s="18" t="str">
        <f t="shared" si="193"/>
        <v>Quinn York</v>
      </c>
      <c r="B950" s="18">
        <f t="shared" si="194"/>
        <v>11</v>
      </c>
      <c r="C950" s="18" t="str">
        <f t="shared" si="195"/>
        <v>2023Quinn York11</v>
      </c>
      <c r="D950" s="12">
        <v>2023</v>
      </c>
      <c r="E950" t="s">
        <v>416</v>
      </c>
      <c r="F950">
        <v>166523</v>
      </c>
      <c r="G950" t="s">
        <v>31</v>
      </c>
      <c r="H950" s="15">
        <v>1</v>
      </c>
      <c r="I950" s="15">
        <v>1</v>
      </c>
      <c r="J950" t="s">
        <v>9</v>
      </c>
      <c r="K950" t="s">
        <v>10</v>
      </c>
      <c r="L950" s="6">
        <v>22</v>
      </c>
      <c r="M950" s="6">
        <v>40</v>
      </c>
      <c r="N950" s="6">
        <v>98</v>
      </c>
      <c r="O950" s="1">
        <v>5724.8159999999998</v>
      </c>
      <c r="P950" s="1">
        <v>4569.5</v>
      </c>
      <c r="Q950" s="1">
        <v>726</v>
      </c>
      <c r="R950" s="38">
        <f t="shared" si="196"/>
        <v>260.21890909090911</v>
      </c>
      <c r="S950" s="39">
        <f t="shared" si="197"/>
        <v>1.8181818181818181</v>
      </c>
      <c r="T950" s="39">
        <f t="shared" si="198"/>
        <v>2.4500000000000002</v>
      </c>
      <c r="U950" s="38">
        <f t="shared" si="199"/>
        <v>1155.3159999999998</v>
      </c>
      <c r="V950" s="40">
        <f t="shared" si="200"/>
        <v>0.2018084074667203</v>
      </c>
      <c r="W950" s="38">
        <f t="shared" si="201"/>
        <v>429.3159999999998</v>
      </c>
      <c r="X950" s="40">
        <f t="shared" si="202"/>
        <v>7.4992104549735719E-2</v>
      </c>
      <c r="Y950" s="18">
        <f t="shared" si="203"/>
        <v>695</v>
      </c>
      <c r="Z950" s="18">
        <f t="shared" si="204"/>
        <v>673</v>
      </c>
      <c r="AA950" s="18">
        <f t="shared" si="205"/>
        <v>641</v>
      </c>
    </row>
    <row r="951" spans="1:27" x14ac:dyDescent="0.25">
      <c r="A951" s="18" t="str">
        <f t="shared" si="193"/>
        <v>Quinn York</v>
      </c>
      <c r="B951" s="18">
        <f t="shared" si="194"/>
        <v>12</v>
      </c>
      <c r="C951" s="18" t="str">
        <f t="shared" si="195"/>
        <v>2023Quinn York12</v>
      </c>
      <c r="D951" s="12">
        <v>2023</v>
      </c>
      <c r="E951" t="s">
        <v>416</v>
      </c>
      <c r="F951">
        <v>539714</v>
      </c>
      <c r="G951" t="s">
        <v>136</v>
      </c>
      <c r="H951" s="15">
        <v>1</v>
      </c>
      <c r="I951" s="15">
        <v>1</v>
      </c>
      <c r="J951" t="s">
        <v>9</v>
      </c>
      <c r="K951" t="s">
        <v>10</v>
      </c>
      <c r="L951" s="6">
        <v>31</v>
      </c>
      <c r="M951" s="6">
        <v>31</v>
      </c>
      <c r="N951" s="6">
        <v>121</v>
      </c>
      <c r="O951" s="1">
        <v>5291.0320000000002</v>
      </c>
      <c r="P951" s="1">
        <v>3977</v>
      </c>
      <c r="Q951" s="1">
        <v>995.1</v>
      </c>
      <c r="R951" s="38">
        <f t="shared" si="196"/>
        <v>170.67845161290322</v>
      </c>
      <c r="S951" s="39">
        <f t="shared" si="197"/>
        <v>1</v>
      </c>
      <c r="T951" s="39">
        <f t="shared" si="198"/>
        <v>3.903225806451613</v>
      </c>
      <c r="U951" s="38">
        <f t="shared" si="199"/>
        <v>1314.0320000000002</v>
      </c>
      <c r="V951" s="40">
        <f t="shared" si="200"/>
        <v>0.24835079432519028</v>
      </c>
      <c r="W951" s="38">
        <f t="shared" si="201"/>
        <v>318.93200000000013</v>
      </c>
      <c r="X951" s="40">
        <f t="shared" si="202"/>
        <v>6.0277843717444934E-2</v>
      </c>
      <c r="Y951" s="18">
        <f t="shared" si="203"/>
        <v>718</v>
      </c>
      <c r="Z951" s="18">
        <f t="shared" si="204"/>
        <v>655</v>
      </c>
      <c r="AA951" s="18">
        <f t="shared" si="205"/>
        <v>684</v>
      </c>
    </row>
    <row r="952" spans="1:27" x14ac:dyDescent="0.25">
      <c r="A952" s="18" t="str">
        <f t="shared" si="193"/>
        <v>Quinn York</v>
      </c>
      <c r="B952" s="18">
        <f t="shared" si="194"/>
        <v>13</v>
      </c>
      <c r="C952" s="18" t="str">
        <f t="shared" si="195"/>
        <v>2023Quinn York13</v>
      </c>
      <c r="D952" s="12">
        <v>2023</v>
      </c>
      <c r="E952" t="s">
        <v>416</v>
      </c>
      <c r="F952">
        <v>392244</v>
      </c>
      <c r="G952" t="s">
        <v>99</v>
      </c>
      <c r="H952" s="15">
        <v>1</v>
      </c>
      <c r="I952" s="15">
        <v>1</v>
      </c>
      <c r="J952" t="s">
        <v>9</v>
      </c>
      <c r="K952" t="s">
        <v>10</v>
      </c>
      <c r="L952" s="6">
        <v>24</v>
      </c>
      <c r="M952" s="6">
        <v>33</v>
      </c>
      <c r="N952" s="6">
        <v>95</v>
      </c>
      <c r="O952" s="1">
        <v>4818.4399999999996</v>
      </c>
      <c r="P952" s="1">
        <v>3796.5</v>
      </c>
      <c r="Q952" s="1">
        <v>780.3</v>
      </c>
      <c r="R952" s="38">
        <f t="shared" si="196"/>
        <v>200.76833333333332</v>
      </c>
      <c r="S952" s="39">
        <f t="shared" si="197"/>
        <v>1.375</v>
      </c>
      <c r="T952" s="39">
        <f t="shared" si="198"/>
        <v>2.8787878787878789</v>
      </c>
      <c r="U952" s="38">
        <f t="shared" si="199"/>
        <v>1021.9399999999996</v>
      </c>
      <c r="V952" s="40">
        <f t="shared" si="200"/>
        <v>0.21208938992703025</v>
      </c>
      <c r="W952" s="38">
        <f t="shared" si="201"/>
        <v>241.63999999999965</v>
      </c>
      <c r="X952" s="40">
        <f t="shared" si="202"/>
        <v>5.0149010883190341E-2</v>
      </c>
      <c r="Y952" s="18">
        <f t="shared" si="203"/>
        <v>739</v>
      </c>
      <c r="Z952" s="18">
        <f t="shared" si="204"/>
        <v>708</v>
      </c>
      <c r="AA952" s="18">
        <f t="shared" si="205"/>
        <v>709</v>
      </c>
    </row>
    <row r="953" spans="1:27" x14ac:dyDescent="0.25">
      <c r="A953" s="18" t="str">
        <f t="shared" si="193"/>
        <v>Quinn York</v>
      </c>
      <c r="B953" s="18">
        <f t="shared" si="194"/>
        <v>14</v>
      </c>
      <c r="C953" s="18" t="str">
        <f t="shared" si="195"/>
        <v>2023Quinn York14</v>
      </c>
      <c r="D953" s="12">
        <v>2023</v>
      </c>
      <c r="E953" t="s">
        <v>416</v>
      </c>
      <c r="F953">
        <v>288308</v>
      </c>
      <c r="G953" t="s">
        <v>71</v>
      </c>
      <c r="H953" s="15">
        <v>1</v>
      </c>
      <c r="I953" s="15">
        <v>1</v>
      </c>
      <c r="J953" t="s">
        <v>9</v>
      </c>
      <c r="K953" t="s">
        <v>10</v>
      </c>
      <c r="L953" s="6">
        <v>37</v>
      </c>
      <c r="M953" s="6">
        <v>37</v>
      </c>
      <c r="N953" s="6">
        <v>92</v>
      </c>
      <c r="O953" s="1">
        <v>4744.8639999999996</v>
      </c>
      <c r="P953" s="1">
        <v>3926</v>
      </c>
      <c r="Q953" s="1">
        <v>1187.7</v>
      </c>
      <c r="R953" s="38">
        <f t="shared" si="196"/>
        <v>128.23956756756755</v>
      </c>
      <c r="S953" s="39">
        <f t="shared" si="197"/>
        <v>1</v>
      </c>
      <c r="T953" s="39">
        <f t="shared" si="198"/>
        <v>2.4864864864864864</v>
      </c>
      <c r="U953" s="38">
        <f t="shared" si="199"/>
        <v>818.86399999999958</v>
      </c>
      <c r="V953" s="40">
        <f t="shared" si="200"/>
        <v>0.17257902439353365</v>
      </c>
      <c r="W953" s="38">
        <f t="shared" si="201"/>
        <v>-368.83600000000047</v>
      </c>
      <c r="X953" s="40">
        <f t="shared" si="202"/>
        <v>-7.7733734834128126E-2</v>
      </c>
      <c r="Y953" s="18">
        <f t="shared" si="203"/>
        <v>741</v>
      </c>
      <c r="Z953" s="18">
        <f t="shared" si="204"/>
        <v>766</v>
      </c>
      <c r="AA953" s="18">
        <f t="shared" si="205"/>
        <v>917</v>
      </c>
    </row>
    <row r="954" spans="1:27" x14ac:dyDescent="0.25">
      <c r="A954" s="18" t="str">
        <f t="shared" si="193"/>
        <v>Quinn York</v>
      </c>
      <c r="B954" s="18">
        <f t="shared" si="194"/>
        <v>15</v>
      </c>
      <c r="C954" s="18" t="str">
        <f t="shared" si="195"/>
        <v>2023Quinn York15</v>
      </c>
      <c r="D954" s="12">
        <v>2023</v>
      </c>
      <c r="E954" t="s">
        <v>416</v>
      </c>
      <c r="F954">
        <v>888177</v>
      </c>
      <c r="G954" t="s">
        <v>246</v>
      </c>
      <c r="H954" s="15">
        <v>1</v>
      </c>
      <c r="I954" s="15">
        <v>1</v>
      </c>
      <c r="J954" t="s">
        <v>9</v>
      </c>
      <c r="K954" t="s">
        <v>10</v>
      </c>
      <c r="L954" s="6">
        <v>13</v>
      </c>
      <c r="M954" s="6">
        <v>18</v>
      </c>
      <c r="N954" s="6">
        <v>45</v>
      </c>
      <c r="O954" s="1">
        <v>2670.04</v>
      </c>
      <c r="P954" s="1">
        <v>2010</v>
      </c>
      <c r="Q954" s="1">
        <v>422.8</v>
      </c>
      <c r="R954" s="38">
        <f t="shared" si="196"/>
        <v>205.3876923076923</v>
      </c>
      <c r="S954" s="39">
        <f t="shared" si="197"/>
        <v>1.3846153846153846</v>
      </c>
      <c r="T954" s="39">
        <f t="shared" si="198"/>
        <v>2.5</v>
      </c>
      <c r="U954" s="38">
        <f t="shared" si="199"/>
        <v>660.04</v>
      </c>
      <c r="V954" s="40">
        <f t="shared" si="200"/>
        <v>0.24720228910428307</v>
      </c>
      <c r="W954" s="38">
        <f t="shared" si="201"/>
        <v>237.23999999999995</v>
      </c>
      <c r="X954" s="40">
        <f t="shared" si="202"/>
        <v>8.8852601459154149E-2</v>
      </c>
      <c r="Y954" s="18">
        <f t="shared" si="203"/>
        <v>846</v>
      </c>
      <c r="Z954" s="18">
        <f t="shared" si="204"/>
        <v>805</v>
      </c>
      <c r="AA954" s="18">
        <f t="shared" si="205"/>
        <v>711</v>
      </c>
    </row>
    <row r="955" spans="1:27" x14ac:dyDescent="0.25">
      <c r="A955" s="18" t="str">
        <f t="shared" si="193"/>
        <v>Quinn York</v>
      </c>
      <c r="B955" s="18">
        <f t="shared" si="194"/>
        <v>16</v>
      </c>
      <c r="C955" s="18" t="str">
        <f t="shared" si="195"/>
        <v>2023Quinn York16</v>
      </c>
      <c r="D955" s="12">
        <v>2023</v>
      </c>
      <c r="E955" t="s">
        <v>416</v>
      </c>
      <c r="F955">
        <v>552357</v>
      </c>
      <c r="G955" t="s">
        <v>318</v>
      </c>
      <c r="H955" s="15">
        <v>1</v>
      </c>
      <c r="I955" s="15">
        <v>1</v>
      </c>
      <c r="J955" t="s">
        <v>9</v>
      </c>
      <c r="K955" t="s">
        <v>10</v>
      </c>
      <c r="L955" s="6">
        <v>16</v>
      </c>
      <c r="M955" s="6">
        <v>25</v>
      </c>
      <c r="N955" s="6">
        <v>52</v>
      </c>
      <c r="O955" s="1">
        <v>1767.5840000000001</v>
      </c>
      <c r="P955" s="1">
        <v>1367.25</v>
      </c>
      <c r="Q955" s="1">
        <v>523.5</v>
      </c>
      <c r="R955" s="38">
        <f t="shared" si="196"/>
        <v>110.474</v>
      </c>
      <c r="S955" s="39">
        <f t="shared" si="197"/>
        <v>1.5625</v>
      </c>
      <c r="T955" s="39">
        <f t="shared" si="198"/>
        <v>2.08</v>
      </c>
      <c r="U955" s="38">
        <f t="shared" si="199"/>
        <v>400.33400000000006</v>
      </c>
      <c r="V955" s="40">
        <f t="shared" si="200"/>
        <v>0.22648654887122766</v>
      </c>
      <c r="W955" s="38">
        <f t="shared" si="201"/>
        <v>-123.16599999999994</v>
      </c>
      <c r="X955" s="40">
        <f t="shared" si="202"/>
        <v>-6.968042254286072E-2</v>
      </c>
      <c r="Y955" s="18">
        <f t="shared" si="203"/>
        <v>906</v>
      </c>
      <c r="Z955" s="18">
        <f t="shared" si="204"/>
        <v>875</v>
      </c>
      <c r="AA955" s="18">
        <f t="shared" si="205"/>
        <v>869</v>
      </c>
    </row>
    <row r="956" spans="1:27" x14ac:dyDescent="0.25">
      <c r="A956" s="18" t="str">
        <f t="shared" si="193"/>
        <v>Quinn York</v>
      </c>
      <c r="B956" s="18">
        <f t="shared" si="194"/>
        <v>17</v>
      </c>
      <c r="C956" s="18" t="str">
        <f t="shared" si="195"/>
        <v>2023Quinn York17</v>
      </c>
      <c r="D956" s="12">
        <v>2023</v>
      </c>
      <c r="E956" t="s">
        <v>416</v>
      </c>
      <c r="F956">
        <v>755634</v>
      </c>
      <c r="G956" t="s">
        <v>206</v>
      </c>
      <c r="H956" s="15">
        <v>1</v>
      </c>
      <c r="I956" s="15">
        <v>1</v>
      </c>
      <c r="J956" t="s">
        <v>9</v>
      </c>
      <c r="K956" t="s">
        <v>10</v>
      </c>
      <c r="L956" s="6">
        <v>9</v>
      </c>
      <c r="M956" s="6">
        <v>14</v>
      </c>
      <c r="N956" s="6">
        <v>41</v>
      </c>
      <c r="O956" s="1">
        <v>993.27200000000005</v>
      </c>
      <c r="P956" s="1">
        <v>716.5</v>
      </c>
      <c r="Q956" s="1">
        <v>294.39999999999998</v>
      </c>
      <c r="R956" s="38">
        <f t="shared" si="196"/>
        <v>110.36355555555556</v>
      </c>
      <c r="S956" s="39">
        <f t="shared" si="197"/>
        <v>1.5555555555555556</v>
      </c>
      <c r="T956" s="39">
        <f t="shared" si="198"/>
        <v>2.9285714285714284</v>
      </c>
      <c r="U956" s="38">
        <f t="shared" si="199"/>
        <v>276.77200000000005</v>
      </c>
      <c r="V956" s="40">
        <f t="shared" si="200"/>
        <v>0.27864673523465883</v>
      </c>
      <c r="W956" s="38">
        <f t="shared" si="201"/>
        <v>-17.627999999999929</v>
      </c>
      <c r="X956" s="40">
        <f t="shared" si="202"/>
        <v>-1.7747404537729775E-2</v>
      </c>
      <c r="Y956" s="18">
        <f t="shared" si="203"/>
        <v>952</v>
      </c>
      <c r="Z956" s="18">
        <f t="shared" si="204"/>
        <v>909</v>
      </c>
      <c r="AA956" s="18">
        <f t="shared" si="205"/>
        <v>816</v>
      </c>
    </row>
    <row r="957" spans="1:27" x14ac:dyDescent="0.25">
      <c r="A957" s="18" t="str">
        <f t="shared" si="193"/>
        <v>Ray McDermott</v>
      </c>
      <c r="B957" s="18">
        <f t="shared" si="194"/>
        <v>1</v>
      </c>
      <c r="C957" s="18" t="str">
        <f t="shared" si="195"/>
        <v>2023Ray McDermott1</v>
      </c>
      <c r="D957" s="12">
        <v>2023</v>
      </c>
      <c r="E957" t="s">
        <v>413</v>
      </c>
      <c r="F957">
        <v>783424</v>
      </c>
      <c r="G957" t="s">
        <v>374</v>
      </c>
      <c r="H957" s="15">
        <v>3</v>
      </c>
      <c r="I957" s="15">
        <v>3</v>
      </c>
      <c r="J957" t="s">
        <v>9</v>
      </c>
      <c r="K957" t="s">
        <v>4</v>
      </c>
      <c r="L957" s="6">
        <v>127</v>
      </c>
      <c r="M957" s="6">
        <v>349</v>
      </c>
      <c r="N957" s="6">
        <v>1692</v>
      </c>
      <c r="O957" s="1">
        <v>79108.617599999998</v>
      </c>
      <c r="P957" s="1">
        <v>67439.75</v>
      </c>
      <c r="Q957" s="1">
        <v>4607.3999999999996</v>
      </c>
      <c r="R957" s="38">
        <f t="shared" si="196"/>
        <v>622.90250078740155</v>
      </c>
      <c r="S957" s="39">
        <f t="shared" si="197"/>
        <v>2.7480314960629921</v>
      </c>
      <c r="T957" s="39">
        <f t="shared" si="198"/>
        <v>4.848137535816619</v>
      </c>
      <c r="U957" s="38">
        <f t="shared" si="199"/>
        <v>11668.867599999998</v>
      </c>
      <c r="V957" s="40">
        <f t="shared" si="200"/>
        <v>0.14750438010434908</v>
      </c>
      <c r="W957" s="38">
        <f t="shared" si="201"/>
        <v>7061.4675999999981</v>
      </c>
      <c r="X957" s="40">
        <f t="shared" si="202"/>
        <v>8.9262937644861567E-2</v>
      </c>
      <c r="Y957" s="18">
        <f t="shared" si="203"/>
        <v>131</v>
      </c>
      <c r="Z957" s="18">
        <f t="shared" si="204"/>
        <v>122</v>
      </c>
      <c r="AA957" s="18">
        <f t="shared" si="205"/>
        <v>122</v>
      </c>
    </row>
    <row r="958" spans="1:27" x14ac:dyDescent="0.25">
      <c r="A958" s="18" t="str">
        <f t="shared" si="193"/>
        <v>Ray McDermott</v>
      </c>
      <c r="B958" s="18">
        <f t="shared" si="194"/>
        <v>2</v>
      </c>
      <c r="C958" s="18" t="str">
        <f t="shared" si="195"/>
        <v>2023Ray McDermott2</v>
      </c>
      <c r="D958" s="12">
        <v>2023</v>
      </c>
      <c r="E958" t="s">
        <v>413</v>
      </c>
      <c r="F958">
        <v>729882</v>
      </c>
      <c r="G958" t="s">
        <v>195</v>
      </c>
      <c r="H958" s="15">
        <v>3</v>
      </c>
      <c r="I958" s="15">
        <v>3</v>
      </c>
      <c r="J958" t="s">
        <v>9</v>
      </c>
      <c r="K958" t="s">
        <v>3</v>
      </c>
      <c r="L958" s="6">
        <v>98</v>
      </c>
      <c r="M958" s="6">
        <v>333</v>
      </c>
      <c r="N958" s="6">
        <v>1428</v>
      </c>
      <c r="O958" s="1">
        <v>60238.289599999996</v>
      </c>
      <c r="P958" s="1">
        <v>55020.25</v>
      </c>
      <c r="Q958" s="1">
        <v>3631.2</v>
      </c>
      <c r="R958" s="38">
        <f t="shared" si="196"/>
        <v>614.67642448979586</v>
      </c>
      <c r="S958" s="39">
        <f t="shared" si="197"/>
        <v>3.3979591836734695</v>
      </c>
      <c r="T958" s="39">
        <f t="shared" si="198"/>
        <v>4.288288288288288</v>
      </c>
      <c r="U958" s="38">
        <f t="shared" si="199"/>
        <v>5218.0395999999964</v>
      </c>
      <c r="V958" s="40">
        <f t="shared" si="200"/>
        <v>8.6623302797096624E-2</v>
      </c>
      <c r="W958" s="38">
        <f t="shared" si="201"/>
        <v>1586.8395999999966</v>
      </c>
      <c r="X958" s="40">
        <f t="shared" si="202"/>
        <v>2.6342706782298757E-2</v>
      </c>
      <c r="Y958" s="18">
        <f t="shared" si="203"/>
        <v>189</v>
      </c>
      <c r="Z958" s="18">
        <f t="shared" si="204"/>
        <v>315</v>
      </c>
      <c r="AA958" s="18">
        <f t="shared" si="205"/>
        <v>389</v>
      </c>
    </row>
    <row r="959" spans="1:27" x14ac:dyDescent="0.25">
      <c r="A959" s="18" t="str">
        <f t="shared" si="193"/>
        <v>Ray McDermott</v>
      </c>
      <c r="B959" s="18">
        <f t="shared" si="194"/>
        <v>3</v>
      </c>
      <c r="C959" s="18" t="str">
        <f t="shared" si="195"/>
        <v>2023Ray McDermott3</v>
      </c>
      <c r="D959" s="12">
        <v>2023</v>
      </c>
      <c r="E959" t="s">
        <v>413</v>
      </c>
      <c r="F959">
        <v>435694</v>
      </c>
      <c r="G959" t="s">
        <v>114</v>
      </c>
      <c r="H959" s="15">
        <v>3</v>
      </c>
      <c r="I959" s="15">
        <v>3</v>
      </c>
      <c r="J959" t="s">
        <v>9</v>
      </c>
      <c r="K959" t="s">
        <v>3</v>
      </c>
      <c r="L959" s="6">
        <v>82</v>
      </c>
      <c r="M959" s="6">
        <v>315</v>
      </c>
      <c r="N959" s="6">
        <v>1277</v>
      </c>
      <c r="O959" s="1">
        <v>56510.270199999999</v>
      </c>
      <c r="P959" s="1">
        <v>47792.25</v>
      </c>
      <c r="Q959" s="1">
        <v>3078</v>
      </c>
      <c r="R959" s="38">
        <f t="shared" si="196"/>
        <v>689.1496365853659</v>
      </c>
      <c r="S959" s="39">
        <f t="shared" si="197"/>
        <v>3.8414634146341462</v>
      </c>
      <c r="T959" s="39">
        <f t="shared" si="198"/>
        <v>4.0539682539682538</v>
      </c>
      <c r="U959" s="38">
        <f t="shared" si="199"/>
        <v>8718.020199999999</v>
      </c>
      <c r="V959" s="40">
        <f t="shared" si="200"/>
        <v>0.15427319970591821</v>
      </c>
      <c r="W959" s="38">
        <f t="shared" si="201"/>
        <v>5640.020199999999</v>
      </c>
      <c r="X959" s="40">
        <f t="shared" si="202"/>
        <v>9.9805224431575967E-2</v>
      </c>
      <c r="Y959" s="18">
        <f t="shared" si="203"/>
        <v>213</v>
      </c>
      <c r="Z959" s="18">
        <f t="shared" si="204"/>
        <v>180</v>
      </c>
      <c r="AA959" s="18">
        <f t="shared" si="205"/>
        <v>162</v>
      </c>
    </row>
    <row r="960" spans="1:27" x14ac:dyDescent="0.25">
      <c r="A960" s="18" t="str">
        <f t="shared" si="193"/>
        <v>Ray McDermott</v>
      </c>
      <c r="B960" s="18">
        <f t="shared" si="194"/>
        <v>4</v>
      </c>
      <c r="C960" s="18" t="str">
        <f t="shared" si="195"/>
        <v>2023Ray McDermott4</v>
      </c>
      <c r="D960" s="12">
        <v>2023</v>
      </c>
      <c r="E960" t="s">
        <v>413</v>
      </c>
      <c r="F960">
        <v>311100</v>
      </c>
      <c r="G960" t="s">
        <v>301</v>
      </c>
      <c r="H960" s="15">
        <v>3</v>
      </c>
      <c r="I960" s="15">
        <v>3</v>
      </c>
      <c r="J960" t="s">
        <v>9</v>
      </c>
      <c r="K960" t="s">
        <v>3</v>
      </c>
      <c r="L960" s="6">
        <v>125</v>
      </c>
      <c r="M960" s="6">
        <v>197</v>
      </c>
      <c r="N960" s="6">
        <v>885</v>
      </c>
      <c r="O960" s="1">
        <v>44815.067999999999</v>
      </c>
      <c r="P960" s="1">
        <v>37852.5</v>
      </c>
      <c r="Q960" s="1">
        <v>4361.3999999999896</v>
      </c>
      <c r="R960" s="38">
        <f t="shared" si="196"/>
        <v>358.52054399999997</v>
      </c>
      <c r="S960" s="39">
        <f t="shared" si="197"/>
        <v>1.5760000000000001</v>
      </c>
      <c r="T960" s="39">
        <f t="shared" si="198"/>
        <v>4.4923857868020303</v>
      </c>
      <c r="U960" s="38">
        <f t="shared" si="199"/>
        <v>6962.5679999999993</v>
      </c>
      <c r="V960" s="40">
        <f t="shared" si="200"/>
        <v>0.15536220987101926</v>
      </c>
      <c r="W960" s="38">
        <f t="shared" si="201"/>
        <v>2601.1680000000097</v>
      </c>
      <c r="X960" s="40">
        <f t="shared" si="202"/>
        <v>5.8042263820731223E-2</v>
      </c>
      <c r="Y960" s="18">
        <f t="shared" si="203"/>
        <v>254</v>
      </c>
      <c r="Z960" s="18">
        <f t="shared" si="204"/>
        <v>243</v>
      </c>
      <c r="AA960" s="18">
        <f t="shared" si="205"/>
        <v>309</v>
      </c>
    </row>
    <row r="961" spans="1:27" x14ac:dyDescent="0.25">
      <c r="A961" s="18" t="str">
        <f t="shared" si="193"/>
        <v>Ray McDermott</v>
      </c>
      <c r="B961" s="18">
        <f t="shared" si="194"/>
        <v>5</v>
      </c>
      <c r="C961" s="18" t="str">
        <f t="shared" si="195"/>
        <v>2023Ray McDermott5</v>
      </c>
      <c r="D961" s="12">
        <v>2023</v>
      </c>
      <c r="E961" t="s">
        <v>413</v>
      </c>
      <c r="F961">
        <v>791348</v>
      </c>
      <c r="G961" t="s">
        <v>220</v>
      </c>
      <c r="H961" s="15">
        <v>3</v>
      </c>
      <c r="I961" s="15">
        <v>3</v>
      </c>
      <c r="J961" t="s">
        <v>9</v>
      </c>
      <c r="K961" t="s">
        <v>3</v>
      </c>
      <c r="L961" s="6">
        <v>63</v>
      </c>
      <c r="M961" s="6">
        <v>207</v>
      </c>
      <c r="N961" s="6">
        <v>820</v>
      </c>
      <c r="O961" s="1">
        <v>33896.016000000003</v>
      </c>
      <c r="P961" s="1">
        <v>27556.75</v>
      </c>
      <c r="Q961" s="1">
        <v>2323.8000000000002</v>
      </c>
      <c r="R961" s="38">
        <f t="shared" si="196"/>
        <v>538.03200000000004</v>
      </c>
      <c r="S961" s="39">
        <f t="shared" si="197"/>
        <v>3.2857142857142856</v>
      </c>
      <c r="T961" s="39">
        <f t="shared" si="198"/>
        <v>3.9613526570048307</v>
      </c>
      <c r="U961" s="38">
        <f t="shared" si="199"/>
        <v>6339.2660000000033</v>
      </c>
      <c r="V961" s="40">
        <f t="shared" si="200"/>
        <v>0.1870209761524777</v>
      </c>
      <c r="W961" s="38">
        <f t="shared" si="201"/>
        <v>4015.4660000000031</v>
      </c>
      <c r="X961" s="40">
        <f t="shared" si="202"/>
        <v>0.1184642466536481</v>
      </c>
      <c r="Y961" s="18">
        <f t="shared" si="203"/>
        <v>310</v>
      </c>
      <c r="Z961" s="18">
        <f t="shared" si="204"/>
        <v>264</v>
      </c>
      <c r="AA961" s="18">
        <f t="shared" si="205"/>
        <v>213</v>
      </c>
    </row>
    <row r="962" spans="1:27" x14ac:dyDescent="0.25">
      <c r="A962" s="18" t="str">
        <f t="shared" si="193"/>
        <v>Ray McDermott</v>
      </c>
      <c r="B962" s="18">
        <f t="shared" si="194"/>
        <v>6</v>
      </c>
      <c r="C962" s="18" t="str">
        <f t="shared" si="195"/>
        <v>2023Ray McDermott6</v>
      </c>
      <c r="D962" s="12">
        <v>2023</v>
      </c>
      <c r="E962" t="s">
        <v>413</v>
      </c>
      <c r="F962">
        <v>263517</v>
      </c>
      <c r="G962" t="s">
        <v>24</v>
      </c>
      <c r="H962" s="15">
        <v>3</v>
      </c>
      <c r="I962" s="15">
        <v>1</v>
      </c>
      <c r="J962" t="s">
        <v>2</v>
      </c>
      <c r="K962" t="s">
        <v>3</v>
      </c>
      <c r="L962" s="6">
        <v>34</v>
      </c>
      <c r="M962" s="6">
        <v>98</v>
      </c>
      <c r="N962" s="6">
        <v>382</v>
      </c>
      <c r="O962" s="1">
        <v>20727.599999999999</v>
      </c>
      <c r="P962" s="1">
        <v>17273</v>
      </c>
      <c r="Q962" s="1">
        <v>1238.4000000000001</v>
      </c>
      <c r="R962" s="38">
        <f t="shared" si="196"/>
        <v>609.63529411764705</v>
      </c>
      <c r="S962" s="39">
        <f t="shared" si="197"/>
        <v>2.8823529411764706</v>
      </c>
      <c r="T962" s="39">
        <f t="shared" si="198"/>
        <v>3.8979591836734695</v>
      </c>
      <c r="U962" s="38">
        <f t="shared" si="199"/>
        <v>3454.5999999999985</v>
      </c>
      <c r="V962" s="40">
        <f t="shared" si="200"/>
        <v>0.1666666666666666</v>
      </c>
      <c r="W962" s="38">
        <f t="shared" si="201"/>
        <v>2216.1999999999985</v>
      </c>
      <c r="X962" s="40">
        <f t="shared" si="202"/>
        <v>0.10692024161022012</v>
      </c>
      <c r="Y962" s="18">
        <f t="shared" si="203"/>
        <v>386</v>
      </c>
      <c r="Z962" s="18">
        <f t="shared" si="204"/>
        <v>395</v>
      </c>
      <c r="AA962" s="18">
        <f t="shared" si="205"/>
        <v>336</v>
      </c>
    </row>
    <row r="963" spans="1:27" x14ac:dyDescent="0.25">
      <c r="A963" s="18" t="str">
        <f t="shared" ref="A963:A1001" si="206">E963</f>
        <v>Ray McDermott</v>
      </c>
      <c r="B963" s="18">
        <f t="shared" ref="B963:B1001" si="207">IF(A962&lt;&gt;A963,1,B962+1)</f>
        <v>7</v>
      </c>
      <c r="C963" s="18" t="str">
        <f t="shared" ref="C963:C1001" si="208">D963&amp;A963&amp;B963</f>
        <v>2023Ray McDermott7</v>
      </c>
      <c r="D963" s="12">
        <v>2023</v>
      </c>
      <c r="E963" t="s">
        <v>413</v>
      </c>
      <c r="F963">
        <v>557371</v>
      </c>
      <c r="G963" t="s">
        <v>359</v>
      </c>
      <c r="H963" s="15">
        <v>3</v>
      </c>
      <c r="I963" s="15">
        <v>3</v>
      </c>
      <c r="J963" t="s">
        <v>9</v>
      </c>
      <c r="K963" t="s">
        <v>3</v>
      </c>
      <c r="L963" s="6">
        <v>30</v>
      </c>
      <c r="M963" s="6">
        <v>71</v>
      </c>
      <c r="N963" s="6">
        <v>340</v>
      </c>
      <c r="O963" s="1">
        <v>15920.7</v>
      </c>
      <c r="P963" s="1">
        <v>13267.25</v>
      </c>
      <c r="Q963" s="1">
        <v>1075.2</v>
      </c>
      <c r="R963" s="38">
        <f t="shared" si="196"/>
        <v>530.69000000000005</v>
      </c>
      <c r="S963" s="39">
        <f t="shared" si="197"/>
        <v>2.3666666666666667</v>
      </c>
      <c r="T963" s="39">
        <f t="shared" si="198"/>
        <v>4.788732394366197</v>
      </c>
      <c r="U963" s="38">
        <f t="shared" si="199"/>
        <v>2653.4500000000007</v>
      </c>
      <c r="V963" s="40">
        <f t="shared" si="200"/>
        <v>0.16666666666666671</v>
      </c>
      <c r="W963" s="38">
        <f t="shared" si="201"/>
        <v>1578.2500000000007</v>
      </c>
      <c r="X963" s="40">
        <f t="shared" si="202"/>
        <v>9.9131947715866808E-2</v>
      </c>
      <c r="Y963" s="18">
        <f t="shared" si="203"/>
        <v>422</v>
      </c>
      <c r="Z963" s="18">
        <f t="shared" si="204"/>
        <v>475</v>
      </c>
      <c r="AA963" s="18">
        <f t="shared" si="205"/>
        <v>391</v>
      </c>
    </row>
    <row r="964" spans="1:27" x14ac:dyDescent="0.25">
      <c r="A964" s="18" t="str">
        <f t="shared" si="206"/>
        <v>Ray McDermott</v>
      </c>
      <c r="B964" s="18">
        <f t="shared" si="207"/>
        <v>8</v>
      </c>
      <c r="C964" s="18" t="str">
        <f t="shared" si="208"/>
        <v>2023Ray McDermott8</v>
      </c>
      <c r="D964" s="12">
        <v>2023</v>
      </c>
      <c r="E964" t="s">
        <v>413</v>
      </c>
      <c r="F964">
        <v>335207</v>
      </c>
      <c r="G964" t="s">
        <v>25</v>
      </c>
      <c r="H964" s="15">
        <v>3</v>
      </c>
      <c r="I964" s="15">
        <v>5</v>
      </c>
      <c r="J964" t="s">
        <v>2</v>
      </c>
      <c r="K964" t="s">
        <v>10</v>
      </c>
      <c r="L964" s="6">
        <v>23</v>
      </c>
      <c r="M964" s="6">
        <v>60</v>
      </c>
      <c r="N964" s="6">
        <v>197</v>
      </c>
      <c r="O964" s="1">
        <v>11473.8</v>
      </c>
      <c r="P964" s="1">
        <v>9561.5</v>
      </c>
      <c r="Q964" s="1">
        <v>830.4</v>
      </c>
      <c r="R964" s="38">
        <f t="shared" si="196"/>
        <v>498.86086956521734</v>
      </c>
      <c r="S964" s="39">
        <f t="shared" si="197"/>
        <v>2.6086956521739131</v>
      </c>
      <c r="T964" s="39">
        <f t="shared" si="198"/>
        <v>3.2833333333333332</v>
      </c>
      <c r="U964" s="38">
        <f t="shared" si="199"/>
        <v>1912.2999999999993</v>
      </c>
      <c r="V964" s="40">
        <f t="shared" si="200"/>
        <v>0.1666666666666666</v>
      </c>
      <c r="W964" s="38">
        <f t="shared" si="201"/>
        <v>1081.8999999999992</v>
      </c>
      <c r="X964" s="40">
        <f t="shared" si="202"/>
        <v>9.4293085115654734E-2</v>
      </c>
      <c r="Y964" s="18">
        <f t="shared" si="203"/>
        <v>494</v>
      </c>
      <c r="Z964" s="18">
        <f t="shared" si="204"/>
        <v>562</v>
      </c>
      <c r="AA964" s="18">
        <f t="shared" si="205"/>
        <v>479</v>
      </c>
    </row>
    <row r="965" spans="1:27" x14ac:dyDescent="0.25">
      <c r="A965" s="18" t="str">
        <f t="shared" si="206"/>
        <v>Ray McDermott</v>
      </c>
      <c r="B965" s="18">
        <f t="shared" si="207"/>
        <v>9</v>
      </c>
      <c r="C965" s="18" t="str">
        <f t="shared" si="208"/>
        <v>2023Ray McDermott9</v>
      </c>
      <c r="D965" s="12">
        <v>2023</v>
      </c>
      <c r="E965" t="s">
        <v>413</v>
      </c>
      <c r="F965">
        <v>688564</v>
      </c>
      <c r="G965" t="s">
        <v>176</v>
      </c>
      <c r="H965" s="15">
        <v>3</v>
      </c>
      <c r="I965" s="15">
        <v>4</v>
      </c>
      <c r="J965" t="s">
        <v>2</v>
      </c>
      <c r="K965" t="s">
        <v>10</v>
      </c>
      <c r="L965" s="6">
        <v>62</v>
      </c>
      <c r="M965" s="6">
        <v>71</v>
      </c>
      <c r="N965" s="6">
        <v>209</v>
      </c>
      <c r="O965" s="1">
        <v>9017.9699999999903</v>
      </c>
      <c r="P965" s="1">
        <v>7910.5</v>
      </c>
      <c r="Q965" s="1">
        <v>2131.1999999999998</v>
      </c>
      <c r="R965" s="38">
        <f t="shared" si="196"/>
        <v>145.45112903225791</v>
      </c>
      <c r="S965" s="39">
        <f t="shared" si="197"/>
        <v>1.1451612903225807</v>
      </c>
      <c r="T965" s="39">
        <f t="shared" si="198"/>
        <v>2.943661971830986</v>
      </c>
      <c r="U965" s="38">
        <f t="shared" si="199"/>
        <v>1107.4699999999903</v>
      </c>
      <c r="V965" s="40">
        <f t="shared" si="200"/>
        <v>0.1228070175438587</v>
      </c>
      <c r="W965" s="38">
        <f t="shared" si="201"/>
        <v>-1023.7300000000096</v>
      </c>
      <c r="X965" s="40">
        <f t="shared" si="202"/>
        <v>-0.11352111395358497</v>
      </c>
      <c r="Y965" s="18">
        <f t="shared" si="203"/>
        <v>570</v>
      </c>
      <c r="Z965" s="18">
        <f t="shared" si="204"/>
        <v>684</v>
      </c>
      <c r="AA965" s="18">
        <f t="shared" si="205"/>
        <v>960</v>
      </c>
    </row>
    <row r="966" spans="1:27" x14ac:dyDescent="0.25">
      <c r="A966" s="18" t="str">
        <f t="shared" si="206"/>
        <v>Ray McDermott</v>
      </c>
      <c r="B966" s="18">
        <f t="shared" si="207"/>
        <v>10</v>
      </c>
      <c r="C966" s="18" t="str">
        <f t="shared" si="208"/>
        <v>2023Ray McDermott10</v>
      </c>
      <c r="D966" s="12">
        <v>2023</v>
      </c>
      <c r="E966" t="s">
        <v>413</v>
      </c>
      <c r="F966">
        <v>781121</v>
      </c>
      <c r="G966" t="s">
        <v>496</v>
      </c>
      <c r="H966" s="15">
        <v>3</v>
      </c>
      <c r="I966" s="15">
        <v>5</v>
      </c>
      <c r="J966" t="s">
        <v>2</v>
      </c>
      <c r="K966" t="s">
        <v>10</v>
      </c>
      <c r="L966" s="6">
        <v>17</v>
      </c>
      <c r="M966" s="6">
        <v>37</v>
      </c>
      <c r="N966" s="6">
        <v>175</v>
      </c>
      <c r="O966" s="1">
        <v>7229.31</v>
      </c>
      <c r="P966" s="1">
        <v>6341.5</v>
      </c>
      <c r="Q966" s="1">
        <v>605.4</v>
      </c>
      <c r="R966" s="38">
        <f t="shared" si="196"/>
        <v>425.2535294117647</v>
      </c>
      <c r="S966" s="39">
        <f t="shared" si="197"/>
        <v>2.1764705882352939</v>
      </c>
      <c r="T966" s="39">
        <f t="shared" si="198"/>
        <v>4.7297297297297298</v>
      </c>
      <c r="U966" s="38">
        <f t="shared" si="199"/>
        <v>887.8100000000004</v>
      </c>
      <c r="V966" s="40">
        <f t="shared" si="200"/>
        <v>0.1228070175438597</v>
      </c>
      <c r="W966" s="38">
        <f t="shared" si="201"/>
        <v>282.41000000000042</v>
      </c>
      <c r="X966" s="40">
        <f t="shared" si="202"/>
        <v>3.9064585693517138E-2</v>
      </c>
      <c r="Y966" s="18">
        <f t="shared" si="203"/>
        <v>641</v>
      </c>
      <c r="Z966" s="18">
        <f t="shared" si="204"/>
        <v>748</v>
      </c>
      <c r="AA966" s="18">
        <f t="shared" si="205"/>
        <v>693</v>
      </c>
    </row>
    <row r="967" spans="1:27" x14ac:dyDescent="0.25">
      <c r="A967" s="18" t="str">
        <f t="shared" si="206"/>
        <v>Ray McDermott</v>
      </c>
      <c r="B967" s="18">
        <f t="shared" si="207"/>
        <v>11</v>
      </c>
      <c r="C967" s="18" t="str">
        <f t="shared" si="208"/>
        <v>2023Ray McDermott11</v>
      </c>
      <c r="D967" s="12">
        <v>2023</v>
      </c>
      <c r="E967" t="s">
        <v>413</v>
      </c>
      <c r="F967">
        <v>329101</v>
      </c>
      <c r="G967" t="s">
        <v>82</v>
      </c>
      <c r="H967" s="15">
        <v>3</v>
      </c>
      <c r="I967" s="15">
        <v>3</v>
      </c>
      <c r="J967" t="s">
        <v>2</v>
      </c>
      <c r="K967" t="s">
        <v>10</v>
      </c>
      <c r="L967" s="6">
        <v>21</v>
      </c>
      <c r="M967" s="6">
        <v>30</v>
      </c>
      <c r="N967" s="6">
        <v>89</v>
      </c>
      <c r="O967" s="1">
        <v>5329.6880000000001</v>
      </c>
      <c r="P967" s="1">
        <v>4096</v>
      </c>
      <c r="Q967" s="1">
        <v>729</v>
      </c>
      <c r="R967" s="38">
        <f t="shared" si="196"/>
        <v>253.79466666666667</v>
      </c>
      <c r="S967" s="39">
        <f t="shared" si="197"/>
        <v>1.4285714285714286</v>
      </c>
      <c r="T967" s="39">
        <f t="shared" si="198"/>
        <v>2.9666666666666668</v>
      </c>
      <c r="U967" s="38">
        <f t="shared" si="199"/>
        <v>1233.6880000000001</v>
      </c>
      <c r="V967" s="40">
        <f t="shared" si="200"/>
        <v>0.2314747129663125</v>
      </c>
      <c r="W967" s="38">
        <f t="shared" si="201"/>
        <v>504.6880000000001</v>
      </c>
      <c r="X967" s="40">
        <f t="shared" si="202"/>
        <v>9.4693723159779725E-2</v>
      </c>
      <c r="Y967" s="18">
        <f t="shared" si="203"/>
        <v>714</v>
      </c>
      <c r="Z967" s="18">
        <f t="shared" si="204"/>
        <v>663</v>
      </c>
      <c r="AA967" s="18">
        <f t="shared" si="205"/>
        <v>612</v>
      </c>
    </row>
    <row r="968" spans="1:27" x14ac:dyDescent="0.25">
      <c r="A968" s="18" t="str">
        <f t="shared" si="206"/>
        <v>Rebecca Jimenez</v>
      </c>
      <c r="B968" s="18">
        <f t="shared" si="207"/>
        <v>1</v>
      </c>
      <c r="C968" s="18" t="str">
        <f t="shared" si="208"/>
        <v>2023Rebecca Jimenez1</v>
      </c>
      <c r="D968" s="12">
        <v>2023</v>
      </c>
      <c r="E968" t="s">
        <v>401</v>
      </c>
      <c r="F968">
        <v>116138</v>
      </c>
      <c r="G968" t="s">
        <v>39</v>
      </c>
      <c r="H968" s="15">
        <v>3</v>
      </c>
      <c r="I968" s="15">
        <v>5</v>
      </c>
      <c r="J968" t="s">
        <v>2</v>
      </c>
      <c r="K968" t="s">
        <v>6</v>
      </c>
      <c r="L968" s="6">
        <v>248</v>
      </c>
      <c r="M968" s="6">
        <v>841</v>
      </c>
      <c r="N968" s="6">
        <v>4276</v>
      </c>
      <c r="O968" s="1">
        <v>187880.83499999999</v>
      </c>
      <c r="P968" s="1">
        <v>164807.75</v>
      </c>
      <c r="Q968" s="1">
        <v>9171.6</v>
      </c>
      <c r="R968" s="38">
        <f t="shared" si="196"/>
        <v>757.58401209677413</v>
      </c>
      <c r="S968" s="39">
        <f t="shared" si="197"/>
        <v>3.3911290322580645</v>
      </c>
      <c r="T968" s="39">
        <f t="shared" si="198"/>
        <v>5.0844233055885848</v>
      </c>
      <c r="U968" s="38">
        <f t="shared" si="199"/>
        <v>23073.084999999992</v>
      </c>
      <c r="V968" s="40">
        <f t="shared" si="200"/>
        <v>0.12280701754385961</v>
      </c>
      <c r="W968" s="38">
        <f t="shared" si="201"/>
        <v>13901.484999999991</v>
      </c>
      <c r="X968" s="40">
        <f t="shared" si="202"/>
        <v>7.3990968796790749E-2</v>
      </c>
      <c r="Y968" s="18">
        <f t="shared" si="203"/>
        <v>28</v>
      </c>
      <c r="Z968" s="18">
        <f t="shared" si="204"/>
        <v>35</v>
      </c>
      <c r="AA968" s="18">
        <f t="shared" si="205"/>
        <v>51</v>
      </c>
    </row>
    <row r="969" spans="1:27" x14ac:dyDescent="0.25">
      <c r="A969" s="18" t="str">
        <f t="shared" si="206"/>
        <v>Rebecca Jimenez</v>
      </c>
      <c r="B969" s="18">
        <f t="shared" si="207"/>
        <v>2</v>
      </c>
      <c r="C969" s="18" t="str">
        <f t="shared" si="208"/>
        <v>2023Rebecca Jimenez2</v>
      </c>
      <c r="D969" s="12">
        <v>2023</v>
      </c>
      <c r="E969" t="s">
        <v>401</v>
      </c>
      <c r="F969">
        <v>206200</v>
      </c>
      <c r="G969" t="s">
        <v>346</v>
      </c>
      <c r="H969" s="15">
        <v>3</v>
      </c>
      <c r="I969" s="15">
        <v>3</v>
      </c>
      <c r="J969" t="s">
        <v>9</v>
      </c>
      <c r="K969" t="s">
        <v>6</v>
      </c>
      <c r="L969" s="6">
        <v>144</v>
      </c>
      <c r="M969" s="6">
        <v>1009</v>
      </c>
      <c r="N969" s="6">
        <v>4785</v>
      </c>
      <c r="O969" s="1">
        <v>162393.69</v>
      </c>
      <c r="P969" s="1">
        <v>168856.25</v>
      </c>
      <c r="Q969" s="1">
        <v>5912.4</v>
      </c>
      <c r="R969" s="38">
        <f t="shared" si="196"/>
        <v>1127.7339583333332</v>
      </c>
      <c r="S969" s="39">
        <f t="shared" si="197"/>
        <v>7.0069444444444446</v>
      </c>
      <c r="T969" s="39">
        <f t="shared" si="198"/>
        <v>4.7423191278493562</v>
      </c>
      <c r="U969" s="38">
        <f t="shared" si="199"/>
        <v>-6462.5599999999977</v>
      </c>
      <c r="V969" s="40">
        <f t="shared" si="200"/>
        <v>-3.9795634916602964E-2</v>
      </c>
      <c r="W969" s="38">
        <f t="shared" si="201"/>
        <v>-12374.959999999997</v>
      </c>
      <c r="X969" s="40">
        <f t="shared" si="202"/>
        <v>-7.620345347162194E-2</v>
      </c>
      <c r="Y969" s="18">
        <f t="shared" si="203"/>
        <v>46</v>
      </c>
      <c r="Z969" s="18">
        <f t="shared" si="204"/>
        <v>998</v>
      </c>
      <c r="AA969" s="18">
        <f t="shared" si="205"/>
        <v>998</v>
      </c>
    </row>
    <row r="970" spans="1:27" x14ac:dyDescent="0.25">
      <c r="A970" s="18" t="str">
        <f t="shared" si="206"/>
        <v>Rebecca Jimenez</v>
      </c>
      <c r="B970" s="18">
        <f t="shared" si="207"/>
        <v>3</v>
      </c>
      <c r="C970" s="18" t="str">
        <f t="shared" si="208"/>
        <v>2023Rebecca Jimenez3</v>
      </c>
      <c r="D970" s="12">
        <v>2023</v>
      </c>
      <c r="E970" t="s">
        <v>401</v>
      </c>
      <c r="F970">
        <v>123654</v>
      </c>
      <c r="G970" t="s">
        <v>282</v>
      </c>
      <c r="H970" s="15">
        <v>3</v>
      </c>
      <c r="I970" s="15">
        <v>3</v>
      </c>
      <c r="J970" t="s">
        <v>9</v>
      </c>
      <c r="K970" t="s">
        <v>4</v>
      </c>
      <c r="L970" s="6">
        <v>211</v>
      </c>
      <c r="M970" s="6">
        <v>711</v>
      </c>
      <c r="N970" s="6">
        <v>3689</v>
      </c>
      <c r="O970" s="1">
        <v>147821.12150000001</v>
      </c>
      <c r="P970" s="1">
        <v>141118.25</v>
      </c>
      <c r="Q970" s="1">
        <v>7804.2</v>
      </c>
      <c r="R970" s="38">
        <f t="shared" si="196"/>
        <v>700.57403554502378</v>
      </c>
      <c r="S970" s="39">
        <f t="shared" si="197"/>
        <v>3.3696682464454977</v>
      </c>
      <c r="T970" s="39">
        <f t="shared" si="198"/>
        <v>5.1884669479606185</v>
      </c>
      <c r="U970" s="38">
        <f t="shared" si="199"/>
        <v>6702.8715000000084</v>
      </c>
      <c r="V970" s="40">
        <f t="shared" si="200"/>
        <v>4.5344477379032792E-2</v>
      </c>
      <c r="W970" s="38">
        <f t="shared" si="201"/>
        <v>-1101.3284999999914</v>
      </c>
      <c r="X970" s="40">
        <f t="shared" si="202"/>
        <v>-7.4504136406514229E-3</v>
      </c>
      <c r="Y970" s="18">
        <f t="shared" si="203"/>
        <v>56</v>
      </c>
      <c r="Z970" s="18">
        <f t="shared" si="204"/>
        <v>252</v>
      </c>
      <c r="AA970" s="18">
        <f t="shared" si="205"/>
        <v>962</v>
      </c>
    </row>
    <row r="971" spans="1:27" x14ac:dyDescent="0.25">
      <c r="A971" s="18" t="str">
        <f t="shared" si="206"/>
        <v>Rebecca Jimenez</v>
      </c>
      <c r="B971" s="18">
        <f t="shared" si="207"/>
        <v>4</v>
      </c>
      <c r="C971" s="18" t="str">
        <f t="shared" si="208"/>
        <v>2023Rebecca Jimenez4</v>
      </c>
      <c r="D971" s="12">
        <v>2023</v>
      </c>
      <c r="E971" t="s">
        <v>401</v>
      </c>
      <c r="F971">
        <v>676623</v>
      </c>
      <c r="G971" t="s">
        <v>274</v>
      </c>
      <c r="H971" s="15">
        <v>3</v>
      </c>
      <c r="I971" s="15">
        <v>3</v>
      </c>
      <c r="J971" t="s">
        <v>2</v>
      </c>
      <c r="K971" t="s">
        <v>4</v>
      </c>
      <c r="L971" s="6">
        <v>231</v>
      </c>
      <c r="M971" s="6">
        <v>410</v>
      </c>
      <c r="N971" s="6">
        <v>2552</v>
      </c>
      <c r="O971" s="1">
        <v>109882.605</v>
      </c>
      <c r="P971" s="1">
        <v>96388.25</v>
      </c>
      <c r="Q971" s="1">
        <v>8113.7999999999702</v>
      </c>
      <c r="R971" s="38">
        <f t="shared" si="196"/>
        <v>475.68227272727273</v>
      </c>
      <c r="S971" s="39">
        <f t="shared" si="197"/>
        <v>1.774891774891775</v>
      </c>
      <c r="T971" s="39">
        <f t="shared" si="198"/>
        <v>6.2243902439024392</v>
      </c>
      <c r="U971" s="38">
        <f t="shared" si="199"/>
        <v>13494.354999999996</v>
      </c>
      <c r="V971" s="40">
        <f t="shared" si="200"/>
        <v>0.12280701754385961</v>
      </c>
      <c r="W971" s="38">
        <f t="shared" si="201"/>
        <v>5380.5550000000258</v>
      </c>
      <c r="X971" s="40">
        <f t="shared" si="202"/>
        <v>4.8966394635438663E-2</v>
      </c>
      <c r="Y971" s="18">
        <f t="shared" si="203"/>
        <v>87</v>
      </c>
      <c r="Z971" s="18">
        <f t="shared" si="204"/>
        <v>93</v>
      </c>
      <c r="AA971" s="18">
        <f t="shared" si="205"/>
        <v>174</v>
      </c>
    </row>
    <row r="972" spans="1:27" x14ac:dyDescent="0.25">
      <c r="A972" s="18" t="str">
        <f t="shared" si="206"/>
        <v>Rebecca Jimenez</v>
      </c>
      <c r="B972" s="18">
        <f t="shared" si="207"/>
        <v>5</v>
      </c>
      <c r="C972" s="18" t="str">
        <f t="shared" si="208"/>
        <v>2023Rebecca Jimenez5</v>
      </c>
      <c r="D972" s="12">
        <v>2023</v>
      </c>
      <c r="E972" t="s">
        <v>401</v>
      </c>
      <c r="F972">
        <v>316008</v>
      </c>
      <c r="G972" t="s">
        <v>104</v>
      </c>
      <c r="H972" s="15">
        <v>3</v>
      </c>
      <c r="I972" s="15">
        <v>1</v>
      </c>
      <c r="J972" t="s">
        <v>2</v>
      </c>
      <c r="K972" t="s">
        <v>3</v>
      </c>
      <c r="L972" s="6">
        <v>59</v>
      </c>
      <c r="M972" s="6">
        <v>268</v>
      </c>
      <c r="N972" s="6">
        <v>1326</v>
      </c>
      <c r="O972" s="1">
        <v>57939.074999999997</v>
      </c>
      <c r="P972" s="1">
        <v>50823.75</v>
      </c>
      <c r="Q972" s="1">
        <v>2264.4</v>
      </c>
      <c r="R972" s="38">
        <f t="shared" si="196"/>
        <v>982.01822033898304</v>
      </c>
      <c r="S972" s="39">
        <f t="shared" si="197"/>
        <v>4.5423728813559325</v>
      </c>
      <c r="T972" s="39">
        <f t="shared" si="198"/>
        <v>4.9477611940298507</v>
      </c>
      <c r="U972" s="38">
        <f t="shared" si="199"/>
        <v>7115.3249999999971</v>
      </c>
      <c r="V972" s="40">
        <f t="shared" si="200"/>
        <v>0.1228070175438596</v>
      </c>
      <c r="W972" s="38">
        <f t="shared" si="201"/>
        <v>4850.9249999999975</v>
      </c>
      <c r="X972" s="40">
        <f t="shared" si="202"/>
        <v>8.3724584833292523E-2</v>
      </c>
      <c r="Y972" s="18">
        <f t="shared" si="203"/>
        <v>202</v>
      </c>
      <c r="Z972" s="18">
        <f t="shared" si="204"/>
        <v>233</v>
      </c>
      <c r="AA972" s="18">
        <f t="shared" si="205"/>
        <v>189</v>
      </c>
    </row>
    <row r="973" spans="1:27" x14ac:dyDescent="0.25">
      <c r="A973" s="18" t="str">
        <f t="shared" si="206"/>
        <v>Ronnie Estrada</v>
      </c>
      <c r="B973" s="18">
        <f t="shared" si="207"/>
        <v>1</v>
      </c>
      <c r="C973" s="18" t="str">
        <f t="shared" si="208"/>
        <v>2023Ronnie Estrada1</v>
      </c>
      <c r="D973" s="12">
        <v>2023</v>
      </c>
      <c r="E973" t="s">
        <v>397</v>
      </c>
      <c r="F973">
        <v>145944</v>
      </c>
      <c r="G973" t="s">
        <v>482</v>
      </c>
      <c r="H973" s="15">
        <v>6</v>
      </c>
      <c r="I973" s="15">
        <v>6</v>
      </c>
      <c r="J973" t="s">
        <v>9</v>
      </c>
      <c r="K973" t="s">
        <v>4</v>
      </c>
      <c r="L973" s="6">
        <v>166</v>
      </c>
      <c r="M973" s="6">
        <v>621</v>
      </c>
      <c r="N973" s="6">
        <v>2357</v>
      </c>
      <c r="O973" s="1">
        <v>120857.42</v>
      </c>
      <c r="P973" s="1">
        <v>88865.75</v>
      </c>
      <c r="Q973" s="1">
        <v>6573.85</v>
      </c>
      <c r="R973" s="38">
        <f t="shared" si="196"/>
        <v>728.05674698795178</v>
      </c>
      <c r="S973" s="39">
        <f t="shared" si="197"/>
        <v>3.7409638554216866</v>
      </c>
      <c r="T973" s="39">
        <f t="shared" si="198"/>
        <v>3.7954911433172303</v>
      </c>
      <c r="U973" s="38">
        <f t="shared" si="199"/>
        <v>31991.67</v>
      </c>
      <c r="V973" s="40">
        <f t="shared" si="200"/>
        <v>0.26470588235294118</v>
      </c>
      <c r="W973" s="38">
        <f t="shared" si="201"/>
        <v>25417.82</v>
      </c>
      <c r="X973" s="40">
        <f t="shared" si="202"/>
        <v>0.2103124491653057</v>
      </c>
      <c r="Y973" s="18">
        <f t="shared" si="203"/>
        <v>76</v>
      </c>
      <c r="Z973" s="18">
        <f t="shared" si="204"/>
        <v>19</v>
      </c>
      <c r="AA973" s="18">
        <f t="shared" si="205"/>
        <v>21</v>
      </c>
    </row>
    <row r="974" spans="1:27" x14ac:dyDescent="0.25">
      <c r="A974" s="18" t="str">
        <f t="shared" si="206"/>
        <v>Ronnie Estrada</v>
      </c>
      <c r="B974" s="18">
        <f t="shared" si="207"/>
        <v>2</v>
      </c>
      <c r="C974" s="18" t="str">
        <f t="shared" si="208"/>
        <v>2023Ronnie Estrada2</v>
      </c>
      <c r="D974" s="12">
        <v>2023</v>
      </c>
      <c r="E974" t="s">
        <v>397</v>
      </c>
      <c r="F974">
        <v>576838</v>
      </c>
      <c r="G974" t="s">
        <v>149</v>
      </c>
      <c r="H974" s="15">
        <v>6</v>
      </c>
      <c r="I974" s="15">
        <v>6</v>
      </c>
      <c r="J974" t="s">
        <v>9</v>
      </c>
      <c r="K974" t="s">
        <v>4</v>
      </c>
      <c r="L974" s="6">
        <v>90</v>
      </c>
      <c r="M974" s="6">
        <v>356</v>
      </c>
      <c r="N974" s="6">
        <v>1820</v>
      </c>
      <c r="O974" s="1">
        <v>93233.7</v>
      </c>
      <c r="P974" s="1">
        <v>77694.75</v>
      </c>
      <c r="Q974" s="1">
        <v>3588.18</v>
      </c>
      <c r="R974" s="38">
        <f t="shared" si="196"/>
        <v>1035.93</v>
      </c>
      <c r="S974" s="39">
        <f t="shared" si="197"/>
        <v>3.9555555555555557</v>
      </c>
      <c r="T974" s="39">
        <f t="shared" si="198"/>
        <v>5.1123595505617976</v>
      </c>
      <c r="U974" s="38">
        <f t="shared" si="199"/>
        <v>15538.949999999997</v>
      </c>
      <c r="V974" s="40">
        <f t="shared" si="200"/>
        <v>0.16666666666666663</v>
      </c>
      <c r="W974" s="38">
        <f t="shared" si="201"/>
        <v>11950.769999999997</v>
      </c>
      <c r="X974" s="40">
        <f t="shared" si="202"/>
        <v>0.12818079728681794</v>
      </c>
      <c r="Y974" s="18">
        <f t="shared" si="203"/>
        <v>112</v>
      </c>
      <c r="Z974" s="18">
        <f t="shared" si="204"/>
        <v>73</v>
      </c>
      <c r="AA974" s="18">
        <f t="shared" si="205"/>
        <v>60</v>
      </c>
    </row>
    <row r="975" spans="1:27" x14ac:dyDescent="0.25">
      <c r="A975" s="18" t="str">
        <f t="shared" si="206"/>
        <v>Ronnie Estrada</v>
      </c>
      <c r="B975" s="18">
        <f t="shared" si="207"/>
        <v>3</v>
      </c>
      <c r="C975" s="18" t="str">
        <f t="shared" si="208"/>
        <v>2023Ronnie Estrada3</v>
      </c>
      <c r="D975" s="12">
        <v>2023</v>
      </c>
      <c r="E975" t="s">
        <v>397</v>
      </c>
      <c r="F975">
        <v>188132</v>
      </c>
      <c r="G975" t="s">
        <v>48</v>
      </c>
      <c r="H975" s="15">
        <v>6</v>
      </c>
      <c r="I975" s="15">
        <v>1</v>
      </c>
      <c r="J975" t="s">
        <v>2</v>
      </c>
      <c r="K975" t="s">
        <v>3</v>
      </c>
      <c r="L975" s="6">
        <v>129</v>
      </c>
      <c r="M975" s="6">
        <v>277</v>
      </c>
      <c r="N975" s="6">
        <v>1499</v>
      </c>
      <c r="O975" s="1">
        <v>67532.399999999994</v>
      </c>
      <c r="P975" s="1">
        <v>56277</v>
      </c>
      <c r="Q975" s="1">
        <v>4858.7700000000004</v>
      </c>
      <c r="R975" s="38">
        <f t="shared" si="196"/>
        <v>523.50697674418598</v>
      </c>
      <c r="S975" s="39">
        <f t="shared" si="197"/>
        <v>2.1472868217054262</v>
      </c>
      <c r="T975" s="39">
        <f t="shared" si="198"/>
        <v>5.4115523465703967</v>
      </c>
      <c r="U975" s="38">
        <f t="shared" si="199"/>
        <v>11255.399999999994</v>
      </c>
      <c r="V975" s="40">
        <f t="shared" si="200"/>
        <v>0.1666666666666666</v>
      </c>
      <c r="W975" s="38">
        <f t="shared" si="201"/>
        <v>6396.6299999999937</v>
      </c>
      <c r="X975" s="40">
        <f t="shared" si="202"/>
        <v>9.4719423565577332E-2</v>
      </c>
      <c r="Y975" s="18">
        <f t="shared" si="203"/>
        <v>166</v>
      </c>
      <c r="Z975" s="18">
        <f t="shared" si="204"/>
        <v>132</v>
      </c>
      <c r="AA975" s="18">
        <f t="shared" si="205"/>
        <v>137</v>
      </c>
    </row>
    <row r="976" spans="1:27" x14ac:dyDescent="0.25">
      <c r="A976" s="18" t="str">
        <f t="shared" si="206"/>
        <v>Ronnie Estrada</v>
      </c>
      <c r="B976" s="18">
        <f t="shared" si="207"/>
        <v>4</v>
      </c>
      <c r="C976" s="18" t="str">
        <f t="shared" si="208"/>
        <v>2023Ronnie Estrada4</v>
      </c>
      <c r="D976" s="12">
        <v>2023</v>
      </c>
      <c r="E976" t="s">
        <v>397</v>
      </c>
      <c r="F976">
        <v>143836</v>
      </c>
      <c r="G976" t="s">
        <v>87</v>
      </c>
      <c r="H976" s="15">
        <v>6</v>
      </c>
      <c r="I976" s="15">
        <v>2</v>
      </c>
      <c r="J976" t="s">
        <v>2</v>
      </c>
      <c r="K976" t="s">
        <v>3</v>
      </c>
      <c r="L976" s="6">
        <v>121</v>
      </c>
      <c r="M976" s="6">
        <v>370</v>
      </c>
      <c r="N976" s="6">
        <v>1545</v>
      </c>
      <c r="O976" s="1">
        <v>66338.399999999994</v>
      </c>
      <c r="P976" s="1">
        <v>55282</v>
      </c>
      <c r="Q976" s="1">
        <v>4692.54</v>
      </c>
      <c r="R976" s="38">
        <f t="shared" si="196"/>
        <v>548.25123966942147</v>
      </c>
      <c r="S976" s="39">
        <f t="shared" si="197"/>
        <v>3.0578512396694215</v>
      </c>
      <c r="T976" s="39">
        <f t="shared" si="198"/>
        <v>4.1756756756756754</v>
      </c>
      <c r="U976" s="38">
        <f t="shared" si="199"/>
        <v>11056.399999999994</v>
      </c>
      <c r="V976" s="40">
        <f t="shared" si="200"/>
        <v>0.1666666666666666</v>
      </c>
      <c r="W976" s="38">
        <f t="shared" si="201"/>
        <v>6363.8599999999942</v>
      </c>
      <c r="X976" s="40">
        <f t="shared" si="202"/>
        <v>9.5930260603210124E-2</v>
      </c>
      <c r="Y976" s="18">
        <f t="shared" si="203"/>
        <v>169</v>
      </c>
      <c r="Z976" s="18">
        <f t="shared" si="204"/>
        <v>137</v>
      </c>
      <c r="AA976" s="18">
        <f t="shared" si="205"/>
        <v>140</v>
      </c>
    </row>
    <row r="977" spans="1:27" x14ac:dyDescent="0.25">
      <c r="A977" s="18" t="str">
        <f t="shared" si="206"/>
        <v>Ronnie Estrada</v>
      </c>
      <c r="B977" s="18">
        <f t="shared" si="207"/>
        <v>5</v>
      </c>
      <c r="C977" s="18" t="str">
        <f t="shared" si="208"/>
        <v>2023Ronnie Estrada5</v>
      </c>
      <c r="D977" s="12">
        <v>2023</v>
      </c>
      <c r="E977" t="s">
        <v>397</v>
      </c>
      <c r="F977">
        <v>463072</v>
      </c>
      <c r="G977" t="s">
        <v>118</v>
      </c>
      <c r="H977" s="15">
        <v>6</v>
      </c>
      <c r="I977" s="15">
        <v>6</v>
      </c>
      <c r="J977" t="s">
        <v>9</v>
      </c>
      <c r="K977" t="s">
        <v>3</v>
      </c>
      <c r="L977" s="6">
        <v>89</v>
      </c>
      <c r="M977" s="6">
        <v>337</v>
      </c>
      <c r="N977" s="6">
        <v>1196</v>
      </c>
      <c r="O977" s="1">
        <v>59535.388800000001</v>
      </c>
      <c r="P977" s="1">
        <v>51535.25</v>
      </c>
      <c r="Q977" s="1">
        <v>3529.43</v>
      </c>
      <c r="R977" s="38">
        <f t="shared" si="196"/>
        <v>668.93695280898874</v>
      </c>
      <c r="S977" s="39">
        <f t="shared" si="197"/>
        <v>3.7865168539325844</v>
      </c>
      <c r="T977" s="39">
        <f t="shared" si="198"/>
        <v>3.5489614243323442</v>
      </c>
      <c r="U977" s="38">
        <f t="shared" si="199"/>
        <v>8000.1388000000006</v>
      </c>
      <c r="V977" s="40">
        <f t="shared" si="200"/>
        <v>0.13437619139223628</v>
      </c>
      <c r="W977" s="38">
        <f t="shared" si="201"/>
        <v>4470.7088000000003</v>
      </c>
      <c r="X977" s="40">
        <f t="shared" si="202"/>
        <v>7.5093299802217808E-2</v>
      </c>
      <c r="Y977" s="18">
        <f t="shared" si="203"/>
        <v>193</v>
      </c>
      <c r="Z977" s="18">
        <f t="shared" si="204"/>
        <v>200</v>
      </c>
      <c r="AA977" s="18">
        <f t="shared" si="205"/>
        <v>202</v>
      </c>
    </row>
    <row r="978" spans="1:27" x14ac:dyDescent="0.25">
      <c r="A978" s="18" t="str">
        <f t="shared" si="206"/>
        <v>Ronnie Estrada</v>
      </c>
      <c r="B978" s="18">
        <f t="shared" si="207"/>
        <v>6</v>
      </c>
      <c r="C978" s="18" t="str">
        <f t="shared" si="208"/>
        <v>2023Ronnie Estrada6</v>
      </c>
      <c r="D978" s="12">
        <v>2023</v>
      </c>
      <c r="E978" t="s">
        <v>397</v>
      </c>
      <c r="F978">
        <v>913384</v>
      </c>
      <c r="G978" t="s">
        <v>254</v>
      </c>
      <c r="H978" s="15">
        <v>6</v>
      </c>
      <c r="I978" s="15">
        <v>3</v>
      </c>
      <c r="J978" t="s">
        <v>2</v>
      </c>
      <c r="K978" t="s">
        <v>3</v>
      </c>
      <c r="L978" s="6">
        <v>95</v>
      </c>
      <c r="M978" s="6">
        <v>336</v>
      </c>
      <c r="N978" s="6">
        <v>1037</v>
      </c>
      <c r="O978" s="1">
        <v>53454.904000000002</v>
      </c>
      <c r="P978" s="1">
        <v>42052</v>
      </c>
      <c r="Q978" s="1">
        <v>3737.56</v>
      </c>
      <c r="R978" s="38">
        <f t="shared" si="196"/>
        <v>562.68320000000006</v>
      </c>
      <c r="S978" s="39">
        <f t="shared" si="197"/>
        <v>3.5368421052631578</v>
      </c>
      <c r="T978" s="39">
        <f t="shared" si="198"/>
        <v>3.0863095238095237</v>
      </c>
      <c r="U978" s="38">
        <f t="shared" si="199"/>
        <v>11402.904000000002</v>
      </c>
      <c r="V978" s="40">
        <f t="shared" si="200"/>
        <v>0.21331820182485037</v>
      </c>
      <c r="W978" s="38">
        <f t="shared" si="201"/>
        <v>7665.3440000000028</v>
      </c>
      <c r="X978" s="40">
        <f t="shared" si="202"/>
        <v>0.1433983306751426</v>
      </c>
      <c r="Y978" s="18">
        <f t="shared" si="203"/>
        <v>223</v>
      </c>
      <c r="Z978" s="18">
        <f t="shared" si="204"/>
        <v>127</v>
      </c>
      <c r="AA978" s="18">
        <f t="shared" si="205"/>
        <v>106</v>
      </c>
    </row>
    <row r="979" spans="1:27" x14ac:dyDescent="0.25">
      <c r="A979" s="18" t="str">
        <f t="shared" si="206"/>
        <v>Ronnie Estrada</v>
      </c>
      <c r="B979" s="18">
        <f t="shared" si="207"/>
        <v>7</v>
      </c>
      <c r="C979" s="18" t="str">
        <f t="shared" si="208"/>
        <v>2023Ronnie Estrada7</v>
      </c>
      <c r="D979" s="12">
        <v>2023</v>
      </c>
      <c r="E979" t="s">
        <v>397</v>
      </c>
      <c r="F979">
        <v>794144</v>
      </c>
      <c r="G979" t="s">
        <v>222</v>
      </c>
      <c r="H979" s="15">
        <v>6</v>
      </c>
      <c r="I979" s="15">
        <v>6</v>
      </c>
      <c r="J979" t="s">
        <v>9</v>
      </c>
      <c r="K979" t="s">
        <v>3</v>
      </c>
      <c r="L979" s="6">
        <v>90</v>
      </c>
      <c r="M979" s="6">
        <v>293</v>
      </c>
      <c r="N979" s="6">
        <v>1188</v>
      </c>
      <c r="O979" s="1">
        <v>43991.1</v>
      </c>
      <c r="P979" s="1">
        <v>36659.25</v>
      </c>
      <c r="Q979" s="1">
        <v>3516.25</v>
      </c>
      <c r="R979" s="38">
        <f t="shared" si="196"/>
        <v>488.78999999999996</v>
      </c>
      <c r="S979" s="39">
        <f t="shared" si="197"/>
        <v>3.2555555555555555</v>
      </c>
      <c r="T979" s="39">
        <f t="shared" si="198"/>
        <v>4.0546075085324231</v>
      </c>
      <c r="U979" s="38">
        <f t="shared" si="199"/>
        <v>7331.8499999999985</v>
      </c>
      <c r="V979" s="40">
        <f t="shared" si="200"/>
        <v>0.16666666666666663</v>
      </c>
      <c r="W979" s="38">
        <f t="shared" si="201"/>
        <v>3815.5999999999985</v>
      </c>
      <c r="X979" s="40">
        <f t="shared" si="202"/>
        <v>8.6735726090050008E-2</v>
      </c>
      <c r="Y979" s="18">
        <f t="shared" si="203"/>
        <v>258</v>
      </c>
      <c r="Z979" s="18">
        <f t="shared" si="204"/>
        <v>221</v>
      </c>
      <c r="AA979" s="18">
        <f t="shared" si="205"/>
        <v>228</v>
      </c>
    </row>
    <row r="980" spans="1:27" x14ac:dyDescent="0.25">
      <c r="A980" s="18" t="str">
        <f t="shared" si="206"/>
        <v>Ronnie Estrada</v>
      </c>
      <c r="B980" s="18">
        <f t="shared" si="207"/>
        <v>8</v>
      </c>
      <c r="C980" s="18" t="str">
        <f t="shared" si="208"/>
        <v>2023Ronnie Estrada8</v>
      </c>
      <c r="D980" s="12">
        <v>2023</v>
      </c>
      <c r="E980" t="s">
        <v>397</v>
      </c>
      <c r="F980">
        <v>794844</v>
      </c>
      <c r="G980" t="s">
        <v>223</v>
      </c>
      <c r="H980" s="15">
        <v>6</v>
      </c>
      <c r="I980" s="15">
        <v>6</v>
      </c>
      <c r="J980" t="s">
        <v>9</v>
      </c>
      <c r="K980" t="s">
        <v>3</v>
      </c>
      <c r="L980" s="6">
        <v>58</v>
      </c>
      <c r="M980" s="6">
        <v>172</v>
      </c>
      <c r="N980" s="6">
        <v>746</v>
      </c>
      <c r="O980" s="1">
        <v>29921.878000000001</v>
      </c>
      <c r="P980" s="1">
        <v>26915</v>
      </c>
      <c r="Q980" s="1">
        <v>2241.2800000000002</v>
      </c>
      <c r="R980" s="38">
        <f t="shared" si="196"/>
        <v>515.89444827586203</v>
      </c>
      <c r="S980" s="39">
        <f t="shared" si="197"/>
        <v>2.9655172413793105</v>
      </c>
      <c r="T980" s="39">
        <f t="shared" si="198"/>
        <v>4.3372093023255811</v>
      </c>
      <c r="U980" s="38">
        <f t="shared" si="199"/>
        <v>3006.8780000000006</v>
      </c>
      <c r="V980" s="40">
        <f t="shared" si="200"/>
        <v>0.10049095180456255</v>
      </c>
      <c r="W980" s="38">
        <f t="shared" si="201"/>
        <v>765.59800000000041</v>
      </c>
      <c r="X980" s="40">
        <f t="shared" si="202"/>
        <v>2.5586562447718033E-2</v>
      </c>
      <c r="Y980" s="18">
        <f t="shared" si="203"/>
        <v>326</v>
      </c>
      <c r="Z980" s="18">
        <f t="shared" si="204"/>
        <v>437</v>
      </c>
      <c r="AA980" s="18">
        <f t="shared" si="205"/>
        <v>548</v>
      </c>
    </row>
    <row r="981" spans="1:27" x14ac:dyDescent="0.25">
      <c r="A981" s="18" t="str">
        <f t="shared" si="206"/>
        <v>Ronnie Estrada</v>
      </c>
      <c r="B981" s="18">
        <f t="shared" si="207"/>
        <v>9</v>
      </c>
      <c r="C981" s="18" t="str">
        <f t="shared" si="208"/>
        <v>2023Ronnie Estrada9</v>
      </c>
      <c r="D981" s="12">
        <v>2023</v>
      </c>
      <c r="E981" t="s">
        <v>397</v>
      </c>
      <c r="F981">
        <v>981931</v>
      </c>
      <c r="G981" t="s">
        <v>385</v>
      </c>
      <c r="H981" s="15">
        <v>6</v>
      </c>
      <c r="I981" s="15">
        <v>6</v>
      </c>
      <c r="J981" t="s">
        <v>9</v>
      </c>
      <c r="K981" t="s">
        <v>3</v>
      </c>
      <c r="L981" s="6">
        <v>59</v>
      </c>
      <c r="M981" s="6">
        <v>141</v>
      </c>
      <c r="N981" s="6">
        <v>672</v>
      </c>
      <c r="O981" s="1">
        <v>28294.8472</v>
      </c>
      <c r="P981" s="1">
        <v>22366.25</v>
      </c>
      <c r="Q981" s="1">
        <v>2240.0100000000002</v>
      </c>
      <c r="R981" s="38">
        <f t="shared" si="196"/>
        <v>479.57368135593219</v>
      </c>
      <c r="S981" s="39">
        <f t="shared" si="197"/>
        <v>2.3898305084745761</v>
      </c>
      <c r="T981" s="39">
        <f t="shared" si="198"/>
        <v>4.7659574468085104</v>
      </c>
      <c r="U981" s="38">
        <f t="shared" si="199"/>
        <v>5928.5972000000002</v>
      </c>
      <c r="V981" s="40">
        <f t="shared" si="200"/>
        <v>0.20952921774392902</v>
      </c>
      <c r="W981" s="38">
        <f t="shared" si="201"/>
        <v>3688.5871999999999</v>
      </c>
      <c r="X981" s="40">
        <f t="shared" si="202"/>
        <v>0.13036250642837893</v>
      </c>
      <c r="Y981" s="18">
        <f t="shared" si="203"/>
        <v>334</v>
      </c>
      <c r="Z981" s="18">
        <f t="shared" si="204"/>
        <v>282</v>
      </c>
      <c r="AA981" s="18">
        <f t="shared" si="205"/>
        <v>237</v>
      </c>
    </row>
    <row r="982" spans="1:27" x14ac:dyDescent="0.25">
      <c r="A982" s="18" t="str">
        <f t="shared" si="206"/>
        <v>Ronnie Estrada</v>
      </c>
      <c r="B982" s="18">
        <f t="shared" si="207"/>
        <v>10</v>
      </c>
      <c r="C982" s="18" t="str">
        <f t="shared" si="208"/>
        <v>2023Ronnie Estrada10</v>
      </c>
      <c r="D982" s="12">
        <v>2023</v>
      </c>
      <c r="E982" t="s">
        <v>397</v>
      </c>
      <c r="F982">
        <v>870139</v>
      </c>
      <c r="G982" t="s">
        <v>174</v>
      </c>
      <c r="H982" s="15">
        <v>6</v>
      </c>
      <c r="I982" s="15">
        <v>3</v>
      </c>
      <c r="J982" t="s">
        <v>2</v>
      </c>
      <c r="K982" t="s">
        <v>3</v>
      </c>
      <c r="L982" s="6">
        <v>37</v>
      </c>
      <c r="M982" s="6">
        <v>153</v>
      </c>
      <c r="N982" s="6">
        <v>760</v>
      </c>
      <c r="O982" s="1">
        <v>27333.88</v>
      </c>
      <c r="P982" s="1">
        <v>24405.25</v>
      </c>
      <c r="Q982" s="1">
        <v>1480.05</v>
      </c>
      <c r="R982" s="38">
        <f t="shared" si="196"/>
        <v>738.75351351351355</v>
      </c>
      <c r="S982" s="39">
        <f t="shared" si="197"/>
        <v>4.1351351351351351</v>
      </c>
      <c r="T982" s="39">
        <f t="shared" si="198"/>
        <v>4.9673202614379086</v>
      </c>
      <c r="U982" s="38">
        <f t="shared" si="199"/>
        <v>2928.630000000001</v>
      </c>
      <c r="V982" s="40">
        <f t="shared" si="200"/>
        <v>0.10714285714285718</v>
      </c>
      <c r="W982" s="38">
        <f t="shared" si="201"/>
        <v>1448.5800000000011</v>
      </c>
      <c r="X982" s="40">
        <f t="shared" si="202"/>
        <v>5.2995769352905661E-2</v>
      </c>
      <c r="Y982" s="18">
        <f t="shared" si="203"/>
        <v>338</v>
      </c>
      <c r="Z982" s="18">
        <f t="shared" si="204"/>
        <v>447</v>
      </c>
      <c r="AA982" s="18">
        <f t="shared" si="205"/>
        <v>412</v>
      </c>
    </row>
    <row r="983" spans="1:27" x14ac:dyDescent="0.25">
      <c r="A983" s="18" t="str">
        <f t="shared" si="206"/>
        <v>Ronnie Estrada</v>
      </c>
      <c r="B983" s="18">
        <f t="shared" si="207"/>
        <v>11</v>
      </c>
      <c r="C983" s="18" t="str">
        <f t="shared" si="208"/>
        <v>2023Ronnie Estrada11</v>
      </c>
      <c r="D983" s="12">
        <v>2023</v>
      </c>
      <c r="E983" t="s">
        <v>397</v>
      </c>
      <c r="F983">
        <v>820884</v>
      </c>
      <c r="G983" t="s">
        <v>483</v>
      </c>
      <c r="H983" s="15">
        <v>6</v>
      </c>
      <c r="I983" s="15">
        <v>6</v>
      </c>
      <c r="J983" t="s">
        <v>9</v>
      </c>
      <c r="K983" t="s">
        <v>3</v>
      </c>
      <c r="L983" s="6">
        <v>51</v>
      </c>
      <c r="M983" s="6">
        <v>125</v>
      </c>
      <c r="N983" s="6">
        <v>484</v>
      </c>
      <c r="O983" s="1">
        <v>20777.098399999999</v>
      </c>
      <c r="P983" s="1">
        <v>16746.5</v>
      </c>
      <c r="Q983" s="1">
        <v>1940.01</v>
      </c>
      <c r="R983" s="38">
        <f t="shared" si="196"/>
        <v>407.39408627450979</v>
      </c>
      <c r="S983" s="39">
        <f t="shared" si="197"/>
        <v>2.4509803921568629</v>
      </c>
      <c r="T983" s="39">
        <f t="shared" si="198"/>
        <v>3.8719999999999999</v>
      </c>
      <c r="U983" s="38">
        <f t="shared" si="199"/>
        <v>4030.5983999999989</v>
      </c>
      <c r="V983" s="40">
        <f t="shared" si="200"/>
        <v>0.19399236228288735</v>
      </c>
      <c r="W983" s="38">
        <f t="shared" si="201"/>
        <v>2090.5883999999987</v>
      </c>
      <c r="X983" s="40">
        <f t="shared" si="202"/>
        <v>0.10061984401055726</v>
      </c>
      <c r="Y983" s="18">
        <f t="shared" si="203"/>
        <v>385</v>
      </c>
      <c r="Z983" s="18">
        <f t="shared" si="204"/>
        <v>364</v>
      </c>
      <c r="AA983" s="18">
        <f t="shared" si="205"/>
        <v>345</v>
      </c>
    </row>
    <row r="984" spans="1:27" x14ac:dyDescent="0.25">
      <c r="A984" s="18" t="str">
        <f t="shared" si="206"/>
        <v>Ronnie Estrada</v>
      </c>
      <c r="B984" s="18">
        <f t="shared" si="207"/>
        <v>12</v>
      </c>
      <c r="C984" s="18" t="str">
        <f t="shared" si="208"/>
        <v>2023Ronnie Estrada12</v>
      </c>
      <c r="D984" s="12">
        <v>2023</v>
      </c>
      <c r="E984" t="s">
        <v>397</v>
      </c>
      <c r="F984">
        <v>940550</v>
      </c>
      <c r="G984" t="s">
        <v>260</v>
      </c>
      <c r="H984" s="15">
        <v>6</v>
      </c>
      <c r="I984" s="15">
        <v>6</v>
      </c>
      <c r="J984" t="s">
        <v>9</v>
      </c>
      <c r="K984" t="s">
        <v>10</v>
      </c>
      <c r="L984" s="6">
        <v>49</v>
      </c>
      <c r="M984" s="6">
        <v>82</v>
      </c>
      <c r="N984" s="6">
        <v>299</v>
      </c>
      <c r="O984" s="1">
        <v>12714.3</v>
      </c>
      <c r="P984" s="1">
        <v>10595.25</v>
      </c>
      <c r="Q984" s="1">
        <v>1816.88</v>
      </c>
      <c r="R984" s="38">
        <f t="shared" si="196"/>
        <v>259.47551020408162</v>
      </c>
      <c r="S984" s="39">
        <f t="shared" si="197"/>
        <v>1.6734693877551021</v>
      </c>
      <c r="T984" s="39">
        <f t="shared" si="198"/>
        <v>3.6463414634146343</v>
      </c>
      <c r="U984" s="38">
        <f t="shared" si="199"/>
        <v>2119.0499999999993</v>
      </c>
      <c r="V984" s="40">
        <f t="shared" si="200"/>
        <v>0.16666666666666663</v>
      </c>
      <c r="W984" s="38">
        <f t="shared" si="201"/>
        <v>302.16999999999916</v>
      </c>
      <c r="X984" s="40">
        <f t="shared" si="202"/>
        <v>2.3766153071738058E-2</v>
      </c>
      <c r="Y984" s="18">
        <f t="shared" si="203"/>
        <v>465</v>
      </c>
      <c r="Z984" s="18">
        <f t="shared" si="204"/>
        <v>540</v>
      </c>
      <c r="AA984" s="18">
        <f t="shared" si="205"/>
        <v>689</v>
      </c>
    </row>
    <row r="985" spans="1:27" x14ac:dyDescent="0.25">
      <c r="A985" s="18" t="str">
        <f t="shared" si="206"/>
        <v>Ronnie Estrada</v>
      </c>
      <c r="B985" s="18">
        <f t="shared" si="207"/>
        <v>13</v>
      </c>
      <c r="C985" s="18" t="str">
        <f t="shared" si="208"/>
        <v>2023Ronnie Estrada13</v>
      </c>
      <c r="D985" s="12">
        <v>2023</v>
      </c>
      <c r="E985" t="s">
        <v>397</v>
      </c>
      <c r="F985">
        <v>727745</v>
      </c>
      <c r="G985" t="s">
        <v>192</v>
      </c>
      <c r="H985" s="15">
        <v>6</v>
      </c>
      <c r="I985" s="15">
        <v>6</v>
      </c>
      <c r="J985" t="s">
        <v>9</v>
      </c>
      <c r="K985" t="s">
        <v>10</v>
      </c>
      <c r="L985" s="6">
        <v>24</v>
      </c>
      <c r="M985" s="6">
        <v>64</v>
      </c>
      <c r="N985" s="6">
        <v>201</v>
      </c>
      <c r="O985" s="1">
        <v>10477.799999999999</v>
      </c>
      <c r="P985" s="1">
        <v>8731.5</v>
      </c>
      <c r="Q985" s="1">
        <v>920</v>
      </c>
      <c r="R985" s="38">
        <f t="shared" si="196"/>
        <v>436.57499999999999</v>
      </c>
      <c r="S985" s="39">
        <f t="shared" si="197"/>
        <v>2.6666666666666665</v>
      </c>
      <c r="T985" s="39">
        <f t="shared" si="198"/>
        <v>3.140625</v>
      </c>
      <c r="U985" s="38">
        <f t="shared" si="199"/>
        <v>1746.2999999999993</v>
      </c>
      <c r="V985" s="40">
        <f t="shared" si="200"/>
        <v>0.1666666666666666</v>
      </c>
      <c r="W985" s="38">
        <f t="shared" si="201"/>
        <v>826.29999999999927</v>
      </c>
      <c r="X985" s="40">
        <f t="shared" si="202"/>
        <v>7.8861974842046934E-2</v>
      </c>
      <c r="Y985" s="18">
        <f t="shared" si="203"/>
        <v>519</v>
      </c>
      <c r="Z985" s="18">
        <f t="shared" si="204"/>
        <v>593</v>
      </c>
      <c r="AA985" s="18">
        <f t="shared" si="205"/>
        <v>538</v>
      </c>
    </row>
    <row r="986" spans="1:27" x14ac:dyDescent="0.25">
      <c r="A986" s="18" t="str">
        <f t="shared" si="206"/>
        <v>Ronnie Estrada</v>
      </c>
      <c r="B986" s="18">
        <f t="shared" si="207"/>
        <v>14</v>
      </c>
      <c r="C986" s="18" t="str">
        <f t="shared" si="208"/>
        <v>2023Ronnie Estrada14</v>
      </c>
      <c r="D986" s="12">
        <v>2023</v>
      </c>
      <c r="E986" t="s">
        <v>397</v>
      </c>
      <c r="F986">
        <v>437005</v>
      </c>
      <c r="G986" t="s">
        <v>116</v>
      </c>
      <c r="H986" s="15">
        <v>6</v>
      </c>
      <c r="I986" s="15">
        <v>6</v>
      </c>
      <c r="J986" t="s">
        <v>9</v>
      </c>
      <c r="K986" t="s">
        <v>10</v>
      </c>
      <c r="L986" s="6">
        <v>23</v>
      </c>
      <c r="M986" s="6">
        <v>84</v>
      </c>
      <c r="N986" s="6">
        <v>215</v>
      </c>
      <c r="O986" s="1">
        <v>9700.4519999999993</v>
      </c>
      <c r="P986" s="1">
        <v>8631.75</v>
      </c>
      <c r="Q986" s="1">
        <v>908.14</v>
      </c>
      <c r="R986" s="38">
        <f t="shared" si="196"/>
        <v>421.75878260869564</v>
      </c>
      <c r="S986" s="39">
        <f t="shared" si="197"/>
        <v>3.652173913043478</v>
      </c>
      <c r="T986" s="39">
        <f t="shared" si="198"/>
        <v>2.5595238095238093</v>
      </c>
      <c r="U986" s="38">
        <f t="shared" si="199"/>
        <v>1068.7019999999993</v>
      </c>
      <c r="V986" s="40">
        <f t="shared" si="200"/>
        <v>0.11017033020729337</v>
      </c>
      <c r="W986" s="38">
        <f t="shared" si="201"/>
        <v>160.56199999999933</v>
      </c>
      <c r="X986" s="40">
        <f t="shared" si="202"/>
        <v>1.6552012215513189E-2</v>
      </c>
      <c r="Y986" s="18">
        <f t="shared" si="203"/>
        <v>543</v>
      </c>
      <c r="Z986" s="18">
        <f t="shared" si="204"/>
        <v>700</v>
      </c>
      <c r="AA986" s="18">
        <f t="shared" si="205"/>
        <v>745</v>
      </c>
    </row>
    <row r="987" spans="1:27" x14ac:dyDescent="0.25">
      <c r="A987" s="18" t="str">
        <f t="shared" si="206"/>
        <v>Ronnie Estrada</v>
      </c>
      <c r="B987" s="18">
        <f t="shared" si="207"/>
        <v>15</v>
      </c>
      <c r="C987" s="18" t="str">
        <f t="shared" si="208"/>
        <v>2023Ronnie Estrada15</v>
      </c>
      <c r="D987" s="12">
        <v>2023</v>
      </c>
      <c r="E987" t="s">
        <v>397</v>
      </c>
      <c r="F987">
        <v>884431</v>
      </c>
      <c r="G987" t="s">
        <v>172</v>
      </c>
      <c r="H987" s="15">
        <v>6</v>
      </c>
      <c r="I987" s="15">
        <v>4</v>
      </c>
      <c r="J987" t="s">
        <v>2</v>
      </c>
      <c r="K987" t="s">
        <v>10</v>
      </c>
      <c r="L987" s="6">
        <v>29</v>
      </c>
      <c r="M987" s="6">
        <v>74</v>
      </c>
      <c r="N987" s="6">
        <v>209</v>
      </c>
      <c r="O987" s="1">
        <v>8992.76</v>
      </c>
      <c r="P987" s="1">
        <v>8029.25</v>
      </c>
      <c r="Q987" s="1">
        <v>1107.5</v>
      </c>
      <c r="R987" s="38">
        <f t="shared" si="196"/>
        <v>310.09517241379314</v>
      </c>
      <c r="S987" s="39">
        <f t="shared" si="197"/>
        <v>2.5517241379310347</v>
      </c>
      <c r="T987" s="39">
        <f t="shared" si="198"/>
        <v>2.8243243243243241</v>
      </c>
      <c r="U987" s="38">
        <f t="shared" si="199"/>
        <v>963.51000000000022</v>
      </c>
      <c r="V987" s="40">
        <f t="shared" si="200"/>
        <v>0.10714285714285716</v>
      </c>
      <c r="W987" s="38">
        <f t="shared" si="201"/>
        <v>-143.98999999999978</v>
      </c>
      <c r="X987" s="40">
        <f t="shared" si="202"/>
        <v>-1.601176946788303E-2</v>
      </c>
      <c r="Y987" s="18">
        <f t="shared" si="203"/>
        <v>571</v>
      </c>
      <c r="Z987" s="18">
        <f t="shared" si="204"/>
        <v>731</v>
      </c>
      <c r="AA987" s="18">
        <f t="shared" si="205"/>
        <v>880</v>
      </c>
    </row>
    <row r="988" spans="1:27" x14ac:dyDescent="0.25">
      <c r="A988" s="18" t="str">
        <f t="shared" si="206"/>
        <v>Ronnie Estrada</v>
      </c>
      <c r="B988" s="18">
        <f t="shared" si="207"/>
        <v>16</v>
      </c>
      <c r="C988" s="18" t="str">
        <f t="shared" si="208"/>
        <v>2023Ronnie Estrada16</v>
      </c>
      <c r="D988" s="12">
        <v>2023</v>
      </c>
      <c r="E988" t="s">
        <v>397</v>
      </c>
      <c r="F988">
        <v>618134</v>
      </c>
      <c r="G988" t="s">
        <v>164</v>
      </c>
      <c r="H988" s="15">
        <v>6</v>
      </c>
      <c r="I988" s="15">
        <v>6</v>
      </c>
      <c r="J988" t="s">
        <v>9</v>
      </c>
      <c r="K988" t="s">
        <v>10</v>
      </c>
      <c r="L988" s="6">
        <v>18</v>
      </c>
      <c r="M988" s="6">
        <v>63</v>
      </c>
      <c r="N988" s="6">
        <v>200</v>
      </c>
      <c r="O988" s="1">
        <v>8707.2999999999993</v>
      </c>
      <c r="P988" s="1">
        <v>7861.5</v>
      </c>
      <c r="Q988" s="1">
        <v>706.89</v>
      </c>
      <c r="R988" s="38">
        <f t="shared" si="196"/>
        <v>483.73888888888882</v>
      </c>
      <c r="S988" s="39">
        <f t="shared" si="197"/>
        <v>3.5</v>
      </c>
      <c r="T988" s="39">
        <f t="shared" si="198"/>
        <v>3.1746031746031744</v>
      </c>
      <c r="U988" s="38">
        <f t="shared" si="199"/>
        <v>845.79999999999927</v>
      </c>
      <c r="V988" s="40">
        <f t="shared" si="200"/>
        <v>9.7136885142351748E-2</v>
      </c>
      <c r="W988" s="38">
        <f t="shared" si="201"/>
        <v>138.90999999999929</v>
      </c>
      <c r="X988" s="40">
        <f t="shared" si="202"/>
        <v>1.5953280580662123E-2</v>
      </c>
      <c r="Y988" s="18">
        <f t="shared" si="203"/>
        <v>590</v>
      </c>
      <c r="Z988" s="18">
        <f t="shared" si="204"/>
        <v>755</v>
      </c>
      <c r="AA988" s="18">
        <f t="shared" si="205"/>
        <v>753</v>
      </c>
    </row>
    <row r="989" spans="1:27" x14ac:dyDescent="0.25">
      <c r="A989" s="18" t="str">
        <f t="shared" si="206"/>
        <v>Ronnie Estrada</v>
      </c>
      <c r="B989" s="18">
        <f t="shared" si="207"/>
        <v>17</v>
      </c>
      <c r="C989" s="18" t="str">
        <f t="shared" si="208"/>
        <v>2023Ronnie Estrada17</v>
      </c>
      <c r="D989" s="12">
        <v>2023</v>
      </c>
      <c r="E989" t="s">
        <v>397</v>
      </c>
      <c r="F989">
        <v>354709</v>
      </c>
      <c r="G989" t="s">
        <v>90</v>
      </c>
      <c r="H989" s="15">
        <v>6</v>
      </c>
      <c r="I989" s="15">
        <v>6</v>
      </c>
      <c r="J989" t="s">
        <v>9</v>
      </c>
      <c r="K989" t="s">
        <v>10</v>
      </c>
      <c r="L989" s="6">
        <v>11</v>
      </c>
      <c r="M989" s="6">
        <v>48</v>
      </c>
      <c r="N989" s="6">
        <v>209</v>
      </c>
      <c r="O989" s="1">
        <v>8460.4987999999994</v>
      </c>
      <c r="P989" s="1">
        <v>7549.75</v>
      </c>
      <c r="Q989" s="1">
        <v>443.76</v>
      </c>
      <c r="R989" s="38">
        <f t="shared" si="196"/>
        <v>769.13625454545445</v>
      </c>
      <c r="S989" s="39">
        <f t="shared" si="197"/>
        <v>4.3636363636363633</v>
      </c>
      <c r="T989" s="39">
        <f t="shared" si="198"/>
        <v>4.354166666666667</v>
      </c>
      <c r="U989" s="38">
        <f t="shared" si="199"/>
        <v>910.74879999999939</v>
      </c>
      <c r="V989" s="40">
        <f t="shared" si="200"/>
        <v>0.10764717560151411</v>
      </c>
      <c r="W989" s="38">
        <f t="shared" si="201"/>
        <v>466.9887999999994</v>
      </c>
      <c r="X989" s="40">
        <f t="shared" si="202"/>
        <v>5.5196367382027101E-2</v>
      </c>
      <c r="Y989" s="18">
        <f t="shared" si="203"/>
        <v>598</v>
      </c>
      <c r="Z989" s="18">
        <f t="shared" si="204"/>
        <v>740</v>
      </c>
      <c r="AA989" s="18">
        <f t="shared" si="205"/>
        <v>625</v>
      </c>
    </row>
    <row r="990" spans="1:27" x14ac:dyDescent="0.25">
      <c r="A990" s="18" t="str">
        <f t="shared" si="206"/>
        <v>Ronnie Estrada</v>
      </c>
      <c r="B990" s="18">
        <f t="shared" si="207"/>
        <v>18</v>
      </c>
      <c r="C990" s="18" t="str">
        <f t="shared" si="208"/>
        <v>2023Ronnie Estrada18</v>
      </c>
      <c r="D990" s="12">
        <v>2023</v>
      </c>
      <c r="E990" t="s">
        <v>397</v>
      </c>
      <c r="F990">
        <v>547050</v>
      </c>
      <c r="G990" t="s">
        <v>137</v>
      </c>
      <c r="H990" s="15">
        <v>6</v>
      </c>
      <c r="I990" s="15">
        <v>6</v>
      </c>
      <c r="J990" t="s">
        <v>2</v>
      </c>
      <c r="K990" t="s">
        <v>10</v>
      </c>
      <c r="L990" s="6">
        <v>56</v>
      </c>
      <c r="M990" s="6">
        <v>56</v>
      </c>
      <c r="N990" s="6">
        <v>179</v>
      </c>
      <c r="O990" s="1">
        <v>7801.5</v>
      </c>
      <c r="P990" s="1">
        <v>6501.25</v>
      </c>
      <c r="Q990" s="1">
        <v>2030</v>
      </c>
      <c r="R990" s="38">
        <f t="shared" si="196"/>
        <v>139.3125</v>
      </c>
      <c r="S990" s="39">
        <f t="shared" si="197"/>
        <v>1</v>
      </c>
      <c r="T990" s="39">
        <f t="shared" si="198"/>
        <v>3.1964285714285716</v>
      </c>
      <c r="U990" s="38">
        <f t="shared" si="199"/>
        <v>1300.25</v>
      </c>
      <c r="V990" s="40">
        <f t="shared" si="200"/>
        <v>0.16666666666666666</v>
      </c>
      <c r="W990" s="38">
        <f t="shared" si="201"/>
        <v>-729.75</v>
      </c>
      <c r="X990" s="40">
        <f t="shared" si="202"/>
        <v>-9.3539703903095558E-2</v>
      </c>
      <c r="Y990" s="18">
        <f t="shared" si="203"/>
        <v>621</v>
      </c>
      <c r="Z990" s="18">
        <f t="shared" si="204"/>
        <v>659</v>
      </c>
      <c r="AA990" s="18">
        <f t="shared" si="205"/>
        <v>950</v>
      </c>
    </row>
    <row r="991" spans="1:27" x14ac:dyDescent="0.25">
      <c r="A991" s="18" t="str">
        <f t="shared" si="206"/>
        <v>Ronnie Estrada</v>
      </c>
      <c r="B991" s="18">
        <f t="shared" si="207"/>
        <v>19</v>
      </c>
      <c r="C991" s="18" t="str">
        <f t="shared" si="208"/>
        <v>2023Ronnie Estrada19</v>
      </c>
      <c r="D991" s="12">
        <v>2023</v>
      </c>
      <c r="E991" t="s">
        <v>397</v>
      </c>
      <c r="F991">
        <v>187782</v>
      </c>
      <c r="G991" t="s">
        <v>361</v>
      </c>
      <c r="H991" s="15">
        <v>6</v>
      </c>
      <c r="I991" s="15">
        <v>6</v>
      </c>
      <c r="J991" t="s">
        <v>9</v>
      </c>
      <c r="K991" t="s">
        <v>10</v>
      </c>
      <c r="L991" s="6">
        <v>17</v>
      </c>
      <c r="M991" s="6">
        <v>49</v>
      </c>
      <c r="N991" s="6">
        <v>133</v>
      </c>
      <c r="O991" s="1">
        <v>5921.7690000000002</v>
      </c>
      <c r="P991" s="1">
        <v>5003</v>
      </c>
      <c r="Q991" s="1">
        <v>656.25</v>
      </c>
      <c r="R991" s="38">
        <f t="shared" si="196"/>
        <v>348.33935294117646</v>
      </c>
      <c r="S991" s="39">
        <f t="shared" si="197"/>
        <v>2.8823529411764706</v>
      </c>
      <c r="T991" s="39">
        <f t="shared" si="198"/>
        <v>2.7142857142857144</v>
      </c>
      <c r="U991" s="38">
        <f t="shared" si="199"/>
        <v>918.76900000000023</v>
      </c>
      <c r="V991" s="40">
        <f t="shared" si="200"/>
        <v>0.15515110434061177</v>
      </c>
      <c r="W991" s="38">
        <f t="shared" si="201"/>
        <v>262.51900000000023</v>
      </c>
      <c r="X991" s="40">
        <f t="shared" si="202"/>
        <v>4.4331178740677019E-2</v>
      </c>
      <c r="Y991" s="18">
        <f t="shared" si="203"/>
        <v>691</v>
      </c>
      <c r="Z991" s="18">
        <f t="shared" si="204"/>
        <v>736</v>
      </c>
      <c r="AA991" s="18">
        <f t="shared" si="205"/>
        <v>700</v>
      </c>
    </row>
    <row r="992" spans="1:27" x14ac:dyDescent="0.25">
      <c r="A992" s="18" t="str">
        <f t="shared" si="206"/>
        <v>Ronnie Estrada</v>
      </c>
      <c r="B992" s="18">
        <f t="shared" si="207"/>
        <v>20</v>
      </c>
      <c r="C992" s="18" t="str">
        <f t="shared" si="208"/>
        <v>2023Ronnie Estrada20</v>
      </c>
      <c r="D992" s="12">
        <v>2023</v>
      </c>
      <c r="E992" t="s">
        <v>397</v>
      </c>
      <c r="F992">
        <v>375945</v>
      </c>
      <c r="G992" t="s">
        <v>96</v>
      </c>
      <c r="H992" s="15">
        <v>6</v>
      </c>
      <c r="I992" s="15">
        <v>6</v>
      </c>
      <c r="J992" t="s">
        <v>9</v>
      </c>
      <c r="K992" t="s">
        <v>10</v>
      </c>
      <c r="L992" s="6">
        <v>2</v>
      </c>
      <c r="M992" s="6">
        <v>4</v>
      </c>
      <c r="N992" s="6">
        <v>6</v>
      </c>
      <c r="O992" s="1">
        <v>141.39920000000001</v>
      </c>
      <c r="P992" s="1">
        <v>121.5</v>
      </c>
      <c r="Q992" s="1">
        <v>75</v>
      </c>
      <c r="R992" s="38">
        <f t="shared" si="196"/>
        <v>70.699600000000004</v>
      </c>
      <c r="S992" s="39">
        <f t="shared" si="197"/>
        <v>2</v>
      </c>
      <c r="T992" s="39">
        <f t="shared" si="198"/>
        <v>1.5</v>
      </c>
      <c r="U992" s="38">
        <f t="shared" si="199"/>
        <v>19.899200000000008</v>
      </c>
      <c r="V992" s="40">
        <f t="shared" si="200"/>
        <v>0.14073064062597246</v>
      </c>
      <c r="W992" s="38">
        <f t="shared" si="201"/>
        <v>-55.100799999999992</v>
      </c>
      <c r="X992" s="40">
        <f t="shared" si="202"/>
        <v>-0.38968254417280995</v>
      </c>
      <c r="Y992" s="18">
        <f t="shared" si="203"/>
        <v>997</v>
      </c>
      <c r="Z992" s="18">
        <f t="shared" si="204"/>
        <v>968</v>
      </c>
      <c r="AA992" s="18">
        <f t="shared" si="205"/>
        <v>838</v>
      </c>
    </row>
    <row r="993" spans="1:27" x14ac:dyDescent="0.25">
      <c r="A993" s="18" t="str">
        <f t="shared" si="206"/>
        <v>Sienna Calderon</v>
      </c>
      <c r="B993" s="18">
        <f t="shared" si="207"/>
        <v>1</v>
      </c>
      <c r="C993" s="18" t="str">
        <f t="shared" si="208"/>
        <v>2023Sienna Calderon1</v>
      </c>
      <c r="D993" s="12">
        <v>2023</v>
      </c>
      <c r="E993" t="s">
        <v>526</v>
      </c>
      <c r="F993">
        <v>259545</v>
      </c>
      <c r="G993" t="s">
        <v>491</v>
      </c>
      <c r="H993" s="15">
        <v>2</v>
      </c>
      <c r="I993" s="15">
        <v>2</v>
      </c>
      <c r="J993" t="s">
        <v>2</v>
      </c>
      <c r="K993" t="s">
        <v>6</v>
      </c>
      <c r="L993" s="6">
        <v>142</v>
      </c>
      <c r="M993" s="6">
        <v>981</v>
      </c>
      <c r="N993" s="6">
        <v>5106</v>
      </c>
      <c r="O993" s="1">
        <v>244284.6</v>
      </c>
      <c r="P993" s="1">
        <v>203570.5</v>
      </c>
      <c r="Q993" s="1">
        <v>5595.83</v>
      </c>
      <c r="R993" s="38">
        <f t="shared" si="196"/>
        <v>1720.3140845070423</v>
      </c>
      <c r="S993" s="39">
        <f t="shared" si="197"/>
        <v>6.908450704225352</v>
      </c>
      <c r="T993" s="39">
        <f t="shared" si="198"/>
        <v>5.2048929663608563</v>
      </c>
      <c r="U993" s="38">
        <f t="shared" si="199"/>
        <v>40714.100000000006</v>
      </c>
      <c r="V993" s="40">
        <f t="shared" si="200"/>
        <v>0.16666666666666669</v>
      </c>
      <c r="W993" s="38">
        <f t="shared" si="201"/>
        <v>35118.270000000004</v>
      </c>
      <c r="X993" s="40">
        <f t="shared" si="202"/>
        <v>0.14375965574579816</v>
      </c>
      <c r="Y993" s="18">
        <f t="shared" si="203"/>
        <v>12</v>
      </c>
      <c r="Z993" s="18">
        <f t="shared" si="204"/>
        <v>10</v>
      </c>
      <c r="AA993" s="18">
        <f t="shared" si="205"/>
        <v>10</v>
      </c>
    </row>
    <row r="994" spans="1:27" x14ac:dyDescent="0.25">
      <c r="A994" s="18" t="str">
        <f t="shared" si="206"/>
        <v>Sienna Calderon</v>
      </c>
      <c r="B994" s="18">
        <f t="shared" si="207"/>
        <v>2</v>
      </c>
      <c r="C994" s="18" t="str">
        <f t="shared" si="208"/>
        <v>2023Sienna Calderon2</v>
      </c>
      <c r="D994" s="12">
        <v>2023</v>
      </c>
      <c r="E994" t="s">
        <v>526</v>
      </c>
      <c r="F994">
        <v>122095</v>
      </c>
      <c r="G994" t="s">
        <v>492</v>
      </c>
      <c r="H994" s="15">
        <v>2</v>
      </c>
      <c r="I994" s="15">
        <v>2</v>
      </c>
      <c r="J994" t="s">
        <v>2</v>
      </c>
      <c r="K994" t="s">
        <v>4</v>
      </c>
      <c r="L994" s="6">
        <v>185</v>
      </c>
      <c r="M994" s="6">
        <v>678</v>
      </c>
      <c r="N994" s="6">
        <v>2920</v>
      </c>
      <c r="O994" s="1">
        <v>110889.48</v>
      </c>
      <c r="P994" s="1">
        <v>112024.75</v>
      </c>
      <c r="Q994" s="1">
        <v>6647.65</v>
      </c>
      <c r="R994" s="38">
        <f t="shared" ref="R994:R1001" si="209">O994/L994</f>
        <v>599.40259459459458</v>
      </c>
      <c r="S994" s="39">
        <f t="shared" ref="S994:S1001" si="210">M994/L994</f>
        <v>3.6648648648648647</v>
      </c>
      <c r="T994" s="39">
        <f t="shared" ref="T994:T1001" si="211">N994/M994</f>
        <v>4.3067846607669615</v>
      </c>
      <c r="U994" s="38">
        <f t="shared" ref="U994:U1001" si="212">O994-P994</f>
        <v>-1135.2700000000041</v>
      </c>
      <c r="V994" s="40">
        <f t="shared" ref="V994:V1001" si="213">U994/O994</f>
        <v>-1.0237851237105668E-2</v>
      </c>
      <c r="W994" s="38">
        <f t="shared" ref="W994:W1001" si="214">O994-P994-Q994</f>
        <v>-7782.9200000000037</v>
      </c>
      <c r="X994" s="40">
        <f t="shared" ref="X994:X1001" si="215">W994/O994</f>
        <v>-7.0186279167329529E-2</v>
      </c>
      <c r="Y994" s="18">
        <f t="shared" ref="Y994:Y1001" si="216">RANK(O994,O:O)</f>
        <v>86</v>
      </c>
      <c r="Z994" s="18">
        <f t="shared" ref="Z994:Z1001" si="217">RANK(U994,U:U)</f>
        <v>983</v>
      </c>
      <c r="AA994" s="18">
        <f t="shared" ref="AA994:AA1001" si="218">RANK(W994,W:W)</f>
        <v>989</v>
      </c>
    </row>
    <row r="995" spans="1:27" x14ac:dyDescent="0.25">
      <c r="A995" s="18" t="str">
        <f t="shared" si="206"/>
        <v>Sienna Calderon</v>
      </c>
      <c r="B995" s="18">
        <f t="shared" si="207"/>
        <v>3</v>
      </c>
      <c r="C995" s="18" t="str">
        <f t="shared" si="208"/>
        <v>2023Sienna Calderon3</v>
      </c>
      <c r="D995" s="12">
        <v>2023</v>
      </c>
      <c r="E995" t="s">
        <v>526</v>
      </c>
      <c r="F995">
        <v>146932</v>
      </c>
      <c r="G995" t="s">
        <v>493</v>
      </c>
      <c r="H995" s="15">
        <v>2</v>
      </c>
      <c r="I995" s="15">
        <v>2</v>
      </c>
      <c r="J995" t="s">
        <v>9</v>
      </c>
      <c r="K995" t="s">
        <v>3</v>
      </c>
      <c r="L995" s="6">
        <v>82</v>
      </c>
      <c r="M995" s="6">
        <v>261</v>
      </c>
      <c r="N995" s="6">
        <v>1166</v>
      </c>
      <c r="O995" s="1">
        <v>51248.637999999999</v>
      </c>
      <c r="P995" s="1">
        <v>44625.5</v>
      </c>
      <c r="Q995" s="1">
        <v>2908.35</v>
      </c>
      <c r="R995" s="38">
        <f t="shared" si="209"/>
        <v>624.98339024390248</v>
      </c>
      <c r="S995" s="39">
        <f t="shared" si="210"/>
        <v>3.1829268292682928</v>
      </c>
      <c r="T995" s="39">
        <f t="shared" si="211"/>
        <v>4.4674329501915713</v>
      </c>
      <c r="U995" s="38">
        <f t="shared" si="212"/>
        <v>6623.137999999999</v>
      </c>
      <c r="V995" s="40">
        <f t="shared" si="213"/>
        <v>0.12923539548504681</v>
      </c>
      <c r="W995" s="38">
        <f t="shared" si="214"/>
        <v>3714.7879999999991</v>
      </c>
      <c r="X995" s="40">
        <f t="shared" si="215"/>
        <v>7.2485594641559042E-2</v>
      </c>
      <c r="Y995" s="18">
        <f t="shared" si="216"/>
        <v>233</v>
      </c>
      <c r="Z995" s="18">
        <f t="shared" si="217"/>
        <v>254</v>
      </c>
      <c r="AA995" s="18">
        <f t="shared" si="218"/>
        <v>233</v>
      </c>
    </row>
    <row r="996" spans="1:27" x14ac:dyDescent="0.25">
      <c r="A996" s="18" t="str">
        <f t="shared" si="206"/>
        <v>Sienna Calderon</v>
      </c>
      <c r="B996" s="18">
        <f t="shared" si="207"/>
        <v>4</v>
      </c>
      <c r="C996" s="18" t="str">
        <f t="shared" si="208"/>
        <v>2023Sienna Calderon4</v>
      </c>
      <c r="D996" s="12">
        <v>2023</v>
      </c>
      <c r="E996" t="s">
        <v>526</v>
      </c>
      <c r="F996">
        <v>160574</v>
      </c>
      <c r="G996" t="s">
        <v>494</v>
      </c>
      <c r="H996" s="15">
        <v>2</v>
      </c>
      <c r="I996" s="15">
        <v>2</v>
      </c>
      <c r="J996" t="s">
        <v>9</v>
      </c>
      <c r="K996" t="s">
        <v>10</v>
      </c>
      <c r="L996" s="6">
        <v>23</v>
      </c>
      <c r="M996" s="6">
        <v>45</v>
      </c>
      <c r="N996" s="6">
        <v>132</v>
      </c>
      <c r="O996" s="1">
        <v>6947.4</v>
      </c>
      <c r="P996" s="1">
        <v>5789.5</v>
      </c>
      <c r="Q996" s="1">
        <v>785.5</v>
      </c>
      <c r="R996" s="38">
        <f t="shared" si="209"/>
        <v>302.06086956521739</v>
      </c>
      <c r="S996" s="39">
        <f t="shared" si="210"/>
        <v>1.9565217391304348</v>
      </c>
      <c r="T996" s="39">
        <f t="shared" si="211"/>
        <v>2.9333333333333331</v>
      </c>
      <c r="U996" s="38">
        <f t="shared" si="212"/>
        <v>1157.8999999999996</v>
      </c>
      <c r="V996" s="40">
        <f t="shared" si="213"/>
        <v>0.16666666666666663</v>
      </c>
      <c r="W996" s="38">
        <f t="shared" si="214"/>
        <v>372.39999999999964</v>
      </c>
      <c r="X996" s="40">
        <f t="shared" si="215"/>
        <v>5.3602786654000006E-2</v>
      </c>
      <c r="Y996" s="18">
        <f t="shared" si="216"/>
        <v>652</v>
      </c>
      <c r="Z996" s="18">
        <f t="shared" si="217"/>
        <v>672</v>
      </c>
      <c r="AA996" s="18">
        <f t="shared" si="218"/>
        <v>663</v>
      </c>
    </row>
    <row r="997" spans="1:27" x14ac:dyDescent="0.25">
      <c r="A997" s="18" t="str">
        <f t="shared" si="206"/>
        <v>Sienna Calderon</v>
      </c>
      <c r="B997" s="18">
        <f t="shared" si="207"/>
        <v>5</v>
      </c>
      <c r="C997" s="18" t="str">
        <f t="shared" si="208"/>
        <v>2023Sienna Calderon5</v>
      </c>
      <c r="D997" s="12">
        <v>2023</v>
      </c>
      <c r="E997" t="s">
        <v>526</v>
      </c>
      <c r="F997">
        <v>769640</v>
      </c>
      <c r="G997" t="s">
        <v>495</v>
      </c>
      <c r="H997" s="15">
        <v>2</v>
      </c>
      <c r="I997" s="15">
        <v>2</v>
      </c>
      <c r="J997" t="s">
        <v>9</v>
      </c>
      <c r="K997" t="s">
        <v>10</v>
      </c>
      <c r="L997" s="6">
        <v>24</v>
      </c>
      <c r="M997" s="6">
        <v>33</v>
      </c>
      <c r="N997" s="6">
        <v>110</v>
      </c>
      <c r="O997" s="1">
        <v>5732.7060000000001</v>
      </c>
      <c r="P997" s="1">
        <v>4897.5</v>
      </c>
      <c r="Q997" s="1">
        <v>804.3</v>
      </c>
      <c r="R997" s="38">
        <f t="shared" si="209"/>
        <v>238.86275000000001</v>
      </c>
      <c r="S997" s="39">
        <f t="shared" si="210"/>
        <v>1.375</v>
      </c>
      <c r="T997" s="39">
        <f t="shared" si="211"/>
        <v>3.3333333333333335</v>
      </c>
      <c r="U997" s="38">
        <f t="shared" si="212"/>
        <v>835.20600000000013</v>
      </c>
      <c r="V997" s="40">
        <f t="shared" si="213"/>
        <v>0.14569140646668433</v>
      </c>
      <c r="W997" s="38">
        <f t="shared" si="214"/>
        <v>30.906000000000176</v>
      </c>
      <c r="X997" s="40">
        <f t="shared" si="215"/>
        <v>5.391171289788832E-3</v>
      </c>
      <c r="Y997" s="18">
        <f t="shared" si="216"/>
        <v>694</v>
      </c>
      <c r="Z997" s="18">
        <f t="shared" si="217"/>
        <v>760</v>
      </c>
      <c r="AA997" s="18">
        <f t="shared" si="218"/>
        <v>795</v>
      </c>
    </row>
    <row r="998" spans="1:27" x14ac:dyDescent="0.25">
      <c r="A998" s="18" t="str">
        <f t="shared" si="206"/>
        <v>Sivesh Saleh</v>
      </c>
      <c r="B998" s="18">
        <f t="shared" si="207"/>
        <v>1</v>
      </c>
      <c r="C998" s="18" t="str">
        <f t="shared" si="208"/>
        <v>2023Sivesh Saleh1</v>
      </c>
      <c r="D998" s="12">
        <v>2023</v>
      </c>
      <c r="E998" t="s">
        <v>427</v>
      </c>
      <c r="F998">
        <v>866033</v>
      </c>
      <c r="G998" t="s">
        <v>338</v>
      </c>
      <c r="H998" s="15">
        <v>3</v>
      </c>
      <c r="I998" s="15">
        <v>4</v>
      </c>
      <c r="J998" t="s">
        <v>2</v>
      </c>
      <c r="K998" t="s">
        <v>6</v>
      </c>
      <c r="L998" s="6">
        <v>99</v>
      </c>
      <c r="M998" s="6">
        <v>679</v>
      </c>
      <c r="N998" s="6">
        <v>6428</v>
      </c>
      <c r="O998" s="1">
        <v>260939.48</v>
      </c>
      <c r="P998" s="1">
        <v>247336</v>
      </c>
      <c r="Q998" s="1">
        <v>4048.2</v>
      </c>
      <c r="R998" s="38">
        <f t="shared" si="209"/>
        <v>2635.7523232323233</v>
      </c>
      <c r="S998" s="39">
        <f t="shared" si="210"/>
        <v>6.858585858585859</v>
      </c>
      <c r="T998" s="39">
        <f t="shared" si="211"/>
        <v>9.4668630338733433</v>
      </c>
      <c r="U998" s="38">
        <f t="shared" si="212"/>
        <v>13603.48000000001</v>
      </c>
      <c r="V998" s="40">
        <f t="shared" si="213"/>
        <v>5.2132701421800987E-2</v>
      </c>
      <c r="W998" s="38">
        <f t="shared" si="214"/>
        <v>9555.2800000000097</v>
      </c>
      <c r="X998" s="40">
        <f t="shared" si="215"/>
        <v>3.6618759261726162E-2</v>
      </c>
      <c r="Y998" s="18">
        <f t="shared" si="216"/>
        <v>9</v>
      </c>
      <c r="Z998" s="18">
        <f t="shared" si="217"/>
        <v>91</v>
      </c>
      <c r="AA998" s="18">
        <f t="shared" si="218"/>
        <v>80</v>
      </c>
    </row>
    <row r="999" spans="1:27" x14ac:dyDescent="0.25">
      <c r="A999" s="18" t="str">
        <f t="shared" si="206"/>
        <v>Sivesh Saleh</v>
      </c>
      <c r="B999" s="18">
        <f t="shared" si="207"/>
        <v>2</v>
      </c>
      <c r="C999" s="18" t="str">
        <f t="shared" si="208"/>
        <v>2023Sivesh Saleh2</v>
      </c>
      <c r="D999" s="12">
        <v>2023</v>
      </c>
      <c r="E999" t="s">
        <v>427</v>
      </c>
      <c r="F999">
        <v>249077</v>
      </c>
      <c r="G999" t="s">
        <v>277</v>
      </c>
      <c r="H999" s="15">
        <v>3</v>
      </c>
      <c r="I999" s="15">
        <v>4</v>
      </c>
      <c r="J999" t="s">
        <v>2</v>
      </c>
      <c r="K999" t="s">
        <v>6</v>
      </c>
      <c r="L999" s="6">
        <v>249</v>
      </c>
      <c r="M999" s="6">
        <v>866</v>
      </c>
      <c r="N999" s="6">
        <v>4582</v>
      </c>
      <c r="O999" s="1">
        <v>195745.69500000001</v>
      </c>
      <c r="P999" s="1">
        <v>171706.75</v>
      </c>
      <c r="Q999" s="1">
        <v>9240.6</v>
      </c>
      <c r="R999" s="38">
        <f t="shared" si="209"/>
        <v>786.12728915662649</v>
      </c>
      <c r="S999" s="39">
        <f t="shared" si="210"/>
        <v>3.4779116465863456</v>
      </c>
      <c r="T999" s="39">
        <f t="shared" si="211"/>
        <v>5.2909930715935332</v>
      </c>
      <c r="U999" s="38">
        <f t="shared" si="212"/>
        <v>24038.945000000007</v>
      </c>
      <c r="V999" s="40">
        <f t="shared" si="213"/>
        <v>0.12280701754385968</v>
      </c>
      <c r="W999" s="38">
        <f t="shared" si="214"/>
        <v>14798.345000000007</v>
      </c>
      <c r="X999" s="40">
        <f t="shared" si="215"/>
        <v>7.5599849079694983E-2</v>
      </c>
      <c r="Y999" s="18">
        <f t="shared" si="216"/>
        <v>26</v>
      </c>
      <c r="Z999" s="18">
        <f t="shared" si="217"/>
        <v>33</v>
      </c>
      <c r="AA999" s="18">
        <f t="shared" si="218"/>
        <v>46</v>
      </c>
    </row>
    <row r="1000" spans="1:27" x14ac:dyDescent="0.25">
      <c r="A1000" s="18" t="str">
        <f t="shared" si="206"/>
        <v>Sivesh Saleh</v>
      </c>
      <c r="B1000" s="18">
        <f t="shared" si="207"/>
        <v>3</v>
      </c>
      <c r="C1000" s="18" t="str">
        <f t="shared" si="208"/>
        <v>2023Sivesh Saleh3</v>
      </c>
      <c r="D1000" s="12">
        <v>2023</v>
      </c>
      <c r="E1000" t="s">
        <v>427</v>
      </c>
      <c r="F1000">
        <v>247473</v>
      </c>
      <c r="G1000" t="s">
        <v>283</v>
      </c>
      <c r="H1000" s="15">
        <v>3</v>
      </c>
      <c r="I1000" s="15">
        <v>3</v>
      </c>
      <c r="J1000" t="s">
        <v>2</v>
      </c>
      <c r="K1000" t="s">
        <v>4</v>
      </c>
      <c r="L1000" s="6">
        <v>250</v>
      </c>
      <c r="M1000" s="6">
        <v>577</v>
      </c>
      <c r="N1000" s="6">
        <v>2561</v>
      </c>
      <c r="O1000" s="1">
        <v>118736.92080000001</v>
      </c>
      <c r="P1000" s="1">
        <v>102362.5</v>
      </c>
      <c r="Q1000" s="1">
        <v>8936.9999999999909</v>
      </c>
      <c r="R1000" s="38">
        <f t="shared" si="209"/>
        <v>474.94768320000003</v>
      </c>
      <c r="S1000" s="39">
        <f t="shared" si="210"/>
        <v>2.3079999999999998</v>
      </c>
      <c r="T1000" s="39">
        <f t="shared" si="211"/>
        <v>4.4384748700173313</v>
      </c>
      <c r="U1000" s="38">
        <f t="shared" si="212"/>
        <v>16374.420800000007</v>
      </c>
      <c r="V1000" s="40">
        <f t="shared" si="213"/>
        <v>0.13790504831754072</v>
      </c>
      <c r="W1000" s="38">
        <f t="shared" si="214"/>
        <v>7437.4208000000162</v>
      </c>
      <c r="X1000" s="40">
        <f t="shared" si="215"/>
        <v>6.2637810968060884E-2</v>
      </c>
      <c r="Y1000" s="18">
        <f t="shared" si="216"/>
        <v>80</v>
      </c>
      <c r="Z1000" s="18">
        <f t="shared" si="217"/>
        <v>66</v>
      </c>
      <c r="AA1000" s="18">
        <f t="shared" si="218"/>
        <v>113</v>
      </c>
    </row>
    <row r="1001" spans="1:27" x14ac:dyDescent="0.25">
      <c r="A1001" s="18" t="str">
        <f t="shared" si="206"/>
        <v>Sivesh Saleh</v>
      </c>
      <c r="B1001" s="18">
        <f t="shared" si="207"/>
        <v>4</v>
      </c>
      <c r="C1001" s="18" t="str">
        <f t="shared" si="208"/>
        <v>2023Sivesh Saleh4</v>
      </c>
      <c r="D1001" s="12">
        <v>2023</v>
      </c>
      <c r="E1001" t="s">
        <v>427</v>
      </c>
      <c r="F1001">
        <v>271885</v>
      </c>
      <c r="G1001" t="s">
        <v>342</v>
      </c>
      <c r="H1001" s="15">
        <v>3</v>
      </c>
      <c r="I1001" s="15">
        <v>3</v>
      </c>
      <c r="J1001" t="s">
        <v>9</v>
      </c>
      <c r="K1001" t="s">
        <v>4</v>
      </c>
      <c r="L1001" s="6">
        <v>234</v>
      </c>
      <c r="M1001" s="6">
        <v>556</v>
      </c>
      <c r="N1001" s="6">
        <v>2172</v>
      </c>
      <c r="O1001" s="1">
        <v>84012.88</v>
      </c>
      <c r="P1001" s="1">
        <v>75011.5</v>
      </c>
      <c r="Q1001" s="1">
        <v>8381.3999999999905</v>
      </c>
      <c r="R1001" s="38">
        <f t="shared" si="209"/>
        <v>359.02940170940172</v>
      </c>
      <c r="S1001" s="39">
        <f t="shared" si="210"/>
        <v>2.3760683760683761</v>
      </c>
      <c r="T1001" s="39">
        <f t="shared" si="211"/>
        <v>3.906474820143885</v>
      </c>
      <c r="U1001" s="38">
        <f t="shared" si="212"/>
        <v>9001.3800000000047</v>
      </c>
      <c r="V1001" s="40">
        <f t="shared" si="213"/>
        <v>0.10714285714285719</v>
      </c>
      <c r="W1001" s="38">
        <f t="shared" si="214"/>
        <v>619.98000000001412</v>
      </c>
      <c r="X1001" s="40">
        <f t="shared" si="215"/>
        <v>7.3795827496928338E-3</v>
      </c>
      <c r="Y1001" s="18">
        <f t="shared" si="216"/>
        <v>119</v>
      </c>
      <c r="Z1001" s="18">
        <f t="shared" si="217"/>
        <v>171</v>
      </c>
      <c r="AA1001" s="18">
        <f t="shared" si="218"/>
        <v>591</v>
      </c>
    </row>
  </sheetData>
  <autoFilter ref="A1:AA1001" xr:uid="{3378FFEA-72AF-42F0-9857-5D739B90B038}"/>
  <sortState xmlns:xlrd2="http://schemas.microsoft.com/office/spreadsheetml/2017/richdata2" ref="A2:AA484">
    <sortCondition ref="D2:D484"/>
    <sortCondition descending="1" ref="O2:O48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95916-A221-4B77-83D3-8BD4BA795AC7}">
  <dimension ref="A1:C44"/>
  <sheetViews>
    <sheetView workbookViewId="0">
      <selection activeCell="C2" sqref="C2:C4"/>
    </sheetView>
  </sheetViews>
  <sheetFormatPr defaultRowHeight="15" x14ac:dyDescent="0.25"/>
  <cols>
    <col min="1" max="1" width="23" bestFit="1" customWidth="1"/>
  </cols>
  <sheetData>
    <row r="1" spans="1:3" x14ac:dyDescent="0.25">
      <c r="A1" s="19" t="s">
        <v>478</v>
      </c>
      <c r="C1" s="19" t="s">
        <v>468</v>
      </c>
    </row>
    <row r="2" spans="1:3" x14ac:dyDescent="0.25">
      <c r="A2" s="18" t="str" cm="1">
        <f t="array" ref="A2:A8">_xlfn._xlws.SORT(_xlfn.UNIQUE(Data_Region_Sum!C2:C27))</f>
        <v>01-North West</v>
      </c>
      <c r="C2" s="18" cm="1">
        <f t="array" ref="C2:C4">_xlfn._xlws.SORT(_xlfn.UNIQUE(Data_Region_Sum!A2:A19),1,-1)</f>
        <v>2024</v>
      </c>
    </row>
    <row r="3" spans="1:3" x14ac:dyDescent="0.25">
      <c r="A3" s="18" t="str">
        <v>02-South West</v>
      </c>
      <c r="C3" s="18">
        <v>2023</v>
      </c>
    </row>
    <row r="4" spans="1:3" x14ac:dyDescent="0.25">
      <c r="A4" s="18" t="str">
        <v>03-North Central</v>
      </c>
      <c r="C4" s="18">
        <v>2022</v>
      </c>
    </row>
    <row r="5" spans="1:3" x14ac:dyDescent="0.25">
      <c r="A5" s="18" t="str">
        <v>04-South Central</v>
      </c>
    </row>
    <row r="6" spans="1:3" x14ac:dyDescent="0.25">
      <c r="A6" s="18" t="str">
        <v>05-North East</v>
      </c>
    </row>
    <row r="7" spans="1:3" x14ac:dyDescent="0.25">
      <c r="A7" s="18" t="str">
        <v>06-South East</v>
      </c>
    </row>
    <row r="8" spans="1:3" x14ac:dyDescent="0.25">
      <c r="A8" s="18">
        <v>0</v>
      </c>
    </row>
    <row r="9" spans="1:3" x14ac:dyDescent="0.25">
      <c r="A9" s="18"/>
    </row>
    <row r="10" spans="1:3" x14ac:dyDescent="0.25">
      <c r="A10" s="18"/>
    </row>
    <row r="11" spans="1:3" x14ac:dyDescent="0.25">
      <c r="A11" s="18"/>
    </row>
    <row r="12" spans="1:3" x14ac:dyDescent="0.25">
      <c r="A12" s="18"/>
    </row>
    <row r="13" spans="1:3" x14ac:dyDescent="0.25">
      <c r="A13" s="18"/>
    </row>
    <row r="14" spans="1:3" x14ac:dyDescent="0.25">
      <c r="A14" s="18"/>
    </row>
    <row r="15" spans="1:3" x14ac:dyDescent="0.25">
      <c r="A15" s="18"/>
    </row>
    <row r="16" spans="1:3" x14ac:dyDescent="0.25">
      <c r="A16" s="18"/>
    </row>
    <row r="17" spans="1:1" x14ac:dyDescent="0.25">
      <c r="A17" s="18"/>
    </row>
    <row r="18" spans="1:1" x14ac:dyDescent="0.25">
      <c r="A18" s="18"/>
    </row>
    <row r="19" spans="1:1" x14ac:dyDescent="0.25">
      <c r="A19" s="18"/>
    </row>
    <row r="20" spans="1:1" x14ac:dyDescent="0.25">
      <c r="A20" s="18"/>
    </row>
    <row r="21" spans="1:1" x14ac:dyDescent="0.25">
      <c r="A21" s="18"/>
    </row>
    <row r="22" spans="1:1" x14ac:dyDescent="0.25">
      <c r="A22" s="18"/>
    </row>
    <row r="23" spans="1:1" x14ac:dyDescent="0.25">
      <c r="A23" s="18"/>
    </row>
    <row r="24" spans="1:1" x14ac:dyDescent="0.25">
      <c r="A24" s="18"/>
    </row>
    <row r="25" spans="1:1" x14ac:dyDescent="0.25">
      <c r="A25" s="18"/>
    </row>
    <row r="26" spans="1:1" x14ac:dyDescent="0.25">
      <c r="A26" s="18"/>
    </row>
    <row r="27" spans="1:1" x14ac:dyDescent="0.25">
      <c r="A27" s="18"/>
    </row>
    <row r="28" spans="1:1" x14ac:dyDescent="0.25">
      <c r="A28" s="18"/>
    </row>
    <row r="29" spans="1:1" x14ac:dyDescent="0.25">
      <c r="A29" s="18"/>
    </row>
    <row r="30" spans="1:1" x14ac:dyDescent="0.25">
      <c r="A30" s="18"/>
    </row>
    <row r="31" spans="1:1" x14ac:dyDescent="0.25">
      <c r="A31" s="18"/>
    </row>
    <row r="32" spans="1:1" x14ac:dyDescent="0.25">
      <c r="A32" s="18"/>
    </row>
    <row r="33" spans="1:1" x14ac:dyDescent="0.25">
      <c r="A33" s="18"/>
    </row>
    <row r="34" spans="1:1" x14ac:dyDescent="0.25">
      <c r="A34" s="18"/>
    </row>
    <row r="35" spans="1:1" x14ac:dyDescent="0.25">
      <c r="A35" s="18"/>
    </row>
    <row r="36" spans="1:1" x14ac:dyDescent="0.25">
      <c r="A36" s="18"/>
    </row>
    <row r="37" spans="1:1" x14ac:dyDescent="0.25">
      <c r="A37" s="18"/>
    </row>
    <row r="38" spans="1:1" x14ac:dyDescent="0.25">
      <c r="A38" s="18"/>
    </row>
    <row r="39" spans="1:1" x14ac:dyDescent="0.25">
      <c r="A39" s="18"/>
    </row>
    <row r="40" spans="1:1" x14ac:dyDescent="0.25">
      <c r="A40" s="18"/>
    </row>
    <row r="41" spans="1:1" x14ac:dyDescent="0.25">
      <c r="A41" s="18"/>
    </row>
    <row r="42" spans="1:1" x14ac:dyDescent="0.25">
      <c r="A42" s="18"/>
    </row>
    <row r="43" spans="1:1" x14ac:dyDescent="0.25">
      <c r="A43" s="18"/>
    </row>
    <row r="44" spans="1:1" x14ac:dyDescent="0.25">
      <c r="A44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Region_Perf</vt:lpstr>
      <vt:lpstr>Region_Sales_by_Segment</vt:lpstr>
      <vt:lpstr>Report Info</vt:lpstr>
      <vt:lpstr>Data_Region_Sum</vt:lpstr>
      <vt:lpstr>Data_Sales_Rep_Sum</vt:lpstr>
      <vt:lpstr>Data_Customer_Reg_Sum</vt:lpstr>
      <vt:lpstr>Data_Customer</vt:lpstr>
      <vt:lpstr>Drop_Down_Data</vt:lpstr>
      <vt:lpstr>Lookup_Region</vt:lpstr>
      <vt:lpstr>Lookup_Year</vt:lpstr>
      <vt:lpstr>Region_Perf!Print_Area</vt:lpstr>
      <vt:lpstr>Prior_Year</vt:lpstr>
      <vt:lpstr>Select_Region</vt:lpstr>
      <vt:lpstr>Select_Year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White</dc:creator>
  <cp:lastModifiedBy>Paul White</cp:lastModifiedBy>
  <cp:lastPrinted>2025-01-10T20:25:19Z</cp:lastPrinted>
  <dcterms:created xsi:type="dcterms:W3CDTF">2024-10-28T20:58:11Z</dcterms:created>
  <dcterms:modified xsi:type="dcterms:W3CDTF">2025-02-07T21:32:37Z</dcterms:modified>
</cp:coreProperties>
</file>