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2.xml" ContentType="application/vnd.openxmlformats-officedocument.spreadsheetml.comments+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omments3.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https://d.docs.live.net/12d08f28ec0d33fb/Documents/MEGA/MEGAsync/Paper_Connection/"/>
    </mc:Choice>
  </mc:AlternateContent>
  <xr:revisionPtr revIDLastSave="1200" documentId="8_{7359E94C-3A61-4CF5-AC81-39EB6F546F45}" xr6:coauthVersionLast="47" xr6:coauthVersionMax="47" xr10:uidLastSave="{B6980251-D876-4DE4-91A4-E647E8CDA5A5}"/>
  <bookViews>
    <workbookView xWindow="20370" yWindow="15" windowWidth="29040" windowHeight="15720" xr2:uid="{446E3923-5661-4735-A185-1B72484081BD}"/>
  </bookViews>
  <sheets>
    <sheet name="Sales_Rep_Perf" sheetId="9" r:id="rId1"/>
    <sheet name="Sales_Rep_Sum" sheetId="10" r:id="rId2"/>
    <sheet name="Sales_Rep_YOY_Perf" sheetId="11" r:id="rId3"/>
    <sheet name="Report_Info" sheetId="12" r:id="rId4"/>
    <sheet name="Data_Sales_Rep" sheetId="5" state="hidden" r:id="rId5"/>
    <sheet name="Data_Customer" sheetId="6" state="hidden" r:id="rId6"/>
    <sheet name="Drop_Down_Data" sheetId="8" state="hidden" r:id="rId7"/>
  </sheets>
  <definedNames>
    <definedName name="_xlnm._FilterDatabase" localSheetId="5" hidden="1">Data_Customer!$A$1:$AA$1001</definedName>
    <definedName name="_xlnm._FilterDatabase" localSheetId="4" hidden="1">Data_Sales_Rep!$A$1:$V$78</definedName>
    <definedName name="Lookup_Rep">Drop_Down_Data!$A$2:$A$45</definedName>
    <definedName name="Lookup_Year">Drop_Down_Data!$C$2:$C$4</definedName>
    <definedName name="_xlnm.Print_Area" localSheetId="0">Sales_Rep_Perf!$E$2:$X$30</definedName>
    <definedName name="Prior_Year">Sales_Rep_Perf!$B$6</definedName>
    <definedName name="Select_Rep">Sales_Rep_Perf!$B$3</definedName>
    <definedName name="Select_Year">Sales_Rep_Perf!$B$5</definedName>
    <definedName name="Slicer_GrossProfitRank">#N/A</definedName>
    <definedName name="Slicer_GrossProfitRank1">#N/A</definedName>
    <definedName name="Slicer_NetProfitRank">#N/A</definedName>
    <definedName name="Slicer_NetProfitRank1">#N/A</definedName>
    <definedName name="Slicer_Region">#N/A</definedName>
    <definedName name="Slicer_Region1">#N/A</definedName>
    <definedName name="Slicer_Sales_Rep">#N/A</definedName>
    <definedName name="Slicer_Sales_Rep1">#N/A</definedName>
    <definedName name="Slicer_SalesRank">#N/A</definedName>
    <definedName name="Slicer_SalesRank1">#N/A</definedName>
    <definedName name="Slicer_Year">#N/A</definedName>
    <definedName name="Slicer_Year1">#N/A</definedName>
  </definedNames>
  <calcPr calcId="191029"/>
  <pivotCaches>
    <pivotCache cacheId="0"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C2" i="8" a="1"/>
  <c r="C2" i="8" s="1"/>
  <c r="Y1527" i="6"/>
  <c r="W1527" i="6"/>
  <c r="X1527" i="6" s="1"/>
  <c r="U1527" i="6"/>
  <c r="T1527" i="6"/>
  <c r="S1527" i="6"/>
  <c r="R1527" i="6"/>
  <c r="Y1526" i="6"/>
  <c r="W1526" i="6"/>
  <c r="X1526" i="6" s="1"/>
  <c r="U1526" i="6"/>
  <c r="V1526" i="6" s="1"/>
  <c r="T1526" i="6"/>
  <c r="S1526" i="6"/>
  <c r="R1526" i="6"/>
  <c r="Y1525" i="6"/>
  <c r="W1525" i="6"/>
  <c r="U1525" i="6"/>
  <c r="T1525" i="6"/>
  <c r="S1525" i="6"/>
  <c r="R1525" i="6"/>
  <c r="Y1524" i="6"/>
  <c r="W1524" i="6"/>
  <c r="U1524" i="6"/>
  <c r="V1524" i="6" s="1"/>
  <c r="T1524" i="6"/>
  <c r="S1524" i="6"/>
  <c r="R1524" i="6"/>
  <c r="Y1523" i="6"/>
  <c r="X1523" i="6"/>
  <c r="W1523" i="6"/>
  <c r="U1523" i="6"/>
  <c r="T1523" i="6"/>
  <c r="S1523" i="6"/>
  <c r="R1523" i="6"/>
  <c r="Y1522" i="6"/>
  <c r="W1522" i="6"/>
  <c r="X1522" i="6" s="1"/>
  <c r="U1522" i="6"/>
  <c r="V1522" i="6" s="1"/>
  <c r="T1522" i="6"/>
  <c r="S1522" i="6"/>
  <c r="R1522" i="6"/>
  <c r="Y1521" i="6"/>
  <c r="W1521" i="6"/>
  <c r="X1521" i="6" s="1"/>
  <c r="U1521" i="6"/>
  <c r="T1521" i="6"/>
  <c r="S1521" i="6"/>
  <c r="R1521" i="6"/>
  <c r="Y1520" i="6"/>
  <c r="W1520" i="6"/>
  <c r="X1520" i="6" s="1"/>
  <c r="U1520" i="6"/>
  <c r="T1520" i="6"/>
  <c r="S1520" i="6"/>
  <c r="R1520" i="6"/>
  <c r="Y1519" i="6"/>
  <c r="W1519" i="6"/>
  <c r="X1519" i="6" s="1"/>
  <c r="U1519" i="6"/>
  <c r="T1519" i="6"/>
  <c r="S1519" i="6"/>
  <c r="R1519" i="6"/>
  <c r="Y1518" i="6"/>
  <c r="W1518" i="6"/>
  <c r="X1518" i="6" s="1"/>
  <c r="U1518" i="6"/>
  <c r="V1518" i="6" s="1"/>
  <c r="T1518" i="6"/>
  <c r="S1518" i="6"/>
  <c r="R1518" i="6"/>
  <c r="Y1517" i="6"/>
  <c r="W1517" i="6"/>
  <c r="U1517" i="6"/>
  <c r="T1517" i="6"/>
  <c r="S1517" i="6"/>
  <c r="R1517" i="6"/>
  <c r="Y1516" i="6"/>
  <c r="W1516" i="6"/>
  <c r="U1516" i="6"/>
  <c r="V1516" i="6" s="1"/>
  <c r="T1516" i="6"/>
  <c r="S1516" i="6"/>
  <c r="R1516" i="6"/>
  <c r="Y1515" i="6"/>
  <c r="X1515" i="6"/>
  <c r="W1515" i="6"/>
  <c r="U1515" i="6"/>
  <c r="T1515" i="6"/>
  <c r="S1515" i="6"/>
  <c r="R1515" i="6"/>
  <c r="Y1514" i="6"/>
  <c r="W1514" i="6"/>
  <c r="X1514" i="6" s="1"/>
  <c r="U1514" i="6"/>
  <c r="V1514" i="6" s="1"/>
  <c r="T1514" i="6"/>
  <c r="S1514" i="6"/>
  <c r="R1514" i="6"/>
  <c r="Y1513" i="6"/>
  <c r="W1513" i="6"/>
  <c r="X1513" i="6" s="1"/>
  <c r="U1513" i="6"/>
  <c r="T1513" i="6"/>
  <c r="S1513" i="6"/>
  <c r="R1513" i="6"/>
  <c r="Y1512" i="6"/>
  <c r="W1512" i="6"/>
  <c r="X1512" i="6" s="1"/>
  <c r="U1512" i="6"/>
  <c r="V1512" i="6" s="1"/>
  <c r="T1512" i="6"/>
  <c r="S1512" i="6"/>
  <c r="R1512" i="6"/>
  <c r="Y1511" i="6"/>
  <c r="W1511" i="6"/>
  <c r="X1511" i="6" s="1"/>
  <c r="U1511" i="6"/>
  <c r="T1511" i="6"/>
  <c r="S1511" i="6"/>
  <c r="R1511" i="6"/>
  <c r="Y1510" i="6"/>
  <c r="W1510" i="6"/>
  <c r="X1510" i="6" s="1"/>
  <c r="V1510" i="6"/>
  <c r="U1510" i="6"/>
  <c r="T1510" i="6"/>
  <c r="S1510" i="6"/>
  <c r="R1510" i="6"/>
  <c r="Y1509" i="6"/>
  <c r="W1509" i="6"/>
  <c r="U1509" i="6"/>
  <c r="T1509" i="6"/>
  <c r="S1509" i="6"/>
  <c r="R1509" i="6"/>
  <c r="Y1508" i="6"/>
  <c r="W1508" i="6"/>
  <c r="U1508" i="6"/>
  <c r="V1508" i="6" s="1"/>
  <c r="T1508" i="6"/>
  <c r="S1508" i="6"/>
  <c r="R1508" i="6"/>
  <c r="Y1507" i="6"/>
  <c r="W1507" i="6"/>
  <c r="X1507" i="6" s="1"/>
  <c r="U1507" i="6"/>
  <c r="T1507" i="6"/>
  <c r="S1507" i="6"/>
  <c r="R1507" i="6"/>
  <c r="Y1506" i="6"/>
  <c r="W1506" i="6"/>
  <c r="X1506" i="6" s="1"/>
  <c r="U1506" i="6"/>
  <c r="V1506" i="6" s="1"/>
  <c r="T1506" i="6"/>
  <c r="S1506" i="6"/>
  <c r="R1506" i="6"/>
  <c r="Y1505" i="6"/>
  <c r="W1505" i="6"/>
  <c r="X1505" i="6" s="1"/>
  <c r="U1505" i="6"/>
  <c r="T1505" i="6"/>
  <c r="S1505" i="6"/>
  <c r="R1505" i="6"/>
  <c r="Y1504" i="6"/>
  <c r="W1504" i="6"/>
  <c r="X1504" i="6" s="1"/>
  <c r="U1504" i="6"/>
  <c r="V1504" i="6" s="1"/>
  <c r="T1504" i="6"/>
  <c r="S1504" i="6"/>
  <c r="R1504" i="6"/>
  <c r="Y1503" i="6"/>
  <c r="W1503" i="6"/>
  <c r="X1503" i="6" s="1"/>
  <c r="U1503" i="6"/>
  <c r="T1503" i="6"/>
  <c r="S1503" i="6"/>
  <c r="R1503" i="6"/>
  <c r="Y1502" i="6"/>
  <c r="W1502" i="6"/>
  <c r="X1502" i="6" s="1"/>
  <c r="U1502" i="6"/>
  <c r="V1502" i="6" s="1"/>
  <c r="T1502" i="6"/>
  <c r="S1502" i="6"/>
  <c r="R1502" i="6"/>
  <c r="Y1501" i="6"/>
  <c r="W1501" i="6"/>
  <c r="U1501" i="6"/>
  <c r="T1501" i="6"/>
  <c r="S1501" i="6"/>
  <c r="R1501" i="6"/>
  <c r="Y1500" i="6"/>
  <c r="W1500" i="6"/>
  <c r="U1500" i="6"/>
  <c r="V1500" i="6" s="1"/>
  <c r="T1500" i="6"/>
  <c r="S1500" i="6"/>
  <c r="R1500" i="6"/>
  <c r="Y1499" i="6"/>
  <c r="X1499" i="6"/>
  <c r="W1499" i="6"/>
  <c r="U1499" i="6"/>
  <c r="T1499" i="6"/>
  <c r="S1499" i="6"/>
  <c r="R1499" i="6"/>
  <c r="Y1498" i="6"/>
  <c r="W1498" i="6"/>
  <c r="X1498" i="6" s="1"/>
  <c r="U1498" i="6"/>
  <c r="V1498" i="6" s="1"/>
  <c r="T1498" i="6"/>
  <c r="S1498" i="6"/>
  <c r="R1498" i="6"/>
  <c r="Y1497" i="6"/>
  <c r="W1497" i="6"/>
  <c r="X1497" i="6" s="1"/>
  <c r="U1497" i="6"/>
  <c r="T1497" i="6"/>
  <c r="S1497" i="6"/>
  <c r="R1497" i="6"/>
  <c r="Y1496" i="6"/>
  <c r="W1496" i="6"/>
  <c r="X1496" i="6" s="1"/>
  <c r="U1496" i="6"/>
  <c r="V1496" i="6" s="1"/>
  <c r="T1496" i="6"/>
  <c r="S1496" i="6"/>
  <c r="R1496" i="6"/>
  <c r="Y1495" i="6"/>
  <c r="W1495" i="6"/>
  <c r="X1495" i="6" s="1"/>
  <c r="U1495" i="6"/>
  <c r="T1495" i="6"/>
  <c r="S1495" i="6"/>
  <c r="R1495" i="6"/>
  <c r="Y1494" i="6"/>
  <c r="W1494" i="6"/>
  <c r="X1494" i="6" s="1"/>
  <c r="V1494" i="6"/>
  <c r="U1494" i="6"/>
  <c r="T1494" i="6"/>
  <c r="S1494" i="6"/>
  <c r="R1494" i="6"/>
  <c r="Y1493" i="6"/>
  <c r="W1493" i="6"/>
  <c r="U1493" i="6"/>
  <c r="T1493" i="6"/>
  <c r="S1493" i="6"/>
  <c r="R1493" i="6"/>
  <c r="Y1492" i="6"/>
  <c r="W1492" i="6"/>
  <c r="U1492" i="6"/>
  <c r="V1492" i="6" s="1"/>
  <c r="T1492" i="6"/>
  <c r="S1492" i="6"/>
  <c r="R1492" i="6"/>
  <c r="Y1491" i="6"/>
  <c r="W1491" i="6"/>
  <c r="X1491" i="6" s="1"/>
  <c r="U1491" i="6"/>
  <c r="T1491" i="6"/>
  <c r="S1491" i="6"/>
  <c r="R1491" i="6"/>
  <c r="Y1490" i="6"/>
  <c r="W1490" i="6"/>
  <c r="X1490" i="6" s="1"/>
  <c r="U1490" i="6"/>
  <c r="V1490" i="6" s="1"/>
  <c r="T1490" i="6"/>
  <c r="S1490" i="6"/>
  <c r="R1490" i="6"/>
  <c r="Y1489" i="6"/>
  <c r="W1489" i="6"/>
  <c r="X1489" i="6" s="1"/>
  <c r="U1489" i="6"/>
  <c r="T1489" i="6"/>
  <c r="S1489" i="6"/>
  <c r="R1489" i="6"/>
  <c r="Y1488" i="6"/>
  <c r="W1488" i="6"/>
  <c r="X1488" i="6" s="1"/>
  <c r="U1488" i="6"/>
  <c r="T1488" i="6"/>
  <c r="S1488" i="6"/>
  <c r="R1488" i="6"/>
  <c r="Y1487" i="6"/>
  <c r="W1487" i="6"/>
  <c r="X1487" i="6" s="1"/>
  <c r="U1487" i="6"/>
  <c r="T1487" i="6"/>
  <c r="S1487" i="6"/>
  <c r="R1487" i="6"/>
  <c r="Y1486" i="6"/>
  <c r="W1486" i="6"/>
  <c r="X1486" i="6" s="1"/>
  <c r="U1486" i="6"/>
  <c r="V1486" i="6" s="1"/>
  <c r="T1486" i="6"/>
  <c r="S1486" i="6"/>
  <c r="R1486" i="6"/>
  <c r="Y1485" i="6"/>
  <c r="W1485" i="6"/>
  <c r="U1485" i="6"/>
  <c r="T1485" i="6"/>
  <c r="S1485" i="6"/>
  <c r="R1485" i="6"/>
  <c r="Y1484" i="6"/>
  <c r="W1484" i="6"/>
  <c r="U1484" i="6"/>
  <c r="V1484" i="6" s="1"/>
  <c r="T1484" i="6"/>
  <c r="S1484" i="6"/>
  <c r="R1484" i="6"/>
  <c r="Y1483" i="6"/>
  <c r="X1483" i="6"/>
  <c r="W1483" i="6"/>
  <c r="U1483" i="6"/>
  <c r="T1483" i="6"/>
  <c r="S1483" i="6"/>
  <c r="R1483" i="6"/>
  <c r="Y1482" i="6"/>
  <c r="W1482" i="6"/>
  <c r="X1482" i="6" s="1"/>
  <c r="U1482" i="6"/>
  <c r="V1482" i="6" s="1"/>
  <c r="T1482" i="6"/>
  <c r="S1482" i="6"/>
  <c r="R1482" i="6"/>
  <c r="Y1481" i="6"/>
  <c r="W1481" i="6"/>
  <c r="X1481" i="6" s="1"/>
  <c r="U1481" i="6"/>
  <c r="T1481" i="6"/>
  <c r="S1481" i="6"/>
  <c r="R1481" i="6"/>
  <c r="Y1480" i="6"/>
  <c r="W1480" i="6"/>
  <c r="X1480" i="6" s="1"/>
  <c r="U1480" i="6"/>
  <c r="V1480" i="6" s="1"/>
  <c r="T1480" i="6"/>
  <c r="S1480" i="6"/>
  <c r="R1480" i="6"/>
  <c r="Y1479" i="6"/>
  <c r="W1479" i="6"/>
  <c r="X1479" i="6" s="1"/>
  <c r="U1479" i="6"/>
  <c r="T1479" i="6"/>
  <c r="S1479" i="6"/>
  <c r="R1479" i="6"/>
  <c r="Y1478" i="6"/>
  <c r="W1478" i="6"/>
  <c r="X1478" i="6" s="1"/>
  <c r="V1478" i="6"/>
  <c r="U1478" i="6"/>
  <c r="T1478" i="6"/>
  <c r="S1478" i="6"/>
  <c r="R1478" i="6"/>
  <c r="Y1477" i="6"/>
  <c r="W1477" i="6"/>
  <c r="U1477" i="6"/>
  <c r="T1477" i="6"/>
  <c r="S1477" i="6"/>
  <c r="R1477" i="6"/>
  <c r="Y1476" i="6"/>
  <c r="W1476" i="6"/>
  <c r="U1476" i="6"/>
  <c r="V1476" i="6" s="1"/>
  <c r="T1476" i="6"/>
  <c r="S1476" i="6"/>
  <c r="R1476" i="6"/>
  <c r="Y1475" i="6"/>
  <c r="W1475" i="6"/>
  <c r="X1475" i="6" s="1"/>
  <c r="U1475" i="6"/>
  <c r="T1475" i="6"/>
  <c r="S1475" i="6"/>
  <c r="R1475" i="6"/>
  <c r="Y1474" i="6"/>
  <c r="W1474" i="6"/>
  <c r="X1474" i="6" s="1"/>
  <c r="U1474" i="6"/>
  <c r="V1474" i="6" s="1"/>
  <c r="T1474" i="6"/>
  <c r="S1474" i="6"/>
  <c r="R1474" i="6"/>
  <c r="Y1473" i="6"/>
  <c r="W1473" i="6"/>
  <c r="X1473" i="6" s="1"/>
  <c r="U1473" i="6"/>
  <c r="T1473" i="6"/>
  <c r="S1473" i="6"/>
  <c r="R1473" i="6"/>
  <c r="Y1472" i="6"/>
  <c r="W1472" i="6"/>
  <c r="X1472" i="6" s="1"/>
  <c r="U1472" i="6"/>
  <c r="V1472" i="6" s="1"/>
  <c r="T1472" i="6"/>
  <c r="S1472" i="6"/>
  <c r="R1472" i="6"/>
  <c r="Y1471" i="6"/>
  <c r="W1471" i="6"/>
  <c r="U1471" i="6"/>
  <c r="V1471" i="6" s="1"/>
  <c r="T1471" i="6"/>
  <c r="S1471" i="6"/>
  <c r="R1471" i="6"/>
  <c r="Y1470" i="6"/>
  <c r="W1470" i="6"/>
  <c r="X1470" i="6" s="1"/>
  <c r="U1470" i="6"/>
  <c r="T1470" i="6"/>
  <c r="S1470" i="6"/>
  <c r="R1470" i="6"/>
  <c r="Y1469" i="6"/>
  <c r="W1469" i="6"/>
  <c r="U1469" i="6"/>
  <c r="V1469" i="6" s="1"/>
  <c r="T1469" i="6"/>
  <c r="S1469" i="6"/>
  <c r="R1469" i="6"/>
  <c r="Y1468" i="6"/>
  <c r="W1468" i="6"/>
  <c r="X1468" i="6" s="1"/>
  <c r="U1468" i="6"/>
  <c r="T1468" i="6"/>
  <c r="S1468" i="6"/>
  <c r="R1468" i="6"/>
  <c r="Y1467" i="6"/>
  <c r="W1467" i="6"/>
  <c r="U1467" i="6"/>
  <c r="V1467" i="6" s="1"/>
  <c r="T1467" i="6"/>
  <c r="S1467" i="6"/>
  <c r="R1467" i="6"/>
  <c r="Y1466" i="6"/>
  <c r="W1466" i="6"/>
  <c r="X1466" i="6" s="1"/>
  <c r="U1466" i="6"/>
  <c r="T1466" i="6"/>
  <c r="S1466" i="6"/>
  <c r="R1466" i="6"/>
  <c r="Y1465" i="6"/>
  <c r="W1465" i="6"/>
  <c r="U1465" i="6"/>
  <c r="V1465" i="6" s="1"/>
  <c r="T1465" i="6"/>
  <c r="S1465" i="6"/>
  <c r="R1465" i="6"/>
  <c r="Y1464" i="6"/>
  <c r="W1464" i="6"/>
  <c r="X1464" i="6" s="1"/>
  <c r="U1464" i="6"/>
  <c r="T1464" i="6"/>
  <c r="S1464" i="6"/>
  <c r="R1464" i="6"/>
  <c r="Y1463" i="6"/>
  <c r="W1463" i="6"/>
  <c r="U1463" i="6"/>
  <c r="V1463" i="6" s="1"/>
  <c r="T1463" i="6"/>
  <c r="S1463" i="6"/>
  <c r="R1463" i="6"/>
  <c r="Y1462" i="6"/>
  <c r="W1462" i="6"/>
  <c r="X1462" i="6" s="1"/>
  <c r="U1462" i="6"/>
  <c r="T1462" i="6"/>
  <c r="S1462" i="6"/>
  <c r="R1462" i="6"/>
  <c r="Y1461" i="6"/>
  <c r="W1461" i="6"/>
  <c r="U1461" i="6"/>
  <c r="V1461" i="6" s="1"/>
  <c r="T1461" i="6"/>
  <c r="S1461" i="6"/>
  <c r="R1461" i="6"/>
  <c r="Y1460" i="6"/>
  <c r="W1460" i="6"/>
  <c r="X1460" i="6" s="1"/>
  <c r="U1460" i="6"/>
  <c r="T1460" i="6"/>
  <c r="S1460" i="6"/>
  <c r="R1460" i="6"/>
  <c r="Y1459" i="6"/>
  <c r="W1459" i="6"/>
  <c r="U1459" i="6"/>
  <c r="V1459" i="6" s="1"/>
  <c r="T1459" i="6"/>
  <c r="S1459" i="6"/>
  <c r="R1459" i="6"/>
  <c r="Y1458" i="6"/>
  <c r="W1458" i="6"/>
  <c r="X1458" i="6" s="1"/>
  <c r="U1458" i="6"/>
  <c r="T1458" i="6"/>
  <c r="S1458" i="6"/>
  <c r="R1458" i="6"/>
  <c r="Y1457" i="6"/>
  <c r="W1457" i="6"/>
  <c r="U1457" i="6"/>
  <c r="V1457" i="6" s="1"/>
  <c r="T1457" i="6"/>
  <c r="S1457" i="6"/>
  <c r="R1457" i="6"/>
  <c r="Y1456" i="6"/>
  <c r="W1456" i="6"/>
  <c r="X1456" i="6" s="1"/>
  <c r="U1456" i="6"/>
  <c r="T1456" i="6"/>
  <c r="S1456" i="6"/>
  <c r="R1456" i="6"/>
  <c r="Y1455" i="6"/>
  <c r="W1455" i="6"/>
  <c r="U1455" i="6"/>
  <c r="V1455" i="6" s="1"/>
  <c r="T1455" i="6"/>
  <c r="S1455" i="6"/>
  <c r="R1455" i="6"/>
  <c r="Y1454" i="6"/>
  <c r="W1454" i="6"/>
  <c r="X1454" i="6" s="1"/>
  <c r="U1454" i="6"/>
  <c r="T1454" i="6"/>
  <c r="S1454" i="6"/>
  <c r="R1454" i="6"/>
  <c r="Y1453" i="6"/>
  <c r="W1453" i="6"/>
  <c r="U1453" i="6"/>
  <c r="V1453" i="6" s="1"/>
  <c r="T1453" i="6"/>
  <c r="S1453" i="6"/>
  <c r="R1453" i="6"/>
  <c r="Y1452" i="6"/>
  <c r="W1452" i="6"/>
  <c r="X1452" i="6" s="1"/>
  <c r="U1452" i="6"/>
  <c r="T1452" i="6"/>
  <c r="S1452" i="6"/>
  <c r="R1452" i="6"/>
  <c r="Y1451" i="6"/>
  <c r="W1451" i="6"/>
  <c r="U1451" i="6"/>
  <c r="V1451" i="6" s="1"/>
  <c r="T1451" i="6"/>
  <c r="S1451" i="6"/>
  <c r="R1451" i="6"/>
  <c r="Y1450" i="6"/>
  <c r="W1450" i="6"/>
  <c r="X1450" i="6" s="1"/>
  <c r="U1450" i="6"/>
  <c r="T1450" i="6"/>
  <c r="S1450" i="6"/>
  <c r="R1450" i="6"/>
  <c r="Y1449" i="6"/>
  <c r="W1449" i="6"/>
  <c r="X1449" i="6" s="1"/>
  <c r="U1449" i="6"/>
  <c r="V1449" i="6" s="1"/>
  <c r="T1449" i="6"/>
  <c r="S1449" i="6"/>
  <c r="R1449" i="6"/>
  <c r="Y1448" i="6"/>
  <c r="W1448" i="6"/>
  <c r="X1448" i="6" s="1"/>
  <c r="U1448" i="6"/>
  <c r="T1448" i="6"/>
  <c r="S1448" i="6"/>
  <c r="R1448" i="6"/>
  <c r="Y1447" i="6"/>
  <c r="W1447" i="6"/>
  <c r="X1447" i="6" s="1"/>
  <c r="U1447" i="6"/>
  <c r="V1447" i="6" s="1"/>
  <c r="T1447" i="6"/>
  <c r="S1447" i="6"/>
  <c r="R1447" i="6"/>
  <c r="Y1446" i="6"/>
  <c r="X1446" i="6"/>
  <c r="W1446" i="6"/>
  <c r="U1446" i="6"/>
  <c r="T1446" i="6"/>
  <c r="S1446" i="6"/>
  <c r="R1446" i="6"/>
  <c r="Y1445" i="6"/>
  <c r="W1445" i="6"/>
  <c r="X1445" i="6" s="1"/>
  <c r="V1445" i="6"/>
  <c r="U1445" i="6"/>
  <c r="T1445" i="6"/>
  <c r="S1445" i="6"/>
  <c r="R1445" i="6"/>
  <c r="Y1444" i="6"/>
  <c r="W1444" i="6"/>
  <c r="U1444" i="6"/>
  <c r="T1444" i="6"/>
  <c r="S1444" i="6"/>
  <c r="R1444" i="6"/>
  <c r="Y1443" i="6"/>
  <c r="W1443" i="6"/>
  <c r="U1443" i="6"/>
  <c r="V1443" i="6" s="1"/>
  <c r="T1443" i="6"/>
  <c r="S1443" i="6"/>
  <c r="R1443" i="6"/>
  <c r="Y1442" i="6"/>
  <c r="W1442" i="6"/>
  <c r="X1442" i="6" s="1"/>
  <c r="U1442" i="6"/>
  <c r="T1442" i="6"/>
  <c r="S1442" i="6"/>
  <c r="R1442" i="6"/>
  <c r="Y1441" i="6"/>
  <c r="W1441" i="6"/>
  <c r="X1441" i="6" s="1"/>
  <c r="U1441" i="6"/>
  <c r="V1441" i="6" s="1"/>
  <c r="T1441" i="6"/>
  <c r="S1441" i="6"/>
  <c r="R1441" i="6"/>
  <c r="Y1440" i="6"/>
  <c r="W1440" i="6"/>
  <c r="X1440" i="6" s="1"/>
  <c r="U1440" i="6"/>
  <c r="T1440" i="6"/>
  <c r="S1440" i="6"/>
  <c r="R1440" i="6"/>
  <c r="Y1439" i="6"/>
  <c r="W1439" i="6"/>
  <c r="X1439" i="6" s="1"/>
  <c r="U1439" i="6"/>
  <c r="V1439" i="6" s="1"/>
  <c r="T1439" i="6"/>
  <c r="S1439" i="6"/>
  <c r="R1439" i="6"/>
  <c r="Y1438" i="6"/>
  <c r="X1438" i="6"/>
  <c r="W1438" i="6"/>
  <c r="U1438" i="6"/>
  <c r="T1438" i="6"/>
  <c r="S1438" i="6"/>
  <c r="R1438" i="6"/>
  <c r="Y1437" i="6"/>
  <c r="W1437" i="6"/>
  <c r="X1437" i="6" s="1"/>
  <c r="V1437" i="6"/>
  <c r="U1437" i="6"/>
  <c r="T1437" i="6"/>
  <c r="S1437" i="6"/>
  <c r="R1437" i="6"/>
  <c r="Y1436" i="6"/>
  <c r="W1436" i="6"/>
  <c r="U1436" i="6"/>
  <c r="T1436" i="6"/>
  <c r="S1436" i="6"/>
  <c r="R1436" i="6"/>
  <c r="Y1435" i="6"/>
  <c r="W1435" i="6"/>
  <c r="U1435" i="6"/>
  <c r="V1435" i="6" s="1"/>
  <c r="T1435" i="6"/>
  <c r="S1435" i="6"/>
  <c r="R1435" i="6"/>
  <c r="Y1434" i="6"/>
  <c r="W1434" i="6"/>
  <c r="X1434" i="6" s="1"/>
  <c r="U1434" i="6"/>
  <c r="T1434" i="6"/>
  <c r="S1434" i="6"/>
  <c r="R1434" i="6"/>
  <c r="Y1433" i="6"/>
  <c r="W1433" i="6"/>
  <c r="X1433" i="6" s="1"/>
  <c r="U1433" i="6"/>
  <c r="V1433" i="6" s="1"/>
  <c r="T1433" i="6"/>
  <c r="S1433" i="6"/>
  <c r="R1433" i="6"/>
  <c r="Y1432" i="6"/>
  <c r="W1432" i="6"/>
  <c r="X1432" i="6" s="1"/>
  <c r="U1432" i="6"/>
  <c r="T1432" i="6"/>
  <c r="S1432" i="6"/>
  <c r="R1432" i="6"/>
  <c r="Y1431" i="6"/>
  <c r="W1431" i="6"/>
  <c r="X1431" i="6" s="1"/>
  <c r="U1431" i="6"/>
  <c r="T1431" i="6"/>
  <c r="S1431" i="6"/>
  <c r="R1431" i="6"/>
  <c r="Y1430" i="6"/>
  <c r="X1430" i="6"/>
  <c r="W1430" i="6"/>
  <c r="U1430" i="6"/>
  <c r="T1430" i="6"/>
  <c r="S1430" i="6"/>
  <c r="R1430" i="6"/>
  <c r="Y1429" i="6"/>
  <c r="W1429" i="6"/>
  <c r="X1429" i="6" s="1"/>
  <c r="V1429" i="6"/>
  <c r="U1429" i="6"/>
  <c r="T1429" i="6"/>
  <c r="S1429" i="6"/>
  <c r="R1429" i="6"/>
  <c r="Y1428" i="6"/>
  <c r="W1428" i="6"/>
  <c r="U1428" i="6"/>
  <c r="T1428" i="6"/>
  <c r="S1428" i="6"/>
  <c r="R1428" i="6"/>
  <c r="Y1427" i="6"/>
  <c r="W1427" i="6"/>
  <c r="U1427" i="6"/>
  <c r="V1427" i="6" s="1"/>
  <c r="T1427" i="6"/>
  <c r="S1427" i="6"/>
  <c r="R1427" i="6"/>
  <c r="Y1426" i="6"/>
  <c r="W1426" i="6"/>
  <c r="X1426" i="6" s="1"/>
  <c r="U1426" i="6"/>
  <c r="T1426" i="6"/>
  <c r="S1426" i="6"/>
  <c r="R1426" i="6"/>
  <c r="Y1425" i="6"/>
  <c r="W1425" i="6"/>
  <c r="X1425" i="6" s="1"/>
  <c r="U1425" i="6"/>
  <c r="V1425" i="6" s="1"/>
  <c r="T1425" i="6"/>
  <c r="S1425" i="6"/>
  <c r="R1425" i="6"/>
  <c r="Y1424" i="6"/>
  <c r="W1424" i="6"/>
  <c r="X1424" i="6" s="1"/>
  <c r="U1424" i="6"/>
  <c r="T1424" i="6"/>
  <c r="S1424" i="6"/>
  <c r="R1424" i="6"/>
  <c r="Y1423" i="6"/>
  <c r="W1423" i="6"/>
  <c r="X1423" i="6" s="1"/>
  <c r="U1423" i="6"/>
  <c r="V1423" i="6" s="1"/>
  <c r="T1423" i="6"/>
  <c r="S1423" i="6"/>
  <c r="R1423" i="6"/>
  <c r="Y1422" i="6"/>
  <c r="X1422" i="6"/>
  <c r="W1422" i="6"/>
  <c r="U1422" i="6"/>
  <c r="T1422" i="6"/>
  <c r="S1422" i="6"/>
  <c r="R1422" i="6"/>
  <c r="Y1421" i="6"/>
  <c r="W1421" i="6"/>
  <c r="X1421" i="6" s="1"/>
  <c r="V1421" i="6"/>
  <c r="U1421" i="6"/>
  <c r="T1421" i="6"/>
  <c r="S1421" i="6"/>
  <c r="R1421" i="6"/>
  <c r="Y1420" i="6"/>
  <c r="W1420" i="6"/>
  <c r="U1420" i="6"/>
  <c r="T1420" i="6"/>
  <c r="S1420" i="6"/>
  <c r="R1420" i="6"/>
  <c r="Y1419" i="6"/>
  <c r="W1419" i="6"/>
  <c r="U1419" i="6"/>
  <c r="V1419" i="6" s="1"/>
  <c r="T1419" i="6"/>
  <c r="S1419" i="6"/>
  <c r="R1419" i="6"/>
  <c r="Y1418" i="6"/>
  <c r="W1418" i="6"/>
  <c r="X1418" i="6" s="1"/>
  <c r="U1418" i="6"/>
  <c r="T1418" i="6"/>
  <c r="S1418" i="6"/>
  <c r="R1418" i="6"/>
  <c r="Y1417" i="6"/>
  <c r="W1417" i="6"/>
  <c r="X1417" i="6" s="1"/>
  <c r="U1417" i="6"/>
  <c r="V1417" i="6" s="1"/>
  <c r="T1417" i="6"/>
  <c r="S1417" i="6"/>
  <c r="R1417" i="6"/>
  <c r="Y1416" i="6"/>
  <c r="W1416" i="6"/>
  <c r="X1416" i="6" s="1"/>
  <c r="U1416" i="6"/>
  <c r="T1416" i="6"/>
  <c r="S1416" i="6"/>
  <c r="R1416" i="6"/>
  <c r="Y1415" i="6"/>
  <c r="W1415" i="6"/>
  <c r="X1415" i="6" s="1"/>
  <c r="U1415" i="6"/>
  <c r="V1415" i="6" s="1"/>
  <c r="T1415" i="6"/>
  <c r="S1415" i="6"/>
  <c r="R1415" i="6"/>
  <c r="Y1414" i="6"/>
  <c r="X1414" i="6"/>
  <c r="W1414" i="6"/>
  <c r="U1414" i="6"/>
  <c r="T1414" i="6"/>
  <c r="S1414" i="6"/>
  <c r="R1414" i="6"/>
  <c r="Y1413" i="6"/>
  <c r="W1413" i="6"/>
  <c r="X1413" i="6" s="1"/>
  <c r="V1413" i="6"/>
  <c r="U1413" i="6"/>
  <c r="T1413" i="6"/>
  <c r="S1413" i="6"/>
  <c r="R1413" i="6"/>
  <c r="Y1412" i="6"/>
  <c r="W1412" i="6"/>
  <c r="U1412" i="6"/>
  <c r="T1412" i="6"/>
  <c r="S1412" i="6"/>
  <c r="R1412" i="6"/>
  <c r="Y1411" i="6"/>
  <c r="W1411" i="6"/>
  <c r="U1411" i="6"/>
  <c r="V1411" i="6" s="1"/>
  <c r="T1411" i="6"/>
  <c r="S1411" i="6"/>
  <c r="R1411" i="6"/>
  <c r="Y1410" i="6"/>
  <c r="W1410" i="6"/>
  <c r="X1410" i="6" s="1"/>
  <c r="U1410" i="6"/>
  <c r="T1410" i="6"/>
  <c r="S1410" i="6"/>
  <c r="R1410" i="6"/>
  <c r="Y1409" i="6"/>
  <c r="W1409" i="6"/>
  <c r="X1409" i="6" s="1"/>
  <c r="U1409" i="6"/>
  <c r="V1409" i="6" s="1"/>
  <c r="T1409" i="6"/>
  <c r="S1409" i="6"/>
  <c r="R1409" i="6"/>
  <c r="Y1408" i="6"/>
  <c r="W1408" i="6"/>
  <c r="U1408" i="6"/>
  <c r="T1408" i="6"/>
  <c r="S1408" i="6"/>
  <c r="R1408" i="6"/>
  <c r="Y1407" i="6"/>
  <c r="W1407" i="6"/>
  <c r="U1407" i="6"/>
  <c r="V1407" i="6" s="1"/>
  <c r="T1407" i="6"/>
  <c r="S1407" i="6"/>
  <c r="R1407" i="6"/>
  <c r="Y1406" i="6"/>
  <c r="W1406" i="6"/>
  <c r="X1406" i="6" s="1"/>
  <c r="U1406" i="6"/>
  <c r="T1406" i="6"/>
  <c r="S1406" i="6"/>
  <c r="R1406" i="6"/>
  <c r="Y1405" i="6"/>
  <c r="W1405" i="6"/>
  <c r="X1405" i="6" s="1"/>
  <c r="U1405" i="6"/>
  <c r="V1405" i="6" s="1"/>
  <c r="T1405" i="6"/>
  <c r="S1405" i="6"/>
  <c r="R1405" i="6"/>
  <c r="Y1404" i="6"/>
  <c r="W1404" i="6"/>
  <c r="U1404" i="6"/>
  <c r="T1404" i="6"/>
  <c r="S1404" i="6"/>
  <c r="R1404" i="6"/>
  <c r="Y1403" i="6"/>
  <c r="W1403" i="6"/>
  <c r="U1403" i="6"/>
  <c r="V1403" i="6" s="1"/>
  <c r="T1403" i="6"/>
  <c r="S1403" i="6"/>
  <c r="R1403" i="6"/>
  <c r="Y1402" i="6"/>
  <c r="W1402" i="6"/>
  <c r="X1402" i="6" s="1"/>
  <c r="U1402" i="6"/>
  <c r="T1402" i="6"/>
  <c r="S1402" i="6"/>
  <c r="R1402" i="6"/>
  <c r="Y1401" i="6"/>
  <c r="W1401" i="6"/>
  <c r="X1401" i="6" s="1"/>
  <c r="U1401" i="6"/>
  <c r="V1401" i="6" s="1"/>
  <c r="T1401" i="6"/>
  <c r="S1401" i="6"/>
  <c r="R1401" i="6"/>
  <c r="Y1400" i="6"/>
  <c r="W1400" i="6"/>
  <c r="U1400" i="6"/>
  <c r="T1400" i="6"/>
  <c r="S1400" i="6"/>
  <c r="R1400" i="6"/>
  <c r="Y1399" i="6"/>
  <c r="W1399" i="6"/>
  <c r="U1399" i="6"/>
  <c r="V1399" i="6" s="1"/>
  <c r="T1399" i="6"/>
  <c r="S1399" i="6"/>
  <c r="R1399" i="6"/>
  <c r="Y1398" i="6"/>
  <c r="W1398" i="6"/>
  <c r="X1398" i="6" s="1"/>
  <c r="U1398" i="6"/>
  <c r="T1398" i="6"/>
  <c r="S1398" i="6"/>
  <c r="R1398" i="6"/>
  <c r="Y1397" i="6"/>
  <c r="W1397" i="6"/>
  <c r="X1397" i="6" s="1"/>
  <c r="U1397" i="6"/>
  <c r="V1397" i="6" s="1"/>
  <c r="T1397" i="6"/>
  <c r="S1397" i="6"/>
  <c r="R1397" i="6"/>
  <c r="Y1396" i="6"/>
  <c r="W1396" i="6"/>
  <c r="U1396" i="6"/>
  <c r="T1396" i="6"/>
  <c r="S1396" i="6"/>
  <c r="R1396" i="6"/>
  <c r="Y1395" i="6"/>
  <c r="W1395" i="6"/>
  <c r="U1395" i="6"/>
  <c r="T1395" i="6"/>
  <c r="S1395" i="6"/>
  <c r="R1395" i="6"/>
  <c r="Y1394" i="6"/>
  <c r="W1394" i="6"/>
  <c r="X1394" i="6" s="1"/>
  <c r="U1394" i="6"/>
  <c r="T1394" i="6"/>
  <c r="S1394" i="6"/>
  <c r="R1394" i="6"/>
  <c r="Y1393" i="6"/>
  <c r="W1393" i="6"/>
  <c r="X1393" i="6" s="1"/>
  <c r="U1393" i="6"/>
  <c r="V1393" i="6" s="1"/>
  <c r="T1393" i="6"/>
  <c r="S1393" i="6"/>
  <c r="R1393" i="6"/>
  <c r="Y1392" i="6"/>
  <c r="W1392" i="6"/>
  <c r="U1392" i="6"/>
  <c r="T1392" i="6"/>
  <c r="S1392" i="6"/>
  <c r="R1392" i="6"/>
  <c r="Y1391" i="6"/>
  <c r="W1391" i="6"/>
  <c r="U1391" i="6"/>
  <c r="V1391" i="6" s="1"/>
  <c r="T1391" i="6"/>
  <c r="S1391" i="6"/>
  <c r="R1391" i="6"/>
  <c r="Y1390" i="6"/>
  <c r="W1390" i="6"/>
  <c r="X1390" i="6" s="1"/>
  <c r="U1390" i="6"/>
  <c r="T1390" i="6"/>
  <c r="S1390" i="6"/>
  <c r="R1390" i="6"/>
  <c r="Y1389" i="6"/>
  <c r="W1389" i="6"/>
  <c r="X1389" i="6" s="1"/>
  <c r="U1389" i="6"/>
  <c r="V1389" i="6" s="1"/>
  <c r="T1389" i="6"/>
  <c r="S1389" i="6"/>
  <c r="R1389" i="6"/>
  <c r="Y1388" i="6"/>
  <c r="W1388" i="6"/>
  <c r="U1388" i="6"/>
  <c r="T1388" i="6"/>
  <c r="S1388" i="6"/>
  <c r="R1388" i="6"/>
  <c r="Y1387" i="6"/>
  <c r="W1387" i="6"/>
  <c r="U1387" i="6"/>
  <c r="V1387" i="6" s="1"/>
  <c r="T1387" i="6"/>
  <c r="S1387" i="6"/>
  <c r="R1387" i="6"/>
  <c r="Y1386" i="6"/>
  <c r="W1386" i="6"/>
  <c r="X1386" i="6" s="1"/>
  <c r="U1386" i="6"/>
  <c r="T1386" i="6"/>
  <c r="S1386" i="6"/>
  <c r="R1386" i="6"/>
  <c r="Y1385" i="6"/>
  <c r="W1385" i="6"/>
  <c r="X1385" i="6" s="1"/>
  <c r="U1385" i="6"/>
  <c r="V1385" i="6" s="1"/>
  <c r="T1385" i="6"/>
  <c r="S1385" i="6"/>
  <c r="R1385" i="6"/>
  <c r="Y1384" i="6"/>
  <c r="W1384" i="6"/>
  <c r="U1384" i="6"/>
  <c r="T1384" i="6"/>
  <c r="S1384" i="6"/>
  <c r="R1384" i="6"/>
  <c r="Y1383" i="6"/>
  <c r="W1383" i="6"/>
  <c r="U1383" i="6"/>
  <c r="V1383" i="6" s="1"/>
  <c r="T1383" i="6"/>
  <c r="S1383" i="6"/>
  <c r="R1383" i="6"/>
  <c r="Y1382" i="6"/>
  <c r="W1382" i="6"/>
  <c r="X1382" i="6" s="1"/>
  <c r="U1382" i="6"/>
  <c r="V1382" i="6" s="1"/>
  <c r="T1382" i="6"/>
  <c r="S1382" i="6"/>
  <c r="R1382" i="6"/>
  <c r="Y1381" i="6"/>
  <c r="X1381" i="6"/>
  <c r="W1381" i="6"/>
  <c r="U1381" i="6"/>
  <c r="V1381" i="6" s="1"/>
  <c r="T1381" i="6"/>
  <c r="S1381" i="6"/>
  <c r="R1381" i="6"/>
  <c r="Y1380" i="6"/>
  <c r="W1380" i="6"/>
  <c r="X1380" i="6" s="1"/>
  <c r="U1380" i="6"/>
  <c r="V1380" i="6" s="1"/>
  <c r="T1380" i="6"/>
  <c r="S1380" i="6"/>
  <c r="R1380" i="6"/>
  <c r="Y1379" i="6"/>
  <c r="X1379" i="6"/>
  <c r="W1379" i="6"/>
  <c r="U1379" i="6"/>
  <c r="V1379" i="6" s="1"/>
  <c r="T1379" i="6"/>
  <c r="S1379" i="6"/>
  <c r="R1379" i="6"/>
  <c r="Y1378" i="6"/>
  <c r="W1378" i="6"/>
  <c r="X1378" i="6" s="1"/>
  <c r="U1378" i="6"/>
  <c r="V1378" i="6" s="1"/>
  <c r="T1378" i="6"/>
  <c r="S1378" i="6"/>
  <c r="R1378" i="6"/>
  <c r="Y1377" i="6"/>
  <c r="X1377" i="6"/>
  <c r="W1377" i="6"/>
  <c r="U1377" i="6"/>
  <c r="V1377" i="6" s="1"/>
  <c r="T1377" i="6"/>
  <c r="S1377" i="6"/>
  <c r="R1377" i="6"/>
  <c r="Y1376" i="6"/>
  <c r="W1376" i="6"/>
  <c r="X1376" i="6" s="1"/>
  <c r="U1376" i="6"/>
  <c r="V1376" i="6" s="1"/>
  <c r="T1376" i="6"/>
  <c r="S1376" i="6"/>
  <c r="R1376" i="6"/>
  <c r="Y1375" i="6"/>
  <c r="X1375" i="6"/>
  <c r="W1375" i="6"/>
  <c r="U1375" i="6"/>
  <c r="V1375" i="6" s="1"/>
  <c r="T1375" i="6"/>
  <c r="S1375" i="6"/>
  <c r="R1375" i="6"/>
  <c r="Y1374" i="6"/>
  <c r="W1374" i="6"/>
  <c r="X1374" i="6" s="1"/>
  <c r="U1374" i="6"/>
  <c r="V1374" i="6" s="1"/>
  <c r="T1374" i="6"/>
  <c r="S1374" i="6"/>
  <c r="R1374" i="6"/>
  <c r="Y1373" i="6"/>
  <c r="X1373" i="6"/>
  <c r="W1373" i="6"/>
  <c r="U1373" i="6"/>
  <c r="V1373" i="6" s="1"/>
  <c r="T1373" i="6"/>
  <c r="S1373" i="6"/>
  <c r="R1373" i="6"/>
  <c r="Y1372" i="6"/>
  <c r="W1372" i="6"/>
  <c r="X1372" i="6" s="1"/>
  <c r="U1372" i="6"/>
  <c r="V1372" i="6" s="1"/>
  <c r="T1372" i="6"/>
  <c r="S1372" i="6"/>
  <c r="R1372" i="6"/>
  <c r="Y1371" i="6"/>
  <c r="X1371" i="6"/>
  <c r="W1371" i="6"/>
  <c r="U1371" i="6"/>
  <c r="V1371" i="6" s="1"/>
  <c r="T1371" i="6"/>
  <c r="S1371" i="6"/>
  <c r="R1371" i="6"/>
  <c r="Y1370" i="6"/>
  <c r="W1370" i="6"/>
  <c r="X1370" i="6" s="1"/>
  <c r="U1370" i="6"/>
  <c r="V1370" i="6" s="1"/>
  <c r="T1370" i="6"/>
  <c r="S1370" i="6"/>
  <c r="R1370" i="6"/>
  <c r="Y1369" i="6"/>
  <c r="X1369" i="6"/>
  <c r="W1369" i="6"/>
  <c r="U1369" i="6"/>
  <c r="V1369" i="6" s="1"/>
  <c r="T1369" i="6"/>
  <c r="S1369" i="6"/>
  <c r="R1369" i="6"/>
  <c r="Y1368" i="6"/>
  <c r="W1368" i="6"/>
  <c r="X1368" i="6" s="1"/>
  <c r="U1368" i="6"/>
  <c r="V1368" i="6" s="1"/>
  <c r="T1368" i="6"/>
  <c r="S1368" i="6"/>
  <c r="R1368" i="6"/>
  <c r="Y1367" i="6"/>
  <c r="X1367" i="6"/>
  <c r="W1367" i="6"/>
  <c r="U1367" i="6"/>
  <c r="V1367" i="6" s="1"/>
  <c r="T1367" i="6"/>
  <c r="S1367" i="6"/>
  <c r="R1367" i="6"/>
  <c r="Y1366" i="6"/>
  <c r="W1366" i="6"/>
  <c r="X1366" i="6" s="1"/>
  <c r="U1366" i="6"/>
  <c r="V1366" i="6" s="1"/>
  <c r="T1366" i="6"/>
  <c r="S1366" i="6"/>
  <c r="R1366" i="6"/>
  <c r="Y1365" i="6"/>
  <c r="X1365" i="6"/>
  <c r="W1365" i="6"/>
  <c r="U1365" i="6"/>
  <c r="V1365" i="6" s="1"/>
  <c r="T1365" i="6"/>
  <c r="S1365" i="6"/>
  <c r="R1365" i="6"/>
  <c r="Y1364" i="6"/>
  <c r="W1364" i="6"/>
  <c r="X1364" i="6" s="1"/>
  <c r="U1364" i="6"/>
  <c r="V1364" i="6" s="1"/>
  <c r="T1364" i="6"/>
  <c r="S1364" i="6"/>
  <c r="R1364" i="6"/>
  <c r="Y1363" i="6"/>
  <c r="X1363" i="6"/>
  <c r="W1363" i="6"/>
  <c r="U1363" i="6"/>
  <c r="V1363" i="6" s="1"/>
  <c r="T1363" i="6"/>
  <c r="S1363" i="6"/>
  <c r="R1363" i="6"/>
  <c r="Y1362" i="6"/>
  <c r="W1362" i="6"/>
  <c r="X1362" i="6" s="1"/>
  <c r="U1362" i="6"/>
  <c r="V1362" i="6" s="1"/>
  <c r="T1362" i="6"/>
  <c r="S1362" i="6"/>
  <c r="R1362" i="6"/>
  <c r="Y1361" i="6"/>
  <c r="X1361" i="6"/>
  <c r="W1361" i="6"/>
  <c r="U1361" i="6"/>
  <c r="V1361" i="6" s="1"/>
  <c r="T1361" i="6"/>
  <c r="S1361" i="6"/>
  <c r="R1361" i="6"/>
  <c r="Y1360" i="6"/>
  <c r="W1360" i="6"/>
  <c r="X1360" i="6" s="1"/>
  <c r="U1360" i="6"/>
  <c r="V1360" i="6" s="1"/>
  <c r="T1360" i="6"/>
  <c r="S1360" i="6"/>
  <c r="R1360" i="6"/>
  <c r="Y1359" i="6"/>
  <c r="X1359" i="6"/>
  <c r="W1359" i="6"/>
  <c r="U1359" i="6"/>
  <c r="V1359" i="6" s="1"/>
  <c r="T1359" i="6"/>
  <c r="S1359" i="6"/>
  <c r="R1359" i="6"/>
  <c r="Y1358" i="6"/>
  <c r="W1358" i="6"/>
  <c r="X1358" i="6" s="1"/>
  <c r="U1358" i="6"/>
  <c r="V1358" i="6" s="1"/>
  <c r="T1358" i="6"/>
  <c r="S1358" i="6"/>
  <c r="R1358" i="6"/>
  <c r="Y1357" i="6"/>
  <c r="X1357" i="6"/>
  <c r="W1357" i="6"/>
  <c r="U1357" i="6"/>
  <c r="V1357" i="6" s="1"/>
  <c r="T1357" i="6"/>
  <c r="S1357" i="6"/>
  <c r="R1357" i="6"/>
  <c r="Y1356" i="6"/>
  <c r="W1356" i="6"/>
  <c r="X1356" i="6" s="1"/>
  <c r="U1356" i="6"/>
  <c r="V1356" i="6" s="1"/>
  <c r="T1356" i="6"/>
  <c r="S1356" i="6"/>
  <c r="R1356" i="6"/>
  <c r="Y1355" i="6"/>
  <c r="X1355" i="6"/>
  <c r="W1355" i="6"/>
  <c r="U1355" i="6"/>
  <c r="V1355" i="6" s="1"/>
  <c r="T1355" i="6"/>
  <c r="S1355" i="6"/>
  <c r="R1355" i="6"/>
  <c r="Y1354" i="6"/>
  <c r="W1354" i="6"/>
  <c r="X1354" i="6" s="1"/>
  <c r="U1354" i="6"/>
  <c r="V1354" i="6" s="1"/>
  <c r="T1354" i="6"/>
  <c r="S1354" i="6"/>
  <c r="R1354" i="6"/>
  <c r="Y1353" i="6"/>
  <c r="X1353" i="6"/>
  <c r="W1353" i="6"/>
  <c r="U1353" i="6"/>
  <c r="V1353" i="6" s="1"/>
  <c r="T1353" i="6"/>
  <c r="S1353" i="6"/>
  <c r="R1353" i="6"/>
  <c r="Y1352" i="6"/>
  <c r="W1352" i="6"/>
  <c r="X1352" i="6" s="1"/>
  <c r="U1352" i="6"/>
  <c r="V1352" i="6" s="1"/>
  <c r="T1352" i="6"/>
  <c r="S1352" i="6"/>
  <c r="R1352" i="6"/>
  <c r="Y1351" i="6"/>
  <c r="X1351" i="6"/>
  <c r="W1351" i="6"/>
  <c r="U1351" i="6"/>
  <c r="V1351" i="6" s="1"/>
  <c r="T1351" i="6"/>
  <c r="S1351" i="6"/>
  <c r="R1351" i="6"/>
  <c r="Y1350" i="6"/>
  <c r="W1350" i="6"/>
  <c r="X1350" i="6" s="1"/>
  <c r="U1350" i="6"/>
  <c r="V1350" i="6" s="1"/>
  <c r="T1350" i="6"/>
  <c r="S1350" i="6"/>
  <c r="R1350" i="6"/>
  <c r="Y1349" i="6"/>
  <c r="X1349" i="6"/>
  <c r="W1349" i="6"/>
  <c r="U1349" i="6"/>
  <c r="V1349" i="6" s="1"/>
  <c r="T1349" i="6"/>
  <c r="S1349" i="6"/>
  <c r="R1349" i="6"/>
  <c r="Y1348" i="6"/>
  <c r="W1348" i="6"/>
  <c r="X1348" i="6" s="1"/>
  <c r="U1348" i="6"/>
  <c r="V1348" i="6" s="1"/>
  <c r="T1348" i="6"/>
  <c r="S1348" i="6"/>
  <c r="R1348" i="6"/>
  <c r="Y1347" i="6"/>
  <c r="X1347" i="6"/>
  <c r="W1347" i="6"/>
  <c r="U1347" i="6"/>
  <c r="V1347" i="6" s="1"/>
  <c r="T1347" i="6"/>
  <c r="S1347" i="6"/>
  <c r="R1347" i="6"/>
  <c r="Y1346" i="6"/>
  <c r="W1346" i="6"/>
  <c r="X1346" i="6" s="1"/>
  <c r="U1346" i="6"/>
  <c r="V1346" i="6" s="1"/>
  <c r="T1346" i="6"/>
  <c r="S1346" i="6"/>
  <c r="R1346" i="6"/>
  <c r="Y1345" i="6"/>
  <c r="X1345" i="6"/>
  <c r="W1345" i="6"/>
  <c r="U1345" i="6"/>
  <c r="V1345" i="6" s="1"/>
  <c r="T1345" i="6"/>
  <c r="S1345" i="6"/>
  <c r="R1345" i="6"/>
  <c r="Y1344" i="6"/>
  <c r="W1344" i="6"/>
  <c r="X1344" i="6" s="1"/>
  <c r="U1344" i="6"/>
  <c r="V1344" i="6" s="1"/>
  <c r="T1344" i="6"/>
  <c r="S1344" i="6"/>
  <c r="R1344" i="6"/>
  <c r="Y1343" i="6"/>
  <c r="X1343" i="6"/>
  <c r="W1343" i="6"/>
  <c r="U1343" i="6"/>
  <c r="V1343" i="6" s="1"/>
  <c r="T1343" i="6"/>
  <c r="S1343" i="6"/>
  <c r="R1343" i="6"/>
  <c r="Y1342" i="6"/>
  <c r="W1342" i="6"/>
  <c r="X1342" i="6" s="1"/>
  <c r="U1342" i="6"/>
  <c r="V1342" i="6" s="1"/>
  <c r="T1342" i="6"/>
  <c r="S1342" i="6"/>
  <c r="R1342" i="6"/>
  <c r="Y1341" i="6"/>
  <c r="X1341" i="6"/>
  <c r="W1341" i="6"/>
  <c r="U1341" i="6"/>
  <c r="V1341" i="6" s="1"/>
  <c r="T1341" i="6"/>
  <c r="S1341" i="6"/>
  <c r="R1341" i="6"/>
  <c r="Y1340" i="6"/>
  <c r="W1340" i="6"/>
  <c r="X1340" i="6" s="1"/>
  <c r="U1340" i="6"/>
  <c r="V1340" i="6" s="1"/>
  <c r="T1340" i="6"/>
  <c r="S1340" i="6"/>
  <c r="R1340" i="6"/>
  <c r="Y1339" i="6"/>
  <c r="X1339" i="6"/>
  <c r="W1339" i="6"/>
  <c r="U1339" i="6"/>
  <c r="V1339" i="6" s="1"/>
  <c r="T1339" i="6"/>
  <c r="S1339" i="6"/>
  <c r="R1339" i="6"/>
  <c r="Y1338" i="6"/>
  <c r="W1338" i="6"/>
  <c r="X1338" i="6" s="1"/>
  <c r="U1338" i="6"/>
  <c r="V1338" i="6" s="1"/>
  <c r="T1338" i="6"/>
  <c r="S1338" i="6"/>
  <c r="R1338" i="6"/>
  <c r="Y1337" i="6"/>
  <c r="X1337" i="6"/>
  <c r="W1337" i="6"/>
  <c r="U1337" i="6"/>
  <c r="V1337" i="6" s="1"/>
  <c r="T1337" i="6"/>
  <c r="S1337" i="6"/>
  <c r="R1337" i="6"/>
  <c r="Y1336" i="6"/>
  <c r="W1336" i="6"/>
  <c r="X1336" i="6" s="1"/>
  <c r="U1336" i="6"/>
  <c r="V1336" i="6" s="1"/>
  <c r="T1336" i="6"/>
  <c r="S1336" i="6"/>
  <c r="R1336" i="6"/>
  <c r="Y1335" i="6"/>
  <c r="X1335" i="6"/>
  <c r="W1335" i="6"/>
  <c r="U1335" i="6"/>
  <c r="V1335" i="6" s="1"/>
  <c r="T1335" i="6"/>
  <c r="S1335" i="6"/>
  <c r="R1335" i="6"/>
  <c r="Y1334" i="6"/>
  <c r="W1334" i="6"/>
  <c r="X1334" i="6" s="1"/>
  <c r="U1334" i="6"/>
  <c r="V1334" i="6" s="1"/>
  <c r="T1334" i="6"/>
  <c r="S1334" i="6"/>
  <c r="R1334" i="6"/>
  <c r="Y1333" i="6"/>
  <c r="X1333" i="6"/>
  <c r="W1333" i="6"/>
  <c r="U1333" i="6"/>
  <c r="V1333" i="6" s="1"/>
  <c r="T1333" i="6"/>
  <c r="S1333" i="6"/>
  <c r="R1333" i="6"/>
  <c r="Y1332" i="6"/>
  <c r="W1332" i="6"/>
  <c r="X1332" i="6" s="1"/>
  <c r="U1332" i="6"/>
  <c r="V1332" i="6" s="1"/>
  <c r="T1332" i="6"/>
  <c r="S1332" i="6"/>
  <c r="R1332" i="6"/>
  <c r="Y1331" i="6"/>
  <c r="X1331" i="6"/>
  <c r="W1331" i="6"/>
  <c r="U1331" i="6"/>
  <c r="V1331" i="6" s="1"/>
  <c r="T1331" i="6"/>
  <c r="S1331" i="6"/>
  <c r="R1331" i="6"/>
  <c r="Y1330" i="6"/>
  <c r="W1330" i="6"/>
  <c r="X1330" i="6" s="1"/>
  <c r="U1330" i="6"/>
  <c r="V1330" i="6" s="1"/>
  <c r="T1330" i="6"/>
  <c r="S1330" i="6"/>
  <c r="R1330" i="6"/>
  <c r="Y1329" i="6"/>
  <c r="X1329" i="6"/>
  <c r="W1329" i="6"/>
  <c r="U1329" i="6"/>
  <c r="V1329" i="6" s="1"/>
  <c r="T1329" i="6"/>
  <c r="S1329" i="6"/>
  <c r="R1329" i="6"/>
  <c r="Y1328" i="6"/>
  <c r="W1328" i="6"/>
  <c r="X1328" i="6" s="1"/>
  <c r="U1328" i="6"/>
  <c r="V1328" i="6" s="1"/>
  <c r="T1328" i="6"/>
  <c r="S1328" i="6"/>
  <c r="R1328" i="6"/>
  <c r="Y1327" i="6"/>
  <c r="X1327" i="6"/>
  <c r="W1327" i="6"/>
  <c r="U1327" i="6"/>
  <c r="V1327" i="6" s="1"/>
  <c r="T1327" i="6"/>
  <c r="S1327" i="6"/>
  <c r="R1327" i="6"/>
  <c r="Y1326" i="6"/>
  <c r="W1326" i="6"/>
  <c r="X1326" i="6" s="1"/>
  <c r="U1326" i="6"/>
  <c r="V1326" i="6" s="1"/>
  <c r="T1326" i="6"/>
  <c r="S1326" i="6"/>
  <c r="R1326" i="6"/>
  <c r="Y1325" i="6"/>
  <c r="X1325" i="6"/>
  <c r="W1325" i="6"/>
  <c r="V1325" i="6"/>
  <c r="U1325" i="6"/>
  <c r="T1325" i="6"/>
  <c r="S1325" i="6"/>
  <c r="R1325" i="6"/>
  <c r="Y1324" i="6"/>
  <c r="X1324" i="6"/>
  <c r="W1324" i="6"/>
  <c r="V1324" i="6"/>
  <c r="U1324" i="6"/>
  <c r="T1324" i="6"/>
  <c r="S1324" i="6"/>
  <c r="R1324" i="6"/>
  <c r="Y1323" i="6"/>
  <c r="X1323" i="6"/>
  <c r="W1323" i="6"/>
  <c r="V1323" i="6"/>
  <c r="U1323" i="6"/>
  <c r="T1323" i="6"/>
  <c r="S1323" i="6"/>
  <c r="R1323" i="6"/>
  <c r="Y1322" i="6"/>
  <c r="X1322" i="6"/>
  <c r="W1322" i="6"/>
  <c r="V1322" i="6"/>
  <c r="U1322" i="6"/>
  <c r="T1322" i="6"/>
  <c r="S1322" i="6"/>
  <c r="R1322" i="6"/>
  <c r="Y1321" i="6"/>
  <c r="X1321" i="6"/>
  <c r="W1321" i="6"/>
  <c r="V1321" i="6"/>
  <c r="U1321" i="6"/>
  <c r="T1321" i="6"/>
  <c r="S1321" i="6"/>
  <c r="R1321" i="6"/>
  <c r="Y1320" i="6"/>
  <c r="X1320" i="6"/>
  <c r="W1320" i="6"/>
  <c r="V1320" i="6"/>
  <c r="U1320" i="6"/>
  <c r="T1320" i="6"/>
  <c r="S1320" i="6"/>
  <c r="R1320" i="6"/>
  <c r="Y1319" i="6"/>
  <c r="X1319" i="6"/>
  <c r="W1319" i="6"/>
  <c r="V1319" i="6"/>
  <c r="U1319" i="6"/>
  <c r="T1319" i="6"/>
  <c r="S1319" i="6"/>
  <c r="R1319" i="6"/>
  <c r="Y1318" i="6"/>
  <c r="X1318" i="6"/>
  <c r="W1318" i="6"/>
  <c r="V1318" i="6"/>
  <c r="U1318" i="6"/>
  <c r="T1318" i="6"/>
  <c r="S1318" i="6"/>
  <c r="R1318" i="6"/>
  <c r="Y1317" i="6"/>
  <c r="X1317" i="6"/>
  <c r="W1317" i="6"/>
  <c r="V1317" i="6"/>
  <c r="U1317" i="6"/>
  <c r="T1317" i="6"/>
  <c r="S1317" i="6"/>
  <c r="R1317" i="6"/>
  <c r="Y1316" i="6"/>
  <c r="X1316" i="6"/>
  <c r="W1316" i="6"/>
  <c r="V1316" i="6"/>
  <c r="U1316" i="6"/>
  <c r="T1316" i="6"/>
  <c r="S1316" i="6"/>
  <c r="R1316" i="6"/>
  <c r="Y1315" i="6"/>
  <c r="X1315" i="6"/>
  <c r="W1315" i="6"/>
  <c r="V1315" i="6"/>
  <c r="U1315" i="6"/>
  <c r="T1315" i="6"/>
  <c r="S1315" i="6"/>
  <c r="R1315" i="6"/>
  <c r="Y1314" i="6"/>
  <c r="X1314" i="6"/>
  <c r="W1314" i="6"/>
  <c r="V1314" i="6"/>
  <c r="U1314" i="6"/>
  <c r="T1314" i="6"/>
  <c r="S1314" i="6"/>
  <c r="R1314" i="6"/>
  <c r="Y1313" i="6"/>
  <c r="X1313" i="6"/>
  <c r="W1313" i="6"/>
  <c r="V1313" i="6"/>
  <c r="U1313" i="6"/>
  <c r="T1313" i="6"/>
  <c r="S1313" i="6"/>
  <c r="R1313" i="6"/>
  <c r="Y1312" i="6"/>
  <c r="X1312" i="6"/>
  <c r="W1312" i="6"/>
  <c r="V1312" i="6"/>
  <c r="U1312" i="6"/>
  <c r="T1312" i="6"/>
  <c r="S1312" i="6"/>
  <c r="R1312" i="6"/>
  <c r="Y1311" i="6"/>
  <c r="X1311" i="6"/>
  <c r="W1311" i="6"/>
  <c r="V1311" i="6"/>
  <c r="U1311" i="6"/>
  <c r="T1311" i="6"/>
  <c r="S1311" i="6"/>
  <c r="R1311" i="6"/>
  <c r="Y1310" i="6"/>
  <c r="X1310" i="6"/>
  <c r="W1310" i="6"/>
  <c r="V1310" i="6"/>
  <c r="U1310" i="6"/>
  <c r="T1310" i="6"/>
  <c r="S1310" i="6"/>
  <c r="R1310" i="6"/>
  <c r="Y1309" i="6"/>
  <c r="X1309" i="6"/>
  <c r="W1309" i="6"/>
  <c r="V1309" i="6"/>
  <c r="U1309" i="6"/>
  <c r="T1309" i="6"/>
  <c r="S1309" i="6"/>
  <c r="R1309" i="6"/>
  <c r="Y1308" i="6"/>
  <c r="X1308" i="6"/>
  <c r="W1308" i="6"/>
  <c r="V1308" i="6"/>
  <c r="U1308" i="6"/>
  <c r="T1308" i="6"/>
  <c r="S1308" i="6"/>
  <c r="R1308" i="6"/>
  <c r="Y1307" i="6"/>
  <c r="X1307" i="6"/>
  <c r="W1307" i="6"/>
  <c r="V1307" i="6"/>
  <c r="U1307" i="6"/>
  <c r="T1307" i="6"/>
  <c r="S1307" i="6"/>
  <c r="R1307" i="6"/>
  <c r="Y1306" i="6"/>
  <c r="X1306" i="6"/>
  <c r="W1306" i="6"/>
  <c r="V1306" i="6"/>
  <c r="U1306" i="6"/>
  <c r="T1306" i="6"/>
  <c r="S1306" i="6"/>
  <c r="R1306" i="6"/>
  <c r="Y1305" i="6"/>
  <c r="X1305" i="6"/>
  <c r="W1305" i="6"/>
  <c r="V1305" i="6"/>
  <c r="U1305" i="6"/>
  <c r="T1305" i="6"/>
  <c r="S1305" i="6"/>
  <c r="R1305" i="6"/>
  <c r="Y1304" i="6"/>
  <c r="X1304" i="6"/>
  <c r="W1304" i="6"/>
  <c r="V1304" i="6"/>
  <c r="U1304" i="6"/>
  <c r="T1304" i="6"/>
  <c r="S1304" i="6"/>
  <c r="R1304" i="6"/>
  <c r="Y1303" i="6"/>
  <c r="X1303" i="6"/>
  <c r="W1303" i="6"/>
  <c r="V1303" i="6"/>
  <c r="U1303" i="6"/>
  <c r="T1303" i="6"/>
  <c r="S1303" i="6"/>
  <c r="R1303" i="6"/>
  <c r="Y1302" i="6"/>
  <c r="X1302" i="6"/>
  <c r="W1302" i="6"/>
  <c r="V1302" i="6"/>
  <c r="U1302" i="6"/>
  <c r="T1302" i="6"/>
  <c r="S1302" i="6"/>
  <c r="R1302" i="6"/>
  <c r="Y1301" i="6"/>
  <c r="X1301" i="6"/>
  <c r="W1301" i="6"/>
  <c r="V1301" i="6"/>
  <c r="U1301" i="6"/>
  <c r="T1301" i="6"/>
  <c r="S1301" i="6"/>
  <c r="R1301" i="6"/>
  <c r="Y1300" i="6"/>
  <c r="X1300" i="6"/>
  <c r="W1300" i="6"/>
  <c r="V1300" i="6"/>
  <c r="U1300" i="6"/>
  <c r="T1300" i="6"/>
  <c r="S1300" i="6"/>
  <c r="R1300" i="6"/>
  <c r="Y1299" i="6"/>
  <c r="X1299" i="6"/>
  <c r="W1299" i="6"/>
  <c r="V1299" i="6"/>
  <c r="U1299" i="6"/>
  <c r="T1299" i="6"/>
  <c r="S1299" i="6"/>
  <c r="R1299" i="6"/>
  <c r="Y1298" i="6"/>
  <c r="X1298" i="6"/>
  <c r="W1298" i="6"/>
  <c r="V1298" i="6"/>
  <c r="U1298" i="6"/>
  <c r="T1298" i="6"/>
  <c r="S1298" i="6"/>
  <c r="R1298" i="6"/>
  <c r="Y1297" i="6"/>
  <c r="X1297" i="6"/>
  <c r="W1297" i="6"/>
  <c r="U1297" i="6"/>
  <c r="V1297" i="6" s="1"/>
  <c r="T1297" i="6"/>
  <c r="S1297" i="6"/>
  <c r="R1297" i="6"/>
  <c r="Y1296" i="6"/>
  <c r="X1296" i="6"/>
  <c r="W1296" i="6"/>
  <c r="U1296" i="6"/>
  <c r="V1296" i="6" s="1"/>
  <c r="T1296" i="6"/>
  <c r="S1296" i="6"/>
  <c r="R1296" i="6"/>
  <c r="Y1295" i="6"/>
  <c r="X1295" i="6"/>
  <c r="W1295" i="6"/>
  <c r="U1295" i="6"/>
  <c r="V1295" i="6" s="1"/>
  <c r="T1295" i="6"/>
  <c r="S1295" i="6"/>
  <c r="R1295" i="6"/>
  <c r="Y1294" i="6"/>
  <c r="X1294" i="6"/>
  <c r="W1294" i="6"/>
  <c r="U1294" i="6"/>
  <c r="V1294" i="6" s="1"/>
  <c r="T1294" i="6"/>
  <c r="S1294" i="6"/>
  <c r="R1294" i="6"/>
  <c r="Y1293" i="6"/>
  <c r="X1293" i="6"/>
  <c r="W1293" i="6"/>
  <c r="U1293" i="6"/>
  <c r="V1293" i="6" s="1"/>
  <c r="T1293" i="6"/>
  <c r="S1293" i="6"/>
  <c r="R1293" i="6"/>
  <c r="Y1292" i="6"/>
  <c r="X1292" i="6"/>
  <c r="W1292" i="6"/>
  <c r="U1292" i="6"/>
  <c r="V1292" i="6" s="1"/>
  <c r="T1292" i="6"/>
  <c r="S1292" i="6"/>
  <c r="R1292" i="6"/>
  <c r="Y1291" i="6"/>
  <c r="X1291" i="6"/>
  <c r="W1291" i="6"/>
  <c r="U1291" i="6"/>
  <c r="V1291" i="6" s="1"/>
  <c r="T1291" i="6"/>
  <c r="S1291" i="6"/>
  <c r="R1291" i="6"/>
  <c r="Y1290" i="6"/>
  <c r="X1290" i="6"/>
  <c r="W1290" i="6"/>
  <c r="U1290" i="6"/>
  <c r="V1290" i="6" s="1"/>
  <c r="T1290" i="6"/>
  <c r="S1290" i="6"/>
  <c r="R1290" i="6"/>
  <c r="Y1289" i="6"/>
  <c r="X1289" i="6"/>
  <c r="W1289" i="6"/>
  <c r="U1289" i="6"/>
  <c r="V1289" i="6" s="1"/>
  <c r="T1289" i="6"/>
  <c r="S1289" i="6"/>
  <c r="R1289" i="6"/>
  <c r="Y1288" i="6"/>
  <c r="X1288" i="6"/>
  <c r="W1288" i="6"/>
  <c r="U1288" i="6"/>
  <c r="V1288" i="6" s="1"/>
  <c r="T1288" i="6"/>
  <c r="S1288" i="6"/>
  <c r="R1288" i="6"/>
  <c r="Y1287" i="6"/>
  <c r="X1287" i="6"/>
  <c r="W1287" i="6"/>
  <c r="U1287" i="6"/>
  <c r="V1287" i="6" s="1"/>
  <c r="T1287" i="6"/>
  <c r="S1287" i="6"/>
  <c r="R1287" i="6"/>
  <c r="Y1286" i="6"/>
  <c r="X1286" i="6"/>
  <c r="W1286" i="6"/>
  <c r="U1286" i="6"/>
  <c r="V1286" i="6" s="1"/>
  <c r="T1286" i="6"/>
  <c r="S1286" i="6"/>
  <c r="R1286" i="6"/>
  <c r="Y1285" i="6"/>
  <c r="X1285" i="6"/>
  <c r="W1285" i="6"/>
  <c r="U1285" i="6"/>
  <c r="V1285" i="6" s="1"/>
  <c r="T1285" i="6"/>
  <c r="S1285" i="6"/>
  <c r="R1285" i="6"/>
  <c r="Y1284" i="6"/>
  <c r="X1284" i="6"/>
  <c r="W1284" i="6"/>
  <c r="U1284" i="6"/>
  <c r="V1284" i="6" s="1"/>
  <c r="T1284" i="6"/>
  <c r="S1284" i="6"/>
  <c r="R1284" i="6"/>
  <c r="Y1283" i="6"/>
  <c r="X1283" i="6"/>
  <c r="W1283" i="6"/>
  <c r="U1283" i="6"/>
  <c r="V1283" i="6" s="1"/>
  <c r="T1283" i="6"/>
  <c r="S1283" i="6"/>
  <c r="R1283" i="6"/>
  <c r="Y1282" i="6"/>
  <c r="X1282" i="6"/>
  <c r="W1282" i="6"/>
  <c r="U1282" i="6"/>
  <c r="V1282" i="6" s="1"/>
  <c r="T1282" i="6"/>
  <c r="S1282" i="6"/>
  <c r="R1282" i="6"/>
  <c r="Y1281" i="6"/>
  <c r="X1281" i="6"/>
  <c r="W1281" i="6"/>
  <c r="U1281" i="6"/>
  <c r="V1281" i="6" s="1"/>
  <c r="T1281" i="6"/>
  <c r="S1281" i="6"/>
  <c r="R1281" i="6"/>
  <c r="Y1280" i="6"/>
  <c r="X1280" i="6"/>
  <c r="W1280" i="6"/>
  <c r="U1280" i="6"/>
  <c r="V1280" i="6" s="1"/>
  <c r="T1280" i="6"/>
  <c r="S1280" i="6"/>
  <c r="R1280" i="6"/>
  <c r="Y1279" i="6"/>
  <c r="X1279" i="6"/>
  <c r="W1279" i="6"/>
  <c r="U1279" i="6"/>
  <c r="V1279" i="6" s="1"/>
  <c r="T1279" i="6"/>
  <c r="S1279" i="6"/>
  <c r="R1279" i="6"/>
  <c r="Y1278" i="6"/>
  <c r="X1278" i="6"/>
  <c r="W1278" i="6"/>
  <c r="U1278" i="6"/>
  <c r="V1278" i="6" s="1"/>
  <c r="T1278" i="6"/>
  <c r="S1278" i="6"/>
  <c r="R1278" i="6"/>
  <c r="Y1277" i="6"/>
  <c r="X1277" i="6"/>
  <c r="W1277" i="6"/>
  <c r="U1277" i="6"/>
  <c r="V1277" i="6" s="1"/>
  <c r="T1277" i="6"/>
  <c r="S1277" i="6"/>
  <c r="R1277" i="6"/>
  <c r="Y1276" i="6"/>
  <c r="X1276" i="6"/>
  <c r="W1276" i="6"/>
  <c r="U1276" i="6"/>
  <c r="V1276" i="6" s="1"/>
  <c r="T1276" i="6"/>
  <c r="S1276" i="6"/>
  <c r="R1276" i="6"/>
  <c r="Y1275" i="6"/>
  <c r="X1275" i="6"/>
  <c r="W1275" i="6"/>
  <c r="U1275" i="6"/>
  <c r="V1275" i="6" s="1"/>
  <c r="T1275" i="6"/>
  <c r="S1275" i="6"/>
  <c r="R1275" i="6"/>
  <c r="Y1274" i="6"/>
  <c r="X1274" i="6"/>
  <c r="W1274" i="6"/>
  <c r="U1274" i="6"/>
  <c r="T1274" i="6"/>
  <c r="S1274" i="6"/>
  <c r="R1274" i="6"/>
  <c r="Y1273" i="6"/>
  <c r="W1273" i="6"/>
  <c r="X1273" i="6" s="1"/>
  <c r="U1273" i="6"/>
  <c r="V1273" i="6" s="1"/>
  <c r="T1273" i="6"/>
  <c r="S1273" i="6"/>
  <c r="R1273" i="6"/>
  <c r="Y1272" i="6"/>
  <c r="W1272" i="6"/>
  <c r="X1272" i="6" s="1"/>
  <c r="U1272" i="6"/>
  <c r="V1272" i="6" s="1"/>
  <c r="T1272" i="6"/>
  <c r="S1272" i="6"/>
  <c r="R1272" i="6"/>
  <c r="Y1271" i="6"/>
  <c r="W1271" i="6"/>
  <c r="V1271" i="6"/>
  <c r="U1271" i="6"/>
  <c r="T1271" i="6"/>
  <c r="S1271" i="6"/>
  <c r="R1271" i="6"/>
  <c r="Y1270" i="6"/>
  <c r="W1270" i="6"/>
  <c r="X1270" i="6" s="1"/>
  <c r="U1270" i="6"/>
  <c r="T1270" i="6"/>
  <c r="S1270" i="6"/>
  <c r="R1270" i="6"/>
  <c r="Y1269" i="6"/>
  <c r="W1269" i="6"/>
  <c r="X1269" i="6" s="1"/>
  <c r="U1269" i="6"/>
  <c r="V1269" i="6" s="1"/>
  <c r="T1269" i="6"/>
  <c r="S1269" i="6"/>
  <c r="R1269" i="6"/>
  <c r="Y1268" i="6"/>
  <c r="W1268" i="6"/>
  <c r="X1268" i="6" s="1"/>
  <c r="U1268" i="6"/>
  <c r="V1268" i="6" s="1"/>
  <c r="T1268" i="6"/>
  <c r="S1268" i="6"/>
  <c r="R1268" i="6"/>
  <c r="Y1267" i="6"/>
  <c r="W1267" i="6"/>
  <c r="U1267" i="6"/>
  <c r="T1267" i="6"/>
  <c r="S1267" i="6"/>
  <c r="R1267" i="6"/>
  <c r="Y1266" i="6"/>
  <c r="W1266" i="6"/>
  <c r="X1266" i="6" s="1"/>
  <c r="V1266" i="6"/>
  <c r="U1266" i="6"/>
  <c r="T1266" i="6"/>
  <c r="S1266" i="6"/>
  <c r="R1266" i="6"/>
  <c r="Y1265" i="6"/>
  <c r="W1265" i="6"/>
  <c r="U1265" i="6"/>
  <c r="T1265" i="6"/>
  <c r="S1265" i="6"/>
  <c r="R1265" i="6"/>
  <c r="Y1264" i="6"/>
  <c r="W1264" i="6"/>
  <c r="X1264" i="6" s="1"/>
  <c r="U1264" i="6"/>
  <c r="V1264" i="6" s="1"/>
  <c r="T1264" i="6"/>
  <c r="S1264" i="6"/>
  <c r="R1264" i="6"/>
  <c r="Y1263" i="6"/>
  <c r="W1263" i="6"/>
  <c r="U1263" i="6"/>
  <c r="T1263" i="6"/>
  <c r="S1263" i="6"/>
  <c r="R1263" i="6"/>
  <c r="Y1262" i="6"/>
  <c r="W1262" i="6"/>
  <c r="X1262" i="6" s="1"/>
  <c r="U1262" i="6"/>
  <c r="V1262" i="6" s="1"/>
  <c r="T1262" i="6"/>
  <c r="S1262" i="6"/>
  <c r="R1262" i="6"/>
  <c r="Y1261" i="6"/>
  <c r="W1261" i="6"/>
  <c r="U1261" i="6"/>
  <c r="T1261" i="6"/>
  <c r="S1261" i="6"/>
  <c r="R1261" i="6"/>
  <c r="Y1260" i="6"/>
  <c r="W1260" i="6"/>
  <c r="U1260" i="6"/>
  <c r="V1260" i="6" s="1"/>
  <c r="T1260" i="6"/>
  <c r="S1260" i="6"/>
  <c r="R1260" i="6"/>
  <c r="Y1259" i="6"/>
  <c r="W1259" i="6"/>
  <c r="X1259" i="6" s="1"/>
  <c r="U1259" i="6"/>
  <c r="T1259" i="6"/>
  <c r="S1259" i="6"/>
  <c r="R1259" i="6"/>
  <c r="Y1258" i="6"/>
  <c r="W1258" i="6"/>
  <c r="X1258" i="6" s="1"/>
  <c r="U1258" i="6"/>
  <c r="V1258" i="6" s="1"/>
  <c r="T1258" i="6"/>
  <c r="S1258" i="6"/>
  <c r="R1258" i="6"/>
  <c r="Y1257" i="6"/>
  <c r="W1257" i="6"/>
  <c r="X1257" i="6" s="1"/>
  <c r="U1257" i="6"/>
  <c r="T1257" i="6"/>
  <c r="S1257" i="6"/>
  <c r="R1257" i="6"/>
  <c r="Y1256" i="6"/>
  <c r="W1256" i="6"/>
  <c r="X1256" i="6" s="1"/>
  <c r="U1256" i="6"/>
  <c r="V1256" i="6" s="1"/>
  <c r="T1256" i="6"/>
  <c r="S1256" i="6"/>
  <c r="R1256" i="6"/>
  <c r="Y1255" i="6"/>
  <c r="W1255" i="6"/>
  <c r="X1255" i="6" s="1"/>
  <c r="U1255" i="6"/>
  <c r="T1255" i="6"/>
  <c r="S1255" i="6"/>
  <c r="R1255" i="6"/>
  <c r="Y1254" i="6"/>
  <c r="W1254" i="6"/>
  <c r="X1254" i="6" s="1"/>
  <c r="U1254" i="6"/>
  <c r="V1254" i="6" s="1"/>
  <c r="T1254" i="6"/>
  <c r="S1254" i="6"/>
  <c r="R1254" i="6"/>
  <c r="Y1253" i="6"/>
  <c r="W1253" i="6"/>
  <c r="U1253" i="6"/>
  <c r="T1253" i="6"/>
  <c r="S1253" i="6"/>
  <c r="R1253" i="6"/>
  <c r="Y1252" i="6"/>
  <c r="W1252" i="6"/>
  <c r="U1252" i="6"/>
  <c r="V1252" i="6" s="1"/>
  <c r="T1252" i="6"/>
  <c r="S1252" i="6"/>
  <c r="R1252" i="6"/>
  <c r="Y1251" i="6"/>
  <c r="W1251" i="6"/>
  <c r="X1251" i="6" s="1"/>
  <c r="U1251" i="6"/>
  <c r="T1251" i="6"/>
  <c r="S1251" i="6"/>
  <c r="R1251" i="6"/>
  <c r="Y1250" i="6"/>
  <c r="W1250" i="6"/>
  <c r="X1250" i="6" s="1"/>
  <c r="U1250" i="6"/>
  <c r="V1250" i="6" s="1"/>
  <c r="T1250" i="6"/>
  <c r="S1250" i="6"/>
  <c r="R1250" i="6"/>
  <c r="Y1249" i="6"/>
  <c r="W1249" i="6"/>
  <c r="X1249" i="6" s="1"/>
  <c r="U1249" i="6"/>
  <c r="T1249" i="6"/>
  <c r="S1249" i="6"/>
  <c r="R1249" i="6"/>
  <c r="Y1248" i="6"/>
  <c r="W1248" i="6"/>
  <c r="X1248" i="6" s="1"/>
  <c r="U1248" i="6"/>
  <c r="V1248" i="6" s="1"/>
  <c r="T1248" i="6"/>
  <c r="S1248" i="6"/>
  <c r="R1248" i="6"/>
  <c r="Y1247" i="6"/>
  <c r="W1247" i="6"/>
  <c r="X1247" i="6" s="1"/>
  <c r="U1247" i="6"/>
  <c r="T1247" i="6"/>
  <c r="S1247" i="6"/>
  <c r="R1247" i="6"/>
  <c r="Y1246" i="6"/>
  <c r="W1246" i="6"/>
  <c r="X1246" i="6" s="1"/>
  <c r="U1246" i="6"/>
  <c r="V1246" i="6" s="1"/>
  <c r="T1246" i="6"/>
  <c r="S1246" i="6"/>
  <c r="R1246" i="6"/>
  <c r="Y1245" i="6"/>
  <c r="W1245" i="6"/>
  <c r="U1245" i="6"/>
  <c r="T1245" i="6"/>
  <c r="S1245" i="6"/>
  <c r="R1245" i="6"/>
  <c r="Y1244" i="6"/>
  <c r="W1244" i="6"/>
  <c r="U1244" i="6"/>
  <c r="V1244" i="6" s="1"/>
  <c r="T1244" i="6"/>
  <c r="S1244" i="6"/>
  <c r="R1244" i="6"/>
  <c r="Y1243" i="6"/>
  <c r="W1243" i="6"/>
  <c r="X1243" i="6" s="1"/>
  <c r="U1243" i="6"/>
  <c r="T1243" i="6"/>
  <c r="S1243" i="6"/>
  <c r="R1243" i="6"/>
  <c r="Y1242" i="6"/>
  <c r="W1242" i="6"/>
  <c r="X1242" i="6" s="1"/>
  <c r="U1242" i="6"/>
  <c r="V1242" i="6" s="1"/>
  <c r="T1242" i="6"/>
  <c r="S1242" i="6"/>
  <c r="R1242" i="6"/>
  <c r="Y1241" i="6"/>
  <c r="W1241" i="6"/>
  <c r="X1241" i="6" s="1"/>
  <c r="U1241" i="6"/>
  <c r="T1241" i="6"/>
  <c r="S1241" i="6"/>
  <c r="R1241" i="6"/>
  <c r="Y1240" i="6"/>
  <c r="W1240" i="6"/>
  <c r="X1240" i="6" s="1"/>
  <c r="U1240" i="6"/>
  <c r="V1240" i="6" s="1"/>
  <c r="T1240" i="6"/>
  <c r="S1240" i="6"/>
  <c r="R1240" i="6"/>
  <c r="Y1239" i="6"/>
  <c r="W1239" i="6"/>
  <c r="X1239" i="6" s="1"/>
  <c r="U1239" i="6"/>
  <c r="T1239" i="6"/>
  <c r="S1239" i="6"/>
  <c r="R1239" i="6"/>
  <c r="Y1238" i="6"/>
  <c r="W1238" i="6"/>
  <c r="X1238" i="6" s="1"/>
  <c r="U1238" i="6"/>
  <c r="V1238" i="6" s="1"/>
  <c r="T1238" i="6"/>
  <c r="S1238" i="6"/>
  <c r="R1238" i="6"/>
  <c r="Y1237" i="6"/>
  <c r="W1237" i="6"/>
  <c r="U1237" i="6"/>
  <c r="T1237" i="6"/>
  <c r="S1237" i="6"/>
  <c r="R1237" i="6"/>
  <c r="Y1236" i="6"/>
  <c r="W1236" i="6"/>
  <c r="U1236" i="6"/>
  <c r="V1236" i="6" s="1"/>
  <c r="T1236" i="6"/>
  <c r="S1236" i="6"/>
  <c r="R1236" i="6"/>
  <c r="Y1235" i="6"/>
  <c r="W1235" i="6"/>
  <c r="X1235" i="6" s="1"/>
  <c r="U1235" i="6"/>
  <c r="T1235" i="6"/>
  <c r="S1235" i="6"/>
  <c r="R1235" i="6"/>
  <c r="Y1234" i="6"/>
  <c r="W1234" i="6"/>
  <c r="X1234" i="6" s="1"/>
  <c r="U1234" i="6"/>
  <c r="V1234" i="6" s="1"/>
  <c r="T1234" i="6"/>
  <c r="S1234" i="6"/>
  <c r="R1234" i="6"/>
  <c r="Y1233" i="6"/>
  <c r="W1233" i="6"/>
  <c r="X1233" i="6" s="1"/>
  <c r="U1233" i="6"/>
  <c r="T1233" i="6"/>
  <c r="S1233" i="6"/>
  <c r="R1233" i="6"/>
  <c r="Y1232" i="6"/>
  <c r="W1232" i="6"/>
  <c r="X1232" i="6" s="1"/>
  <c r="U1232" i="6"/>
  <c r="V1232" i="6" s="1"/>
  <c r="T1232" i="6"/>
  <c r="S1232" i="6"/>
  <c r="R1232" i="6"/>
  <c r="Y1231" i="6"/>
  <c r="W1231" i="6"/>
  <c r="X1231" i="6" s="1"/>
  <c r="U1231" i="6"/>
  <c r="T1231" i="6"/>
  <c r="S1231" i="6"/>
  <c r="R1231" i="6"/>
  <c r="Y1230" i="6"/>
  <c r="W1230" i="6"/>
  <c r="X1230" i="6" s="1"/>
  <c r="U1230" i="6"/>
  <c r="V1230" i="6" s="1"/>
  <c r="T1230" i="6"/>
  <c r="S1230" i="6"/>
  <c r="R1230" i="6"/>
  <c r="Y1229" i="6"/>
  <c r="W1229" i="6"/>
  <c r="U1229" i="6"/>
  <c r="T1229" i="6"/>
  <c r="S1229" i="6"/>
  <c r="R1229" i="6"/>
  <c r="Y1228" i="6"/>
  <c r="W1228" i="6"/>
  <c r="V1228" i="6"/>
  <c r="U1228" i="6"/>
  <c r="T1228" i="6"/>
  <c r="S1228" i="6"/>
  <c r="R1228" i="6"/>
  <c r="Y1227" i="6"/>
  <c r="W1227" i="6"/>
  <c r="X1227" i="6" s="1"/>
  <c r="U1227" i="6"/>
  <c r="T1227" i="6"/>
  <c r="S1227" i="6"/>
  <c r="R1227" i="6"/>
  <c r="Y1226" i="6"/>
  <c r="W1226" i="6"/>
  <c r="X1226" i="6" s="1"/>
  <c r="U1226" i="6"/>
  <c r="V1226" i="6" s="1"/>
  <c r="T1226" i="6"/>
  <c r="S1226" i="6"/>
  <c r="R1226" i="6"/>
  <c r="Y1225" i="6"/>
  <c r="W1225" i="6"/>
  <c r="X1225" i="6" s="1"/>
  <c r="U1225" i="6"/>
  <c r="T1225" i="6"/>
  <c r="S1225" i="6"/>
  <c r="R1225" i="6"/>
  <c r="Y1224" i="6"/>
  <c r="W1224" i="6"/>
  <c r="X1224" i="6" s="1"/>
  <c r="U1224" i="6"/>
  <c r="V1224" i="6" s="1"/>
  <c r="T1224" i="6"/>
  <c r="S1224" i="6"/>
  <c r="R1224" i="6"/>
  <c r="Y1223" i="6"/>
  <c r="W1223" i="6"/>
  <c r="X1223" i="6" s="1"/>
  <c r="U1223" i="6"/>
  <c r="T1223" i="6"/>
  <c r="S1223" i="6"/>
  <c r="R1223" i="6"/>
  <c r="Y1222" i="6"/>
  <c r="W1222" i="6"/>
  <c r="X1222" i="6" s="1"/>
  <c r="U1222" i="6"/>
  <c r="V1222" i="6" s="1"/>
  <c r="T1222" i="6"/>
  <c r="S1222" i="6"/>
  <c r="R1222" i="6"/>
  <c r="Y1221" i="6"/>
  <c r="W1221" i="6"/>
  <c r="U1221" i="6"/>
  <c r="T1221" i="6"/>
  <c r="S1221" i="6"/>
  <c r="R1221" i="6"/>
  <c r="Y1220" i="6"/>
  <c r="W1220" i="6"/>
  <c r="U1220" i="6"/>
  <c r="V1220" i="6" s="1"/>
  <c r="T1220" i="6"/>
  <c r="S1220" i="6"/>
  <c r="R1220" i="6"/>
  <c r="Y1219" i="6"/>
  <c r="W1219" i="6"/>
  <c r="X1219" i="6" s="1"/>
  <c r="U1219" i="6"/>
  <c r="T1219" i="6"/>
  <c r="S1219" i="6"/>
  <c r="R1219" i="6"/>
  <c r="Y1218" i="6"/>
  <c r="W1218" i="6"/>
  <c r="X1218" i="6" s="1"/>
  <c r="U1218" i="6"/>
  <c r="V1218" i="6" s="1"/>
  <c r="T1218" i="6"/>
  <c r="S1218" i="6"/>
  <c r="R1218" i="6"/>
  <c r="Y1217" i="6"/>
  <c r="W1217" i="6"/>
  <c r="X1217" i="6" s="1"/>
  <c r="U1217" i="6"/>
  <c r="T1217" i="6"/>
  <c r="S1217" i="6"/>
  <c r="R1217" i="6"/>
  <c r="Y1216" i="6"/>
  <c r="W1216" i="6"/>
  <c r="X1216" i="6" s="1"/>
  <c r="U1216" i="6"/>
  <c r="V1216" i="6" s="1"/>
  <c r="T1216" i="6"/>
  <c r="S1216" i="6"/>
  <c r="R1216" i="6"/>
  <c r="Y1215" i="6"/>
  <c r="W1215" i="6"/>
  <c r="X1215" i="6" s="1"/>
  <c r="U1215" i="6"/>
  <c r="T1215" i="6"/>
  <c r="S1215" i="6"/>
  <c r="R1215" i="6"/>
  <c r="Y1214" i="6"/>
  <c r="W1214" i="6"/>
  <c r="X1214" i="6" s="1"/>
  <c r="U1214" i="6"/>
  <c r="V1214" i="6" s="1"/>
  <c r="T1214" i="6"/>
  <c r="S1214" i="6"/>
  <c r="R1214" i="6"/>
  <c r="Y1213" i="6"/>
  <c r="W1213" i="6"/>
  <c r="U1213" i="6"/>
  <c r="T1213" i="6"/>
  <c r="S1213" i="6"/>
  <c r="R1213" i="6"/>
  <c r="Y1212" i="6"/>
  <c r="W1212" i="6"/>
  <c r="V1212" i="6"/>
  <c r="U1212" i="6"/>
  <c r="T1212" i="6"/>
  <c r="S1212" i="6"/>
  <c r="R1212" i="6"/>
  <c r="Y1211" i="6"/>
  <c r="W1211" i="6"/>
  <c r="X1211" i="6" s="1"/>
  <c r="U1211" i="6"/>
  <c r="T1211" i="6"/>
  <c r="S1211" i="6"/>
  <c r="R1211" i="6"/>
  <c r="Y1210" i="6"/>
  <c r="W1210" i="6"/>
  <c r="X1210" i="6" s="1"/>
  <c r="U1210" i="6"/>
  <c r="V1210" i="6" s="1"/>
  <c r="T1210" i="6"/>
  <c r="S1210" i="6"/>
  <c r="R1210" i="6"/>
  <c r="Y1209" i="6"/>
  <c r="W1209" i="6"/>
  <c r="X1209" i="6" s="1"/>
  <c r="U1209" i="6"/>
  <c r="T1209" i="6"/>
  <c r="S1209" i="6"/>
  <c r="R1209" i="6"/>
  <c r="Y1208" i="6"/>
  <c r="W1208" i="6"/>
  <c r="X1208" i="6" s="1"/>
  <c r="U1208" i="6"/>
  <c r="V1208" i="6" s="1"/>
  <c r="T1208" i="6"/>
  <c r="S1208" i="6"/>
  <c r="R1208" i="6"/>
  <c r="Y1207" i="6"/>
  <c r="W1207" i="6"/>
  <c r="X1207" i="6" s="1"/>
  <c r="U1207" i="6"/>
  <c r="T1207" i="6"/>
  <c r="S1207" i="6"/>
  <c r="R1207" i="6"/>
  <c r="Y1206" i="6"/>
  <c r="W1206" i="6"/>
  <c r="X1206" i="6" s="1"/>
  <c r="U1206" i="6"/>
  <c r="V1206" i="6" s="1"/>
  <c r="T1206" i="6"/>
  <c r="S1206" i="6"/>
  <c r="R1206" i="6"/>
  <c r="Y1205" i="6"/>
  <c r="X1205" i="6"/>
  <c r="W1205" i="6"/>
  <c r="U1205" i="6"/>
  <c r="T1205" i="6"/>
  <c r="S1205" i="6"/>
  <c r="R1205" i="6"/>
  <c r="Y1204" i="6"/>
  <c r="W1204" i="6"/>
  <c r="V1204" i="6"/>
  <c r="U1204" i="6"/>
  <c r="T1204" i="6"/>
  <c r="S1204" i="6"/>
  <c r="R1204" i="6"/>
  <c r="Y1203" i="6"/>
  <c r="W1203" i="6"/>
  <c r="X1203" i="6" s="1"/>
  <c r="U1203" i="6"/>
  <c r="T1203" i="6"/>
  <c r="S1203" i="6"/>
  <c r="R1203" i="6"/>
  <c r="Y1202" i="6"/>
  <c r="W1202" i="6"/>
  <c r="X1202" i="6" s="1"/>
  <c r="U1202" i="6"/>
  <c r="V1202" i="6" s="1"/>
  <c r="T1202" i="6"/>
  <c r="S1202" i="6"/>
  <c r="R1202" i="6"/>
  <c r="Y1201" i="6"/>
  <c r="X1201" i="6"/>
  <c r="W1201" i="6"/>
  <c r="U1201" i="6"/>
  <c r="T1201" i="6"/>
  <c r="S1201" i="6"/>
  <c r="R1201" i="6"/>
  <c r="Y1200" i="6"/>
  <c r="W1200" i="6"/>
  <c r="X1200" i="6" s="1"/>
  <c r="U1200" i="6"/>
  <c r="T1200" i="6"/>
  <c r="S1200" i="6"/>
  <c r="R1200" i="6"/>
  <c r="Y1199" i="6"/>
  <c r="W1199" i="6"/>
  <c r="X1199" i="6" s="1"/>
  <c r="U1199" i="6"/>
  <c r="T1199" i="6"/>
  <c r="S1199" i="6"/>
  <c r="R1199" i="6"/>
  <c r="Y1198" i="6"/>
  <c r="W1198" i="6"/>
  <c r="X1198" i="6" s="1"/>
  <c r="V1198" i="6"/>
  <c r="U1198" i="6"/>
  <c r="T1198" i="6"/>
  <c r="S1198" i="6"/>
  <c r="R1198" i="6"/>
  <c r="Y1197" i="6"/>
  <c r="W1197" i="6"/>
  <c r="X1197" i="6" s="1"/>
  <c r="U1197" i="6"/>
  <c r="T1197" i="6"/>
  <c r="S1197" i="6"/>
  <c r="R1197" i="6"/>
  <c r="Y1196" i="6"/>
  <c r="W1196" i="6"/>
  <c r="U1196" i="6"/>
  <c r="V1196" i="6" s="1"/>
  <c r="T1196" i="6"/>
  <c r="S1196" i="6"/>
  <c r="R1196" i="6"/>
  <c r="Y1195" i="6"/>
  <c r="X1195" i="6"/>
  <c r="W1195" i="6"/>
  <c r="U1195" i="6"/>
  <c r="T1195" i="6"/>
  <c r="S1195" i="6"/>
  <c r="R1195" i="6"/>
  <c r="Y1194" i="6"/>
  <c r="W1194" i="6"/>
  <c r="X1194" i="6" s="1"/>
  <c r="U1194" i="6"/>
  <c r="V1194" i="6" s="1"/>
  <c r="T1194" i="6"/>
  <c r="S1194" i="6"/>
  <c r="R1194" i="6"/>
  <c r="Y1193" i="6"/>
  <c r="X1193" i="6"/>
  <c r="W1193" i="6"/>
  <c r="U1193" i="6"/>
  <c r="T1193" i="6"/>
  <c r="S1193" i="6"/>
  <c r="R1193" i="6"/>
  <c r="Y1192" i="6"/>
  <c r="W1192" i="6"/>
  <c r="X1192" i="6" s="1"/>
  <c r="U1192" i="6"/>
  <c r="V1192" i="6" s="1"/>
  <c r="T1192" i="6"/>
  <c r="S1192" i="6"/>
  <c r="R1192" i="6"/>
  <c r="Y1191" i="6"/>
  <c r="W1191" i="6"/>
  <c r="X1191" i="6" s="1"/>
  <c r="U1191" i="6"/>
  <c r="T1191" i="6"/>
  <c r="S1191" i="6"/>
  <c r="R1191" i="6"/>
  <c r="Y1190" i="6"/>
  <c r="W1190" i="6"/>
  <c r="X1190" i="6" s="1"/>
  <c r="V1190" i="6"/>
  <c r="U1190" i="6"/>
  <c r="T1190" i="6"/>
  <c r="S1190" i="6"/>
  <c r="R1190" i="6"/>
  <c r="Y1189" i="6"/>
  <c r="W1189" i="6"/>
  <c r="X1189" i="6" s="1"/>
  <c r="U1189" i="6"/>
  <c r="T1189" i="6"/>
  <c r="S1189" i="6"/>
  <c r="R1189" i="6"/>
  <c r="Y1188" i="6"/>
  <c r="W1188" i="6"/>
  <c r="U1188" i="6"/>
  <c r="V1188" i="6" s="1"/>
  <c r="T1188" i="6"/>
  <c r="S1188" i="6"/>
  <c r="R1188" i="6"/>
  <c r="Y1187" i="6"/>
  <c r="X1187" i="6"/>
  <c r="W1187" i="6"/>
  <c r="U1187" i="6"/>
  <c r="T1187" i="6"/>
  <c r="S1187" i="6"/>
  <c r="R1187" i="6"/>
  <c r="Y1186" i="6"/>
  <c r="W1186" i="6"/>
  <c r="X1186" i="6" s="1"/>
  <c r="U1186" i="6"/>
  <c r="V1186" i="6" s="1"/>
  <c r="T1186" i="6"/>
  <c r="S1186" i="6"/>
  <c r="R1186" i="6"/>
  <c r="Y1185" i="6"/>
  <c r="W1185" i="6"/>
  <c r="X1185" i="6" s="1"/>
  <c r="U1185" i="6"/>
  <c r="T1185" i="6"/>
  <c r="S1185" i="6"/>
  <c r="R1185" i="6"/>
  <c r="Y1184" i="6"/>
  <c r="W1184" i="6"/>
  <c r="X1184" i="6" s="1"/>
  <c r="U1184" i="6"/>
  <c r="T1184" i="6"/>
  <c r="S1184" i="6"/>
  <c r="R1184" i="6"/>
  <c r="Y1183" i="6"/>
  <c r="W1183" i="6"/>
  <c r="X1183" i="6" s="1"/>
  <c r="U1183" i="6"/>
  <c r="T1183" i="6"/>
  <c r="S1183" i="6"/>
  <c r="R1183" i="6"/>
  <c r="Y1182" i="6"/>
  <c r="W1182" i="6"/>
  <c r="X1182" i="6" s="1"/>
  <c r="U1182" i="6"/>
  <c r="V1182" i="6" s="1"/>
  <c r="T1182" i="6"/>
  <c r="S1182" i="6"/>
  <c r="R1182" i="6"/>
  <c r="Y1181" i="6"/>
  <c r="X1181" i="6"/>
  <c r="W1181" i="6"/>
  <c r="U1181" i="6"/>
  <c r="T1181" i="6"/>
  <c r="S1181" i="6"/>
  <c r="R1181" i="6"/>
  <c r="Y1180" i="6"/>
  <c r="W1180" i="6"/>
  <c r="V1180" i="6"/>
  <c r="U1180" i="6"/>
  <c r="T1180" i="6"/>
  <c r="S1180" i="6"/>
  <c r="R1180" i="6"/>
  <c r="Y1179" i="6"/>
  <c r="W1179" i="6"/>
  <c r="X1179" i="6" s="1"/>
  <c r="U1179" i="6"/>
  <c r="T1179" i="6"/>
  <c r="S1179" i="6"/>
  <c r="R1179" i="6"/>
  <c r="Y1178" i="6"/>
  <c r="W1178" i="6"/>
  <c r="X1178" i="6" s="1"/>
  <c r="U1178" i="6"/>
  <c r="V1178" i="6" s="1"/>
  <c r="T1178" i="6"/>
  <c r="S1178" i="6"/>
  <c r="R1178" i="6"/>
  <c r="Y1177" i="6"/>
  <c r="W1177" i="6"/>
  <c r="X1177" i="6" s="1"/>
  <c r="U1177" i="6"/>
  <c r="T1177" i="6"/>
  <c r="S1177" i="6"/>
  <c r="R1177" i="6"/>
  <c r="Y1176" i="6"/>
  <c r="W1176" i="6"/>
  <c r="X1176" i="6" s="1"/>
  <c r="U1176" i="6"/>
  <c r="V1176" i="6" s="1"/>
  <c r="T1176" i="6"/>
  <c r="S1176" i="6"/>
  <c r="R1176" i="6"/>
  <c r="Y1175" i="6"/>
  <c r="W1175" i="6"/>
  <c r="X1175" i="6" s="1"/>
  <c r="U1175" i="6"/>
  <c r="T1175" i="6"/>
  <c r="S1175" i="6"/>
  <c r="R1175" i="6"/>
  <c r="Y1174" i="6"/>
  <c r="W1174" i="6"/>
  <c r="X1174" i="6" s="1"/>
  <c r="U1174" i="6"/>
  <c r="V1174" i="6" s="1"/>
  <c r="T1174" i="6"/>
  <c r="S1174" i="6"/>
  <c r="R1174" i="6"/>
  <c r="Y1173" i="6"/>
  <c r="X1173" i="6"/>
  <c r="W1173" i="6"/>
  <c r="U1173" i="6"/>
  <c r="T1173" i="6"/>
  <c r="S1173" i="6"/>
  <c r="R1173" i="6"/>
  <c r="Y1172" i="6"/>
  <c r="W1172" i="6"/>
  <c r="V1172" i="6"/>
  <c r="U1172" i="6"/>
  <c r="T1172" i="6"/>
  <c r="S1172" i="6"/>
  <c r="R1172" i="6"/>
  <c r="Y1171" i="6"/>
  <c r="W1171" i="6"/>
  <c r="X1171" i="6" s="1"/>
  <c r="U1171" i="6"/>
  <c r="T1171" i="6"/>
  <c r="S1171" i="6"/>
  <c r="R1171" i="6"/>
  <c r="Y1170" i="6"/>
  <c r="W1170" i="6"/>
  <c r="X1170" i="6" s="1"/>
  <c r="U1170" i="6"/>
  <c r="V1170" i="6" s="1"/>
  <c r="T1170" i="6"/>
  <c r="S1170" i="6"/>
  <c r="R1170" i="6"/>
  <c r="Y1169" i="6"/>
  <c r="X1169" i="6"/>
  <c r="W1169" i="6"/>
  <c r="U1169" i="6"/>
  <c r="T1169" i="6"/>
  <c r="S1169" i="6"/>
  <c r="R1169" i="6"/>
  <c r="Y1168" i="6"/>
  <c r="W1168" i="6"/>
  <c r="X1168" i="6" s="1"/>
  <c r="U1168" i="6"/>
  <c r="V1168" i="6" s="1"/>
  <c r="T1168" i="6"/>
  <c r="S1168" i="6"/>
  <c r="R1168" i="6"/>
  <c r="Y1167" i="6"/>
  <c r="W1167" i="6"/>
  <c r="X1167" i="6" s="1"/>
  <c r="U1167" i="6"/>
  <c r="T1167" i="6"/>
  <c r="S1167" i="6"/>
  <c r="R1167" i="6"/>
  <c r="Y1166" i="6"/>
  <c r="W1166" i="6"/>
  <c r="X1166" i="6" s="1"/>
  <c r="U1166" i="6"/>
  <c r="T1166" i="6"/>
  <c r="S1166" i="6"/>
  <c r="R1166" i="6"/>
  <c r="Y1165" i="6"/>
  <c r="W1165" i="6"/>
  <c r="X1165" i="6" s="1"/>
  <c r="U1165" i="6"/>
  <c r="T1165" i="6"/>
  <c r="S1165" i="6"/>
  <c r="R1165" i="6"/>
  <c r="Y1164" i="6"/>
  <c r="W1164" i="6"/>
  <c r="X1164" i="6" s="1"/>
  <c r="V1164" i="6"/>
  <c r="U1164" i="6"/>
  <c r="T1164" i="6"/>
  <c r="S1164" i="6"/>
  <c r="R1164" i="6"/>
  <c r="Y1163" i="6"/>
  <c r="W1163" i="6"/>
  <c r="X1163" i="6" s="1"/>
  <c r="U1163" i="6"/>
  <c r="T1163" i="6"/>
  <c r="S1163" i="6"/>
  <c r="R1163" i="6"/>
  <c r="Y1162" i="6"/>
  <c r="W1162" i="6"/>
  <c r="U1162" i="6"/>
  <c r="V1162" i="6" s="1"/>
  <c r="T1162" i="6"/>
  <c r="S1162" i="6"/>
  <c r="R1162" i="6"/>
  <c r="Y1161" i="6"/>
  <c r="W1161" i="6"/>
  <c r="X1161" i="6" s="1"/>
  <c r="U1161" i="6"/>
  <c r="T1161" i="6"/>
  <c r="S1161" i="6"/>
  <c r="R1161" i="6"/>
  <c r="Y1160" i="6"/>
  <c r="W1160" i="6"/>
  <c r="X1160" i="6" s="1"/>
  <c r="U1160" i="6"/>
  <c r="V1160" i="6" s="1"/>
  <c r="T1160" i="6"/>
  <c r="S1160" i="6"/>
  <c r="R1160" i="6"/>
  <c r="Y1159" i="6"/>
  <c r="W1159" i="6"/>
  <c r="X1159" i="6" s="1"/>
  <c r="U1159" i="6"/>
  <c r="T1159" i="6"/>
  <c r="S1159" i="6"/>
  <c r="R1159" i="6"/>
  <c r="Y1158" i="6"/>
  <c r="W1158" i="6"/>
  <c r="X1158" i="6" s="1"/>
  <c r="U1158" i="6"/>
  <c r="V1158" i="6" s="1"/>
  <c r="T1158" i="6"/>
  <c r="S1158" i="6"/>
  <c r="R1158" i="6"/>
  <c r="Y1157" i="6"/>
  <c r="X1157" i="6"/>
  <c r="W1157" i="6"/>
  <c r="U1157" i="6"/>
  <c r="T1157" i="6"/>
  <c r="S1157" i="6"/>
  <c r="R1157" i="6"/>
  <c r="Y1156" i="6"/>
  <c r="W1156" i="6"/>
  <c r="X1156" i="6" s="1"/>
  <c r="V1156" i="6"/>
  <c r="U1156" i="6"/>
  <c r="T1156" i="6"/>
  <c r="S1156" i="6"/>
  <c r="R1156" i="6"/>
  <c r="Y1155" i="6"/>
  <c r="W1155" i="6"/>
  <c r="X1155" i="6" s="1"/>
  <c r="U1155" i="6"/>
  <c r="T1155" i="6"/>
  <c r="S1155" i="6"/>
  <c r="R1155" i="6"/>
  <c r="Y1154" i="6"/>
  <c r="W1154" i="6"/>
  <c r="U1154" i="6"/>
  <c r="V1154" i="6" s="1"/>
  <c r="T1154" i="6"/>
  <c r="S1154" i="6"/>
  <c r="R1154" i="6"/>
  <c r="Y1153" i="6"/>
  <c r="W1153" i="6"/>
  <c r="X1153" i="6" s="1"/>
  <c r="U1153" i="6"/>
  <c r="T1153" i="6"/>
  <c r="S1153" i="6"/>
  <c r="R1153" i="6"/>
  <c r="Y1152" i="6"/>
  <c r="W1152" i="6"/>
  <c r="X1152" i="6" s="1"/>
  <c r="U1152" i="6"/>
  <c r="T1152" i="6"/>
  <c r="S1152" i="6"/>
  <c r="R1152" i="6"/>
  <c r="Y1151" i="6"/>
  <c r="W1151" i="6"/>
  <c r="X1151" i="6" s="1"/>
  <c r="U1151" i="6"/>
  <c r="T1151" i="6"/>
  <c r="S1151" i="6"/>
  <c r="R1151" i="6"/>
  <c r="Y1150" i="6"/>
  <c r="W1150" i="6"/>
  <c r="X1150" i="6" s="1"/>
  <c r="U1150" i="6"/>
  <c r="T1150" i="6"/>
  <c r="S1150" i="6"/>
  <c r="R1150" i="6"/>
  <c r="Y1149" i="6"/>
  <c r="W1149" i="6"/>
  <c r="U1149" i="6"/>
  <c r="T1149" i="6"/>
  <c r="S1149" i="6"/>
  <c r="R1149" i="6"/>
  <c r="Y1148" i="6"/>
  <c r="W1148" i="6"/>
  <c r="X1148" i="6" s="1"/>
  <c r="U1148" i="6"/>
  <c r="V1148" i="6" s="1"/>
  <c r="T1148" i="6"/>
  <c r="S1148" i="6"/>
  <c r="R1148" i="6"/>
  <c r="Y1147" i="6"/>
  <c r="W1147" i="6"/>
  <c r="U1147" i="6"/>
  <c r="T1147" i="6"/>
  <c r="S1147" i="6"/>
  <c r="R1147" i="6"/>
  <c r="Y1146" i="6"/>
  <c r="W1146" i="6"/>
  <c r="U1146" i="6"/>
  <c r="V1146" i="6" s="1"/>
  <c r="T1146" i="6"/>
  <c r="S1146" i="6"/>
  <c r="R1146" i="6"/>
  <c r="Y1145" i="6"/>
  <c r="W1145" i="6"/>
  <c r="X1145" i="6" s="1"/>
  <c r="U1145" i="6"/>
  <c r="T1145" i="6"/>
  <c r="S1145" i="6"/>
  <c r="R1145" i="6"/>
  <c r="Y1144" i="6"/>
  <c r="W1144" i="6"/>
  <c r="X1144" i="6" s="1"/>
  <c r="U1144" i="6"/>
  <c r="T1144" i="6"/>
  <c r="S1144" i="6"/>
  <c r="R1144" i="6"/>
  <c r="Y1143" i="6"/>
  <c r="W1143" i="6"/>
  <c r="X1143" i="6" s="1"/>
  <c r="U1143" i="6"/>
  <c r="T1143" i="6"/>
  <c r="S1143" i="6"/>
  <c r="R1143" i="6"/>
  <c r="Y1142" i="6"/>
  <c r="W1142" i="6"/>
  <c r="X1142" i="6" s="1"/>
  <c r="V1142" i="6"/>
  <c r="U1142" i="6"/>
  <c r="T1142" i="6"/>
  <c r="S1142" i="6"/>
  <c r="R1142" i="6"/>
  <c r="Y1141" i="6"/>
  <c r="W1141" i="6"/>
  <c r="U1141" i="6"/>
  <c r="T1141" i="6"/>
  <c r="S1141" i="6"/>
  <c r="R1141" i="6"/>
  <c r="Y1140" i="6"/>
  <c r="W1140" i="6"/>
  <c r="X1140" i="6" s="1"/>
  <c r="U1140" i="6"/>
  <c r="T1140" i="6"/>
  <c r="S1140" i="6"/>
  <c r="R1140" i="6"/>
  <c r="Y1139" i="6"/>
  <c r="X1139" i="6"/>
  <c r="W1139" i="6"/>
  <c r="U1139" i="6"/>
  <c r="T1139" i="6"/>
  <c r="S1139" i="6"/>
  <c r="R1139" i="6"/>
  <c r="Y1138" i="6"/>
  <c r="W1138" i="6"/>
  <c r="X1138" i="6" s="1"/>
  <c r="U1138" i="6"/>
  <c r="V1138" i="6" s="1"/>
  <c r="T1138" i="6"/>
  <c r="S1138" i="6"/>
  <c r="R1138" i="6"/>
  <c r="Y1137" i="6"/>
  <c r="X1137" i="6"/>
  <c r="W1137" i="6"/>
  <c r="U1137" i="6"/>
  <c r="T1137" i="6"/>
  <c r="S1137" i="6"/>
  <c r="R1137" i="6"/>
  <c r="Y1136" i="6"/>
  <c r="W1136" i="6"/>
  <c r="X1136" i="6" s="1"/>
  <c r="U1136" i="6"/>
  <c r="V1136" i="6" s="1"/>
  <c r="T1136" i="6"/>
  <c r="S1136" i="6"/>
  <c r="R1136" i="6"/>
  <c r="Y1135" i="6"/>
  <c r="W1135" i="6"/>
  <c r="X1135" i="6" s="1"/>
  <c r="U1135" i="6"/>
  <c r="T1135" i="6"/>
  <c r="S1135" i="6"/>
  <c r="R1135" i="6"/>
  <c r="Y1134" i="6"/>
  <c r="W1134" i="6"/>
  <c r="X1134" i="6" s="1"/>
  <c r="V1134" i="6"/>
  <c r="U1134" i="6"/>
  <c r="T1134" i="6"/>
  <c r="S1134" i="6"/>
  <c r="R1134" i="6"/>
  <c r="Y1133" i="6"/>
  <c r="W1133" i="6"/>
  <c r="U1133" i="6"/>
  <c r="T1133" i="6"/>
  <c r="S1133" i="6"/>
  <c r="R1133" i="6"/>
  <c r="Y1132" i="6"/>
  <c r="W1132" i="6"/>
  <c r="X1132" i="6" s="1"/>
  <c r="U1132" i="6"/>
  <c r="T1132" i="6"/>
  <c r="S1132" i="6"/>
  <c r="R1132" i="6"/>
  <c r="Y1131" i="6"/>
  <c r="W1131" i="6"/>
  <c r="U1131" i="6"/>
  <c r="T1131" i="6"/>
  <c r="S1131" i="6"/>
  <c r="R1131" i="6"/>
  <c r="Y1130" i="6"/>
  <c r="W1130" i="6"/>
  <c r="X1130" i="6" s="1"/>
  <c r="U1130" i="6"/>
  <c r="V1130" i="6" s="1"/>
  <c r="T1130" i="6"/>
  <c r="S1130" i="6"/>
  <c r="R1130" i="6"/>
  <c r="Y1129" i="6"/>
  <c r="X1129" i="6"/>
  <c r="W1129" i="6"/>
  <c r="U1129" i="6"/>
  <c r="T1129" i="6"/>
  <c r="S1129" i="6"/>
  <c r="R1129" i="6"/>
  <c r="Y1128" i="6"/>
  <c r="W1128" i="6"/>
  <c r="X1128" i="6" s="1"/>
  <c r="U1128" i="6"/>
  <c r="T1128" i="6"/>
  <c r="S1128" i="6"/>
  <c r="R1128" i="6"/>
  <c r="Y1127" i="6"/>
  <c r="W1127" i="6"/>
  <c r="X1127" i="6" s="1"/>
  <c r="U1127" i="6"/>
  <c r="T1127" i="6"/>
  <c r="S1127" i="6"/>
  <c r="R1127" i="6"/>
  <c r="Y1126" i="6"/>
  <c r="W1126" i="6"/>
  <c r="X1126" i="6" s="1"/>
  <c r="V1126" i="6"/>
  <c r="U1126" i="6"/>
  <c r="T1126" i="6"/>
  <c r="S1126" i="6"/>
  <c r="R1126" i="6"/>
  <c r="Y1125" i="6"/>
  <c r="W1125" i="6"/>
  <c r="U1125" i="6"/>
  <c r="T1125" i="6"/>
  <c r="S1125" i="6"/>
  <c r="R1125" i="6"/>
  <c r="Y1124" i="6"/>
  <c r="W1124" i="6"/>
  <c r="X1124" i="6" s="1"/>
  <c r="U1124" i="6"/>
  <c r="T1124" i="6"/>
  <c r="S1124" i="6"/>
  <c r="R1124" i="6"/>
  <c r="Y1123" i="6"/>
  <c r="X1123" i="6"/>
  <c r="W1123" i="6"/>
  <c r="U1123" i="6"/>
  <c r="T1123" i="6"/>
  <c r="S1123" i="6"/>
  <c r="R1123" i="6"/>
  <c r="Y1122" i="6"/>
  <c r="W1122" i="6"/>
  <c r="X1122" i="6" s="1"/>
  <c r="U1122" i="6"/>
  <c r="V1122" i="6" s="1"/>
  <c r="T1122" i="6"/>
  <c r="S1122" i="6"/>
  <c r="R1122" i="6"/>
  <c r="Y1121" i="6"/>
  <c r="X1121" i="6"/>
  <c r="W1121" i="6"/>
  <c r="U1121" i="6"/>
  <c r="T1121" i="6"/>
  <c r="S1121" i="6"/>
  <c r="R1121" i="6"/>
  <c r="Y1120" i="6"/>
  <c r="W1120" i="6"/>
  <c r="X1120" i="6" s="1"/>
  <c r="U1120" i="6"/>
  <c r="V1120" i="6" s="1"/>
  <c r="T1120" i="6"/>
  <c r="S1120" i="6"/>
  <c r="R1120" i="6"/>
  <c r="Y1119" i="6"/>
  <c r="W1119" i="6"/>
  <c r="X1119" i="6" s="1"/>
  <c r="U1119" i="6"/>
  <c r="T1119" i="6"/>
  <c r="S1119" i="6"/>
  <c r="R1119" i="6"/>
  <c r="Y1118" i="6"/>
  <c r="W1118" i="6"/>
  <c r="X1118" i="6" s="1"/>
  <c r="V1118" i="6"/>
  <c r="U1118" i="6"/>
  <c r="T1118" i="6"/>
  <c r="S1118" i="6"/>
  <c r="R1118" i="6"/>
  <c r="Y1117" i="6"/>
  <c r="W1117" i="6"/>
  <c r="U1117" i="6"/>
  <c r="T1117" i="6"/>
  <c r="S1117" i="6"/>
  <c r="R1117" i="6"/>
  <c r="Y1116" i="6"/>
  <c r="W1116" i="6"/>
  <c r="X1116" i="6" s="1"/>
  <c r="U1116" i="6"/>
  <c r="T1116" i="6"/>
  <c r="S1116" i="6"/>
  <c r="R1116" i="6"/>
  <c r="Y1115" i="6"/>
  <c r="W1115" i="6"/>
  <c r="U1115" i="6"/>
  <c r="T1115" i="6"/>
  <c r="S1115" i="6"/>
  <c r="R1115" i="6"/>
  <c r="Y1114" i="6"/>
  <c r="W1114" i="6"/>
  <c r="X1114" i="6" s="1"/>
  <c r="U1114" i="6"/>
  <c r="V1114" i="6" s="1"/>
  <c r="T1114" i="6"/>
  <c r="S1114" i="6"/>
  <c r="R1114" i="6"/>
  <c r="Y1113" i="6"/>
  <c r="X1113" i="6"/>
  <c r="W1113" i="6"/>
  <c r="U1113" i="6"/>
  <c r="T1113" i="6"/>
  <c r="S1113" i="6"/>
  <c r="R1113" i="6"/>
  <c r="Y1112" i="6"/>
  <c r="W1112" i="6"/>
  <c r="X1112" i="6" s="1"/>
  <c r="U1112" i="6"/>
  <c r="V1112" i="6" s="1"/>
  <c r="T1112" i="6"/>
  <c r="S1112" i="6"/>
  <c r="R1112" i="6"/>
  <c r="Y1111" i="6"/>
  <c r="W1111" i="6"/>
  <c r="X1111" i="6" s="1"/>
  <c r="U1111" i="6"/>
  <c r="T1111" i="6"/>
  <c r="S1111" i="6"/>
  <c r="R1111" i="6"/>
  <c r="Y1110" i="6"/>
  <c r="W1110" i="6"/>
  <c r="X1110" i="6" s="1"/>
  <c r="V1110" i="6"/>
  <c r="U1110" i="6"/>
  <c r="T1110" i="6"/>
  <c r="S1110" i="6"/>
  <c r="R1110" i="6"/>
  <c r="Y1109" i="6"/>
  <c r="W1109" i="6"/>
  <c r="U1109" i="6"/>
  <c r="T1109" i="6"/>
  <c r="S1109" i="6"/>
  <c r="R1109" i="6"/>
  <c r="Y1108" i="6"/>
  <c r="W1108" i="6"/>
  <c r="X1108" i="6" s="1"/>
  <c r="U1108" i="6"/>
  <c r="T1108" i="6"/>
  <c r="S1108" i="6"/>
  <c r="R1108" i="6"/>
  <c r="Y1107" i="6"/>
  <c r="X1107" i="6"/>
  <c r="W1107" i="6"/>
  <c r="U1107" i="6"/>
  <c r="T1107" i="6"/>
  <c r="S1107" i="6"/>
  <c r="R1107" i="6"/>
  <c r="Y1106" i="6"/>
  <c r="W1106" i="6"/>
  <c r="X1106" i="6" s="1"/>
  <c r="U1106" i="6"/>
  <c r="V1106" i="6" s="1"/>
  <c r="T1106" i="6"/>
  <c r="S1106" i="6"/>
  <c r="R1106" i="6"/>
  <c r="Y1105" i="6"/>
  <c r="X1105" i="6"/>
  <c r="W1105" i="6"/>
  <c r="U1105" i="6"/>
  <c r="T1105" i="6"/>
  <c r="S1105" i="6"/>
  <c r="R1105" i="6"/>
  <c r="Y1104" i="6"/>
  <c r="W1104" i="6"/>
  <c r="X1104" i="6" s="1"/>
  <c r="U1104" i="6"/>
  <c r="T1104" i="6"/>
  <c r="S1104" i="6"/>
  <c r="R1104" i="6"/>
  <c r="Y1103" i="6"/>
  <c r="W1103" i="6"/>
  <c r="X1103" i="6" s="1"/>
  <c r="U1103" i="6"/>
  <c r="T1103" i="6"/>
  <c r="S1103" i="6"/>
  <c r="R1103" i="6"/>
  <c r="Y1102" i="6"/>
  <c r="W1102" i="6"/>
  <c r="X1102" i="6" s="1"/>
  <c r="U1102" i="6"/>
  <c r="V1102" i="6" s="1"/>
  <c r="T1102" i="6"/>
  <c r="S1102" i="6"/>
  <c r="R1102" i="6"/>
  <c r="Y1101" i="6"/>
  <c r="W1101" i="6"/>
  <c r="U1101" i="6"/>
  <c r="T1101" i="6"/>
  <c r="S1101" i="6"/>
  <c r="R1101" i="6"/>
  <c r="Y1100" i="6"/>
  <c r="W1100" i="6"/>
  <c r="X1100" i="6" s="1"/>
  <c r="V1100" i="6"/>
  <c r="U1100" i="6"/>
  <c r="T1100" i="6"/>
  <c r="S1100" i="6"/>
  <c r="R1100" i="6"/>
  <c r="Y1099" i="6"/>
  <c r="W1099" i="6"/>
  <c r="U1099" i="6"/>
  <c r="T1099" i="6"/>
  <c r="S1099" i="6"/>
  <c r="R1099" i="6"/>
  <c r="Y1098" i="6"/>
  <c r="W1098" i="6"/>
  <c r="X1098" i="6" s="1"/>
  <c r="U1098" i="6"/>
  <c r="V1098" i="6" s="1"/>
  <c r="T1098" i="6"/>
  <c r="S1098" i="6"/>
  <c r="R1098" i="6"/>
  <c r="Y1097" i="6"/>
  <c r="X1097" i="6"/>
  <c r="W1097" i="6"/>
  <c r="U1097" i="6"/>
  <c r="T1097" i="6"/>
  <c r="S1097" i="6"/>
  <c r="R1097" i="6"/>
  <c r="Y1096" i="6"/>
  <c r="W1096" i="6"/>
  <c r="X1096" i="6" s="1"/>
  <c r="U1096" i="6"/>
  <c r="T1096" i="6"/>
  <c r="S1096" i="6"/>
  <c r="R1096" i="6"/>
  <c r="Y1095" i="6"/>
  <c r="W1095" i="6"/>
  <c r="U1095" i="6"/>
  <c r="T1095" i="6"/>
  <c r="S1095" i="6"/>
  <c r="R1095" i="6"/>
  <c r="Y1094" i="6"/>
  <c r="W1094" i="6"/>
  <c r="X1094" i="6" s="1"/>
  <c r="U1094" i="6"/>
  <c r="V1094" i="6" s="1"/>
  <c r="T1094" i="6"/>
  <c r="S1094" i="6"/>
  <c r="R1094" i="6"/>
  <c r="Y1093" i="6"/>
  <c r="X1093" i="6"/>
  <c r="W1093" i="6"/>
  <c r="U1093" i="6"/>
  <c r="T1093" i="6"/>
  <c r="S1093" i="6"/>
  <c r="R1093" i="6"/>
  <c r="Y1092" i="6"/>
  <c r="W1092" i="6"/>
  <c r="X1092" i="6" s="1"/>
  <c r="U1092" i="6"/>
  <c r="V1092" i="6" s="1"/>
  <c r="T1092" i="6"/>
  <c r="S1092" i="6"/>
  <c r="R1092" i="6"/>
  <c r="Y1091" i="6"/>
  <c r="W1091" i="6"/>
  <c r="U1091" i="6"/>
  <c r="T1091" i="6"/>
  <c r="S1091" i="6"/>
  <c r="R1091" i="6"/>
  <c r="Y1090" i="6"/>
  <c r="W1090" i="6"/>
  <c r="X1090" i="6" s="1"/>
  <c r="V1090" i="6"/>
  <c r="U1090" i="6"/>
  <c r="T1090" i="6"/>
  <c r="S1090" i="6"/>
  <c r="R1090" i="6"/>
  <c r="Y1089" i="6"/>
  <c r="W1089" i="6"/>
  <c r="X1089" i="6" s="1"/>
  <c r="U1089" i="6"/>
  <c r="T1089" i="6"/>
  <c r="S1089" i="6"/>
  <c r="R1089" i="6"/>
  <c r="Y1088" i="6"/>
  <c r="W1088" i="6"/>
  <c r="X1088" i="6" s="1"/>
  <c r="V1088" i="6"/>
  <c r="U1088" i="6"/>
  <c r="T1088" i="6"/>
  <c r="S1088" i="6"/>
  <c r="R1088" i="6"/>
  <c r="Y1087" i="6"/>
  <c r="W1087" i="6"/>
  <c r="U1087" i="6"/>
  <c r="T1087" i="6"/>
  <c r="S1087" i="6"/>
  <c r="R1087" i="6"/>
  <c r="Y1086" i="6"/>
  <c r="W1086" i="6"/>
  <c r="X1086" i="6" s="1"/>
  <c r="V1086" i="6"/>
  <c r="U1086" i="6"/>
  <c r="T1086" i="6"/>
  <c r="S1086" i="6"/>
  <c r="R1086" i="6"/>
  <c r="Y1085" i="6"/>
  <c r="X1085" i="6"/>
  <c r="W1085" i="6"/>
  <c r="U1085" i="6"/>
  <c r="T1085" i="6"/>
  <c r="S1085" i="6"/>
  <c r="R1085" i="6"/>
  <c r="Y1084" i="6"/>
  <c r="W1084" i="6"/>
  <c r="X1084" i="6" s="1"/>
  <c r="U1084" i="6"/>
  <c r="V1084" i="6" s="1"/>
  <c r="T1084" i="6"/>
  <c r="S1084" i="6"/>
  <c r="R1084" i="6"/>
  <c r="Y1083" i="6"/>
  <c r="X1083" i="6"/>
  <c r="W1083" i="6"/>
  <c r="U1083" i="6"/>
  <c r="T1083" i="6"/>
  <c r="S1083" i="6"/>
  <c r="R1083" i="6"/>
  <c r="Y1082" i="6"/>
  <c r="W1082" i="6"/>
  <c r="X1082" i="6" s="1"/>
  <c r="V1082" i="6"/>
  <c r="U1082" i="6"/>
  <c r="T1082" i="6"/>
  <c r="S1082" i="6"/>
  <c r="R1082" i="6"/>
  <c r="Y1081" i="6"/>
  <c r="X1081" i="6"/>
  <c r="W1081" i="6"/>
  <c r="U1081" i="6"/>
  <c r="T1081" i="6"/>
  <c r="S1081" i="6"/>
  <c r="R1081" i="6"/>
  <c r="Y1080" i="6"/>
  <c r="W1080" i="6"/>
  <c r="X1080" i="6" s="1"/>
  <c r="U1080" i="6"/>
  <c r="V1080" i="6" s="1"/>
  <c r="T1080" i="6"/>
  <c r="S1080" i="6"/>
  <c r="R1080" i="6"/>
  <c r="Y1079" i="6"/>
  <c r="W1079" i="6"/>
  <c r="U1079" i="6"/>
  <c r="T1079" i="6"/>
  <c r="S1079" i="6"/>
  <c r="R1079" i="6"/>
  <c r="Y1078" i="6"/>
  <c r="W1078" i="6"/>
  <c r="X1078" i="6" s="1"/>
  <c r="U1078" i="6"/>
  <c r="T1078" i="6"/>
  <c r="S1078" i="6"/>
  <c r="R1078" i="6"/>
  <c r="Y1077" i="6"/>
  <c r="X1077" i="6"/>
  <c r="W1077" i="6"/>
  <c r="U1077" i="6"/>
  <c r="T1077" i="6"/>
  <c r="S1077" i="6"/>
  <c r="R1077" i="6"/>
  <c r="Y1076" i="6"/>
  <c r="W1076" i="6"/>
  <c r="X1076" i="6" s="1"/>
  <c r="U1076" i="6"/>
  <c r="V1076" i="6" s="1"/>
  <c r="T1076" i="6"/>
  <c r="S1076" i="6"/>
  <c r="R1076" i="6"/>
  <c r="Y1075" i="6"/>
  <c r="W1075" i="6"/>
  <c r="U1075" i="6"/>
  <c r="T1075" i="6"/>
  <c r="S1075" i="6"/>
  <c r="R1075" i="6"/>
  <c r="Y1074" i="6"/>
  <c r="W1074" i="6"/>
  <c r="X1074" i="6" s="1"/>
  <c r="V1074" i="6"/>
  <c r="U1074" i="6"/>
  <c r="T1074" i="6"/>
  <c r="S1074" i="6"/>
  <c r="R1074" i="6"/>
  <c r="Y1073" i="6"/>
  <c r="W1073" i="6"/>
  <c r="U1073" i="6"/>
  <c r="T1073" i="6"/>
  <c r="S1073" i="6"/>
  <c r="R1073" i="6"/>
  <c r="Y1072" i="6"/>
  <c r="W1072" i="6"/>
  <c r="X1072" i="6" s="1"/>
  <c r="V1072" i="6"/>
  <c r="U1072" i="6"/>
  <c r="T1072" i="6"/>
  <c r="S1072" i="6"/>
  <c r="R1072" i="6"/>
  <c r="Y1071" i="6"/>
  <c r="W1071" i="6"/>
  <c r="U1071" i="6"/>
  <c r="T1071" i="6"/>
  <c r="S1071" i="6"/>
  <c r="R1071" i="6"/>
  <c r="Y1070" i="6"/>
  <c r="W1070" i="6"/>
  <c r="X1070" i="6" s="1"/>
  <c r="V1070" i="6"/>
  <c r="U1070" i="6"/>
  <c r="T1070" i="6"/>
  <c r="S1070" i="6"/>
  <c r="R1070" i="6"/>
  <c r="Y1069" i="6"/>
  <c r="X1069" i="6"/>
  <c r="W1069" i="6"/>
  <c r="U1069" i="6"/>
  <c r="T1069" i="6"/>
  <c r="S1069" i="6"/>
  <c r="R1069" i="6"/>
  <c r="Y1068" i="6"/>
  <c r="W1068" i="6"/>
  <c r="X1068" i="6" s="1"/>
  <c r="U1068" i="6"/>
  <c r="V1068" i="6" s="1"/>
  <c r="T1068" i="6"/>
  <c r="S1068" i="6"/>
  <c r="R1068" i="6"/>
  <c r="Y1067" i="6"/>
  <c r="X1067" i="6"/>
  <c r="W1067" i="6"/>
  <c r="U1067" i="6"/>
  <c r="T1067" i="6"/>
  <c r="S1067" i="6"/>
  <c r="R1067" i="6"/>
  <c r="Y1066" i="6"/>
  <c r="W1066" i="6"/>
  <c r="X1066" i="6" s="1"/>
  <c r="V1066" i="6"/>
  <c r="U1066" i="6"/>
  <c r="T1066" i="6"/>
  <c r="S1066" i="6"/>
  <c r="R1066" i="6"/>
  <c r="Y1065" i="6"/>
  <c r="X1065" i="6"/>
  <c r="W1065" i="6"/>
  <c r="U1065" i="6"/>
  <c r="T1065" i="6"/>
  <c r="S1065" i="6"/>
  <c r="R1065" i="6"/>
  <c r="Y1064" i="6"/>
  <c r="W1064" i="6"/>
  <c r="X1064" i="6" s="1"/>
  <c r="U1064" i="6"/>
  <c r="T1064" i="6"/>
  <c r="S1064" i="6"/>
  <c r="R1064" i="6"/>
  <c r="Y1063" i="6"/>
  <c r="W1063" i="6"/>
  <c r="U1063" i="6"/>
  <c r="T1063" i="6"/>
  <c r="S1063" i="6"/>
  <c r="R1063" i="6"/>
  <c r="Y1062" i="6"/>
  <c r="W1062" i="6"/>
  <c r="X1062" i="6" s="1"/>
  <c r="U1062" i="6"/>
  <c r="V1062" i="6" s="1"/>
  <c r="T1062" i="6"/>
  <c r="S1062" i="6"/>
  <c r="R1062" i="6"/>
  <c r="Y1061" i="6"/>
  <c r="X1061" i="6"/>
  <c r="W1061" i="6"/>
  <c r="U1061" i="6"/>
  <c r="T1061" i="6"/>
  <c r="S1061" i="6"/>
  <c r="R1061" i="6"/>
  <c r="Y1060" i="6"/>
  <c r="W1060" i="6"/>
  <c r="X1060" i="6" s="1"/>
  <c r="U1060" i="6"/>
  <c r="V1060" i="6" s="1"/>
  <c r="T1060" i="6"/>
  <c r="S1060" i="6"/>
  <c r="R1060" i="6"/>
  <c r="Y1059" i="6"/>
  <c r="W1059" i="6"/>
  <c r="U1059" i="6"/>
  <c r="T1059" i="6"/>
  <c r="S1059" i="6"/>
  <c r="R1059" i="6"/>
  <c r="Y1058" i="6"/>
  <c r="W1058" i="6"/>
  <c r="X1058" i="6" s="1"/>
  <c r="V1058" i="6"/>
  <c r="U1058" i="6"/>
  <c r="T1058" i="6"/>
  <c r="S1058" i="6"/>
  <c r="R1058" i="6"/>
  <c r="Y1057" i="6"/>
  <c r="W1057" i="6"/>
  <c r="X1057" i="6" s="1"/>
  <c r="U1057" i="6"/>
  <c r="T1057" i="6"/>
  <c r="S1057" i="6"/>
  <c r="R1057" i="6"/>
  <c r="Y1056" i="6"/>
  <c r="W1056" i="6"/>
  <c r="X1056" i="6" s="1"/>
  <c r="V1056" i="6"/>
  <c r="U1056" i="6"/>
  <c r="T1056" i="6"/>
  <c r="S1056" i="6"/>
  <c r="R1056" i="6"/>
  <c r="Y1055" i="6"/>
  <c r="W1055" i="6"/>
  <c r="U1055" i="6"/>
  <c r="T1055" i="6"/>
  <c r="S1055" i="6"/>
  <c r="R1055" i="6"/>
  <c r="Y1054" i="6"/>
  <c r="W1054" i="6"/>
  <c r="X1054" i="6" s="1"/>
  <c r="V1054" i="6"/>
  <c r="U1054" i="6"/>
  <c r="T1054" i="6"/>
  <c r="S1054" i="6"/>
  <c r="R1054" i="6"/>
  <c r="Y1053" i="6"/>
  <c r="X1053" i="6"/>
  <c r="W1053" i="6"/>
  <c r="U1053" i="6"/>
  <c r="T1053" i="6"/>
  <c r="S1053" i="6"/>
  <c r="R1053" i="6"/>
  <c r="Y1052" i="6"/>
  <c r="W1052" i="6"/>
  <c r="X1052" i="6" s="1"/>
  <c r="U1052" i="6"/>
  <c r="V1052" i="6" s="1"/>
  <c r="T1052" i="6"/>
  <c r="S1052" i="6"/>
  <c r="R1052" i="6"/>
  <c r="Y1051" i="6"/>
  <c r="X1051" i="6"/>
  <c r="W1051" i="6"/>
  <c r="U1051" i="6"/>
  <c r="T1051" i="6"/>
  <c r="S1051" i="6"/>
  <c r="R1051" i="6"/>
  <c r="Y1050" i="6"/>
  <c r="W1050" i="6"/>
  <c r="X1050" i="6" s="1"/>
  <c r="V1050" i="6"/>
  <c r="U1050" i="6"/>
  <c r="T1050" i="6"/>
  <c r="S1050" i="6"/>
  <c r="R1050" i="6"/>
  <c r="Y1049" i="6"/>
  <c r="X1049" i="6"/>
  <c r="W1049" i="6"/>
  <c r="U1049" i="6"/>
  <c r="T1049" i="6"/>
  <c r="S1049" i="6"/>
  <c r="R1049" i="6"/>
  <c r="Y1048" i="6"/>
  <c r="W1048" i="6"/>
  <c r="X1048" i="6" s="1"/>
  <c r="U1048" i="6"/>
  <c r="V1048" i="6" s="1"/>
  <c r="T1048" i="6"/>
  <c r="S1048" i="6"/>
  <c r="R1048" i="6"/>
  <c r="Y1047" i="6"/>
  <c r="W1047" i="6"/>
  <c r="U1047" i="6"/>
  <c r="T1047" i="6"/>
  <c r="S1047" i="6"/>
  <c r="R1047" i="6"/>
  <c r="Y1046" i="6"/>
  <c r="W1046" i="6"/>
  <c r="X1046" i="6" s="1"/>
  <c r="U1046" i="6"/>
  <c r="T1046" i="6"/>
  <c r="S1046" i="6"/>
  <c r="R1046" i="6"/>
  <c r="Y1045" i="6"/>
  <c r="X1045" i="6"/>
  <c r="W1045" i="6"/>
  <c r="U1045" i="6"/>
  <c r="T1045" i="6"/>
  <c r="S1045" i="6"/>
  <c r="R1045" i="6"/>
  <c r="Y1044" i="6"/>
  <c r="W1044" i="6"/>
  <c r="X1044" i="6" s="1"/>
  <c r="U1044" i="6"/>
  <c r="V1044" i="6" s="1"/>
  <c r="T1044" i="6"/>
  <c r="S1044" i="6"/>
  <c r="R1044" i="6"/>
  <c r="Y1043" i="6"/>
  <c r="W1043" i="6"/>
  <c r="U1043" i="6"/>
  <c r="T1043" i="6"/>
  <c r="S1043" i="6"/>
  <c r="R1043" i="6"/>
  <c r="Y1042" i="6"/>
  <c r="W1042" i="6"/>
  <c r="X1042" i="6" s="1"/>
  <c r="V1042" i="6"/>
  <c r="U1042" i="6"/>
  <c r="T1042" i="6"/>
  <c r="S1042" i="6"/>
  <c r="R1042" i="6"/>
  <c r="Y1041" i="6"/>
  <c r="X1041" i="6"/>
  <c r="W1041" i="6"/>
  <c r="U1041" i="6"/>
  <c r="T1041" i="6"/>
  <c r="S1041" i="6"/>
  <c r="R1041" i="6"/>
  <c r="Y1040" i="6"/>
  <c r="W1040" i="6"/>
  <c r="X1040" i="6" s="1"/>
  <c r="U1040" i="6"/>
  <c r="T1040" i="6"/>
  <c r="S1040" i="6"/>
  <c r="R1040" i="6"/>
  <c r="Y1039" i="6"/>
  <c r="W1039" i="6"/>
  <c r="U1039" i="6"/>
  <c r="T1039" i="6"/>
  <c r="S1039" i="6"/>
  <c r="R1039" i="6"/>
  <c r="Y1038" i="6"/>
  <c r="W1038" i="6"/>
  <c r="X1038" i="6" s="1"/>
  <c r="V1038" i="6"/>
  <c r="U1038" i="6"/>
  <c r="T1038" i="6"/>
  <c r="S1038" i="6"/>
  <c r="R1038" i="6"/>
  <c r="Y1037" i="6"/>
  <c r="X1037" i="6"/>
  <c r="W1037" i="6"/>
  <c r="U1037" i="6"/>
  <c r="T1037" i="6"/>
  <c r="S1037" i="6"/>
  <c r="R1037" i="6"/>
  <c r="Y1036" i="6"/>
  <c r="W1036" i="6"/>
  <c r="X1036" i="6" s="1"/>
  <c r="U1036" i="6"/>
  <c r="V1036" i="6" s="1"/>
  <c r="T1036" i="6"/>
  <c r="S1036" i="6"/>
  <c r="R1036" i="6"/>
  <c r="Y1035" i="6"/>
  <c r="W1035" i="6"/>
  <c r="X1035" i="6" s="1"/>
  <c r="U1035" i="6"/>
  <c r="T1035" i="6"/>
  <c r="S1035" i="6"/>
  <c r="R1035" i="6"/>
  <c r="Y1034" i="6"/>
  <c r="W1034" i="6"/>
  <c r="X1034" i="6" s="1"/>
  <c r="V1034" i="6"/>
  <c r="U1034" i="6"/>
  <c r="T1034" i="6"/>
  <c r="S1034" i="6"/>
  <c r="R1034" i="6"/>
  <c r="Y1033" i="6"/>
  <c r="X1033" i="6"/>
  <c r="W1033" i="6"/>
  <c r="U1033" i="6"/>
  <c r="T1033" i="6"/>
  <c r="S1033" i="6"/>
  <c r="R1033" i="6"/>
  <c r="Y1032" i="6"/>
  <c r="W1032" i="6"/>
  <c r="X1032" i="6" s="1"/>
  <c r="U1032" i="6"/>
  <c r="T1032" i="6"/>
  <c r="S1032" i="6"/>
  <c r="R1032" i="6"/>
  <c r="Y1031" i="6"/>
  <c r="W1031" i="6"/>
  <c r="U1031" i="6"/>
  <c r="T1031" i="6"/>
  <c r="S1031" i="6"/>
  <c r="R1031" i="6"/>
  <c r="Y1030" i="6"/>
  <c r="W1030" i="6"/>
  <c r="X1030" i="6" s="1"/>
  <c r="V1030" i="6"/>
  <c r="U1030" i="6"/>
  <c r="T1030" i="6"/>
  <c r="S1030" i="6"/>
  <c r="R1030" i="6"/>
  <c r="Y1029" i="6"/>
  <c r="X1029" i="6"/>
  <c r="W1029" i="6"/>
  <c r="U1029" i="6"/>
  <c r="T1029" i="6"/>
  <c r="S1029" i="6"/>
  <c r="R1029" i="6"/>
  <c r="Y1028" i="6"/>
  <c r="W1028" i="6"/>
  <c r="X1028" i="6" s="1"/>
  <c r="U1028" i="6"/>
  <c r="V1028" i="6" s="1"/>
  <c r="T1028" i="6"/>
  <c r="S1028" i="6"/>
  <c r="R1028" i="6"/>
  <c r="Y1027" i="6"/>
  <c r="W1027" i="6"/>
  <c r="X1027" i="6" s="1"/>
  <c r="U1027" i="6"/>
  <c r="T1027" i="6"/>
  <c r="S1027" i="6"/>
  <c r="R1027" i="6"/>
  <c r="Y1026" i="6"/>
  <c r="W1026" i="6"/>
  <c r="X1026" i="6" s="1"/>
  <c r="V1026" i="6"/>
  <c r="U1026" i="6"/>
  <c r="T1026" i="6"/>
  <c r="S1026" i="6"/>
  <c r="R1026" i="6"/>
  <c r="Y1025" i="6"/>
  <c r="X1025" i="6"/>
  <c r="W1025" i="6"/>
  <c r="U1025" i="6"/>
  <c r="T1025" i="6"/>
  <c r="S1025" i="6"/>
  <c r="R1025" i="6"/>
  <c r="Y1024" i="6"/>
  <c r="W1024" i="6"/>
  <c r="X1024" i="6" s="1"/>
  <c r="U1024" i="6"/>
  <c r="T1024" i="6"/>
  <c r="S1024" i="6"/>
  <c r="R1024" i="6"/>
  <c r="Y1023" i="6"/>
  <c r="W1023" i="6"/>
  <c r="U1023" i="6"/>
  <c r="T1023" i="6"/>
  <c r="S1023" i="6"/>
  <c r="R1023" i="6"/>
  <c r="Y1022" i="6"/>
  <c r="W1022" i="6"/>
  <c r="X1022" i="6" s="1"/>
  <c r="V1022" i="6"/>
  <c r="U1022" i="6"/>
  <c r="T1022" i="6"/>
  <c r="S1022" i="6"/>
  <c r="R1022" i="6"/>
  <c r="Y1021" i="6"/>
  <c r="X1021" i="6"/>
  <c r="W1021" i="6"/>
  <c r="U1021" i="6"/>
  <c r="T1021" i="6"/>
  <c r="S1021" i="6"/>
  <c r="R1021" i="6"/>
  <c r="Y1020" i="6"/>
  <c r="W1020" i="6"/>
  <c r="X1020" i="6" s="1"/>
  <c r="U1020" i="6"/>
  <c r="V1020" i="6" s="1"/>
  <c r="T1020" i="6"/>
  <c r="S1020" i="6"/>
  <c r="R1020" i="6"/>
  <c r="Y1019" i="6"/>
  <c r="W1019" i="6"/>
  <c r="U1019" i="6"/>
  <c r="T1019" i="6"/>
  <c r="S1019" i="6"/>
  <c r="R1019" i="6"/>
  <c r="Y1018" i="6"/>
  <c r="W1018" i="6"/>
  <c r="X1018" i="6" s="1"/>
  <c r="V1018" i="6"/>
  <c r="U1018" i="6"/>
  <c r="T1018" i="6"/>
  <c r="S1018" i="6"/>
  <c r="R1018" i="6"/>
  <c r="Y1017" i="6"/>
  <c r="X1017" i="6"/>
  <c r="W1017" i="6"/>
  <c r="U1017" i="6"/>
  <c r="T1017" i="6"/>
  <c r="S1017" i="6"/>
  <c r="R1017" i="6"/>
  <c r="Y1016" i="6"/>
  <c r="W1016" i="6"/>
  <c r="X1016" i="6" s="1"/>
  <c r="U1016" i="6"/>
  <c r="V1016" i="6" s="1"/>
  <c r="T1016" i="6"/>
  <c r="S1016" i="6"/>
  <c r="R1016" i="6"/>
  <c r="Y1015" i="6"/>
  <c r="W1015" i="6"/>
  <c r="U1015" i="6"/>
  <c r="T1015" i="6"/>
  <c r="S1015" i="6"/>
  <c r="R1015" i="6"/>
  <c r="Y1014" i="6"/>
  <c r="W1014" i="6"/>
  <c r="X1014" i="6" s="1"/>
  <c r="V1014" i="6"/>
  <c r="U1014" i="6"/>
  <c r="T1014" i="6"/>
  <c r="S1014" i="6"/>
  <c r="R1014" i="6"/>
  <c r="Y1013" i="6"/>
  <c r="X1013" i="6"/>
  <c r="W1013" i="6"/>
  <c r="U1013" i="6"/>
  <c r="T1013" i="6"/>
  <c r="S1013" i="6"/>
  <c r="R1013" i="6"/>
  <c r="Y1012" i="6"/>
  <c r="W1012" i="6"/>
  <c r="X1012" i="6" s="1"/>
  <c r="U1012" i="6"/>
  <c r="V1012" i="6" s="1"/>
  <c r="T1012" i="6"/>
  <c r="S1012" i="6"/>
  <c r="R1012" i="6"/>
  <c r="Y1011" i="6"/>
  <c r="W1011" i="6"/>
  <c r="X1011" i="6" s="1"/>
  <c r="U1011" i="6"/>
  <c r="T1011" i="6"/>
  <c r="S1011" i="6"/>
  <c r="R1011" i="6"/>
  <c r="Y1010" i="6"/>
  <c r="W1010" i="6"/>
  <c r="X1010" i="6" s="1"/>
  <c r="V1010" i="6"/>
  <c r="U1010" i="6"/>
  <c r="T1010" i="6"/>
  <c r="S1010" i="6"/>
  <c r="R1010" i="6"/>
  <c r="Y1009" i="6"/>
  <c r="X1009" i="6"/>
  <c r="W1009" i="6"/>
  <c r="U1009" i="6"/>
  <c r="T1009" i="6"/>
  <c r="S1009" i="6"/>
  <c r="R1009" i="6"/>
  <c r="Y1008" i="6"/>
  <c r="W1008" i="6"/>
  <c r="X1008" i="6" s="1"/>
  <c r="U1008" i="6"/>
  <c r="T1008" i="6"/>
  <c r="S1008" i="6"/>
  <c r="R1008" i="6"/>
  <c r="Y1007" i="6"/>
  <c r="W1007" i="6"/>
  <c r="U1007" i="6"/>
  <c r="T1007" i="6"/>
  <c r="S1007" i="6"/>
  <c r="R1007" i="6"/>
  <c r="Y1006" i="6"/>
  <c r="W1006" i="6"/>
  <c r="X1006" i="6" s="1"/>
  <c r="V1006" i="6"/>
  <c r="U1006" i="6"/>
  <c r="T1006" i="6"/>
  <c r="S1006" i="6"/>
  <c r="R1006" i="6"/>
  <c r="Y1005" i="6"/>
  <c r="X1005" i="6"/>
  <c r="W1005" i="6"/>
  <c r="U1005" i="6"/>
  <c r="T1005" i="6"/>
  <c r="S1005" i="6"/>
  <c r="R1005" i="6"/>
  <c r="Y1004" i="6"/>
  <c r="W1004" i="6"/>
  <c r="X1004" i="6" s="1"/>
  <c r="U1004" i="6"/>
  <c r="V1004" i="6" s="1"/>
  <c r="T1004" i="6"/>
  <c r="S1004" i="6"/>
  <c r="R1004" i="6"/>
  <c r="Y1003" i="6"/>
  <c r="W1003" i="6"/>
  <c r="X1003" i="6" s="1"/>
  <c r="U1003" i="6"/>
  <c r="T1003" i="6"/>
  <c r="S1003" i="6"/>
  <c r="R1003" i="6"/>
  <c r="Y1002" i="6"/>
  <c r="W1002" i="6"/>
  <c r="V1002" i="6"/>
  <c r="U1002" i="6"/>
  <c r="T1002" i="6"/>
  <c r="S1002" i="6"/>
  <c r="R1002"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B1413" i="6" s="1"/>
  <c r="C1413" i="6" s="1"/>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B1301" i="6" s="1"/>
  <c r="B1302" i="6" s="1"/>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B1278" i="6" s="1"/>
  <c r="A1276" i="6"/>
  <c r="A1275" i="6"/>
  <c r="A1274" i="6"/>
  <c r="A1273" i="6"/>
  <c r="A1272" i="6"/>
  <c r="A1271" i="6"/>
  <c r="A1270" i="6"/>
  <c r="A1269" i="6"/>
  <c r="A1268" i="6"/>
  <c r="A1267" i="6"/>
  <c r="A1266" i="6"/>
  <c r="A1265" i="6"/>
  <c r="A1264" i="6"/>
  <c r="A1263" i="6"/>
  <c r="A1262" i="6"/>
  <c r="A1261" i="6"/>
  <c r="A1260" i="6"/>
  <c r="A1259" i="6"/>
  <c r="A1258" i="6"/>
  <c r="A1257" i="6"/>
  <c r="A1256" i="6"/>
  <c r="A1255" i="6"/>
  <c r="B1256" i="6" s="1"/>
  <c r="C1256" i="6" s="1"/>
  <c r="A1254" i="6"/>
  <c r="A1253" i="6"/>
  <c r="A1252" i="6"/>
  <c r="A1251" i="6"/>
  <c r="B1252" i="6" s="1"/>
  <c r="C1252" i="6" s="1"/>
  <c r="A1250" i="6"/>
  <c r="A1249" i="6"/>
  <c r="A1248" i="6"/>
  <c r="A1247" i="6"/>
  <c r="A1246" i="6"/>
  <c r="A1245" i="6"/>
  <c r="A1244" i="6"/>
  <c r="A1243" i="6"/>
  <c r="A1242" i="6"/>
  <c r="A1241" i="6"/>
  <c r="A1240" i="6"/>
  <c r="A1239" i="6"/>
  <c r="A1238" i="6"/>
  <c r="A1237" i="6"/>
  <c r="A1236" i="6"/>
  <c r="A1235" i="6"/>
  <c r="A1234" i="6"/>
  <c r="A1233" i="6"/>
  <c r="A1232" i="6"/>
  <c r="B1232" i="6" s="1"/>
  <c r="C1232" i="6" s="1"/>
  <c r="A1231" i="6"/>
  <c r="A1230" i="6"/>
  <c r="A1229" i="6"/>
  <c r="A1228" i="6"/>
  <c r="A1227" i="6"/>
  <c r="A1226" i="6"/>
  <c r="A1225" i="6"/>
  <c r="A1224" i="6"/>
  <c r="A1223" i="6"/>
  <c r="A1222" i="6"/>
  <c r="A1221" i="6"/>
  <c r="A1220" i="6"/>
  <c r="A1219" i="6"/>
  <c r="A1218" i="6"/>
  <c r="A1217" i="6"/>
  <c r="A1216" i="6"/>
  <c r="B1217" i="6" s="1"/>
  <c r="C1217" i="6" s="1"/>
  <c r="A1215" i="6"/>
  <c r="A1214" i="6"/>
  <c r="A1213" i="6"/>
  <c r="A1212" i="6"/>
  <c r="A1211" i="6"/>
  <c r="A1210" i="6"/>
  <c r="A1209" i="6"/>
  <c r="A1208" i="6"/>
  <c r="A1207" i="6"/>
  <c r="A1206" i="6"/>
  <c r="A1205" i="6"/>
  <c r="A1204" i="6"/>
  <c r="A1203" i="6"/>
  <c r="A1202" i="6"/>
  <c r="A1201" i="6"/>
  <c r="A1200" i="6"/>
  <c r="A1199" i="6"/>
  <c r="A1198" i="6"/>
  <c r="A1197" i="6"/>
  <c r="A1196" i="6"/>
  <c r="B1197" i="6" s="1"/>
  <c r="C1197" i="6" s="1"/>
  <c r="A1195" i="6"/>
  <c r="A1194" i="6"/>
  <c r="A1193" i="6"/>
  <c r="A1192" i="6"/>
  <c r="A1191" i="6"/>
  <c r="A1190" i="6"/>
  <c r="A1189" i="6"/>
  <c r="A1188" i="6"/>
  <c r="A1187" i="6"/>
  <c r="A1186" i="6"/>
  <c r="A1185" i="6"/>
  <c r="A1184" i="6"/>
  <c r="A1183" i="6"/>
  <c r="A1182" i="6"/>
  <c r="A1181" i="6"/>
  <c r="A1180" i="6"/>
  <c r="A1179" i="6"/>
  <c r="A1178" i="6"/>
  <c r="B1179" i="6" s="1"/>
  <c r="A1177" i="6"/>
  <c r="B1178" i="6" s="1"/>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B1107" i="6" s="1"/>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B1060" i="6"/>
  <c r="C1060" i="6" s="1"/>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C1072" i="6" l="1"/>
  <c r="X1071" i="6"/>
  <c r="B1081" i="6"/>
  <c r="C1081" i="6" s="1"/>
  <c r="B1170" i="6"/>
  <c r="B1171" i="6" s="1"/>
  <c r="B1382" i="6"/>
  <c r="C1382" i="6" s="1"/>
  <c r="V1008" i="6"/>
  <c r="X1019" i="6"/>
  <c r="V1024" i="6"/>
  <c r="V1032" i="6"/>
  <c r="V1040" i="6"/>
  <c r="X1043" i="6"/>
  <c r="V1046" i="6"/>
  <c r="X1047" i="6"/>
  <c r="V1064" i="6"/>
  <c r="X1075" i="6"/>
  <c r="V1078" i="6"/>
  <c r="X1079" i="6"/>
  <c r="V1096" i="6"/>
  <c r="V1108" i="6"/>
  <c r="X1131" i="6"/>
  <c r="V1150" i="6"/>
  <c r="V1152" i="6"/>
  <c r="V1116" i="6"/>
  <c r="X1099" i="6"/>
  <c r="B1082" i="6"/>
  <c r="B1083" i="6" s="1"/>
  <c r="B1148" i="6"/>
  <c r="X1055" i="6"/>
  <c r="X1087" i="6"/>
  <c r="B1033" i="6"/>
  <c r="C1033" i="6" s="1"/>
  <c r="B1072" i="6"/>
  <c r="B1117" i="6"/>
  <c r="C1117" i="6" s="1"/>
  <c r="B1145" i="6"/>
  <c r="B1218" i="6"/>
  <c r="X1007" i="6"/>
  <c r="X1015" i="6"/>
  <c r="X1023" i="6"/>
  <c r="X1031" i="6"/>
  <c r="X1039" i="6"/>
  <c r="X1059" i="6"/>
  <c r="X1063" i="6"/>
  <c r="X1073" i="6"/>
  <c r="X1091" i="6"/>
  <c r="X1095" i="6"/>
  <c r="X1115" i="6"/>
  <c r="V1124" i="6"/>
  <c r="V1144" i="6"/>
  <c r="V1132" i="6"/>
  <c r="V1140" i="6"/>
  <c r="X1149" i="6"/>
  <c r="V1103" i="6"/>
  <c r="V1119" i="6"/>
  <c r="V1127" i="6"/>
  <c r="V1143" i="6"/>
  <c r="V1165" i="6"/>
  <c r="V1215" i="6"/>
  <c r="X1220" i="6"/>
  <c r="V1247" i="6"/>
  <c r="X1252" i="6"/>
  <c r="X1267" i="6"/>
  <c r="V1097" i="6"/>
  <c r="V1105" i="6"/>
  <c r="V1113" i="6"/>
  <c r="V1121" i="6"/>
  <c r="V1129" i="6"/>
  <c r="X1133" i="6"/>
  <c r="V1166" i="6"/>
  <c r="V1167" i="6"/>
  <c r="V1169" i="6"/>
  <c r="X1172" i="6"/>
  <c r="V1175" i="6"/>
  <c r="V1177" i="6"/>
  <c r="X1180" i="6"/>
  <c r="V1183" i="6"/>
  <c r="V1184" i="6"/>
  <c r="V1185" i="6"/>
  <c r="X1188" i="6"/>
  <c r="V1191" i="6"/>
  <c r="V1193" i="6"/>
  <c r="X1196" i="6"/>
  <c r="V1199" i="6"/>
  <c r="V1200" i="6"/>
  <c r="V1201" i="6"/>
  <c r="X1204" i="6"/>
  <c r="V1207" i="6"/>
  <c r="X1212" i="6"/>
  <c r="X1229" i="6"/>
  <c r="V1239" i="6"/>
  <c r="X1244" i="6"/>
  <c r="X1261" i="6"/>
  <c r="X1396" i="6"/>
  <c r="X1453" i="6"/>
  <c r="X1457" i="6"/>
  <c r="X1461" i="6"/>
  <c r="X1465" i="6"/>
  <c r="X1469" i="6"/>
  <c r="V1145" i="6"/>
  <c r="X1154" i="6"/>
  <c r="X1237" i="6"/>
  <c r="V1527" i="6"/>
  <c r="X1101" i="6"/>
  <c r="V1104" i="6"/>
  <c r="X1109" i="6"/>
  <c r="X1117" i="6"/>
  <c r="X1125" i="6"/>
  <c r="V1128" i="6"/>
  <c r="V1137" i="6"/>
  <c r="X1141" i="6"/>
  <c r="X1146" i="6"/>
  <c r="X1147" i="6"/>
  <c r="V1157" i="6"/>
  <c r="X1002" i="6"/>
  <c r="V1003" i="6"/>
  <c r="V1005" i="6"/>
  <c r="V1007" i="6"/>
  <c r="V1009" i="6"/>
  <c r="V1011" i="6"/>
  <c r="V1013" i="6"/>
  <c r="V1015" i="6"/>
  <c r="V1017" i="6"/>
  <c r="V1019" i="6"/>
  <c r="V1021" i="6"/>
  <c r="V1023" i="6"/>
  <c r="V1025" i="6"/>
  <c r="V1027" i="6"/>
  <c r="V1029" i="6"/>
  <c r="V1031" i="6"/>
  <c r="V1033" i="6"/>
  <c r="V1035" i="6"/>
  <c r="V1037" i="6"/>
  <c r="V1039" i="6"/>
  <c r="V1041" i="6"/>
  <c r="V1043" i="6"/>
  <c r="V1045" i="6"/>
  <c r="V1047" i="6"/>
  <c r="V1049" i="6"/>
  <c r="V1051" i="6"/>
  <c r="V1053" i="6"/>
  <c r="V1055" i="6"/>
  <c r="V1057" i="6"/>
  <c r="V1059" i="6"/>
  <c r="V1061" i="6"/>
  <c r="V1063" i="6"/>
  <c r="V1065" i="6"/>
  <c r="V1067" i="6"/>
  <c r="V1069" i="6"/>
  <c r="V1071" i="6"/>
  <c r="V1073" i="6"/>
  <c r="V1075" i="6"/>
  <c r="V1077" i="6"/>
  <c r="V1079" i="6"/>
  <c r="V1081" i="6"/>
  <c r="V1083" i="6"/>
  <c r="V1085" i="6"/>
  <c r="V1087" i="6"/>
  <c r="V1089" i="6"/>
  <c r="V1091" i="6"/>
  <c r="V1093" i="6"/>
  <c r="V1095" i="6"/>
  <c r="V1099" i="6"/>
  <c r="V1107" i="6"/>
  <c r="V1115" i="6"/>
  <c r="V1123" i="6"/>
  <c r="V1131" i="6"/>
  <c r="V1139" i="6"/>
  <c r="V1149" i="6"/>
  <c r="V1159" i="6"/>
  <c r="V1161" i="6"/>
  <c r="X1221" i="6"/>
  <c r="V1231" i="6"/>
  <c r="X1236" i="6"/>
  <c r="X1253" i="6"/>
  <c r="X1263" i="6"/>
  <c r="V1111" i="6"/>
  <c r="V1135" i="6"/>
  <c r="V1101" i="6"/>
  <c r="V1109" i="6"/>
  <c r="V1117" i="6"/>
  <c r="V1125" i="6"/>
  <c r="V1133" i="6"/>
  <c r="V1141" i="6"/>
  <c r="V1151" i="6"/>
  <c r="V1153" i="6"/>
  <c r="X1162" i="6"/>
  <c r="X1213" i="6"/>
  <c r="V1223" i="6"/>
  <c r="X1228" i="6"/>
  <c r="X1245" i="6"/>
  <c r="V1255" i="6"/>
  <c r="X1260" i="6"/>
  <c r="X1265" i="6"/>
  <c r="X1271" i="6"/>
  <c r="V1209" i="6"/>
  <c r="V1217" i="6"/>
  <c r="V1225" i="6"/>
  <c r="V1233" i="6"/>
  <c r="V1241" i="6"/>
  <c r="V1249" i="6"/>
  <c r="V1257" i="6"/>
  <c r="V1394" i="6"/>
  <c r="V1395" i="6"/>
  <c r="X1407" i="6"/>
  <c r="X1420" i="6"/>
  <c r="V1511" i="6"/>
  <c r="V1147" i="6"/>
  <c r="V1155" i="6"/>
  <c r="V1163" i="6"/>
  <c r="V1171" i="6"/>
  <c r="V1179" i="6"/>
  <c r="V1187" i="6"/>
  <c r="V1195" i="6"/>
  <c r="V1203" i="6"/>
  <c r="V1211" i="6"/>
  <c r="V1219" i="6"/>
  <c r="V1227" i="6"/>
  <c r="V1235" i="6"/>
  <c r="V1243" i="6"/>
  <c r="V1251" i="6"/>
  <c r="V1259" i="6"/>
  <c r="V1270" i="6"/>
  <c r="V1274" i="6"/>
  <c r="X1391" i="6"/>
  <c r="X1435" i="6"/>
  <c r="V1173" i="6"/>
  <c r="V1181" i="6"/>
  <c r="V1189" i="6"/>
  <c r="V1197" i="6"/>
  <c r="V1205" i="6"/>
  <c r="V1213" i="6"/>
  <c r="V1221" i="6"/>
  <c r="V1229" i="6"/>
  <c r="V1237" i="6"/>
  <c r="V1245" i="6"/>
  <c r="V1253" i="6"/>
  <c r="V1261" i="6"/>
  <c r="V1430" i="6"/>
  <c r="V1431" i="6"/>
  <c r="X1384" i="6"/>
  <c r="X1395" i="6"/>
  <c r="V1398" i="6"/>
  <c r="X1400" i="6"/>
  <c r="X1412" i="6"/>
  <c r="V1422" i="6"/>
  <c r="X1427" i="6"/>
  <c r="X1444" i="6"/>
  <c r="V1479" i="6"/>
  <c r="V1520" i="6"/>
  <c r="V1263" i="6"/>
  <c r="V1265" i="6"/>
  <c r="V1267" i="6"/>
  <c r="X1383" i="6"/>
  <c r="V1386" i="6"/>
  <c r="X1388" i="6"/>
  <c r="X1399" i="6"/>
  <c r="V1402" i="6"/>
  <c r="X1404" i="6"/>
  <c r="V1414" i="6"/>
  <c r="X1419" i="6"/>
  <c r="X1436" i="6"/>
  <c r="V1446" i="6"/>
  <c r="X1451" i="6"/>
  <c r="X1455" i="6"/>
  <c r="X1459" i="6"/>
  <c r="X1463" i="6"/>
  <c r="X1467" i="6"/>
  <c r="X1471" i="6"/>
  <c r="V1488" i="6"/>
  <c r="X1517" i="6"/>
  <c r="X1387" i="6"/>
  <c r="V1390" i="6"/>
  <c r="X1392" i="6"/>
  <c r="X1403" i="6"/>
  <c r="V1406" i="6"/>
  <c r="X1408" i="6"/>
  <c r="X1411" i="6"/>
  <c r="X1428" i="6"/>
  <c r="V1438" i="6"/>
  <c r="X1443" i="6"/>
  <c r="X1485" i="6"/>
  <c r="X1500" i="6"/>
  <c r="V1384" i="6"/>
  <c r="V1392" i="6"/>
  <c r="V1400" i="6"/>
  <c r="V1408" i="6"/>
  <c r="V1416" i="6"/>
  <c r="V1424" i="6"/>
  <c r="V1432" i="6"/>
  <c r="V1440" i="6"/>
  <c r="V1448" i="6"/>
  <c r="X1476" i="6"/>
  <c r="V1487" i="6"/>
  <c r="X1493" i="6"/>
  <c r="X1508" i="6"/>
  <c r="V1519" i="6"/>
  <c r="X1524" i="6"/>
  <c r="V1410" i="6"/>
  <c r="V1418" i="6"/>
  <c r="V1426" i="6"/>
  <c r="V1434" i="6"/>
  <c r="V1442" i="6"/>
  <c r="V1450" i="6"/>
  <c r="X1484" i="6"/>
  <c r="V1495" i="6"/>
  <c r="X1501" i="6"/>
  <c r="X1516" i="6"/>
  <c r="V1388" i="6"/>
  <c r="V1396" i="6"/>
  <c r="V1404" i="6"/>
  <c r="V1412" i="6"/>
  <c r="V1420" i="6"/>
  <c r="V1428" i="6"/>
  <c r="V1436" i="6"/>
  <c r="V1444" i="6"/>
  <c r="V1452" i="6"/>
  <c r="V1454" i="6"/>
  <c r="V1456" i="6"/>
  <c r="V1458" i="6"/>
  <c r="V1460" i="6"/>
  <c r="V1462" i="6"/>
  <c r="V1464" i="6"/>
  <c r="V1466" i="6"/>
  <c r="V1468" i="6"/>
  <c r="V1470" i="6"/>
  <c r="V1473" i="6"/>
  <c r="X1477" i="6"/>
  <c r="X1492" i="6"/>
  <c r="V1503" i="6"/>
  <c r="X1509" i="6"/>
  <c r="X1525" i="6"/>
  <c r="V1481" i="6"/>
  <c r="V1489" i="6"/>
  <c r="V1497" i="6"/>
  <c r="V1505" i="6"/>
  <c r="V1513" i="6"/>
  <c r="V1521" i="6"/>
  <c r="V1475" i="6"/>
  <c r="V1483" i="6"/>
  <c r="V1491" i="6"/>
  <c r="V1499" i="6"/>
  <c r="V1507" i="6"/>
  <c r="V1515" i="6"/>
  <c r="V1523" i="6"/>
  <c r="V1477" i="6"/>
  <c r="V1485" i="6"/>
  <c r="V1493" i="6"/>
  <c r="V1501" i="6"/>
  <c r="V1509" i="6"/>
  <c r="V1517" i="6"/>
  <c r="V1525" i="6"/>
  <c r="B1047" i="6"/>
  <c r="B1048" i="6" s="1"/>
  <c r="C1048" i="6" s="1"/>
  <c r="B1063" i="6"/>
  <c r="B1035" i="6"/>
  <c r="B1036" i="6" s="1"/>
  <c r="C1036" i="6" s="1"/>
  <c r="B1384" i="6"/>
  <c r="C1384" i="6" s="1"/>
  <c r="B1214" i="6"/>
  <c r="B1215" i="6" s="1"/>
  <c r="B1519" i="6"/>
  <c r="B1520" i="6" s="1"/>
  <c r="B1002" i="6"/>
  <c r="B1010" i="6"/>
  <c r="C1010" i="6" s="1"/>
  <c r="B1034" i="6"/>
  <c r="C1034" i="6" s="1"/>
  <c r="B1054" i="6"/>
  <c r="C1054" i="6" s="1"/>
  <c r="C1082" i="6"/>
  <c r="B1159" i="6"/>
  <c r="B1160" i="6" s="1"/>
  <c r="C1170" i="6"/>
  <c r="C1178" i="6"/>
  <c r="C1218" i="6"/>
  <c r="B1219" i="6"/>
  <c r="C1219" i="6" s="1"/>
  <c r="B1222" i="6"/>
  <c r="B1223" i="6" s="1"/>
  <c r="C1223" i="6" s="1"/>
  <c r="B1224" i="6"/>
  <c r="C1224" i="6" s="1"/>
  <c r="B1423" i="6"/>
  <c r="B1064" i="6"/>
  <c r="C1064" i="6" s="1"/>
  <c r="C1063" i="6"/>
  <c r="B1061" i="6"/>
  <c r="B1065" i="6"/>
  <c r="C1065" i="6" s="1"/>
  <c r="B1073" i="6"/>
  <c r="B1084" i="6"/>
  <c r="C1084" i="6" s="1"/>
  <c r="B1108" i="6"/>
  <c r="B1118" i="6"/>
  <c r="B1172" i="6"/>
  <c r="C1172" i="6" s="1"/>
  <c r="B1180" i="6"/>
  <c r="C1180" i="6" s="1"/>
  <c r="B1182" i="6"/>
  <c r="C1182" i="6" s="1"/>
  <c r="B1198" i="6"/>
  <c r="B1220" i="6"/>
  <c r="C1083" i="6"/>
  <c r="C1107" i="6"/>
  <c r="C1159" i="6"/>
  <c r="C1171" i="6"/>
  <c r="C1179" i="6"/>
  <c r="B1253" i="6"/>
  <c r="B1254" i="6" s="1"/>
  <c r="C1254" i="6" s="1"/>
  <c r="B1257" i="6"/>
  <c r="B1258" i="6" s="1"/>
  <c r="C1301" i="6"/>
  <c r="B1451" i="6"/>
  <c r="C1451" i="6" s="1"/>
  <c r="B1484" i="6"/>
  <c r="B1515" i="6"/>
  <c r="C1214" i="6"/>
  <c r="C1222" i="6"/>
  <c r="B1279" i="6"/>
  <c r="B1303" i="6"/>
  <c r="C1303" i="6" s="1"/>
  <c r="B1313" i="6"/>
  <c r="B1314" i="6" s="1"/>
  <c r="B1225" i="6"/>
  <c r="B1233" i="6"/>
  <c r="C1233" i="6" s="1"/>
  <c r="C1313" i="6"/>
  <c r="B1357" i="6"/>
  <c r="C1357" i="6" s="1"/>
  <c r="B1368" i="6"/>
  <c r="B1404" i="6"/>
  <c r="C1404" i="6" s="1"/>
  <c r="C1278" i="6"/>
  <c r="C1302" i="6"/>
  <c r="B1383" i="6"/>
  <c r="B1405" i="6"/>
  <c r="C1405" i="6" s="1"/>
  <c r="B1424" i="6"/>
  <c r="B1425" i="6" s="1"/>
  <c r="C1425" i="6" s="1"/>
  <c r="B1456" i="6"/>
  <c r="B1463" i="6"/>
  <c r="B1491" i="6"/>
  <c r="B1495" i="6"/>
  <c r="B1496" i="6" s="1"/>
  <c r="B1523" i="6"/>
  <c r="B1406" i="6"/>
  <c r="B1407" i="6" s="1"/>
  <c r="B1414" i="6"/>
  <c r="B1415" i="6" s="1"/>
  <c r="B1416" i="6" s="1"/>
  <c r="C1383" i="6"/>
  <c r="C1423" i="6"/>
  <c r="C1495" i="6"/>
  <c r="C1519" i="6"/>
  <c r="B1434" i="6"/>
  <c r="B1482" i="6"/>
  <c r="B1483" i="6" s="1"/>
  <c r="C1483" i="6" s="1"/>
  <c r="L19" i="9"/>
  <c r="L6" i="9"/>
  <c r="H7" i="9"/>
  <c r="F7" i="9"/>
  <c r="B6" i="9"/>
  <c r="H24" i="9"/>
  <c r="Y1001" i="6"/>
  <c r="W1001" i="6"/>
  <c r="X1001" i="6" s="1"/>
  <c r="U1001" i="6"/>
  <c r="T1001" i="6"/>
  <c r="S1001" i="6"/>
  <c r="R1001" i="6"/>
  <c r="Y1000" i="6"/>
  <c r="W1000" i="6"/>
  <c r="X1000" i="6" s="1"/>
  <c r="U1000" i="6"/>
  <c r="V1000" i="6" s="1"/>
  <c r="T1000" i="6"/>
  <c r="S1000" i="6"/>
  <c r="R1000" i="6"/>
  <c r="Y999" i="6"/>
  <c r="W999" i="6"/>
  <c r="X999" i="6" s="1"/>
  <c r="U999" i="6"/>
  <c r="T999" i="6"/>
  <c r="S999" i="6"/>
  <c r="R999" i="6"/>
  <c r="Y998" i="6"/>
  <c r="W998" i="6"/>
  <c r="X998" i="6" s="1"/>
  <c r="U998" i="6"/>
  <c r="V998" i="6" s="1"/>
  <c r="T998" i="6"/>
  <c r="S998" i="6"/>
  <c r="R998" i="6"/>
  <c r="Y997" i="6"/>
  <c r="W997" i="6"/>
  <c r="X997" i="6" s="1"/>
  <c r="U997" i="6"/>
  <c r="T997" i="6"/>
  <c r="S997" i="6"/>
  <c r="R997" i="6"/>
  <c r="Y996" i="6"/>
  <c r="W996" i="6"/>
  <c r="X996" i="6" s="1"/>
  <c r="U996" i="6"/>
  <c r="V996" i="6" s="1"/>
  <c r="T996" i="6"/>
  <c r="S996" i="6"/>
  <c r="R996" i="6"/>
  <c r="Y995" i="6"/>
  <c r="W995" i="6"/>
  <c r="X995" i="6" s="1"/>
  <c r="U995" i="6"/>
  <c r="T995" i="6"/>
  <c r="S995" i="6"/>
  <c r="R995" i="6"/>
  <c r="Y994" i="6"/>
  <c r="W994" i="6"/>
  <c r="X994" i="6" s="1"/>
  <c r="U994" i="6"/>
  <c r="V994" i="6" s="1"/>
  <c r="T994" i="6"/>
  <c r="S994" i="6"/>
  <c r="R994" i="6"/>
  <c r="Y993" i="6"/>
  <c r="W993" i="6"/>
  <c r="X993" i="6" s="1"/>
  <c r="U993" i="6"/>
  <c r="T993" i="6"/>
  <c r="S993" i="6"/>
  <c r="R993" i="6"/>
  <c r="Y992" i="6"/>
  <c r="W992" i="6"/>
  <c r="X992" i="6" s="1"/>
  <c r="U992" i="6"/>
  <c r="V992" i="6" s="1"/>
  <c r="T992" i="6"/>
  <c r="S992" i="6"/>
  <c r="R992" i="6"/>
  <c r="Y991" i="6"/>
  <c r="W991" i="6"/>
  <c r="X991" i="6" s="1"/>
  <c r="U991" i="6"/>
  <c r="T991" i="6"/>
  <c r="S991" i="6"/>
  <c r="R991" i="6"/>
  <c r="Y990" i="6"/>
  <c r="W990" i="6"/>
  <c r="X990" i="6" s="1"/>
  <c r="U990" i="6"/>
  <c r="V990" i="6" s="1"/>
  <c r="T990" i="6"/>
  <c r="S990" i="6"/>
  <c r="R990" i="6"/>
  <c r="Y989" i="6"/>
  <c r="W989" i="6"/>
  <c r="X989" i="6" s="1"/>
  <c r="U989" i="6"/>
  <c r="T989" i="6"/>
  <c r="S989" i="6"/>
  <c r="R989" i="6"/>
  <c r="Y988" i="6"/>
  <c r="W988" i="6"/>
  <c r="X988" i="6" s="1"/>
  <c r="U988" i="6"/>
  <c r="V988" i="6" s="1"/>
  <c r="T988" i="6"/>
  <c r="S988" i="6"/>
  <c r="R988" i="6"/>
  <c r="Y987" i="6"/>
  <c r="W987" i="6"/>
  <c r="U987" i="6"/>
  <c r="T987" i="6"/>
  <c r="S987" i="6"/>
  <c r="R987" i="6"/>
  <c r="Y986" i="6"/>
  <c r="W986" i="6"/>
  <c r="U986" i="6"/>
  <c r="V986" i="6" s="1"/>
  <c r="T986" i="6"/>
  <c r="S986" i="6"/>
  <c r="R986" i="6"/>
  <c r="Y985" i="6"/>
  <c r="W985" i="6"/>
  <c r="X985" i="6" s="1"/>
  <c r="U985" i="6"/>
  <c r="T985" i="6"/>
  <c r="S985" i="6"/>
  <c r="R985" i="6"/>
  <c r="Y984" i="6"/>
  <c r="W984" i="6"/>
  <c r="X984" i="6" s="1"/>
  <c r="U984" i="6"/>
  <c r="V984" i="6" s="1"/>
  <c r="T984" i="6"/>
  <c r="S984" i="6"/>
  <c r="R984" i="6"/>
  <c r="Y983" i="6"/>
  <c r="W983" i="6"/>
  <c r="X983" i="6" s="1"/>
  <c r="U983" i="6"/>
  <c r="T983" i="6"/>
  <c r="S983" i="6"/>
  <c r="R983" i="6"/>
  <c r="Y982" i="6"/>
  <c r="W982" i="6"/>
  <c r="X982" i="6" s="1"/>
  <c r="U982" i="6"/>
  <c r="V982" i="6" s="1"/>
  <c r="T982" i="6"/>
  <c r="S982" i="6"/>
  <c r="R982" i="6"/>
  <c r="Y981" i="6"/>
  <c r="W981" i="6"/>
  <c r="X981" i="6" s="1"/>
  <c r="U981" i="6"/>
  <c r="T981" i="6"/>
  <c r="S981" i="6"/>
  <c r="R981" i="6"/>
  <c r="Y980" i="6"/>
  <c r="W980" i="6"/>
  <c r="X980" i="6" s="1"/>
  <c r="U980" i="6"/>
  <c r="V980" i="6" s="1"/>
  <c r="T980" i="6"/>
  <c r="S980" i="6"/>
  <c r="R980" i="6"/>
  <c r="Y979" i="6"/>
  <c r="W979" i="6"/>
  <c r="U979" i="6"/>
  <c r="T979" i="6"/>
  <c r="S979" i="6"/>
  <c r="R979" i="6"/>
  <c r="Y978" i="6"/>
  <c r="W978" i="6"/>
  <c r="U978" i="6"/>
  <c r="V978" i="6" s="1"/>
  <c r="T978" i="6"/>
  <c r="S978" i="6"/>
  <c r="R978" i="6"/>
  <c r="Y977" i="6"/>
  <c r="W977" i="6"/>
  <c r="X977" i="6" s="1"/>
  <c r="U977" i="6"/>
  <c r="T977" i="6"/>
  <c r="S977" i="6"/>
  <c r="R977" i="6"/>
  <c r="Y976" i="6"/>
  <c r="W976" i="6"/>
  <c r="X976" i="6" s="1"/>
  <c r="U976" i="6"/>
  <c r="V976" i="6" s="1"/>
  <c r="T976" i="6"/>
  <c r="S976" i="6"/>
  <c r="R976" i="6"/>
  <c r="Y975" i="6"/>
  <c r="W975" i="6"/>
  <c r="X975" i="6" s="1"/>
  <c r="U975" i="6"/>
  <c r="T975" i="6"/>
  <c r="S975" i="6"/>
  <c r="R975" i="6"/>
  <c r="Y974" i="6"/>
  <c r="W974" i="6"/>
  <c r="X974" i="6" s="1"/>
  <c r="U974" i="6"/>
  <c r="V974" i="6" s="1"/>
  <c r="T974" i="6"/>
  <c r="S974" i="6"/>
  <c r="R974" i="6"/>
  <c r="Y973" i="6"/>
  <c r="W973" i="6"/>
  <c r="X973" i="6" s="1"/>
  <c r="U973" i="6"/>
  <c r="T973" i="6"/>
  <c r="S973" i="6"/>
  <c r="R973" i="6"/>
  <c r="Y972" i="6"/>
  <c r="W972" i="6"/>
  <c r="X972" i="6" s="1"/>
  <c r="U972" i="6"/>
  <c r="V972" i="6" s="1"/>
  <c r="T972" i="6"/>
  <c r="S972" i="6"/>
  <c r="R972" i="6"/>
  <c r="Y971" i="6"/>
  <c r="W971" i="6"/>
  <c r="X971" i="6" s="1"/>
  <c r="U971" i="6"/>
  <c r="T971" i="6"/>
  <c r="S971" i="6"/>
  <c r="R971" i="6"/>
  <c r="Y970" i="6"/>
  <c r="W970" i="6"/>
  <c r="X970" i="6" s="1"/>
  <c r="U970" i="6"/>
  <c r="V970" i="6" s="1"/>
  <c r="T970" i="6"/>
  <c r="S970" i="6"/>
  <c r="R970" i="6"/>
  <c r="Y969" i="6"/>
  <c r="W969" i="6"/>
  <c r="X969" i="6" s="1"/>
  <c r="U969" i="6"/>
  <c r="T969" i="6"/>
  <c r="S969" i="6"/>
  <c r="R969" i="6"/>
  <c r="Y968" i="6"/>
  <c r="W968" i="6"/>
  <c r="U968" i="6"/>
  <c r="V968" i="6" s="1"/>
  <c r="T968" i="6"/>
  <c r="S968" i="6"/>
  <c r="R968" i="6"/>
  <c r="Y967" i="6"/>
  <c r="W967" i="6"/>
  <c r="X967" i="6" s="1"/>
  <c r="U967" i="6"/>
  <c r="T967" i="6"/>
  <c r="S967" i="6"/>
  <c r="R967" i="6"/>
  <c r="Y966" i="6"/>
  <c r="W966" i="6"/>
  <c r="X966" i="6" s="1"/>
  <c r="U966" i="6"/>
  <c r="V966" i="6" s="1"/>
  <c r="T966" i="6"/>
  <c r="S966" i="6"/>
  <c r="R966" i="6"/>
  <c r="Y965" i="6"/>
  <c r="W965" i="6"/>
  <c r="U965" i="6"/>
  <c r="T965" i="6"/>
  <c r="S965" i="6"/>
  <c r="R965" i="6"/>
  <c r="Y964" i="6"/>
  <c r="W964" i="6"/>
  <c r="U964" i="6"/>
  <c r="V964" i="6" s="1"/>
  <c r="T964" i="6"/>
  <c r="S964" i="6"/>
  <c r="R964" i="6"/>
  <c r="Y963" i="6"/>
  <c r="W963" i="6"/>
  <c r="X963" i="6" s="1"/>
  <c r="U963" i="6"/>
  <c r="T963" i="6"/>
  <c r="S963" i="6"/>
  <c r="R963" i="6"/>
  <c r="Y962" i="6"/>
  <c r="W962" i="6"/>
  <c r="U962" i="6"/>
  <c r="V962" i="6" s="1"/>
  <c r="T962" i="6"/>
  <c r="S962" i="6"/>
  <c r="R962" i="6"/>
  <c r="Y961" i="6"/>
  <c r="W961" i="6"/>
  <c r="U961" i="6"/>
  <c r="T961" i="6"/>
  <c r="S961" i="6"/>
  <c r="R961" i="6"/>
  <c r="Y960" i="6"/>
  <c r="W960" i="6"/>
  <c r="U960" i="6"/>
  <c r="T960" i="6"/>
  <c r="S960" i="6"/>
  <c r="R960" i="6"/>
  <c r="Y959" i="6"/>
  <c r="W959" i="6"/>
  <c r="X959" i="6" s="1"/>
  <c r="U959" i="6"/>
  <c r="T959" i="6"/>
  <c r="S959" i="6"/>
  <c r="R959" i="6"/>
  <c r="Y958" i="6"/>
  <c r="W958" i="6"/>
  <c r="X958" i="6" s="1"/>
  <c r="U958" i="6"/>
  <c r="V958" i="6" s="1"/>
  <c r="T958" i="6"/>
  <c r="S958" i="6"/>
  <c r="R958" i="6"/>
  <c r="Y957" i="6"/>
  <c r="W957" i="6"/>
  <c r="X957" i="6" s="1"/>
  <c r="U957" i="6"/>
  <c r="T957" i="6"/>
  <c r="S957" i="6"/>
  <c r="R957" i="6"/>
  <c r="Y956" i="6"/>
  <c r="W956" i="6"/>
  <c r="X956" i="6" s="1"/>
  <c r="U956" i="6"/>
  <c r="V956" i="6" s="1"/>
  <c r="T956" i="6"/>
  <c r="S956" i="6"/>
  <c r="R956" i="6"/>
  <c r="Y955" i="6"/>
  <c r="W955" i="6"/>
  <c r="U955" i="6"/>
  <c r="T955" i="6"/>
  <c r="S955" i="6"/>
  <c r="R955" i="6"/>
  <c r="Y954" i="6"/>
  <c r="W954" i="6"/>
  <c r="X954" i="6" s="1"/>
  <c r="U954" i="6"/>
  <c r="V954" i="6" s="1"/>
  <c r="T954" i="6"/>
  <c r="S954" i="6"/>
  <c r="R954" i="6"/>
  <c r="Y953" i="6"/>
  <c r="W953" i="6"/>
  <c r="X953" i="6" s="1"/>
  <c r="U953" i="6"/>
  <c r="T953" i="6"/>
  <c r="S953" i="6"/>
  <c r="R953" i="6"/>
  <c r="Y952" i="6"/>
  <c r="W952" i="6"/>
  <c r="U952" i="6"/>
  <c r="V952" i="6" s="1"/>
  <c r="T952" i="6"/>
  <c r="S952" i="6"/>
  <c r="R952" i="6"/>
  <c r="Y951" i="6"/>
  <c r="W951" i="6"/>
  <c r="X951" i="6" s="1"/>
  <c r="U951" i="6"/>
  <c r="T951" i="6"/>
  <c r="S951" i="6"/>
  <c r="R951" i="6"/>
  <c r="Y950" i="6"/>
  <c r="W950" i="6"/>
  <c r="X950" i="6" s="1"/>
  <c r="U950" i="6"/>
  <c r="T950" i="6"/>
  <c r="S950" i="6"/>
  <c r="R950" i="6"/>
  <c r="Y949" i="6"/>
  <c r="W949" i="6"/>
  <c r="X949" i="6" s="1"/>
  <c r="U949" i="6"/>
  <c r="T949" i="6"/>
  <c r="S949" i="6"/>
  <c r="R949" i="6"/>
  <c r="Y948" i="6"/>
  <c r="W948" i="6"/>
  <c r="X948" i="6" s="1"/>
  <c r="U948" i="6"/>
  <c r="V948" i="6" s="1"/>
  <c r="T948" i="6"/>
  <c r="S948" i="6"/>
  <c r="R948" i="6"/>
  <c r="Y947" i="6"/>
  <c r="W947" i="6"/>
  <c r="X947" i="6" s="1"/>
  <c r="U947" i="6"/>
  <c r="T947" i="6"/>
  <c r="S947" i="6"/>
  <c r="R947" i="6"/>
  <c r="Y946" i="6"/>
  <c r="W946" i="6"/>
  <c r="X946" i="6" s="1"/>
  <c r="U946" i="6"/>
  <c r="V946" i="6" s="1"/>
  <c r="T946" i="6"/>
  <c r="S946" i="6"/>
  <c r="R946" i="6"/>
  <c r="Y945" i="6"/>
  <c r="W945" i="6"/>
  <c r="U945" i="6"/>
  <c r="T945" i="6"/>
  <c r="S945" i="6"/>
  <c r="R945" i="6"/>
  <c r="Y944" i="6"/>
  <c r="W944" i="6"/>
  <c r="X944" i="6" s="1"/>
  <c r="U944" i="6"/>
  <c r="V944" i="6" s="1"/>
  <c r="T944" i="6"/>
  <c r="S944" i="6"/>
  <c r="R944" i="6"/>
  <c r="Y943" i="6"/>
  <c r="W943" i="6"/>
  <c r="X943" i="6" s="1"/>
  <c r="U943" i="6"/>
  <c r="T943" i="6"/>
  <c r="S943" i="6"/>
  <c r="R943" i="6"/>
  <c r="Y942" i="6"/>
  <c r="W942" i="6"/>
  <c r="X942" i="6" s="1"/>
  <c r="U942" i="6"/>
  <c r="V942" i="6" s="1"/>
  <c r="T942" i="6"/>
  <c r="S942" i="6"/>
  <c r="R942" i="6"/>
  <c r="Y941" i="6"/>
  <c r="W941" i="6"/>
  <c r="U941" i="6"/>
  <c r="T941" i="6"/>
  <c r="S941" i="6"/>
  <c r="R941" i="6"/>
  <c r="Y940" i="6"/>
  <c r="W940" i="6"/>
  <c r="U940" i="6"/>
  <c r="V940" i="6" s="1"/>
  <c r="T940" i="6"/>
  <c r="S940" i="6"/>
  <c r="R940" i="6"/>
  <c r="Y939" i="6"/>
  <c r="W939" i="6"/>
  <c r="X939" i="6" s="1"/>
  <c r="U939" i="6"/>
  <c r="T939" i="6"/>
  <c r="S939" i="6"/>
  <c r="R939" i="6"/>
  <c r="Y938" i="6"/>
  <c r="W938" i="6"/>
  <c r="X938" i="6" s="1"/>
  <c r="U938" i="6"/>
  <c r="V938" i="6" s="1"/>
  <c r="T938" i="6"/>
  <c r="S938" i="6"/>
  <c r="R938" i="6"/>
  <c r="Y937" i="6"/>
  <c r="W937" i="6"/>
  <c r="X937" i="6" s="1"/>
  <c r="U937" i="6"/>
  <c r="T937" i="6"/>
  <c r="S937" i="6"/>
  <c r="R937" i="6"/>
  <c r="Y936" i="6"/>
  <c r="W936" i="6"/>
  <c r="X936" i="6" s="1"/>
  <c r="U936" i="6"/>
  <c r="V936" i="6" s="1"/>
  <c r="T936" i="6"/>
  <c r="S936" i="6"/>
  <c r="R936" i="6"/>
  <c r="Y935" i="6"/>
  <c r="W935" i="6"/>
  <c r="X935" i="6" s="1"/>
  <c r="U935" i="6"/>
  <c r="T935" i="6"/>
  <c r="S935" i="6"/>
  <c r="R935" i="6"/>
  <c r="Y934" i="6"/>
  <c r="W934" i="6"/>
  <c r="X934" i="6" s="1"/>
  <c r="U934" i="6"/>
  <c r="V934" i="6" s="1"/>
  <c r="T934" i="6"/>
  <c r="S934" i="6"/>
  <c r="R934" i="6"/>
  <c r="Y933" i="6"/>
  <c r="W933" i="6"/>
  <c r="U933" i="6"/>
  <c r="T933" i="6"/>
  <c r="S933" i="6"/>
  <c r="R933" i="6"/>
  <c r="Y932" i="6"/>
  <c r="W932" i="6"/>
  <c r="U932" i="6"/>
  <c r="V932" i="6" s="1"/>
  <c r="T932" i="6"/>
  <c r="S932" i="6"/>
  <c r="R932" i="6"/>
  <c r="Y931" i="6"/>
  <c r="W931" i="6"/>
  <c r="X931" i="6" s="1"/>
  <c r="U931" i="6"/>
  <c r="T931" i="6"/>
  <c r="S931" i="6"/>
  <c r="R931" i="6"/>
  <c r="Y930" i="6"/>
  <c r="W930" i="6"/>
  <c r="X930" i="6" s="1"/>
  <c r="U930" i="6"/>
  <c r="V930" i="6" s="1"/>
  <c r="T930" i="6"/>
  <c r="S930" i="6"/>
  <c r="R930" i="6"/>
  <c r="Y929" i="6"/>
  <c r="W929" i="6"/>
  <c r="X929" i="6" s="1"/>
  <c r="U929" i="6"/>
  <c r="T929" i="6"/>
  <c r="S929" i="6"/>
  <c r="R929" i="6"/>
  <c r="Y928" i="6"/>
  <c r="W928" i="6"/>
  <c r="X928" i="6" s="1"/>
  <c r="U928" i="6"/>
  <c r="T928" i="6"/>
  <c r="S928" i="6"/>
  <c r="R928" i="6"/>
  <c r="Y927" i="6"/>
  <c r="W927" i="6"/>
  <c r="X927" i="6" s="1"/>
  <c r="U927" i="6"/>
  <c r="T927" i="6"/>
  <c r="S927" i="6"/>
  <c r="R927" i="6"/>
  <c r="Y926" i="6"/>
  <c r="W926" i="6"/>
  <c r="X926" i="6" s="1"/>
  <c r="U926" i="6"/>
  <c r="V926" i="6" s="1"/>
  <c r="T926" i="6"/>
  <c r="S926" i="6"/>
  <c r="R926" i="6"/>
  <c r="Y925" i="6"/>
  <c r="W925" i="6"/>
  <c r="U925" i="6"/>
  <c r="T925" i="6"/>
  <c r="S925" i="6"/>
  <c r="R925" i="6"/>
  <c r="Y924" i="6"/>
  <c r="W924" i="6"/>
  <c r="U924" i="6"/>
  <c r="V924" i="6" s="1"/>
  <c r="T924" i="6"/>
  <c r="S924" i="6"/>
  <c r="R924" i="6"/>
  <c r="Y923" i="6"/>
  <c r="W923" i="6"/>
  <c r="X923" i="6" s="1"/>
  <c r="U923" i="6"/>
  <c r="T923" i="6"/>
  <c r="S923" i="6"/>
  <c r="R923" i="6"/>
  <c r="Y922" i="6"/>
  <c r="W922" i="6"/>
  <c r="X922" i="6" s="1"/>
  <c r="U922" i="6"/>
  <c r="V922" i="6" s="1"/>
  <c r="T922" i="6"/>
  <c r="S922" i="6"/>
  <c r="R922" i="6"/>
  <c r="Y921" i="6"/>
  <c r="W921" i="6"/>
  <c r="X921" i="6" s="1"/>
  <c r="U921" i="6"/>
  <c r="T921" i="6"/>
  <c r="S921" i="6"/>
  <c r="R921" i="6"/>
  <c r="Y920" i="6"/>
  <c r="W920" i="6"/>
  <c r="X920" i="6" s="1"/>
  <c r="U920" i="6"/>
  <c r="V920" i="6" s="1"/>
  <c r="T920" i="6"/>
  <c r="S920" i="6"/>
  <c r="R920" i="6"/>
  <c r="Y919" i="6"/>
  <c r="W919" i="6"/>
  <c r="X919" i="6" s="1"/>
  <c r="U919" i="6"/>
  <c r="T919" i="6"/>
  <c r="S919" i="6"/>
  <c r="R919" i="6"/>
  <c r="Y918" i="6"/>
  <c r="W918" i="6"/>
  <c r="X918" i="6" s="1"/>
  <c r="U918" i="6"/>
  <c r="V918" i="6" s="1"/>
  <c r="T918" i="6"/>
  <c r="S918" i="6"/>
  <c r="R918" i="6"/>
  <c r="Y917" i="6"/>
  <c r="W917" i="6"/>
  <c r="U917" i="6"/>
  <c r="T917" i="6"/>
  <c r="S917" i="6"/>
  <c r="R917" i="6"/>
  <c r="Y916" i="6"/>
  <c r="W916" i="6"/>
  <c r="U916" i="6"/>
  <c r="V916" i="6" s="1"/>
  <c r="T916" i="6"/>
  <c r="S916" i="6"/>
  <c r="R916" i="6"/>
  <c r="Y915" i="6"/>
  <c r="W915" i="6"/>
  <c r="X915" i="6" s="1"/>
  <c r="U915" i="6"/>
  <c r="T915" i="6"/>
  <c r="S915" i="6"/>
  <c r="R915" i="6"/>
  <c r="Y914" i="6"/>
  <c r="W914" i="6"/>
  <c r="X914" i="6" s="1"/>
  <c r="U914" i="6"/>
  <c r="V914" i="6" s="1"/>
  <c r="T914" i="6"/>
  <c r="S914" i="6"/>
  <c r="R914" i="6"/>
  <c r="Y913" i="6"/>
  <c r="W913" i="6"/>
  <c r="X913" i="6" s="1"/>
  <c r="U913" i="6"/>
  <c r="T913" i="6"/>
  <c r="S913" i="6"/>
  <c r="R913" i="6"/>
  <c r="Y912" i="6"/>
  <c r="W912" i="6"/>
  <c r="X912" i="6" s="1"/>
  <c r="U912" i="6"/>
  <c r="V912" i="6" s="1"/>
  <c r="T912" i="6"/>
  <c r="S912" i="6"/>
  <c r="R912" i="6"/>
  <c r="Y911" i="6"/>
  <c r="W911" i="6"/>
  <c r="X911" i="6" s="1"/>
  <c r="U911" i="6"/>
  <c r="T911" i="6"/>
  <c r="S911" i="6"/>
  <c r="R911" i="6"/>
  <c r="Y910" i="6"/>
  <c r="W910" i="6"/>
  <c r="X910" i="6" s="1"/>
  <c r="U910" i="6"/>
  <c r="V910" i="6" s="1"/>
  <c r="T910" i="6"/>
  <c r="S910" i="6"/>
  <c r="R910" i="6"/>
  <c r="Y909" i="6"/>
  <c r="W909" i="6"/>
  <c r="U909" i="6"/>
  <c r="T909" i="6"/>
  <c r="S909" i="6"/>
  <c r="R909" i="6"/>
  <c r="Y908" i="6"/>
  <c r="W908" i="6"/>
  <c r="U908" i="6"/>
  <c r="V908" i="6" s="1"/>
  <c r="T908" i="6"/>
  <c r="S908" i="6"/>
  <c r="R908" i="6"/>
  <c r="Y907" i="6"/>
  <c r="W907" i="6"/>
  <c r="X907" i="6" s="1"/>
  <c r="U907" i="6"/>
  <c r="T907" i="6"/>
  <c r="S907" i="6"/>
  <c r="R907" i="6"/>
  <c r="Y906" i="6"/>
  <c r="W906" i="6"/>
  <c r="X906" i="6" s="1"/>
  <c r="U906" i="6"/>
  <c r="V906" i="6" s="1"/>
  <c r="T906" i="6"/>
  <c r="S906" i="6"/>
  <c r="R906" i="6"/>
  <c r="Y905" i="6"/>
  <c r="W905" i="6"/>
  <c r="X905" i="6" s="1"/>
  <c r="U905" i="6"/>
  <c r="T905" i="6"/>
  <c r="S905" i="6"/>
  <c r="R905" i="6"/>
  <c r="Y904" i="6"/>
  <c r="W904" i="6"/>
  <c r="X904" i="6" s="1"/>
  <c r="U904" i="6"/>
  <c r="V904" i="6" s="1"/>
  <c r="T904" i="6"/>
  <c r="S904" i="6"/>
  <c r="R904" i="6"/>
  <c r="Y903" i="6"/>
  <c r="W903" i="6"/>
  <c r="X903" i="6" s="1"/>
  <c r="U903" i="6"/>
  <c r="T903" i="6"/>
  <c r="S903" i="6"/>
  <c r="R903" i="6"/>
  <c r="Y902" i="6"/>
  <c r="W902" i="6"/>
  <c r="X902" i="6" s="1"/>
  <c r="U902" i="6"/>
  <c r="V902" i="6" s="1"/>
  <c r="T902" i="6"/>
  <c r="S902" i="6"/>
  <c r="R902" i="6"/>
  <c r="Y901" i="6"/>
  <c r="W901" i="6"/>
  <c r="U901" i="6"/>
  <c r="T901" i="6"/>
  <c r="S901" i="6"/>
  <c r="R901" i="6"/>
  <c r="Y900" i="6"/>
  <c r="W900" i="6"/>
  <c r="U900" i="6"/>
  <c r="V900" i="6" s="1"/>
  <c r="T900" i="6"/>
  <c r="S900" i="6"/>
  <c r="R900" i="6"/>
  <c r="Y899" i="6"/>
  <c r="W899" i="6"/>
  <c r="X899" i="6" s="1"/>
  <c r="U899" i="6"/>
  <c r="T899" i="6"/>
  <c r="S899" i="6"/>
  <c r="R899" i="6"/>
  <c r="Y898" i="6"/>
  <c r="W898" i="6"/>
  <c r="X898" i="6" s="1"/>
  <c r="U898" i="6"/>
  <c r="V898" i="6" s="1"/>
  <c r="T898" i="6"/>
  <c r="S898" i="6"/>
  <c r="R898" i="6"/>
  <c r="Y897" i="6"/>
  <c r="W897" i="6"/>
  <c r="X897" i="6" s="1"/>
  <c r="U897" i="6"/>
  <c r="T897" i="6"/>
  <c r="S897" i="6"/>
  <c r="R897" i="6"/>
  <c r="Y896" i="6"/>
  <c r="W896" i="6"/>
  <c r="X896" i="6" s="1"/>
  <c r="U896" i="6"/>
  <c r="T896" i="6"/>
  <c r="S896" i="6"/>
  <c r="R896" i="6"/>
  <c r="Y895" i="6"/>
  <c r="W895" i="6"/>
  <c r="X895" i="6" s="1"/>
  <c r="U895" i="6"/>
  <c r="T895" i="6"/>
  <c r="S895" i="6"/>
  <c r="R895" i="6"/>
  <c r="Y894" i="6"/>
  <c r="W894" i="6"/>
  <c r="X894" i="6" s="1"/>
  <c r="U894" i="6"/>
  <c r="V894" i="6" s="1"/>
  <c r="T894" i="6"/>
  <c r="S894" i="6"/>
  <c r="R894" i="6"/>
  <c r="Y893" i="6"/>
  <c r="W893" i="6"/>
  <c r="U893" i="6"/>
  <c r="T893" i="6"/>
  <c r="S893" i="6"/>
  <c r="R893" i="6"/>
  <c r="Y892" i="6"/>
  <c r="W892" i="6"/>
  <c r="U892" i="6"/>
  <c r="V892" i="6" s="1"/>
  <c r="T892" i="6"/>
  <c r="S892" i="6"/>
  <c r="R892" i="6"/>
  <c r="Y891" i="6"/>
  <c r="W891" i="6"/>
  <c r="X891" i="6" s="1"/>
  <c r="U891" i="6"/>
  <c r="T891" i="6"/>
  <c r="S891" i="6"/>
  <c r="R891" i="6"/>
  <c r="Y890" i="6"/>
  <c r="W890" i="6"/>
  <c r="X890" i="6" s="1"/>
  <c r="U890" i="6"/>
  <c r="V890" i="6" s="1"/>
  <c r="T890" i="6"/>
  <c r="S890" i="6"/>
  <c r="R890" i="6"/>
  <c r="Y889" i="6"/>
  <c r="W889" i="6"/>
  <c r="U889" i="6"/>
  <c r="T889" i="6"/>
  <c r="S889" i="6"/>
  <c r="R889" i="6"/>
  <c r="Y888" i="6"/>
  <c r="W888" i="6"/>
  <c r="V888" i="6"/>
  <c r="U888" i="6"/>
  <c r="T888" i="6"/>
  <c r="S888" i="6"/>
  <c r="R888" i="6"/>
  <c r="Y887" i="6"/>
  <c r="W887" i="6"/>
  <c r="X887" i="6" s="1"/>
  <c r="U887" i="6"/>
  <c r="T887" i="6"/>
  <c r="S887" i="6"/>
  <c r="R887" i="6"/>
  <c r="Y886" i="6"/>
  <c r="W886" i="6"/>
  <c r="U886" i="6"/>
  <c r="V886" i="6" s="1"/>
  <c r="T886" i="6"/>
  <c r="S886" i="6"/>
  <c r="R886" i="6"/>
  <c r="Y885" i="6"/>
  <c r="W885" i="6"/>
  <c r="U885" i="6"/>
  <c r="T885" i="6"/>
  <c r="S885" i="6"/>
  <c r="R885" i="6"/>
  <c r="Y884" i="6"/>
  <c r="W884" i="6"/>
  <c r="U884" i="6"/>
  <c r="T884" i="6"/>
  <c r="S884" i="6"/>
  <c r="R884" i="6"/>
  <c r="Y883" i="6"/>
  <c r="X883" i="6"/>
  <c r="W883" i="6"/>
  <c r="U883" i="6"/>
  <c r="T883" i="6"/>
  <c r="S883" i="6"/>
  <c r="R883" i="6"/>
  <c r="Y882" i="6"/>
  <c r="W882" i="6"/>
  <c r="X882" i="6" s="1"/>
  <c r="V882" i="6"/>
  <c r="U882" i="6"/>
  <c r="T882" i="6"/>
  <c r="S882" i="6"/>
  <c r="R882" i="6"/>
  <c r="Y881" i="6"/>
  <c r="W881" i="6"/>
  <c r="X881" i="6" s="1"/>
  <c r="U881" i="6"/>
  <c r="T881" i="6"/>
  <c r="S881" i="6"/>
  <c r="R881" i="6"/>
  <c r="Y880" i="6"/>
  <c r="W880" i="6"/>
  <c r="X880" i="6" s="1"/>
  <c r="U880" i="6"/>
  <c r="V880" i="6" s="1"/>
  <c r="T880" i="6"/>
  <c r="S880" i="6"/>
  <c r="R880" i="6"/>
  <c r="Y879" i="6"/>
  <c r="W879" i="6"/>
  <c r="U879" i="6"/>
  <c r="T879" i="6"/>
  <c r="S879" i="6"/>
  <c r="R879" i="6"/>
  <c r="Y878" i="6"/>
  <c r="W878" i="6"/>
  <c r="X878" i="6" s="1"/>
  <c r="U878" i="6"/>
  <c r="V878" i="6" s="1"/>
  <c r="T878" i="6"/>
  <c r="S878" i="6"/>
  <c r="R878" i="6"/>
  <c r="Y877" i="6"/>
  <c r="W877" i="6"/>
  <c r="U877" i="6"/>
  <c r="T877" i="6"/>
  <c r="S877" i="6"/>
  <c r="R877" i="6"/>
  <c r="Y876" i="6"/>
  <c r="W876" i="6"/>
  <c r="U876" i="6"/>
  <c r="V876" i="6" s="1"/>
  <c r="T876" i="6"/>
  <c r="S876" i="6"/>
  <c r="R876" i="6"/>
  <c r="Y875" i="6"/>
  <c r="W875" i="6"/>
  <c r="X875" i="6" s="1"/>
  <c r="U875" i="6"/>
  <c r="T875" i="6"/>
  <c r="S875" i="6"/>
  <c r="R875" i="6"/>
  <c r="Y874" i="6"/>
  <c r="W874" i="6"/>
  <c r="X874" i="6" s="1"/>
  <c r="U874" i="6"/>
  <c r="V874" i="6" s="1"/>
  <c r="T874" i="6"/>
  <c r="S874" i="6"/>
  <c r="R874" i="6"/>
  <c r="Y873" i="6"/>
  <c r="W873" i="6"/>
  <c r="X873" i="6" s="1"/>
  <c r="U873" i="6"/>
  <c r="T873" i="6"/>
  <c r="S873" i="6"/>
  <c r="R873" i="6"/>
  <c r="Y872" i="6"/>
  <c r="W872" i="6"/>
  <c r="X872" i="6" s="1"/>
  <c r="U872" i="6"/>
  <c r="V872" i="6" s="1"/>
  <c r="T872" i="6"/>
  <c r="S872" i="6"/>
  <c r="R872" i="6"/>
  <c r="Y871" i="6"/>
  <c r="W871" i="6"/>
  <c r="X871" i="6" s="1"/>
  <c r="U871" i="6"/>
  <c r="T871" i="6"/>
  <c r="S871" i="6"/>
  <c r="R871" i="6"/>
  <c r="Y870" i="6"/>
  <c r="W870" i="6"/>
  <c r="X870" i="6" s="1"/>
  <c r="U870" i="6"/>
  <c r="V870" i="6" s="1"/>
  <c r="T870" i="6"/>
  <c r="S870" i="6"/>
  <c r="R870" i="6"/>
  <c r="Y869" i="6"/>
  <c r="W869" i="6"/>
  <c r="X869" i="6" s="1"/>
  <c r="U869" i="6"/>
  <c r="T869" i="6"/>
  <c r="S869" i="6"/>
  <c r="R869" i="6"/>
  <c r="Y868" i="6"/>
  <c r="W868" i="6"/>
  <c r="U868" i="6"/>
  <c r="V868" i="6" s="1"/>
  <c r="T868" i="6"/>
  <c r="S868" i="6"/>
  <c r="R868" i="6"/>
  <c r="Y867" i="6"/>
  <c r="X867" i="6"/>
  <c r="W867" i="6"/>
  <c r="U867" i="6"/>
  <c r="T867" i="6"/>
  <c r="S867" i="6"/>
  <c r="R867" i="6"/>
  <c r="Y866" i="6"/>
  <c r="W866" i="6"/>
  <c r="X866" i="6" s="1"/>
  <c r="U866" i="6"/>
  <c r="V866" i="6" s="1"/>
  <c r="T866" i="6"/>
  <c r="S866" i="6"/>
  <c r="R866" i="6"/>
  <c r="Y865" i="6"/>
  <c r="W865" i="6"/>
  <c r="X865" i="6" s="1"/>
  <c r="U865" i="6"/>
  <c r="T865" i="6"/>
  <c r="S865" i="6"/>
  <c r="R865" i="6"/>
  <c r="Y864" i="6"/>
  <c r="W864" i="6"/>
  <c r="X864" i="6" s="1"/>
  <c r="U864" i="6"/>
  <c r="V864" i="6" s="1"/>
  <c r="T864" i="6"/>
  <c r="S864" i="6"/>
  <c r="R864" i="6"/>
  <c r="Y863" i="6"/>
  <c r="W863" i="6"/>
  <c r="X863" i="6" s="1"/>
  <c r="U863" i="6"/>
  <c r="T863" i="6"/>
  <c r="S863" i="6"/>
  <c r="R863" i="6"/>
  <c r="Y862" i="6"/>
  <c r="W862" i="6"/>
  <c r="X862" i="6" s="1"/>
  <c r="U862" i="6"/>
  <c r="V862" i="6" s="1"/>
  <c r="T862" i="6"/>
  <c r="S862" i="6"/>
  <c r="R862" i="6"/>
  <c r="Y861" i="6"/>
  <c r="W861" i="6"/>
  <c r="X861" i="6" s="1"/>
  <c r="U861" i="6"/>
  <c r="T861" i="6"/>
  <c r="S861" i="6"/>
  <c r="R861" i="6"/>
  <c r="Y860" i="6"/>
  <c r="W860" i="6"/>
  <c r="U860" i="6"/>
  <c r="V860" i="6" s="1"/>
  <c r="T860" i="6"/>
  <c r="S860" i="6"/>
  <c r="R860" i="6"/>
  <c r="Y859" i="6"/>
  <c r="W859" i="6"/>
  <c r="X859" i="6" s="1"/>
  <c r="U859" i="6"/>
  <c r="T859" i="6"/>
  <c r="S859" i="6"/>
  <c r="R859" i="6"/>
  <c r="Y858" i="6"/>
  <c r="W858" i="6"/>
  <c r="X858" i="6" s="1"/>
  <c r="U858" i="6"/>
  <c r="V858" i="6" s="1"/>
  <c r="T858" i="6"/>
  <c r="S858" i="6"/>
  <c r="R858" i="6"/>
  <c r="Y857" i="6"/>
  <c r="W857" i="6"/>
  <c r="U857" i="6"/>
  <c r="T857" i="6"/>
  <c r="S857" i="6"/>
  <c r="R857" i="6"/>
  <c r="Y856" i="6"/>
  <c r="W856" i="6"/>
  <c r="V856" i="6"/>
  <c r="U856" i="6"/>
  <c r="T856" i="6"/>
  <c r="S856" i="6"/>
  <c r="R856" i="6"/>
  <c r="Y855" i="6"/>
  <c r="W855" i="6"/>
  <c r="X855" i="6" s="1"/>
  <c r="U855" i="6"/>
  <c r="T855" i="6"/>
  <c r="S855" i="6"/>
  <c r="R855" i="6"/>
  <c r="Y854" i="6"/>
  <c r="W854" i="6"/>
  <c r="U854" i="6"/>
  <c r="V854" i="6" s="1"/>
  <c r="T854" i="6"/>
  <c r="S854" i="6"/>
  <c r="R854" i="6"/>
  <c r="Y853" i="6"/>
  <c r="W853" i="6"/>
  <c r="U853" i="6"/>
  <c r="T853" i="6"/>
  <c r="S853" i="6"/>
  <c r="R853" i="6"/>
  <c r="Y852" i="6"/>
  <c r="W852" i="6"/>
  <c r="U852" i="6"/>
  <c r="T852" i="6"/>
  <c r="S852" i="6"/>
  <c r="R852" i="6"/>
  <c r="Y851" i="6"/>
  <c r="W851" i="6"/>
  <c r="X851" i="6" s="1"/>
  <c r="U851" i="6"/>
  <c r="T851" i="6"/>
  <c r="S851" i="6"/>
  <c r="R851" i="6"/>
  <c r="Y850" i="6"/>
  <c r="W850" i="6"/>
  <c r="X850" i="6" s="1"/>
  <c r="U850" i="6"/>
  <c r="V850" i="6" s="1"/>
  <c r="T850" i="6"/>
  <c r="S850" i="6"/>
  <c r="R850" i="6"/>
  <c r="Y849" i="6"/>
  <c r="W849" i="6"/>
  <c r="X849" i="6" s="1"/>
  <c r="U849" i="6"/>
  <c r="T849" i="6"/>
  <c r="S849" i="6"/>
  <c r="R849" i="6"/>
  <c r="Y848" i="6"/>
  <c r="W848" i="6"/>
  <c r="X848" i="6" s="1"/>
  <c r="U848" i="6"/>
  <c r="V848" i="6" s="1"/>
  <c r="T848" i="6"/>
  <c r="S848" i="6"/>
  <c r="R848" i="6"/>
  <c r="Y847" i="6"/>
  <c r="X847" i="6"/>
  <c r="W847" i="6"/>
  <c r="U847" i="6"/>
  <c r="T847" i="6"/>
  <c r="S847" i="6"/>
  <c r="R847" i="6"/>
  <c r="Y846" i="6"/>
  <c r="W846" i="6"/>
  <c r="X846" i="6" s="1"/>
  <c r="V846" i="6"/>
  <c r="U846" i="6"/>
  <c r="T846" i="6"/>
  <c r="S846" i="6"/>
  <c r="R846" i="6"/>
  <c r="Y845" i="6"/>
  <c r="W845" i="6"/>
  <c r="X845" i="6" s="1"/>
  <c r="U845" i="6"/>
  <c r="T845" i="6"/>
  <c r="S845" i="6"/>
  <c r="R845" i="6"/>
  <c r="Y844" i="6"/>
  <c r="W844" i="6"/>
  <c r="X844" i="6" s="1"/>
  <c r="U844" i="6"/>
  <c r="V844" i="6" s="1"/>
  <c r="T844" i="6"/>
  <c r="S844" i="6"/>
  <c r="R844" i="6"/>
  <c r="Y843" i="6"/>
  <c r="W843" i="6"/>
  <c r="X843" i="6" s="1"/>
  <c r="U843" i="6"/>
  <c r="T843" i="6"/>
  <c r="S843" i="6"/>
  <c r="R843" i="6"/>
  <c r="Y842" i="6"/>
  <c r="W842" i="6"/>
  <c r="X842" i="6" s="1"/>
  <c r="U842" i="6"/>
  <c r="V842" i="6" s="1"/>
  <c r="T842" i="6"/>
  <c r="S842" i="6"/>
  <c r="R842" i="6"/>
  <c r="Y841" i="6"/>
  <c r="W841" i="6"/>
  <c r="X841" i="6" s="1"/>
  <c r="U841" i="6"/>
  <c r="T841" i="6"/>
  <c r="S841" i="6"/>
  <c r="R841" i="6"/>
  <c r="Y840" i="6"/>
  <c r="W840" i="6"/>
  <c r="X840" i="6" s="1"/>
  <c r="U840" i="6"/>
  <c r="V840" i="6" s="1"/>
  <c r="T840" i="6"/>
  <c r="S840" i="6"/>
  <c r="R840" i="6"/>
  <c r="Y839" i="6"/>
  <c r="X839" i="6"/>
  <c r="W839" i="6"/>
  <c r="U839" i="6"/>
  <c r="T839" i="6"/>
  <c r="S839" i="6"/>
  <c r="R839" i="6"/>
  <c r="Y838" i="6"/>
  <c r="W838" i="6"/>
  <c r="X838" i="6" s="1"/>
  <c r="V838" i="6"/>
  <c r="U838" i="6"/>
  <c r="T838" i="6"/>
  <c r="S838" i="6"/>
  <c r="R838" i="6"/>
  <c r="Y837" i="6"/>
  <c r="W837" i="6"/>
  <c r="X837" i="6" s="1"/>
  <c r="U837" i="6"/>
  <c r="T837" i="6"/>
  <c r="S837" i="6"/>
  <c r="R837" i="6"/>
  <c r="Y836" i="6"/>
  <c r="W836" i="6"/>
  <c r="X836" i="6" s="1"/>
  <c r="U836" i="6"/>
  <c r="V836" i="6" s="1"/>
  <c r="T836" i="6"/>
  <c r="S836" i="6"/>
  <c r="R836" i="6"/>
  <c r="Y835" i="6"/>
  <c r="W835" i="6"/>
  <c r="U835" i="6"/>
  <c r="T835" i="6"/>
  <c r="S835" i="6"/>
  <c r="R835" i="6"/>
  <c r="Y834" i="6"/>
  <c r="W834" i="6"/>
  <c r="U834" i="6"/>
  <c r="V834" i="6" s="1"/>
  <c r="T834" i="6"/>
  <c r="S834" i="6"/>
  <c r="R834" i="6"/>
  <c r="Y833" i="6"/>
  <c r="W833" i="6"/>
  <c r="X833" i="6" s="1"/>
  <c r="U833" i="6"/>
  <c r="T833" i="6"/>
  <c r="S833" i="6"/>
  <c r="R833" i="6"/>
  <c r="Y832" i="6"/>
  <c r="W832" i="6"/>
  <c r="X832" i="6" s="1"/>
  <c r="U832" i="6"/>
  <c r="V832" i="6" s="1"/>
  <c r="T832" i="6"/>
  <c r="S832" i="6"/>
  <c r="R832" i="6"/>
  <c r="Y831" i="6"/>
  <c r="W831" i="6"/>
  <c r="X831" i="6" s="1"/>
  <c r="U831" i="6"/>
  <c r="T831" i="6"/>
  <c r="S831" i="6"/>
  <c r="R831" i="6"/>
  <c r="Y830" i="6"/>
  <c r="W830" i="6"/>
  <c r="X830" i="6" s="1"/>
  <c r="U830" i="6"/>
  <c r="T830" i="6"/>
  <c r="S830" i="6"/>
  <c r="R830" i="6"/>
  <c r="Y829" i="6"/>
  <c r="W829" i="6"/>
  <c r="X829" i="6" s="1"/>
  <c r="U829" i="6"/>
  <c r="T829" i="6"/>
  <c r="S829" i="6"/>
  <c r="R829" i="6"/>
  <c r="Y828" i="6"/>
  <c r="W828" i="6"/>
  <c r="X828" i="6" s="1"/>
  <c r="U828" i="6"/>
  <c r="V828" i="6" s="1"/>
  <c r="T828" i="6"/>
  <c r="S828" i="6"/>
  <c r="R828" i="6"/>
  <c r="Y827" i="6"/>
  <c r="W827" i="6"/>
  <c r="U827" i="6"/>
  <c r="T827" i="6"/>
  <c r="S827" i="6"/>
  <c r="R827" i="6"/>
  <c r="Y826" i="6"/>
  <c r="W826" i="6"/>
  <c r="U826" i="6"/>
  <c r="V826" i="6" s="1"/>
  <c r="T826" i="6"/>
  <c r="S826" i="6"/>
  <c r="R826" i="6"/>
  <c r="Y825" i="6"/>
  <c r="W825" i="6"/>
  <c r="X825" i="6" s="1"/>
  <c r="U825" i="6"/>
  <c r="T825" i="6"/>
  <c r="S825" i="6"/>
  <c r="R825" i="6"/>
  <c r="Y824" i="6"/>
  <c r="W824" i="6"/>
  <c r="X824" i="6" s="1"/>
  <c r="U824" i="6"/>
  <c r="V824" i="6" s="1"/>
  <c r="T824" i="6"/>
  <c r="S824" i="6"/>
  <c r="R824" i="6"/>
  <c r="Y823" i="6"/>
  <c r="W823" i="6"/>
  <c r="X823" i="6" s="1"/>
  <c r="U823" i="6"/>
  <c r="T823" i="6"/>
  <c r="S823" i="6"/>
  <c r="R823" i="6"/>
  <c r="Y822" i="6"/>
  <c r="W822" i="6"/>
  <c r="X822" i="6" s="1"/>
  <c r="U822" i="6"/>
  <c r="V822" i="6" s="1"/>
  <c r="T822" i="6"/>
  <c r="S822" i="6"/>
  <c r="R822" i="6"/>
  <c r="Y821" i="6"/>
  <c r="W821" i="6"/>
  <c r="X821" i="6" s="1"/>
  <c r="U821" i="6"/>
  <c r="T821" i="6"/>
  <c r="S821" i="6"/>
  <c r="R821" i="6"/>
  <c r="Y820" i="6"/>
  <c r="W820" i="6"/>
  <c r="X820" i="6" s="1"/>
  <c r="U820" i="6"/>
  <c r="V820" i="6" s="1"/>
  <c r="T820" i="6"/>
  <c r="S820" i="6"/>
  <c r="R820" i="6"/>
  <c r="Y819" i="6"/>
  <c r="W819" i="6"/>
  <c r="U819" i="6"/>
  <c r="T819" i="6"/>
  <c r="S819" i="6"/>
  <c r="R819" i="6"/>
  <c r="Y818" i="6"/>
  <c r="W818" i="6"/>
  <c r="U818" i="6"/>
  <c r="V818" i="6" s="1"/>
  <c r="T818" i="6"/>
  <c r="S818" i="6"/>
  <c r="R818" i="6"/>
  <c r="Y817" i="6"/>
  <c r="W817" i="6"/>
  <c r="X817" i="6" s="1"/>
  <c r="U817" i="6"/>
  <c r="T817" i="6"/>
  <c r="S817" i="6"/>
  <c r="R817" i="6"/>
  <c r="Y816" i="6"/>
  <c r="W816" i="6"/>
  <c r="X816" i="6" s="1"/>
  <c r="U816" i="6"/>
  <c r="V816" i="6" s="1"/>
  <c r="T816" i="6"/>
  <c r="S816" i="6"/>
  <c r="R816" i="6"/>
  <c r="Y815" i="6"/>
  <c r="W815" i="6"/>
  <c r="X815" i="6" s="1"/>
  <c r="U815" i="6"/>
  <c r="T815" i="6"/>
  <c r="S815" i="6"/>
  <c r="R815" i="6"/>
  <c r="Y814" i="6"/>
  <c r="W814" i="6"/>
  <c r="X814" i="6" s="1"/>
  <c r="U814" i="6"/>
  <c r="V814" i="6" s="1"/>
  <c r="T814" i="6"/>
  <c r="S814" i="6"/>
  <c r="R814" i="6"/>
  <c r="Y813" i="6"/>
  <c r="W813" i="6"/>
  <c r="X813" i="6" s="1"/>
  <c r="U813" i="6"/>
  <c r="T813" i="6"/>
  <c r="S813" i="6"/>
  <c r="R813" i="6"/>
  <c r="Y812" i="6"/>
  <c r="W812" i="6"/>
  <c r="X812" i="6" s="1"/>
  <c r="U812" i="6"/>
  <c r="V812" i="6" s="1"/>
  <c r="T812" i="6"/>
  <c r="S812" i="6"/>
  <c r="R812" i="6"/>
  <c r="Y811" i="6"/>
  <c r="W811" i="6"/>
  <c r="U811" i="6"/>
  <c r="T811" i="6"/>
  <c r="S811" i="6"/>
  <c r="R811" i="6"/>
  <c r="Y810" i="6"/>
  <c r="W810" i="6"/>
  <c r="U810" i="6"/>
  <c r="V810" i="6" s="1"/>
  <c r="T810" i="6"/>
  <c r="S810" i="6"/>
  <c r="R810" i="6"/>
  <c r="Y809" i="6"/>
  <c r="W809" i="6"/>
  <c r="X809" i="6" s="1"/>
  <c r="U809" i="6"/>
  <c r="T809" i="6"/>
  <c r="S809" i="6"/>
  <c r="R809" i="6"/>
  <c r="Y808" i="6"/>
  <c r="W808" i="6"/>
  <c r="X808" i="6" s="1"/>
  <c r="U808" i="6"/>
  <c r="V808" i="6" s="1"/>
  <c r="T808" i="6"/>
  <c r="S808" i="6"/>
  <c r="R808" i="6"/>
  <c r="Y807" i="6"/>
  <c r="W807" i="6"/>
  <c r="X807" i="6" s="1"/>
  <c r="U807" i="6"/>
  <c r="T807" i="6"/>
  <c r="S807" i="6"/>
  <c r="R807" i="6"/>
  <c r="Y806" i="6"/>
  <c r="W806" i="6"/>
  <c r="X806" i="6" s="1"/>
  <c r="U806" i="6"/>
  <c r="V806" i="6" s="1"/>
  <c r="T806" i="6"/>
  <c r="S806" i="6"/>
  <c r="R806" i="6"/>
  <c r="Y805" i="6"/>
  <c r="W805" i="6"/>
  <c r="X805" i="6" s="1"/>
  <c r="U805" i="6"/>
  <c r="T805" i="6"/>
  <c r="S805" i="6"/>
  <c r="R805" i="6"/>
  <c r="Y804" i="6"/>
  <c r="W804" i="6"/>
  <c r="X804" i="6" s="1"/>
  <c r="U804" i="6"/>
  <c r="V804" i="6" s="1"/>
  <c r="T804" i="6"/>
  <c r="S804" i="6"/>
  <c r="R804" i="6"/>
  <c r="Y803" i="6"/>
  <c r="W803" i="6"/>
  <c r="U803" i="6"/>
  <c r="T803" i="6"/>
  <c r="S803" i="6"/>
  <c r="R803" i="6"/>
  <c r="Y802" i="6"/>
  <c r="W802" i="6"/>
  <c r="U802" i="6"/>
  <c r="V802" i="6" s="1"/>
  <c r="T802" i="6"/>
  <c r="S802" i="6"/>
  <c r="R802" i="6"/>
  <c r="Y801" i="6"/>
  <c r="W801" i="6"/>
  <c r="X801" i="6" s="1"/>
  <c r="U801" i="6"/>
  <c r="T801" i="6"/>
  <c r="S801" i="6"/>
  <c r="R801" i="6"/>
  <c r="Y800" i="6"/>
  <c r="W800" i="6"/>
  <c r="X800" i="6" s="1"/>
  <c r="U800" i="6"/>
  <c r="V800" i="6" s="1"/>
  <c r="T800" i="6"/>
  <c r="S800" i="6"/>
  <c r="R800" i="6"/>
  <c r="Y799" i="6"/>
  <c r="W799" i="6"/>
  <c r="X799" i="6" s="1"/>
  <c r="U799" i="6"/>
  <c r="T799" i="6"/>
  <c r="S799" i="6"/>
  <c r="R799" i="6"/>
  <c r="Y798" i="6"/>
  <c r="W798" i="6"/>
  <c r="X798" i="6" s="1"/>
  <c r="U798" i="6"/>
  <c r="T798" i="6"/>
  <c r="S798" i="6"/>
  <c r="R798" i="6"/>
  <c r="Y797" i="6"/>
  <c r="W797" i="6"/>
  <c r="X797" i="6" s="1"/>
  <c r="U797" i="6"/>
  <c r="T797" i="6"/>
  <c r="S797" i="6"/>
  <c r="R797" i="6"/>
  <c r="Y796" i="6"/>
  <c r="W796" i="6"/>
  <c r="X796" i="6" s="1"/>
  <c r="U796" i="6"/>
  <c r="V796" i="6" s="1"/>
  <c r="T796" i="6"/>
  <c r="S796" i="6"/>
  <c r="R796" i="6"/>
  <c r="Y795" i="6"/>
  <c r="W795" i="6"/>
  <c r="U795" i="6"/>
  <c r="T795" i="6"/>
  <c r="S795" i="6"/>
  <c r="R795" i="6"/>
  <c r="Y794" i="6"/>
  <c r="W794" i="6"/>
  <c r="U794" i="6"/>
  <c r="V794" i="6" s="1"/>
  <c r="T794" i="6"/>
  <c r="S794" i="6"/>
  <c r="R794" i="6"/>
  <c r="Y793" i="6"/>
  <c r="W793" i="6"/>
  <c r="X793" i="6" s="1"/>
  <c r="U793" i="6"/>
  <c r="T793" i="6"/>
  <c r="S793" i="6"/>
  <c r="R793" i="6"/>
  <c r="Y792" i="6"/>
  <c r="W792" i="6"/>
  <c r="X792" i="6" s="1"/>
  <c r="U792" i="6"/>
  <c r="V792" i="6" s="1"/>
  <c r="T792" i="6"/>
  <c r="S792" i="6"/>
  <c r="R792" i="6"/>
  <c r="Y791" i="6"/>
  <c r="W791" i="6"/>
  <c r="X791" i="6" s="1"/>
  <c r="U791" i="6"/>
  <c r="T791" i="6"/>
  <c r="S791" i="6"/>
  <c r="R791" i="6"/>
  <c r="Y790" i="6"/>
  <c r="W790" i="6"/>
  <c r="X790" i="6" s="1"/>
  <c r="U790" i="6"/>
  <c r="V790" i="6" s="1"/>
  <c r="T790" i="6"/>
  <c r="S790" i="6"/>
  <c r="R790" i="6"/>
  <c r="Y789" i="6"/>
  <c r="W789" i="6"/>
  <c r="X789" i="6" s="1"/>
  <c r="U789" i="6"/>
  <c r="T789" i="6"/>
  <c r="S789" i="6"/>
  <c r="R789" i="6"/>
  <c r="Y788" i="6"/>
  <c r="W788" i="6"/>
  <c r="X788" i="6" s="1"/>
  <c r="U788" i="6"/>
  <c r="V788" i="6" s="1"/>
  <c r="T788" i="6"/>
  <c r="S788" i="6"/>
  <c r="R788" i="6"/>
  <c r="Y787" i="6"/>
  <c r="W787" i="6"/>
  <c r="U787" i="6"/>
  <c r="T787" i="6"/>
  <c r="S787" i="6"/>
  <c r="R787" i="6"/>
  <c r="Y786" i="6"/>
  <c r="W786" i="6"/>
  <c r="U786" i="6"/>
  <c r="V786" i="6" s="1"/>
  <c r="T786" i="6"/>
  <c r="S786" i="6"/>
  <c r="R786" i="6"/>
  <c r="Y785" i="6"/>
  <c r="W785" i="6"/>
  <c r="X785" i="6" s="1"/>
  <c r="U785" i="6"/>
  <c r="T785" i="6"/>
  <c r="S785" i="6"/>
  <c r="R785" i="6"/>
  <c r="Y784" i="6"/>
  <c r="W784" i="6"/>
  <c r="X784" i="6" s="1"/>
  <c r="U784" i="6"/>
  <c r="V784" i="6" s="1"/>
  <c r="T784" i="6"/>
  <c r="S784" i="6"/>
  <c r="R784" i="6"/>
  <c r="Y783" i="6"/>
  <c r="W783" i="6"/>
  <c r="U783" i="6"/>
  <c r="T783" i="6"/>
  <c r="S783" i="6"/>
  <c r="R783" i="6"/>
  <c r="Y782" i="6"/>
  <c r="W782" i="6"/>
  <c r="U782" i="6"/>
  <c r="T782" i="6"/>
  <c r="S782" i="6"/>
  <c r="R782" i="6"/>
  <c r="Y781" i="6"/>
  <c r="W781" i="6"/>
  <c r="X781" i="6" s="1"/>
  <c r="U781" i="6"/>
  <c r="T781" i="6"/>
  <c r="S781" i="6"/>
  <c r="R781" i="6"/>
  <c r="Y780" i="6"/>
  <c r="W780" i="6"/>
  <c r="X780" i="6" s="1"/>
  <c r="U780" i="6"/>
  <c r="V780" i="6" s="1"/>
  <c r="T780" i="6"/>
  <c r="S780" i="6"/>
  <c r="R780" i="6"/>
  <c r="Y779" i="6"/>
  <c r="W779" i="6"/>
  <c r="U779" i="6"/>
  <c r="T779" i="6"/>
  <c r="S779" i="6"/>
  <c r="R779" i="6"/>
  <c r="Y778" i="6"/>
  <c r="W778" i="6"/>
  <c r="U778" i="6"/>
  <c r="V778" i="6" s="1"/>
  <c r="T778" i="6"/>
  <c r="S778" i="6"/>
  <c r="R778" i="6"/>
  <c r="Y777" i="6"/>
  <c r="W777" i="6"/>
  <c r="X777" i="6" s="1"/>
  <c r="U777" i="6"/>
  <c r="T777" i="6"/>
  <c r="S777" i="6"/>
  <c r="R777" i="6"/>
  <c r="Y776" i="6"/>
  <c r="W776" i="6"/>
  <c r="X776" i="6" s="1"/>
  <c r="U776" i="6"/>
  <c r="V776" i="6" s="1"/>
  <c r="T776" i="6"/>
  <c r="S776" i="6"/>
  <c r="R776" i="6"/>
  <c r="Y775" i="6"/>
  <c r="W775" i="6"/>
  <c r="U775" i="6"/>
  <c r="T775" i="6"/>
  <c r="S775" i="6"/>
  <c r="R775" i="6"/>
  <c r="Y774" i="6"/>
  <c r="W774" i="6"/>
  <c r="U774" i="6"/>
  <c r="V774" i="6" s="1"/>
  <c r="T774" i="6"/>
  <c r="S774" i="6"/>
  <c r="R774" i="6"/>
  <c r="Y773" i="6"/>
  <c r="W773" i="6"/>
  <c r="X773" i="6" s="1"/>
  <c r="U773" i="6"/>
  <c r="T773" i="6"/>
  <c r="S773" i="6"/>
  <c r="R773" i="6"/>
  <c r="Y772" i="6"/>
  <c r="W772" i="6"/>
  <c r="X772" i="6" s="1"/>
  <c r="U772" i="6"/>
  <c r="V772" i="6" s="1"/>
  <c r="T772" i="6"/>
  <c r="S772" i="6"/>
  <c r="R772" i="6"/>
  <c r="Y771" i="6"/>
  <c r="W771" i="6"/>
  <c r="U771" i="6"/>
  <c r="T771" i="6"/>
  <c r="S771" i="6"/>
  <c r="R771" i="6"/>
  <c r="Y770" i="6"/>
  <c r="W770" i="6"/>
  <c r="U770" i="6"/>
  <c r="V770" i="6" s="1"/>
  <c r="T770" i="6"/>
  <c r="S770" i="6"/>
  <c r="R770" i="6"/>
  <c r="Y769" i="6"/>
  <c r="W769" i="6"/>
  <c r="X769" i="6" s="1"/>
  <c r="U769" i="6"/>
  <c r="T769" i="6"/>
  <c r="S769" i="6"/>
  <c r="R769" i="6"/>
  <c r="Y768" i="6"/>
  <c r="W768" i="6"/>
  <c r="X768" i="6" s="1"/>
  <c r="U768" i="6"/>
  <c r="V768" i="6" s="1"/>
  <c r="T768" i="6"/>
  <c r="S768" i="6"/>
  <c r="R768" i="6"/>
  <c r="Y767" i="6"/>
  <c r="W767" i="6"/>
  <c r="U767" i="6"/>
  <c r="T767" i="6"/>
  <c r="S767" i="6"/>
  <c r="R767" i="6"/>
  <c r="Y766" i="6"/>
  <c r="W766" i="6"/>
  <c r="U766" i="6"/>
  <c r="T766" i="6"/>
  <c r="S766" i="6"/>
  <c r="R766" i="6"/>
  <c r="Y765" i="6"/>
  <c r="W765" i="6"/>
  <c r="X765" i="6" s="1"/>
  <c r="U765" i="6"/>
  <c r="T765" i="6"/>
  <c r="S765" i="6"/>
  <c r="R765" i="6"/>
  <c r="Y764" i="6"/>
  <c r="W764" i="6"/>
  <c r="X764" i="6" s="1"/>
  <c r="U764" i="6"/>
  <c r="V764" i="6" s="1"/>
  <c r="T764" i="6"/>
  <c r="S764" i="6"/>
  <c r="R764" i="6"/>
  <c r="Y763" i="6"/>
  <c r="W763" i="6"/>
  <c r="U763" i="6"/>
  <c r="T763" i="6"/>
  <c r="S763" i="6"/>
  <c r="R763" i="6"/>
  <c r="Y762" i="6"/>
  <c r="W762" i="6"/>
  <c r="U762" i="6"/>
  <c r="V762" i="6" s="1"/>
  <c r="T762" i="6"/>
  <c r="S762" i="6"/>
  <c r="R762" i="6"/>
  <c r="Y761" i="6"/>
  <c r="W761" i="6"/>
  <c r="X761" i="6" s="1"/>
  <c r="U761" i="6"/>
  <c r="T761" i="6"/>
  <c r="S761" i="6"/>
  <c r="R761" i="6"/>
  <c r="Y760" i="6"/>
  <c r="W760" i="6"/>
  <c r="X760" i="6" s="1"/>
  <c r="U760" i="6"/>
  <c r="V760" i="6" s="1"/>
  <c r="T760" i="6"/>
  <c r="S760" i="6"/>
  <c r="R760" i="6"/>
  <c r="Y759" i="6"/>
  <c r="W759" i="6"/>
  <c r="U759" i="6"/>
  <c r="T759" i="6"/>
  <c r="S759" i="6"/>
  <c r="R759" i="6"/>
  <c r="Y758" i="6"/>
  <c r="W758" i="6"/>
  <c r="U758" i="6"/>
  <c r="V758" i="6" s="1"/>
  <c r="T758" i="6"/>
  <c r="S758" i="6"/>
  <c r="R758" i="6"/>
  <c r="Y757" i="6"/>
  <c r="W757" i="6"/>
  <c r="X757" i="6" s="1"/>
  <c r="U757" i="6"/>
  <c r="T757" i="6"/>
  <c r="S757" i="6"/>
  <c r="R757" i="6"/>
  <c r="Y756" i="6"/>
  <c r="W756" i="6"/>
  <c r="X756" i="6" s="1"/>
  <c r="U756" i="6"/>
  <c r="V756" i="6" s="1"/>
  <c r="T756" i="6"/>
  <c r="S756" i="6"/>
  <c r="R756" i="6"/>
  <c r="Y755" i="6"/>
  <c r="W755" i="6"/>
  <c r="U755" i="6"/>
  <c r="T755" i="6"/>
  <c r="S755" i="6"/>
  <c r="R755" i="6"/>
  <c r="Y754" i="6"/>
  <c r="W754" i="6"/>
  <c r="U754" i="6"/>
  <c r="V754" i="6" s="1"/>
  <c r="T754" i="6"/>
  <c r="S754" i="6"/>
  <c r="R754" i="6"/>
  <c r="Y753" i="6"/>
  <c r="W753" i="6"/>
  <c r="X753" i="6" s="1"/>
  <c r="U753" i="6"/>
  <c r="T753" i="6"/>
  <c r="S753" i="6"/>
  <c r="R753" i="6"/>
  <c r="Y752" i="6"/>
  <c r="W752" i="6"/>
  <c r="X752" i="6" s="1"/>
  <c r="U752" i="6"/>
  <c r="V752" i="6" s="1"/>
  <c r="T752" i="6"/>
  <c r="S752" i="6"/>
  <c r="R752" i="6"/>
  <c r="Y751" i="6"/>
  <c r="W751" i="6"/>
  <c r="U751" i="6"/>
  <c r="T751" i="6"/>
  <c r="S751" i="6"/>
  <c r="R751" i="6"/>
  <c r="Y750" i="6"/>
  <c r="W750" i="6"/>
  <c r="U750" i="6"/>
  <c r="T750" i="6"/>
  <c r="S750" i="6"/>
  <c r="R750" i="6"/>
  <c r="Y749" i="6"/>
  <c r="W749" i="6"/>
  <c r="X749" i="6" s="1"/>
  <c r="U749" i="6"/>
  <c r="T749" i="6"/>
  <c r="S749" i="6"/>
  <c r="R749" i="6"/>
  <c r="Y748" i="6"/>
  <c r="W748" i="6"/>
  <c r="X748" i="6" s="1"/>
  <c r="U748" i="6"/>
  <c r="V748" i="6" s="1"/>
  <c r="T748" i="6"/>
  <c r="S748" i="6"/>
  <c r="R748" i="6"/>
  <c r="Y747" i="6"/>
  <c r="W747" i="6"/>
  <c r="U747" i="6"/>
  <c r="T747" i="6"/>
  <c r="S747" i="6"/>
  <c r="R747" i="6"/>
  <c r="Y746" i="6"/>
  <c r="W746" i="6"/>
  <c r="U746" i="6"/>
  <c r="V746" i="6" s="1"/>
  <c r="T746" i="6"/>
  <c r="S746" i="6"/>
  <c r="R746" i="6"/>
  <c r="Y745" i="6"/>
  <c r="W745" i="6"/>
  <c r="X745" i="6" s="1"/>
  <c r="U745" i="6"/>
  <c r="T745" i="6"/>
  <c r="S745" i="6"/>
  <c r="R745" i="6"/>
  <c r="Y744" i="6"/>
  <c r="W744" i="6"/>
  <c r="X744" i="6" s="1"/>
  <c r="U744" i="6"/>
  <c r="V744" i="6" s="1"/>
  <c r="T744" i="6"/>
  <c r="S744" i="6"/>
  <c r="R744" i="6"/>
  <c r="Y743" i="6"/>
  <c r="W743" i="6"/>
  <c r="U743" i="6"/>
  <c r="T743" i="6"/>
  <c r="S743" i="6"/>
  <c r="R743" i="6"/>
  <c r="Y742" i="6"/>
  <c r="W742" i="6"/>
  <c r="U742" i="6"/>
  <c r="V742" i="6" s="1"/>
  <c r="T742" i="6"/>
  <c r="S742" i="6"/>
  <c r="R742" i="6"/>
  <c r="Y741" i="6"/>
  <c r="W741" i="6"/>
  <c r="X741" i="6" s="1"/>
  <c r="U741" i="6"/>
  <c r="T741" i="6"/>
  <c r="S741" i="6"/>
  <c r="R741" i="6"/>
  <c r="Y740" i="6"/>
  <c r="W740" i="6"/>
  <c r="X740" i="6" s="1"/>
  <c r="U740" i="6"/>
  <c r="V740" i="6" s="1"/>
  <c r="T740" i="6"/>
  <c r="S740" i="6"/>
  <c r="R740" i="6"/>
  <c r="Y739" i="6"/>
  <c r="W739" i="6"/>
  <c r="U739" i="6"/>
  <c r="T739" i="6"/>
  <c r="S739" i="6"/>
  <c r="R739" i="6"/>
  <c r="Y738" i="6"/>
  <c r="W738" i="6"/>
  <c r="U738" i="6"/>
  <c r="V738" i="6" s="1"/>
  <c r="T738" i="6"/>
  <c r="S738" i="6"/>
  <c r="R738" i="6"/>
  <c r="Y737" i="6"/>
  <c r="W737" i="6"/>
  <c r="X737" i="6" s="1"/>
  <c r="U737" i="6"/>
  <c r="T737" i="6"/>
  <c r="S737" i="6"/>
  <c r="R737" i="6"/>
  <c r="Y736" i="6"/>
  <c r="W736" i="6"/>
  <c r="X736" i="6" s="1"/>
  <c r="U736" i="6"/>
  <c r="V736" i="6" s="1"/>
  <c r="T736" i="6"/>
  <c r="S736" i="6"/>
  <c r="R736" i="6"/>
  <c r="Y735" i="6"/>
  <c r="W735" i="6"/>
  <c r="U735" i="6"/>
  <c r="T735" i="6"/>
  <c r="S735" i="6"/>
  <c r="R735" i="6"/>
  <c r="Y734" i="6"/>
  <c r="W734" i="6"/>
  <c r="V734" i="6"/>
  <c r="U734" i="6"/>
  <c r="T734" i="6"/>
  <c r="S734" i="6"/>
  <c r="R734" i="6"/>
  <c r="Y733" i="6"/>
  <c r="W733" i="6"/>
  <c r="X733" i="6" s="1"/>
  <c r="U733" i="6"/>
  <c r="T733" i="6"/>
  <c r="S733" i="6"/>
  <c r="R733" i="6"/>
  <c r="Y732" i="6"/>
  <c r="W732" i="6"/>
  <c r="U732" i="6"/>
  <c r="V732" i="6" s="1"/>
  <c r="T732" i="6"/>
  <c r="S732" i="6"/>
  <c r="R732" i="6"/>
  <c r="Y731" i="6"/>
  <c r="W731" i="6"/>
  <c r="U731" i="6"/>
  <c r="T731" i="6"/>
  <c r="S731" i="6"/>
  <c r="R731" i="6"/>
  <c r="Y730" i="6"/>
  <c r="W730" i="6"/>
  <c r="U730" i="6"/>
  <c r="T730" i="6"/>
  <c r="S730" i="6"/>
  <c r="R730" i="6"/>
  <c r="Y729" i="6"/>
  <c r="W729" i="6"/>
  <c r="X729" i="6" s="1"/>
  <c r="U729" i="6"/>
  <c r="T729" i="6"/>
  <c r="S729" i="6"/>
  <c r="R729" i="6"/>
  <c r="Y728" i="6"/>
  <c r="W728" i="6"/>
  <c r="X728" i="6" s="1"/>
  <c r="U728" i="6"/>
  <c r="V728" i="6" s="1"/>
  <c r="T728" i="6"/>
  <c r="S728" i="6"/>
  <c r="R728" i="6"/>
  <c r="Y727" i="6"/>
  <c r="W727" i="6"/>
  <c r="X727" i="6" s="1"/>
  <c r="U727" i="6"/>
  <c r="T727" i="6"/>
  <c r="S727" i="6"/>
  <c r="R727" i="6"/>
  <c r="Y726" i="6"/>
  <c r="W726" i="6"/>
  <c r="X726" i="6" s="1"/>
  <c r="U726" i="6"/>
  <c r="V726" i="6" s="1"/>
  <c r="T726" i="6"/>
  <c r="S726" i="6"/>
  <c r="R726" i="6"/>
  <c r="Y725" i="6"/>
  <c r="W725" i="6"/>
  <c r="U725" i="6"/>
  <c r="T725" i="6"/>
  <c r="S725" i="6"/>
  <c r="R725" i="6"/>
  <c r="Y724" i="6"/>
  <c r="W724" i="6"/>
  <c r="X724" i="6" s="1"/>
  <c r="U724" i="6"/>
  <c r="V724" i="6" s="1"/>
  <c r="T724" i="6"/>
  <c r="S724" i="6"/>
  <c r="R724" i="6"/>
  <c r="Y723" i="6"/>
  <c r="W723" i="6"/>
  <c r="U723" i="6"/>
  <c r="T723" i="6"/>
  <c r="S723" i="6"/>
  <c r="R723" i="6"/>
  <c r="Y722" i="6"/>
  <c r="W722" i="6"/>
  <c r="U722" i="6"/>
  <c r="V722" i="6" s="1"/>
  <c r="T722" i="6"/>
  <c r="S722" i="6"/>
  <c r="R722" i="6"/>
  <c r="Y721" i="6"/>
  <c r="W721" i="6"/>
  <c r="X721" i="6" s="1"/>
  <c r="U721" i="6"/>
  <c r="T721" i="6"/>
  <c r="S721" i="6"/>
  <c r="R721" i="6"/>
  <c r="Y720" i="6"/>
  <c r="W720" i="6"/>
  <c r="X720" i="6" s="1"/>
  <c r="U720" i="6"/>
  <c r="V720" i="6" s="1"/>
  <c r="T720" i="6"/>
  <c r="S720" i="6"/>
  <c r="R720" i="6"/>
  <c r="Y719" i="6"/>
  <c r="W719" i="6"/>
  <c r="X719" i="6" s="1"/>
  <c r="U719" i="6"/>
  <c r="T719" i="6"/>
  <c r="S719" i="6"/>
  <c r="R719" i="6"/>
  <c r="Y718" i="6"/>
  <c r="W718" i="6"/>
  <c r="X718" i="6" s="1"/>
  <c r="U718" i="6"/>
  <c r="V718" i="6" s="1"/>
  <c r="T718" i="6"/>
  <c r="S718" i="6"/>
  <c r="R718" i="6"/>
  <c r="Y717" i="6"/>
  <c r="W717" i="6"/>
  <c r="X717" i="6" s="1"/>
  <c r="U717" i="6"/>
  <c r="T717" i="6"/>
  <c r="S717" i="6"/>
  <c r="R717" i="6"/>
  <c r="Y716" i="6"/>
  <c r="W716" i="6"/>
  <c r="X716" i="6" s="1"/>
  <c r="U716" i="6"/>
  <c r="V716" i="6" s="1"/>
  <c r="T716" i="6"/>
  <c r="S716" i="6"/>
  <c r="R716" i="6"/>
  <c r="Y715" i="6"/>
  <c r="W715" i="6"/>
  <c r="X715" i="6" s="1"/>
  <c r="U715" i="6"/>
  <c r="T715" i="6"/>
  <c r="S715" i="6"/>
  <c r="R715" i="6"/>
  <c r="Y714" i="6"/>
  <c r="W714" i="6"/>
  <c r="U714" i="6"/>
  <c r="V714" i="6" s="1"/>
  <c r="T714" i="6"/>
  <c r="S714" i="6"/>
  <c r="R714" i="6"/>
  <c r="Y713" i="6"/>
  <c r="W713" i="6"/>
  <c r="X713" i="6" s="1"/>
  <c r="U713" i="6"/>
  <c r="T713" i="6"/>
  <c r="S713" i="6"/>
  <c r="R713" i="6"/>
  <c r="Y712" i="6"/>
  <c r="W712" i="6"/>
  <c r="X712" i="6" s="1"/>
  <c r="U712" i="6"/>
  <c r="V712" i="6" s="1"/>
  <c r="T712" i="6"/>
  <c r="S712" i="6"/>
  <c r="R712" i="6"/>
  <c r="Y711" i="6"/>
  <c r="W711" i="6"/>
  <c r="X711" i="6" s="1"/>
  <c r="U711" i="6"/>
  <c r="T711" i="6"/>
  <c r="S711" i="6"/>
  <c r="R711" i="6"/>
  <c r="Y710" i="6"/>
  <c r="W710" i="6"/>
  <c r="X710" i="6" s="1"/>
  <c r="U710" i="6"/>
  <c r="V710" i="6" s="1"/>
  <c r="T710" i="6"/>
  <c r="S710" i="6"/>
  <c r="R710" i="6"/>
  <c r="Y709" i="6"/>
  <c r="W709" i="6"/>
  <c r="X709" i="6" s="1"/>
  <c r="U709" i="6"/>
  <c r="T709" i="6"/>
  <c r="S709" i="6"/>
  <c r="R709" i="6"/>
  <c r="Y708" i="6"/>
  <c r="W708" i="6"/>
  <c r="X708" i="6" s="1"/>
  <c r="U708" i="6"/>
  <c r="V708" i="6" s="1"/>
  <c r="T708" i="6"/>
  <c r="S708" i="6"/>
  <c r="R708" i="6"/>
  <c r="Y707" i="6"/>
  <c r="W707" i="6"/>
  <c r="X707" i="6" s="1"/>
  <c r="U707" i="6"/>
  <c r="T707" i="6"/>
  <c r="S707" i="6"/>
  <c r="R707" i="6"/>
  <c r="Y706" i="6"/>
  <c r="W706" i="6"/>
  <c r="U706" i="6"/>
  <c r="V706" i="6" s="1"/>
  <c r="T706" i="6"/>
  <c r="S706" i="6"/>
  <c r="R706" i="6"/>
  <c r="Y705" i="6"/>
  <c r="W705" i="6"/>
  <c r="X705" i="6" s="1"/>
  <c r="U705" i="6"/>
  <c r="T705" i="6"/>
  <c r="S705" i="6"/>
  <c r="R705" i="6"/>
  <c r="Y704" i="6"/>
  <c r="W704" i="6"/>
  <c r="X704" i="6" s="1"/>
  <c r="U704" i="6"/>
  <c r="V704" i="6" s="1"/>
  <c r="T704" i="6"/>
  <c r="S704" i="6"/>
  <c r="R704" i="6"/>
  <c r="Y703" i="6"/>
  <c r="W703" i="6"/>
  <c r="U703" i="6"/>
  <c r="T703" i="6"/>
  <c r="S703" i="6"/>
  <c r="R703" i="6"/>
  <c r="Y702" i="6"/>
  <c r="W702" i="6"/>
  <c r="U702" i="6"/>
  <c r="V702" i="6" s="1"/>
  <c r="T702" i="6"/>
  <c r="S702" i="6"/>
  <c r="R702" i="6"/>
  <c r="Y701" i="6"/>
  <c r="W701" i="6"/>
  <c r="X701" i="6" s="1"/>
  <c r="U701" i="6"/>
  <c r="T701" i="6"/>
  <c r="S701" i="6"/>
  <c r="R701" i="6"/>
  <c r="Y700" i="6"/>
  <c r="W700" i="6"/>
  <c r="U700" i="6"/>
  <c r="V700" i="6" s="1"/>
  <c r="T700" i="6"/>
  <c r="S700" i="6"/>
  <c r="R700" i="6"/>
  <c r="Y699" i="6"/>
  <c r="W699" i="6"/>
  <c r="U699" i="6"/>
  <c r="T699" i="6"/>
  <c r="S699" i="6"/>
  <c r="R699" i="6"/>
  <c r="Y698" i="6"/>
  <c r="W698" i="6"/>
  <c r="U698" i="6"/>
  <c r="T698" i="6"/>
  <c r="S698" i="6"/>
  <c r="R698" i="6"/>
  <c r="Y697" i="6"/>
  <c r="W697" i="6"/>
  <c r="X697" i="6" s="1"/>
  <c r="U697" i="6"/>
  <c r="T697" i="6"/>
  <c r="S697" i="6"/>
  <c r="R697" i="6"/>
  <c r="Y696" i="6"/>
  <c r="W696" i="6"/>
  <c r="X696" i="6" s="1"/>
  <c r="U696" i="6"/>
  <c r="V696" i="6" s="1"/>
  <c r="T696" i="6"/>
  <c r="S696" i="6"/>
  <c r="R696" i="6"/>
  <c r="Y695" i="6"/>
  <c r="W695" i="6"/>
  <c r="X695" i="6" s="1"/>
  <c r="U695" i="6"/>
  <c r="T695" i="6"/>
  <c r="S695" i="6"/>
  <c r="R695" i="6"/>
  <c r="Y694" i="6"/>
  <c r="W694" i="6"/>
  <c r="X694" i="6" s="1"/>
  <c r="U694" i="6"/>
  <c r="V694" i="6" s="1"/>
  <c r="T694" i="6"/>
  <c r="S694" i="6"/>
  <c r="R694" i="6"/>
  <c r="Y693" i="6"/>
  <c r="W693" i="6"/>
  <c r="U693" i="6"/>
  <c r="T693" i="6"/>
  <c r="S693" i="6"/>
  <c r="R693" i="6"/>
  <c r="Y692" i="6"/>
  <c r="W692" i="6"/>
  <c r="X692" i="6" s="1"/>
  <c r="U692" i="6"/>
  <c r="V692" i="6" s="1"/>
  <c r="T692" i="6"/>
  <c r="S692" i="6"/>
  <c r="R692" i="6"/>
  <c r="Y691" i="6"/>
  <c r="W691" i="6"/>
  <c r="U691" i="6"/>
  <c r="T691" i="6"/>
  <c r="S691" i="6"/>
  <c r="R691" i="6"/>
  <c r="Y690" i="6"/>
  <c r="W690" i="6"/>
  <c r="U690" i="6"/>
  <c r="V690" i="6" s="1"/>
  <c r="T690" i="6"/>
  <c r="S690" i="6"/>
  <c r="R690" i="6"/>
  <c r="Y689" i="6"/>
  <c r="W689" i="6"/>
  <c r="X689" i="6" s="1"/>
  <c r="U689" i="6"/>
  <c r="T689" i="6"/>
  <c r="S689" i="6"/>
  <c r="R689" i="6"/>
  <c r="Y688" i="6"/>
  <c r="W688" i="6"/>
  <c r="X688" i="6" s="1"/>
  <c r="U688" i="6"/>
  <c r="V688" i="6" s="1"/>
  <c r="T688" i="6"/>
  <c r="S688" i="6"/>
  <c r="R688" i="6"/>
  <c r="Y687" i="6"/>
  <c r="W687" i="6"/>
  <c r="X687" i="6" s="1"/>
  <c r="U687" i="6"/>
  <c r="T687" i="6"/>
  <c r="S687" i="6"/>
  <c r="R687" i="6"/>
  <c r="Y686" i="6"/>
  <c r="W686" i="6"/>
  <c r="X686" i="6" s="1"/>
  <c r="U686" i="6"/>
  <c r="V686" i="6" s="1"/>
  <c r="T686" i="6"/>
  <c r="S686" i="6"/>
  <c r="R686" i="6"/>
  <c r="Y685" i="6"/>
  <c r="W685" i="6"/>
  <c r="X685" i="6" s="1"/>
  <c r="U685" i="6"/>
  <c r="T685" i="6"/>
  <c r="S685" i="6"/>
  <c r="R685" i="6"/>
  <c r="Y684" i="6"/>
  <c r="W684" i="6"/>
  <c r="X684" i="6" s="1"/>
  <c r="U684" i="6"/>
  <c r="V684" i="6" s="1"/>
  <c r="T684" i="6"/>
  <c r="S684" i="6"/>
  <c r="R684" i="6"/>
  <c r="Y683" i="6"/>
  <c r="W683" i="6"/>
  <c r="U683" i="6"/>
  <c r="T683" i="6"/>
  <c r="S683" i="6"/>
  <c r="R683" i="6"/>
  <c r="Y682" i="6"/>
  <c r="W682" i="6"/>
  <c r="U682" i="6"/>
  <c r="V682" i="6" s="1"/>
  <c r="T682" i="6"/>
  <c r="S682" i="6"/>
  <c r="R682" i="6"/>
  <c r="Y681" i="6"/>
  <c r="W681" i="6"/>
  <c r="X681" i="6" s="1"/>
  <c r="U681" i="6"/>
  <c r="T681" i="6"/>
  <c r="S681" i="6"/>
  <c r="R681" i="6"/>
  <c r="Y680" i="6"/>
  <c r="W680" i="6"/>
  <c r="X680" i="6" s="1"/>
  <c r="U680" i="6"/>
  <c r="V680" i="6" s="1"/>
  <c r="T680" i="6"/>
  <c r="S680" i="6"/>
  <c r="R680" i="6"/>
  <c r="Y679" i="6"/>
  <c r="W679" i="6"/>
  <c r="X679" i="6" s="1"/>
  <c r="U679" i="6"/>
  <c r="T679" i="6"/>
  <c r="S679" i="6"/>
  <c r="R679" i="6"/>
  <c r="Y678" i="6"/>
  <c r="W678" i="6"/>
  <c r="X678" i="6" s="1"/>
  <c r="U678" i="6"/>
  <c r="V678" i="6" s="1"/>
  <c r="T678" i="6"/>
  <c r="S678" i="6"/>
  <c r="R678" i="6"/>
  <c r="Y677" i="6"/>
  <c r="W677" i="6"/>
  <c r="X677" i="6" s="1"/>
  <c r="U677" i="6"/>
  <c r="T677" i="6"/>
  <c r="S677" i="6"/>
  <c r="R677" i="6"/>
  <c r="Y676" i="6"/>
  <c r="W676" i="6"/>
  <c r="X676" i="6" s="1"/>
  <c r="U676" i="6"/>
  <c r="V676" i="6" s="1"/>
  <c r="T676" i="6"/>
  <c r="S676" i="6"/>
  <c r="R676" i="6"/>
  <c r="Y675" i="6"/>
  <c r="W675" i="6"/>
  <c r="X675" i="6" s="1"/>
  <c r="U675" i="6"/>
  <c r="T675" i="6"/>
  <c r="S675" i="6"/>
  <c r="R675" i="6"/>
  <c r="Y674" i="6"/>
  <c r="W674" i="6"/>
  <c r="X674" i="6" s="1"/>
  <c r="U674" i="6"/>
  <c r="V674" i="6" s="1"/>
  <c r="T674" i="6"/>
  <c r="S674" i="6"/>
  <c r="R674" i="6"/>
  <c r="Y673" i="6"/>
  <c r="W673" i="6"/>
  <c r="U673" i="6"/>
  <c r="T673" i="6"/>
  <c r="S673" i="6"/>
  <c r="R673" i="6"/>
  <c r="Y672" i="6"/>
  <c r="W672" i="6"/>
  <c r="U672" i="6"/>
  <c r="V672" i="6" s="1"/>
  <c r="T672" i="6"/>
  <c r="S672" i="6"/>
  <c r="R672" i="6"/>
  <c r="Y671" i="6"/>
  <c r="W671" i="6"/>
  <c r="X671" i="6" s="1"/>
  <c r="U671" i="6"/>
  <c r="T671" i="6"/>
  <c r="S671" i="6"/>
  <c r="R671" i="6"/>
  <c r="Y670" i="6"/>
  <c r="W670" i="6"/>
  <c r="X670" i="6" s="1"/>
  <c r="U670" i="6"/>
  <c r="V670" i="6" s="1"/>
  <c r="T670" i="6"/>
  <c r="S670" i="6"/>
  <c r="R670" i="6"/>
  <c r="Y669" i="6"/>
  <c r="W669" i="6"/>
  <c r="X669" i="6" s="1"/>
  <c r="U669" i="6"/>
  <c r="T669" i="6"/>
  <c r="S669" i="6"/>
  <c r="R669" i="6"/>
  <c r="Y668" i="6"/>
  <c r="W668" i="6"/>
  <c r="X668" i="6" s="1"/>
  <c r="U668" i="6"/>
  <c r="V668" i="6" s="1"/>
  <c r="T668" i="6"/>
  <c r="S668" i="6"/>
  <c r="R668" i="6"/>
  <c r="Y667" i="6"/>
  <c r="W667" i="6"/>
  <c r="X667" i="6" s="1"/>
  <c r="U667" i="6"/>
  <c r="T667" i="6"/>
  <c r="S667" i="6"/>
  <c r="R667" i="6"/>
  <c r="Y666" i="6"/>
  <c r="W666" i="6"/>
  <c r="X666" i="6" s="1"/>
  <c r="U666" i="6"/>
  <c r="V666" i="6" s="1"/>
  <c r="T666" i="6"/>
  <c r="S666" i="6"/>
  <c r="R666" i="6"/>
  <c r="Y665" i="6"/>
  <c r="W665" i="6"/>
  <c r="U665" i="6"/>
  <c r="T665" i="6"/>
  <c r="S665" i="6"/>
  <c r="R665" i="6"/>
  <c r="Y664" i="6"/>
  <c r="W664" i="6"/>
  <c r="U664" i="6"/>
  <c r="V664" i="6" s="1"/>
  <c r="T664" i="6"/>
  <c r="S664" i="6"/>
  <c r="R664" i="6"/>
  <c r="Y663" i="6"/>
  <c r="W663" i="6"/>
  <c r="X663" i="6" s="1"/>
  <c r="U663" i="6"/>
  <c r="T663" i="6"/>
  <c r="S663" i="6"/>
  <c r="R663" i="6"/>
  <c r="Y662" i="6"/>
  <c r="W662" i="6"/>
  <c r="X662" i="6" s="1"/>
  <c r="U662" i="6"/>
  <c r="V662" i="6" s="1"/>
  <c r="T662" i="6"/>
  <c r="S662" i="6"/>
  <c r="R662" i="6"/>
  <c r="Y661" i="6"/>
  <c r="W661" i="6"/>
  <c r="X661" i="6" s="1"/>
  <c r="U661" i="6"/>
  <c r="T661" i="6"/>
  <c r="S661" i="6"/>
  <c r="R661" i="6"/>
  <c r="Y660" i="6"/>
  <c r="W660" i="6"/>
  <c r="X660" i="6" s="1"/>
  <c r="U660" i="6"/>
  <c r="T660" i="6"/>
  <c r="S660" i="6"/>
  <c r="R660" i="6"/>
  <c r="Y659" i="6"/>
  <c r="W659" i="6"/>
  <c r="X659" i="6" s="1"/>
  <c r="U659" i="6"/>
  <c r="T659" i="6"/>
  <c r="S659" i="6"/>
  <c r="R659" i="6"/>
  <c r="Y658" i="6"/>
  <c r="W658" i="6"/>
  <c r="X658" i="6" s="1"/>
  <c r="U658" i="6"/>
  <c r="V658" i="6" s="1"/>
  <c r="T658" i="6"/>
  <c r="S658" i="6"/>
  <c r="R658" i="6"/>
  <c r="Y657" i="6"/>
  <c r="W657" i="6"/>
  <c r="U657" i="6"/>
  <c r="T657" i="6"/>
  <c r="S657" i="6"/>
  <c r="R657" i="6"/>
  <c r="Y656" i="6"/>
  <c r="W656" i="6"/>
  <c r="U656" i="6"/>
  <c r="V656" i="6" s="1"/>
  <c r="T656" i="6"/>
  <c r="S656" i="6"/>
  <c r="R656" i="6"/>
  <c r="Y655" i="6"/>
  <c r="W655" i="6"/>
  <c r="X655" i="6" s="1"/>
  <c r="U655" i="6"/>
  <c r="T655" i="6"/>
  <c r="S655" i="6"/>
  <c r="R655" i="6"/>
  <c r="Y654" i="6"/>
  <c r="W654" i="6"/>
  <c r="X654" i="6" s="1"/>
  <c r="U654" i="6"/>
  <c r="V654" i="6" s="1"/>
  <c r="T654" i="6"/>
  <c r="S654" i="6"/>
  <c r="R654" i="6"/>
  <c r="Y653" i="6"/>
  <c r="W653" i="6"/>
  <c r="X653" i="6" s="1"/>
  <c r="U653" i="6"/>
  <c r="T653" i="6"/>
  <c r="S653" i="6"/>
  <c r="R653" i="6"/>
  <c r="Y652" i="6"/>
  <c r="W652" i="6"/>
  <c r="X652" i="6" s="1"/>
  <c r="U652" i="6"/>
  <c r="V652" i="6" s="1"/>
  <c r="T652" i="6"/>
  <c r="S652" i="6"/>
  <c r="R652" i="6"/>
  <c r="Y651" i="6"/>
  <c r="W651" i="6"/>
  <c r="X651" i="6" s="1"/>
  <c r="U651" i="6"/>
  <c r="T651" i="6"/>
  <c r="S651" i="6"/>
  <c r="R651" i="6"/>
  <c r="Y650" i="6"/>
  <c r="W650" i="6"/>
  <c r="X650" i="6" s="1"/>
  <c r="U650" i="6"/>
  <c r="V650" i="6" s="1"/>
  <c r="T650" i="6"/>
  <c r="S650" i="6"/>
  <c r="R650" i="6"/>
  <c r="Y649" i="6"/>
  <c r="W649" i="6"/>
  <c r="U649" i="6"/>
  <c r="T649" i="6"/>
  <c r="S649" i="6"/>
  <c r="R649" i="6"/>
  <c r="Y648" i="6"/>
  <c r="W648" i="6"/>
  <c r="U648" i="6"/>
  <c r="V648" i="6" s="1"/>
  <c r="T648" i="6"/>
  <c r="S648" i="6"/>
  <c r="R648" i="6"/>
  <c r="Y647" i="6"/>
  <c r="W647" i="6"/>
  <c r="X647" i="6" s="1"/>
  <c r="U647" i="6"/>
  <c r="T647" i="6"/>
  <c r="S647" i="6"/>
  <c r="R647" i="6"/>
  <c r="Y646" i="6"/>
  <c r="W646" i="6"/>
  <c r="X646" i="6" s="1"/>
  <c r="U646" i="6"/>
  <c r="V646" i="6" s="1"/>
  <c r="T646" i="6"/>
  <c r="S646" i="6"/>
  <c r="R646" i="6"/>
  <c r="Y645" i="6"/>
  <c r="W645" i="6"/>
  <c r="X645" i="6" s="1"/>
  <c r="U645" i="6"/>
  <c r="T645" i="6"/>
  <c r="S645" i="6"/>
  <c r="R645" i="6"/>
  <c r="Y644" i="6"/>
  <c r="W644" i="6"/>
  <c r="X644" i="6" s="1"/>
  <c r="U644" i="6"/>
  <c r="V644" i="6" s="1"/>
  <c r="T644" i="6"/>
  <c r="S644" i="6"/>
  <c r="R644" i="6"/>
  <c r="Y643" i="6"/>
  <c r="W643" i="6"/>
  <c r="U643" i="6"/>
  <c r="T643" i="6"/>
  <c r="S643" i="6"/>
  <c r="R643" i="6"/>
  <c r="Y642" i="6"/>
  <c r="W642" i="6"/>
  <c r="X642" i="6" s="1"/>
  <c r="U642" i="6"/>
  <c r="V642" i="6" s="1"/>
  <c r="T642" i="6"/>
  <c r="S642" i="6"/>
  <c r="R642" i="6"/>
  <c r="Y641" i="6"/>
  <c r="W641" i="6"/>
  <c r="X641" i="6" s="1"/>
  <c r="U641" i="6"/>
  <c r="T641" i="6"/>
  <c r="S641" i="6"/>
  <c r="R641" i="6"/>
  <c r="Y640" i="6"/>
  <c r="W640" i="6"/>
  <c r="X640" i="6" s="1"/>
  <c r="U640" i="6"/>
  <c r="V640" i="6" s="1"/>
  <c r="T640" i="6"/>
  <c r="S640" i="6"/>
  <c r="R640" i="6"/>
  <c r="Y639" i="6"/>
  <c r="W639" i="6"/>
  <c r="X639" i="6" s="1"/>
  <c r="U639" i="6"/>
  <c r="T639" i="6"/>
  <c r="S639" i="6"/>
  <c r="R639" i="6"/>
  <c r="Y638" i="6"/>
  <c r="W638" i="6"/>
  <c r="X638" i="6" s="1"/>
  <c r="U638" i="6"/>
  <c r="V638" i="6" s="1"/>
  <c r="T638" i="6"/>
  <c r="S638" i="6"/>
  <c r="R638" i="6"/>
  <c r="Y637" i="6"/>
  <c r="W637" i="6"/>
  <c r="X637" i="6" s="1"/>
  <c r="U637" i="6"/>
  <c r="T637" i="6"/>
  <c r="S637" i="6"/>
  <c r="R637" i="6"/>
  <c r="Y636" i="6"/>
  <c r="W636" i="6"/>
  <c r="X636" i="6" s="1"/>
  <c r="U636" i="6"/>
  <c r="V636" i="6" s="1"/>
  <c r="T636" i="6"/>
  <c r="S636" i="6"/>
  <c r="R636" i="6"/>
  <c r="Y635" i="6"/>
  <c r="W635" i="6"/>
  <c r="X635" i="6" s="1"/>
  <c r="U635" i="6"/>
  <c r="T635" i="6"/>
  <c r="S635" i="6"/>
  <c r="R635" i="6"/>
  <c r="Y634" i="6"/>
  <c r="W634" i="6"/>
  <c r="X634" i="6" s="1"/>
  <c r="U634" i="6"/>
  <c r="V634" i="6" s="1"/>
  <c r="T634" i="6"/>
  <c r="S634" i="6"/>
  <c r="R634" i="6"/>
  <c r="Y633" i="6"/>
  <c r="W633" i="6"/>
  <c r="X633" i="6" s="1"/>
  <c r="U633" i="6"/>
  <c r="T633" i="6"/>
  <c r="S633" i="6"/>
  <c r="R633" i="6"/>
  <c r="Y632" i="6"/>
  <c r="W632" i="6"/>
  <c r="X632" i="6" s="1"/>
  <c r="U632" i="6"/>
  <c r="V632" i="6" s="1"/>
  <c r="T632" i="6"/>
  <c r="S632" i="6"/>
  <c r="R632" i="6"/>
  <c r="Y631" i="6"/>
  <c r="W631" i="6"/>
  <c r="X631" i="6" s="1"/>
  <c r="U631" i="6"/>
  <c r="T631" i="6"/>
  <c r="S631" i="6"/>
  <c r="R631" i="6"/>
  <c r="Y630" i="6"/>
  <c r="W630" i="6"/>
  <c r="X630" i="6" s="1"/>
  <c r="U630" i="6"/>
  <c r="V630" i="6" s="1"/>
  <c r="T630" i="6"/>
  <c r="S630" i="6"/>
  <c r="R630" i="6"/>
  <c r="Y629" i="6"/>
  <c r="W629" i="6"/>
  <c r="X629" i="6" s="1"/>
  <c r="U629" i="6"/>
  <c r="T629" i="6"/>
  <c r="S629" i="6"/>
  <c r="R629" i="6"/>
  <c r="Y628" i="6"/>
  <c r="W628" i="6"/>
  <c r="X628" i="6" s="1"/>
  <c r="U628" i="6"/>
  <c r="V628" i="6" s="1"/>
  <c r="T628" i="6"/>
  <c r="S628" i="6"/>
  <c r="R628" i="6"/>
  <c r="Y627" i="6"/>
  <c r="W627" i="6"/>
  <c r="U627" i="6"/>
  <c r="T627" i="6"/>
  <c r="S627" i="6"/>
  <c r="R627" i="6"/>
  <c r="Y626" i="6"/>
  <c r="W626" i="6"/>
  <c r="U626" i="6"/>
  <c r="V626" i="6" s="1"/>
  <c r="T626" i="6"/>
  <c r="S626" i="6"/>
  <c r="R626" i="6"/>
  <c r="Y625" i="6"/>
  <c r="W625" i="6"/>
  <c r="X625" i="6" s="1"/>
  <c r="U625" i="6"/>
  <c r="T625" i="6"/>
  <c r="S625" i="6"/>
  <c r="R625" i="6"/>
  <c r="Y624" i="6"/>
  <c r="W624" i="6"/>
  <c r="X624" i="6" s="1"/>
  <c r="U624" i="6"/>
  <c r="V624" i="6" s="1"/>
  <c r="T624" i="6"/>
  <c r="S624" i="6"/>
  <c r="R624" i="6"/>
  <c r="Y623" i="6"/>
  <c r="W623" i="6"/>
  <c r="X623" i="6" s="1"/>
  <c r="U623" i="6"/>
  <c r="T623" i="6"/>
  <c r="S623" i="6"/>
  <c r="R623" i="6"/>
  <c r="Y622" i="6"/>
  <c r="W622" i="6"/>
  <c r="U622" i="6"/>
  <c r="V622" i="6" s="1"/>
  <c r="T622" i="6"/>
  <c r="S622" i="6"/>
  <c r="R622" i="6"/>
  <c r="Y621" i="6"/>
  <c r="W621" i="6"/>
  <c r="X621" i="6" s="1"/>
  <c r="U621" i="6"/>
  <c r="T621" i="6"/>
  <c r="S621" i="6"/>
  <c r="R621" i="6"/>
  <c r="Y620" i="6"/>
  <c r="W620" i="6"/>
  <c r="U620" i="6"/>
  <c r="V620" i="6" s="1"/>
  <c r="T620" i="6"/>
  <c r="S620" i="6"/>
  <c r="R620" i="6"/>
  <c r="Y619" i="6"/>
  <c r="W619" i="6"/>
  <c r="X619" i="6" s="1"/>
  <c r="U619" i="6"/>
  <c r="T619" i="6"/>
  <c r="S619" i="6"/>
  <c r="R619" i="6"/>
  <c r="Y618" i="6"/>
  <c r="W618" i="6"/>
  <c r="U618" i="6"/>
  <c r="V618" i="6" s="1"/>
  <c r="T618" i="6"/>
  <c r="S618" i="6"/>
  <c r="R618" i="6"/>
  <c r="Y617" i="6"/>
  <c r="W617" i="6"/>
  <c r="X617" i="6" s="1"/>
  <c r="U617" i="6"/>
  <c r="T617" i="6"/>
  <c r="S617" i="6"/>
  <c r="R617" i="6"/>
  <c r="Y616" i="6"/>
  <c r="W616" i="6"/>
  <c r="U616" i="6"/>
  <c r="V616" i="6" s="1"/>
  <c r="T616" i="6"/>
  <c r="S616" i="6"/>
  <c r="R616" i="6"/>
  <c r="Y615" i="6"/>
  <c r="W615" i="6"/>
  <c r="X615" i="6" s="1"/>
  <c r="U615" i="6"/>
  <c r="T615" i="6"/>
  <c r="S615" i="6"/>
  <c r="R615" i="6"/>
  <c r="Y614" i="6"/>
  <c r="W614" i="6"/>
  <c r="X614" i="6" s="1"/>
  <c r="U614" i="6"/>
  <c r="V614" i="6" s="1"/>
  <c r="T614" i="6"/>
  <c r="S614" i="6"/>
  <c r="R614" i="6"/>
  <c r="Y613" i="6"/>
  <c r="W613" i="6"/>
  <c r="X613" i="6" s="1"/>
  <c r="U613" i="6"/>
  <c r="T613" i="6"/>
  <c r="S613" i="6"/>
  <c r="R613" i="6"/>
  <c r="Y612" i="6"/>
  <c r="W612" i="6"/>
  <c r="U612" i="6"/>
  <c r="V612" i="6" s="1"/>
  <c r="T612" i="6"/>
  <c r="S612" i="6"/>
  <c r="R612" i="6"/>
  <c r="Y611" i="6"/>
  <c r="W611" i="6"/>
  <c r="X611" i="6" s="1"/>
  <c r="U611" i="6"/>
  <c r="T611" i="6"/>
  <c r="S611" i="6"/>
  <c r="R611" i="6"/>
  <c r="Y610" i="6"/>
  <c r="W610" i="6"/>
  <c r="X610" i="6" s="1"/>
  <c r="U610" i="6"/>
  <c r="V610" i="6" s="1"/>
  <c r="T610" i="6"/>
  <c r="S610" i="6"/>
  <c r="R610" i="6"/>
  <c r="Y609" i="6"/>
  <c r="W609" i="6"/>
  <c r="X609" i="6" s="1"/>
  <c r="U609" i="6"/>
  <c r="T609" i="6"/>
  <c r="S609" i="6"/>
  <c r="R609" i="6"/>
  <c r="Y608" i="6"/>
  <c r="W608" i="6"/>
  <c r="X608" i="6" s="1"/>
  <c r="U608" i="6"/>
  <c r="V608" i="6" s="1"/>
  <c r="T608" i="6"/>
  <c r="S608" i="6"/>
  <c r="R608" i="6"/>
  <c r="Y607" i="6"/>
  <c r="W607" i="6"/>
  <c r="X607" i="6" s="1"/>
  <c r="U607" i="6"/>
  <c r="T607" i="6"/>
  <c r="S607" i="6"/>
  <c r="R607" i="6"/>
  <c r="Y606" i="6"/>
  <c r="W606" i="6"/>
  <c r="U606" i="6"/>
  <c r="V606" i="6" s="1"/>
  <c r="T606" i="6"/>
  <c r="S606" i="6"/>
  <c r="R606" i="6"/>
  <c r="Y605" i="6"/>
  <c r="W605" i="6"/>
  <c r="X605" i="6" s="1"/>
  <c r="U605" i="6"/>
  <c r="T605" i="6"/>
  <c r="S605" i="6"/>
  <c r="R605" i="6"/>
  <c r="Y604" i="6"/>
  <c r="W604" i="6"/>
  <c r="X604" i="6" s="1"/>
  <c r="U604" i="6"/>
  <c r="V604" i="6" s="1"/>
  <c r="T604" i="6"/>
  <c r="S604" i="6"/>
  <c r="R604" i="6"/>
  <c r="Y603" i="6"/>
  <c r="W603" i="6"/>
  <c r="X603" i="6" s="1"/>
  <c r="U603" i="6"/>
  <c r="T603" i="6"/>
  <c r="S603" i="6"/>
  <c r="R603" i="6"/>
  <c r="Y602" i="6"/>
  <c r="W602" i="6"/>
  <c r="X602" i="6" s="1"/>
  <c r="U602" i="6"/>
  <c r="V602" i="6" s="1"/>
  <c r="T602" i="6"/>
  <c r="S602" i="6"/>
  <c r="R602" i="6"/>
  <c r="Y601" i="6"/>
  <c r="W601" i="6"/>
  <c r="X601" i="6" s="1"/>
  <c r="U601" i="6"/>
  <c r="T601" i="6"/>
  <c r="S601" i="6"/>
  <c r="R601" i="6"/>
  <c r="Y600" i="6"/>
  <c r="W600" i="6"/>
  <c r="X600" i="6" s="1"/>
  <c r="U600" i="6"/>
  <c r="V600" i="6" s="1"/>
  <c r="T600" i="6"/>
  <c r="S600" i="6"/>
  <c r="R600" i="6"/>
  <c r="Y599" i="6"/>
  <c r="W599" i="6"/>
  <c r="X599" i="6" s="1"/>
  <c r="U599" i="6"/>
  <c r="T599" i="6"/>
  <c r="S599" i="6"/>
  <c r="R599" i="6"/>
  <c r="Y598" i="6"/>
  <c r="W598" i="6"/>
  <c r="X598" i="6" s="1"/>
  <c r="U598" i="6"/>
  <c r="V598" i="6" s="1"/>
  <c r="T598" i="6"/>
  <c r="S598" i="6"/>
  <c r="R598" i="6"/>
  <c r="Y597" i="6"/>
  <c r="W597" i="6"/>
  <c r="X597" i="6" s="1"/>
  <c r="U597" i="6"/>
  <c r="T597" i="6"/>
  <c r="S597" i="6"/>
  <c r="R597" i="6"/>
  <c r="Y596" i="6"/>
  <c r="W596" i="6"/>
  <c r="X596" i="6" s="1"/>
  <c r="U596" i="6"/>
  <c r="V596" i="6" s="1"/>
  <c r="T596" i="6"/>
  <c r="S596" i="6"/>
  <c r="R596" i="6"/>
  <c r="Y595" i="6"/>
  <c r="W595" i="6"/>
  <c r="U595" i="6"/>
  <c r="T595" i="6"/>
  <c r="S595" i="6"/>
  <c r="R595" i="6"/>
  <c r="Y594" i="6"/>
  <c r="W594" i="6"/>
  <c r="X594" i="6" s="1"/>
  <c r="U594" i="6"/>
  <c r="V594" i="6" s="1"/>
  <c r="T594" i="6"/>
  <c r="S594" i="6"/>
  <c r="R594" i="6"/>
  <c r="Y593" i="6"/>
  <c r="W593" i="6"/>
  <c r="X593" i="6" s="1"/>
  <c r="U593" i="6"/>
  <c r="T593" i="6"/>
  <c r="S593" i="6"/>
  <c r="R593" i="6"/>
  <c r="Y592" i="6"/>
  <c r="W592" i="6"/>
  <c r="X592" i="6" s="1"/>
  <c r="U592" i="6"/>
  <c r="V592" i="6" s="1"/>
  <c r="T592" i="6"/>
  <c r="S592" i="6"/>
  <c r="R592" i="6"/>
  <c r="Y591" i="6"/>
  <c r="W591" i="6"/>
  <c r="X591" i="6" s="1"/>
  <c r="U591" i="6"/>
  <c r="T591" i="6"/>
  <c r="S591" i="6"/>
  <c r="R591" i="6"/>
  <c r="Y590" i="6"/>
  <c r="W590" i="6"/>
  <c r="U590" i="6"/>
  <c r="V590" i="6" s="1"/>
  <c r="T590" i="6"/>
  <c r="S590" i="6"/>
  <c r="R590" i="6"/>
  <c r="Y589" i="6"/>
  <c r="W589" i="6"/>
  <c r="X589" i="6" s="1"/>
  <c r="U589" i="6"/>
  <c r="T589" i="6"/>
  <c r="S589" i="6"/>
  <c r="R589" i="6"/>
  <c r="Y588" i="6"/>
  <c r="W588" i="6"/>
  <c r="X588" i="6" s="1"/>
  <c r="U588" i="6"/>
  <c r="V588" i="6" s="1"/>
  <c r="T588" i="6"/>
  <c r="S588" i="6"/>
  <c r="R588" i="6"/>
  <c r="Y587" i="6"/>
  <c r="W587" i="6"/>
  <c r="U587" i="6"/>
  <c r="T587" i="6"/>
  <c r="S587" i="6"/>
  <c r="R587" i="6"/>
  <c r="Y586" i="6"/>
  <c r="W586" i="6"/>
  <c r="X586" i="6" s="1"/>
  <c r="U586" i="6"/>
  <c r="V586" i="6" s="1"/>
  <c r="T586" i="6"/>
  <c r="S586" i="6"/>
  <c r="R586" i="6"/>
  <c r="Y585" i="6"/>
  <c r="W585" i="6"/>
  <c r="X585" i="6" s="1"/>
  <c r="U585" i="6"/>
  <c r="T585" i="6"/>
  <c r="S585" i="6"/>
  <c r="R585" i="6"/>
  <c r="Y584" i="6"/>
  <c r="W584" i="6"/>
  <c r="U584" i="6"/>
  <c r="V584" i="6" s="1"/>
  <c r="T584" i="6"/>
  <c r="S584" i="6"/>
  <c r="R584" i="6"/>
  <c r="Y583" i="6"/>
  <c r="W583" i="6"/>
  <c r="X583" i="6" s="1"/>
  <c r="U583" i="6"/>
  <c r="T583" i="6"/>
  <c r="S583" i="6"/>
  <c r="R583" i="6"/>
  <c r="Y582" i="6"/>
  <c r="W582" i="6"/>
  <c r="X582" i="6" s="1"/>
  <c r="U582" i="6"/>
  <c r="V582" i="6" s="1"/>
  <c r="T582" i="6"/>
  <c r="S582" i="6"/>
  <c r="R582" i="6"/>
  <c r="Y581" i="6"/>
  <c r="W581" i="6"/>
  <c r="X581" i="6" s="1"/>
  <c r="U581" i="6"/>
  <c r="T581" i="6"/>
  <c r="S581" i="6"/>
  <c r="R581" i="6"/>
  <c r="Y580" i="6"/>
  <c r="W580" i="6"/>
  <c r="X580" i="6" s="1"/>
  <c r="U580" i="6"/>
  <c r="V580" i="6" s="1"/>
  <c r="T580" i="6"/>
  <c r="S580" i="6"/>
  <c r="R580" i="6"/>
  <c r="Y579" i="6"/>
  <c r="W579" i="6"/>
  <c r="X579" i="6" s="1"/>
  <c r="U579" i="6"/>
  <c r="T579" i="6"/>
  <c r="S579" i="6"/>
  <c r="R579" i="6"/>
  <c r="Y578" i="6"/>
  <c r="W578" i="6"/>
  <c r="U578" i="6"/>
  <c r="V578" i="6" s="1"/>
  <c r="T578" i="6"/>
  <c r="S578" i="6"/>
  <c r="R578" i="6"/>
  <c r="Y577" i="6"/>
  <c r="W577" i="6"/>
  <c r="X577" i="6" s="1"/>
  <c r="U577" i="6"/>
  <c r="T577" i="6"/>
  <c r="S577" i="6"/>
  <c r="R577" i="6"/>
  <c r="Y576" i="6"/>
  <c r="W576" i="6"/>
  <c r="X576" i="6" s="1"/>
  <c r="U576" i="6"/>
  <c r="V576" i="6" s="1"/>
  <c r="T576" i="6"/>
  <c r="S576" i="6"/>
  <c r="R576" i="6"/>
  <c r="Y575" i="6"/>
  <c r="W575" i="6"/>
  <c r="X575" i="6" s="1"/>
  <c r="U575" i="6"/>
  <c r="T575" i="6"/>
  <c r="S575" i="6"/>
  <c r="R575" i="6"/>
  <c r="Y574" i="6"/>
  <c r="W574" i="6"/>
  <c r="X574" i="6" s="1"/>
  <c r="U574" i="6"/>
  <c r="V574" i="6" s="1"/>
  <c r="T574" i="6"/>
  <c r="S574" i="6"/>
  <c r="R574" i="6"/>
  <c r="Y573" i="6"/>
  <c r="W573" i="6"/>
  <c r="X573" i="6" s="1"/>
  <c r="U573" i="6"/>
  <c r="T573" i="6"/>
  <c r="S573" i="6"/>
  <c r="R573" i="6"/>
  <c r="Y572" i="6"/>
  <c r="W572" i="6"/>
  <c r="U572" i="6"/>
  <c r="V572" i="6" s="1"/>
  <c r="T572" i="6"/>
  <c r="S572" i="6"/>
  <c r="R572" i="6"/>
  <c r="Y571" i="6"/>
  <c r="W571" i="6"/>
  <c r="X571" i="6" s="1"/>
  <c r="U571" i="6"/>
  <c r="T571" i="6"/>
  <c r="S571" i="6"/>
  <c r="R571" i="6"/>
  <c r="Y570" i="6"/>
  <c r="W570" i="6"/>
  <c r="X570" i="6" s="1"/>
  <c r="U570" i="6"/>
  <c r="V570" i="6" s="1"/>
  <c r="T570" i="6"/>
  <c r="S570" i="6"/>
  <c r="R570" i="6"/>
  <c r="Y569" i="6"/>
  <c r="W569" i="6"/>
  <c r="X569" i="6" s="1"/>
  <c r="U569" i="6"/>
  <c r="T569" i="6"/>
  <c r="S569" i="6"/>
  <c r="R569" i="6"/>
  <c r="Y568" i="6"/>
  <c r="W568" i="6"/>
  <c r="X568" i="6" s="1"/>
  <c r="U568" i="6"/>
  <c r="V568" i="6" s="1"/>
  <c r="T568" i="6"/>
  <c r="S568" i="6"/>
  <c r="R568" i="6"/>
  <c r="Y567" i="6"/>
  <c r="W567" i="6"/>
  <c r="X567" i="6" s="1"/>
  <c r="U567" i="6"/>
  <c r="T567" i="6"/>
  <c r="S567" i="6"/>
  <c r="R567" i="6"/>
  <c r="Y566" i="6"/>
  <c r="W566" i="6"/>
  <c r="U566" i="6"/>
  <c r="V566" i="6" s="1"/>
  <c r="T566" i="6"/>
  <c r="S566" i="6"/>
  <c r="R566" i="6"/>
  <c r="Y565" i="6"/>
  <c r="W565" i="6"/>
  <c r="X565" i="6" s="1"/>
  <c r="U565" i="6"/>
  <c r="T565" i="6"/>
  <c r="S565" i="6"/>
  <c r="R565" i="6"/>
  <c r="Y564" i="6"/>
  <c r="W564" i="6"/>
  <c r="X564" i="6" s="1"/>
  <c r="U564" i="6"/>
  <c r="V564" i="6" s="1"/>
  <c r="T564" i="6"/>
  <c r="S564" i="6"/>
  <c r="R564" i="6"/>
  <c r="Y563" i="6"/>
  <c r="W563" i="6"/>
  <c r="X563" i="6" s="1"/>
  <c r="U563" i="6"/>
  <c r="T563" i="6"/>
  <c r="S563" i="6"/>
  <c r="R563" i="6"/>
  <c r="Y562" i="6"/>
  <c r="W562" i="6"/>
  <c r="X562" i="6" s="1"/>
  <c r="U562" i="6"/>
  <c r="V562" i="6" s="1"/>
  <c r="T562" i="6"/>
  <c r="S562" i="6"/>
  <c r="R562" i="6"/>
  <c r="Y561" i="6"/>
  <c r="W561" i="6"/>
  <c r="X561" i="6" s="1"/>
  <c r="U561" i="6"/>
  <c r="T561" i="6"/>
  <c r="S561" i="6"/>
  <c r="R561" i="6"/>
  <c r="Y560" i="6"/>
  <c r="W560" i="6"/>
  <c r="X560" i="6" s="1"/>
  <c r="U560" i="6"/>
  <c r="V560" i="6" s="1"/>
  <c r="T560" i="6"/>
  <c r="S560" i="6"/>
  <c r="R560" i="6"/>
  <c r="Y559" i="6"/>
  <c r="W559" i="6"/>
  <c r="X559" i="6" s="1"/>
  <c r="U559" i="6"/>
  <c r="T559" i="6"/>
  <c r="S559" i="6"/>
  <c r="R559" i="6"/>
  <c r="Y558" i="6"/>
  <c r="W558" i="6"/>
  <c r="X558" i="6" s="1"/>
  <c r="U558" i="6"/>
  <c r="V558" i="6" s="1"/>
  <c r="T558" i="6"/>
  <c r="S558" i="6"/>
  <c r="R558" i="6"/>
  <c r="Y557" i="6"/>
  <c r="W557" i="6"/>
  <c r="X557" i="6" s="1"/>
  <c r="U557" i="6"/>
  <c r="T557" i="6"/>
  <c r="S557" i="6"/>
  <c r="R557" i="6"/>
  <c r="Y556" i="6"/>
  <c r="W556" i="6"/>
  <c r="X556" i="6" s="1"/>
  <c r="U556" i="6"/>
  <c r="V556" i="6" s="1"/>
  <c r="T556" i="6"/>
  <c r="S556" i="6"/>
  <c r="R556" i="6"/>
  <c r="Y555" i="6"/>
  <c r="W555" i="6"/>
  <c r="X555" i="6" s="1"/>
  <c r="U555" i="6"/>
  <c r="T555" i="6"/>
  <c r="S555" i="6"/>
  <c r="R555" i="6"/>
  <c r="Y554" i="6"/>
  <c r="W554" i="6"/>
  <c r="X554" i="6" s="1"/>
  <c r="U554" i="6"/>
  <c r="V554" i="6" s="1"/>
  <c r="T554" i="6"/>
  <c r="S554" i="6"/>
  <c r="R554" i="6"/>
  <c r="Y553" i="6"/>
  <c r="W553" i="6"/>
  <c r="X553" i="6" s="1"/>
  <c r="U553" i="6"/>
  <c r="T553" i="6"/>
  <c r="S553" i="6"/>
  <c r="R553" i="6"/>
  <c r="Y552" i="6"/>
  <c r="W552" i="6"/>
  <c r="X552" i="6" s="1"/>
  <c r="U552" i="6"/>
  <c r="V552" i="6" s="1"/>
  <c r="T552" i="6"/>
  <c r="S552" i="6"/>
  <c r="R552" i="6"/>
  <c r="Y551" i="6"/>
  <c r="W551" i="6"/>
  <c r="X551" i="6" s="1"/>
  <c r="U551" i="6"/>
  <c r="T551" i="6"/>
  <c r="S551" i="6"/>
  <c r="R551" i="6"/>
  <c r="Y550" i="6"/>
  <c r="W550" i="6"/>
  <c r="X550" i="6" s="1"/>
  <c r="U550" i="6"/>
  <c r="V550" i="6" s="1"/>
  <c r="T550" i="6"/>
  <c r="S550" i="6"/>
  <c r="R550" i="6"/>
  <c r="Y549" i="6"/>
  <c r="W549" i="6"/>
  <c r="X549" i="6" s="1"/>
  <c r="U549" i="6"/>
  <c r="T549" i="6"/>
  <c r="S549" i="6"/>
  <c r="R549" i="6"/>
  <c r="Y548" i="6"/>
  <c r="W548" i="6"/>
  <c r="X548" i="6" s="1"/>
  <c r="U548" i="6"/>
  <c r="V548" i="6" s="1"/>
  <c r="T548" i="6"/>
  <c r="S548" i="6"/>
  <c r="R548" i="6"/>
  <c r="Y547" i="6"/>
  <c r="W547" i="6"/>
  <c r="X547" i="6" s="1"/>
  <c r="U547" i="6"/>
  <c r="T547" i="6"/>
  <c r="S547" i="6"/>
  <c r="R547" i="6"/>
  <c r="Y546" i="6"/>
  <c r="W546" i="6"/>
  <c r="X546" i="6" s="1"/>
  <c r="U546" i="6"/>
  <c r="V546" i="6" s="1"/>
  <c r="T546" i="6"/>
  <c r="S546" i="6"/>
  <c r="R546" i="6"/>
  <c r="Y545" i="6"/>
  <c r="W545" i="6"/>
  <c r="X545" i="6" s="1"/>
  <c r="U545" i="6"/>
  <c r="T545" i="6"/>
  <c r="S545" i="6"/>
  <c r="R545" i="6"/>
  <c r="Y544" i="6"/>
  <c r="W544" i="6"/>
  <c r="X544" i="6" s="1"/>
  <c r="U544" i="6"/>
  <c r="V544" i="6" s="1"/>
  <c r="T544" i="6"/>
  <c r="S544" i="6"/>
  <c r="R544" i="6"/>
  <c r="Y543" i="6"/>
  <c r="W543" i="6"/>
  <c r="X543" i="6" s="1"/>
  <c r="U543" i="6"/>
  <c r="T543" i="6"/>
  <c r="S543" i="6"/>
  <c r="R543" i="6"/>
  <c r="Y542" i="6"/>
  <c r="W542" i="6"/>
  <c r="X542" i="6" s="1"/>
  <c r="U542" i="6"/>
  <c r="V542" i="6" s="1"/>
  <c r="T542" i="6"/>
  <c r="S542" i="6"/>
  <c r="R542" i="6"/>
  <c r="Y541" i="6"/>
  <c r="W541" i="6"/>
  <c r="X541" i="6" s="1"/>
  <c r="U541" i="6"/>
  <c r="T541" i="6"/>
  <c r="S541" i="6"/>
  <c r="R541" i="6"/>
  <c r="Y540" i="6"/>
  <c r="W540" i="6"/>
  <c r="X540" i="6" s="1"/>
  <c r="U540" i="6"/>
  <c r="V540" i="6" s="1"/>
  <c r="T540" i="6"/>
  <c r="S540" i="6"/>
  <c r="R540" i="6"/>
  <c r="Y539" i="6"/>
  <c r="W539" i="6"/>
  <c r="X539" i="6" s="1"/>
  <c r="U539" i="6"/>
  <c r="T539" i="6"/>
  <c r="S539" i="6"/>
  <c r="R539" i="6"/>
  <c r="Y538" i="6"/>
  <c r="W538" i="6"/>
  <c r="X538" i="6" s="1"/>
  <c r="U538" i="6"/>
  <c r="V538" i="6" s="1"/>
  <c r="T538" i="6"/>
  <c r="S538" i="6"/>
  <c r="R538" i="6"/>
  <c r="Y537" i="6"/>
  <c r="W537" i="6"/>
  <c r="X537" i="6" s="1"/>
  <c r="U537" i="6"/>
  <c r="T537" i="6"/>
  <c r="S537" i="6"/>
  <c r="R537" i="6"/>
  <c r="Y536" i="6"/>
  <c r="W536" i="6"/>
  <c r="X536" i="6" s="1"/>
  <c r="U536" i="6"/>
  <c r="V536" i="6" s="1"/>
  <c r="T536" i="6"/>
  <c r="S536" i="6"/>
  <c r="R536" i="6"/>
  <c r="Y535" i="6"/>
  <c r="W535" i="6"/>
  <c r="X535" i="6" s="1"/>
  <c r="U535" i="6"/>
  <c r="T535" i="6"/>
  <c r="S535" i="6"/>
  <c r="R535" i="6"/>
  <c r="Y534" i="6"/>
  <c r="W534" i="6"/>
  <c r="X534" i="6" s="1"/>
  <c r="U534" i="6"/>
  <c r="V534" i="6" s="1"/>
  <c r="T534" i="6"/>
  <c r="S534" i="6"/>
  <c r="R534" i="6"/>
  <c r="Y533" i="6"/>
  <c r="W533" i="6"/>
  <c r="X533" i="6" s="1"/>
  <c r="U533" i="6"/>
  <c r="T533" i="6"/>
  <c r="S533" i="6"/>
  <c r="R533" i="6"/>
  <c r="Y532" i="6"/>
  <c r="W532" i="6"/>
  <c r="X532" i="6" s="1"/>
  <c r="U532" i="6"/>
  <c r="V532" i="6" s="1"/>
  <c r="T532" i="6"/>
  <c r="S532" i="6"/>
  <c r="R532" i="6"/>
  <c r="Y531" i="6"/>
  <c r="W531" i="6"/>
  <c r="X531" i="6" s="1"/>
  <c r="U531" i="6"/>
  <c r="T531" i="6"/>
  <c r="S531" i="6"/>
  <c r="R531" i="6"/>
  <c r="Y530" i="6"/>
  <c r="W530" i="6"/>
  <c r="X530" i="6" s="1"/>
  <c r="U530" i="6"/>
  <c r="V530" i="6" s="1"/>
  <c r="T530" i="6"/>
  <c r="S530" i="6"/>
  <c r="R530" i="6"/>
  <c r="Y529" i="6"/>
  <c r="W529" i="6"/>
  <c r="X529" i="6" s="1"/>
  <c r="U529" i="6"/>
  <c r="T529" i="6"/>
  <c r="S529" i="6"/>
  <c r="R529" i="6"/>
  <c r="Y528" i="6"/>
  <c r="W528" i="6"/>
  <c r="X528" i="6" s="1"/>
  <c r="U528" i="6"/>
  <c r="V528" i="6" s="1"/>
  <c r="T528" i="6"/>
  <c r="S528" i="6"/>
  <c r="R528" i="6"/>
  <c r="Y527" i="6"/>
  <c r="W527" i="6"/>
  <c r="X527" i="6" s="1"/>
  <c r="U527" i="6"/>
  <c r="T527" i="6"/>
  <c r="S527" i="6"/>
  <c r="R527" i="6"/>
  <c r="Y526" i="6"/>
  <c r="W526" i="6"/>
  <c r="X526" i="6" s="1"/>
  <c r="U526" i="6"/>
  <c r="V526" i="6" s="1"/>
  <c r="T526" i="6"/>
  <c r="S526" i="6"/>
  <c r="R526" i="6"/>
  <c r="Y525" i="6"/>
  <c r="W525" i="6"/>
  <c r="X525" i="6" s="1"/>
  <c r="U525" i="6"/>
  <c r="T525" i="6"/>
  <c r="S525" i="6"/>
  <c r="R525" i="6"/>
  <c r="Y524" i="6"/>
  <c r="W524" i="6"/>
  <c r="X524" i="6" s="1"/>
  <c r="U524" i="6"/>
  <c r="V524" i="6" s="1"/>
  <c r="T524" i="6"/>
  <c r="S524" i="6"/>
  <c r="R524" i="6"/>
  <c r="Y523" i="6"/>
  <c r="W523" i="6"/>
  <c r="X523" i="6" s="1"/>
  <c r="U523" i="6"/>
  <c r="T523" i="6"/>
  <c r="S523" i="6"/>
  <c r="R523" i="6"/>
  <c r="Y522" i="6"/>
  <c r="W522" i="6"/>
  <c r="X522" i="6" s="1"/>
  <c r="U522" i="6"/>
  <c r="V522" i="6" s="1"/>
  <c r="T522" i="6"/>
  <c r="S522" i="6"/>
  <c r="R522" i="6"/>
  <c r="Y521" i="6"/>
  <c r="W521" i="6"/>
  <c r="X521" i="6" s="1"/>
  <c r="U521" i="6"/>
  <c r="T521" i="6"/>
  <c r="S521" i="6"/>
  <c r="R521" i="6"/>
  <c r="Y520" i="6"/>
  <c r="W520" i="6"/>
  <c r="X520" i="6" s="1"/>
  <c r="U520" i="6"/>
  <c r="V520" i="6" s="1"/>
  <c r="T520" i="6"/>
  <c r="S520" i="6"/>
  <c r="R520" i="6"/>
  <c r="Y519" i="6"/>
  <c r="W519" i="6"/>
  <c r="X519" i="6" s="1"/>
  <c r="U519" i="6"/>
  <c r="T519" i="6"/>
  <c r="S519" i="6"/>
  <c r="R519" i="6"/>
  <c r="Y518" i="6"/>
  <c r="W518" i="6"/>
  <c r="X518" i="6" s="1"/>
  <c r="V518" i="6"/>
  <c r="U518" i="6"/>
  <c r="T518" i="6"/>
  <c r="S518" i="6"/>
  <c r="R518" i="6"/>
  <c r="Y517" i="6"/>
  <c r="W517" i="6"/>
  <c r="X517" i="6" s="1"/>
  <c r="U517" i="6"/>
  <c r="T517" i="6"/>
  <c r="S517" i="6"/>
  <c r="R517" i="6"/>
  <c r="Y516" i="6"/>
  <c r="W516" i="6"/>
  <c r="X516" i="6" s="1"/>
  <c r="U516" i="6"/>
  <c r="V516" i="6" s="1"/>
  <c r="T516" i="6"/>
  <c r="S516" i="6"/>
  <c r="R516" i="6"/>
  <c r="Y515" i="6"/>
  <c r="X515" i="6"/>
  <c r="W515" i="6"/>
  <c r="U515" i="6"/>
  <c r="T515" i="6"/>
  <c r="S515" i="6"/>
  <c r="R515" i="6"/>
  <c r="Y514" i="6"/>
  <c r="W514" i="6"/>
  <c r="X514" i="6" s="1"/>
  <c r="V514" i="6"/>
  <c r="U514" i="6"/>
  <c r="T514" i="6"/>
  <c r="S514" i="6"/>
  <c r="R514" i="6"/>
  <c r="Y513" i="6"/>
  <c r="W513" i="6"/>
  <c r="X513" i="6" s="1"/>
  <c r="U513" i="6"/>
  <c r="T513" i="6"/>
  <c r="S513" i="6"/>
  <c r="R513" i="6"/>
  <c r="Y512" i="6"/>
  <c r="W512" i="6"/>
  <c r="X512" i="6" s="1"/>
  <c r="U512" i="6"/>
  <c r="V512" i="6" s="1"/>
  <c r="T512" i="6"/>
  <c r="S512" i="6"/>
  <c r="R512" i="6"/>
  <c r="Y511" i="6"/>
  <c r="X511" i="6"/>
  <c r="W511" i="6"/>
  <c r="U511" i="6"/>
  <c r="T511" i="6"/>
  <c r="S511" i="6"/>
  <c r="R511" i="6"/>
  <c r="Y510" i="6"/>
  <c r="W510" i="6"/>
  <c r="X510" i="6" s="1"/>
  <c r="V510" i="6"/>
  <c r="U510" i="6"/>
  <c r="T510" i="6"/>
  <c r="S510" i="6"/>
  <c r="R510" i="6"/>
  <c r="Y509" i="6"/>
  <c r="W509" i="6"/>
  <c r="X509" i="6" s="1"/>
  <c r="U509" i="6"/>
  <c r="T509" i="6"/>
  <c r="S509" i="6"/>
  <c r="R509" i="6"/>
  <c r="Y508" i="6"/>
  <c r="W508" i="6"/>
  <c r="X508" i="6" s="1"/>
  <c r="U508" i="6"/>
  <c r="V508" i="6" s="1"/>
  <c r="T508" i="6"/>
  <c r="S508" i="6"/>
  <c r="R508" i="6"/>
  <c r="Y507" i="6"/>
  <c r="X507" i="6"/>
  <c r="W507" i="6"/>
  <c r="U507" i="6"/>
  <c r="T507" i="6"/>
  <c r="S507" i="6"/>
  <c r="R507" i="6"/>
  <c r="Y506" i="6"/>
  <c r="W506" i="6"/>
  <c r="X506" i="6" s="1"/>
  <c r="V506" i="6"/>
  <c r="U506" i="6"/>
  <c r="T506" i="6"/>
  <c r="S506" i="6"/>
  <c r="R506" i="6"/>
  <c r="Y505" i="6"/>
  <c r="W505" i="6"/>
  <c r="X505" i="6" s="1"/>
  <c r="U505" i="6"/>
  <c r="T505" i="6"/>
  <c r="S505" i="6"/>
  <c r="R505" i="6"/>
  <c r="Y504" i="6"/>
  <c r="W504" i="6"/>
  <c r="X504" i="6" s="1"/>
  <c r="U504" i="6"/>
  <c r="V504" i="6" s="1"/>
  <c r="T504" i="6"/>
  <c r="S504" i="6"/>
  <c r="R504" i="6"/>
  <c r="Y503" i="6"/>
  <c r="X503" i="6"/>
  <c r="W503" i="6"/>
  <c r="U503" i="6"/>
  <c r="T503" i="6"/>
  <c r="S503" i="6"/>
  <c r="R503" i="6"/>
  <c r="Y502" i="6"/>
  <c r="W502" i="6"/>
  <c r="X502" i="6" s="1"/>
  <c r="V502" i="6"/>
  <c r="U502" i="6"/>
  <c r="T502" i="6"/>
  <c r="S502" i="6"/>
  <c r="R502" i="6"/>
  <c r="Y501" i="6"/>
  <c r="W501" i="6"/>
  <c r="X501" i="6" s="1"/>
  <c r="U501" i="6"/>
  <c r="T501" i="6"/>
  <c r="S501" i="6"/>
  <c r="R501" i="6"/>
  <c r="Y500" i="6"/>
  <c r="W500" i="6"/>
  <c r="X500" i="6" s="1"/>
  <c r="U500" i="6"/>
  <c r="V500" i="6" s="1"/>
  <c r="T500" i="6"/>
  <c r="S500" i="6"/>
  <c r="R500" i="6"/>
  <c r="Y499" i="6"/>
  <c r="X499" i="6"/>
  <c r="W499" i="6"/>
  <c r="U499" i="6"/>
  <c r="T499" i="6"/>
  <c r="S499" i="6"/>
  <c r="R499" i="6"/>
  <c r="Y498" i="6"/>
  <c r="W498" i="6"/>
  <c r="X498" i="6" s="1"/>
  <c r="V498" i="6"/>
  <c r="U498" i="6"/>
  <c r="T498" i="6"/>
  <c r="S498" i="6"/>
  <c r="R498" i="6"/>
  <c r="Y497" i="6"/>
  <c r="W497" i="6"/>
  <c r="X497" i="6" s="1"/>
  <c r="U497" i="6"/>
  <c r="T497" i="6"/>
  <c r="S497" i="6"/>
  <c r="R497" i="6"/>
  <c r="Y496" i="6"/>
  <c r="W496" i="6"/>
  <c r="X496" i="6" s="1"/>
  <c r="U496" i="6"/>
  <c r="V496" i="6" s="1"/>
  <c r="T496" i="6"/>
  <c r="S496" i="6"/>
  <c r="R496" i="6"/>
  <c r="Y495" i="6"/>
  <c r="X495" i="6"/>
  <c r="W495" i="6"/>
  <c r="U495" i="6"/>
  <c r="T495" i="6"/>
  <c r="S495" i="6"/>
  <c r="R495" i="6"/>
  <c r="Y494" i="6"/>
  <c r="W494" i="6"/>
  <c r="X494" i="6" s="1"/>
  <c r="V494" i="6"/>
  <c r="U494" i="6"/>
  <c r="T494" i="6"/>
  <c r="S494" i="6"/>
  <c r="R494" i="6"/>
  <c r="Y493" i="6"/>
  <c r="W493" i="6"/>
  <c r="X493" i="6" s="1"/>
  <c r="U493" i="6"/>
  <c r="T493" i="6"/>
  <c r="S493" i="6"/>
  <c r="R493" i="6"/>
  <c r="Y492" i="6"/>
  <c r="W492" i="6"/>
  <c r="X492" i="6" s="1"/>
  <c r="U492" i="6"/>
  <c r="V492" i="6" s="1"/>
  <c r="T492" i="6"/>
  <c r="S492" i="6"/>
  <c r="R492" i="6"/>
  <c r="Y491" i="6"/>
  <c r="X491" i="6"/>
  <c r="W491" i="6"/>
  <c r="U491" i="6"/>
  <c r="T491" i="6"/>
  <c r="S491" i="6"/>
  <c r="R491" i="6"/>
  <c r="Y490" i="6"/>
  <c r="W490" i="6"/>
  <c r="X490" i="6" s="1"/>
  <c r="V490" i="6"/>
  <c r="U490" i="6"/>
  <c r="T490" i="6"/>
  <c r="S490" i="6"/>
  <c r="R490" i="6"/>
  <c r="Y489" i="6"/>
  <c r="W489" i="6"/>
  <c r="X489" i="6" s="1"/>
  <c r="U489" i="6"/>
  <c r="T489" i="6"/>
  <c r="S489" i="6"/>
  <c r="R489" i="6"/>
  <c r="Y488" i="6"/>
  <c r="W488" i="6"/>
  <c r="X488" i="6" s="1"/>
  <c r="U488" i="6"/>
  <c r="V488" i="6" s="1"/>
  <c r="T488" i="6"/>
  <c r="S488" i="6"/>
  <c r="R488" i="6"/>
  <c r="Y487" i="6"/>
  <c r="X487" i="6"/>
  <c r="W487" i="6"/>
  <c r="U487" i="6"/>
  <c r="T487" i="6"/>
  <c r="S487" i="6"/>
  <c r="R487" i="6"/>
  <c r="Y486" i="6"/>
  <c r="W486" i="6"/>
  <c r="X486" i="6" s="1"/>
  <c r="V486" i="6"/>
  <c r="U486" i="6"/>
  <c r="T486" i="6"/>
  <c r="S486" i="6"/>
  <c r="R486" i="6"/>
  <c r="Y485" i="6"/>
  <c r="W485" i="6"/>
  <c r="X485" i="6" s="1"/>
  <c r="U485" i="6"/>
  <c r="T485" i="6"/>
  <c r="S485" i="6"/>
  <c r="R485" i="6"/>
  <c r="Y484" i="6"/>
  <c r="W484" i="6"/>
  <c r="X484" i="6" s="1"/>
  <c r="U484" i="6"/>
  <c r="V484" i="6" s="1"/>
  <c r="T484" i="6"/>
  <c r="S484" i="6"/>
  <c r="R484" i="6"/>
  <c r="Y483" i="6"/>
  <c r="X483" i="6"/>
  <c r="W483" i="6"/>
  <c r="U483" i="6"/>
  <c r="T483" i="6"/>
  <c r="S483" i="6"/>
  <c r="R483" i="6"/>
  <c r="Y482" i="6"/>
  <c r="W482" i="6"/>
  <c r="V482" i="6"/>
  <c r="U482" i="6"/>
  <c r="T482" i="6"/>
  <c r="S482" i="6"/>
  <c r="R48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F24" i="9"/>
  <c r="F23" i="9"/>
  <c r="F22" i="9"/>
  <c r="F21" i="9"/>
  <c r="F14" i="9"/>
  <c r="F13" i="9"/>
  <c r="F12" i="9"/>
  <c r="F11" i="9"/>
  <c r="F10" i="9"/>
  <c r="F9" i="9"/>
  <c r="F8" i="9"/>
  <c r="B1524" i="6" l="1"/>
  <c r="C1523" i="6"/>
  <c r="C1279" i="6"/>
  <c r="B1280" i="6"/>
  <c r="C1280" i="6" s="1"/>
  <c r="B1085" i="6"/>
  <c r="C1085" i="6" s="1"/>
  <c r="C1491" i="6"/>
  <c r="B1492" i="6"/>
  <c r="C1220" i="6"/>
  <c r="B1221" i="6"/>
  <c r="C1221" i="6" s="1"/>
  <c r="B1003" i="6"/>
  <c r="C1002" i="6"/>
  <c r="C1424" i="6"/>
  <c r="C1257" i="6"/>
  <c r="B1452" i="6"/>
  <c r="B1255" i="6"/>
  <c r="C1255" i="6" s="1"/>
  <c r="C1148" i="6"/>
  <c r="B1149" i="6"/>
  <c r="B1426" i="6"/>
  <c r="C1482" i="6"/>
  <c r="C1414" i="6"/>
  <c r="C1253" i="6"/>
  <c r="C1145" i="6"/>
  <c r="B1146" i="6"/>
  <c r="B1435" i="6"/>
  <c r="C1434" i="6"/>
  <c r="C1416" i="6"/>
  <c r="B1417" i="6"/>
  <c r="B1521" i="6"/>
  <c r="C1520" i="6"/>
  <c r="B1464" i="6"/>
  <c r="C1463" i="6"/>
  <c r="C1225" i="6"/>
  <c r="B1226" i="6"/>
  <c r="B1259" i="6"/>
  <c r="C1258" i="6"/>
  <c r="C1118" i="6"/>
  <c r="B1119" i="6"/>
  <c r="B1408" i="6"/>
  <c r="C1407" i="6"/>
  <c r="C1492" i="6"/>
  <c r="B1493" i="6"/>
  <c r="B1457" i="6"/>
  <c r="C1456" i="6"/>
  <c r="C1406" i="6"/>
  <c r="B1315" i="6"/>
  <c r="C1314" i="6"/>
  <c r="C1484" i="6"/>
  <c r="B1485" i="6"/>
  <c r="C1198" i="6"/>
  <c r="B1199" i="6"/>
  <c r="C1073" i="6"/>
  <c r="B1074" i="6"/>
  <c r="B1004" i="6"/>
  <c r="C1003" i="6"/>
  <c r="C1368" i="6"/>
  <c r="B1369" i="6"/>
  <c r="C1515" i="6"/>
  <c r="B1516" i="6"/>
  <c r="C1160" i="6"/>
  <c r="B1161" i="6"/>
  <c r="C1415" i="6"/>
  <c r="C1524" i="6"/>
  <c r="B1525" i="6"/>
  <c r="B1216" i="6"/>
  <c r="C1216" i="6" s="1"/>
  <c r="C1215" i="6"/>
  <c r="C1108" i="6"/>
  <c r="B1109" i="6"/>
  <c r="C1496" i="6"/>
  <c r="B1497" i="6"/>
  <c r="B1086" i="6"/>
  <c r="C1061" i="6"/>
  <c r="B1062" i="6"/>
  <c r="C1062" i="6" s="1"/>
  <c r="C1047" i="6"/>
  <c r="B1183" i="6"/>
  <c r="B1234" i="6"/>
  <c r="B1385" i="6"/>
  <c r="C1035" i="6"/>
  <c r="B1055" i="6"/>
  <c r="B1037" i="6"/>
  <c r="B1066" i="6"/>
  <c r="B1011" i="6"/>
  <c r="B1049" i="6"/>
  <c r="B1173" i="6"/>
  <c r="B1358" i="6"/>
  <c r="B1304" i="6"/>
  <c r="B1181" i="6"/>
  <c r="C1181" i="6" s="1"/>
  <c r="B485" i="6"/>
  <c r="C485" i="6" s="1"/>
  <c r="F17" i="9"/>
  <c r="H11" i="9"/>
  <c r="H8" i="9"/>
  <c r="H12" i="9"/>
  <c r="H22" i="9"/>
  <c r="H9" i="9"/>
  <c r="H13" i="9"/>
  <c r="H23" i="9"/>
  <c r="H21" i="9"/>
  <c r="H10" i="9"/>
  <c r="H14" i="9"/>
  <c r="F18" i="9"/>
  <c r="G10" i="9"/>
  <c r="G11" i="9"/>
  <c r="X595" i="6"/>
  <c r="X587" i="6"/>
  <c r="X643" i="6"/>
  <c r="X627" i="6"/>
  <c r="V660" i="6"/>
  <c r="X649" i="6"/>
  <c r="X664" i="6"/>
  <c r="V727" i="6"/>
  <c r="X732" i="6"/>
  <c r="V750" i="6"/>
  <c r="X762" i="6"/>
  <c r="V789" i="6"/>
  <c r="X955" i="6"/>
  <c r="V651" i="6"/>
  <c r="X657" i="6"/>
  <c r="X672" i="6"/>
  <c r="V685" i="6"/>
  <c r="X693" i="6"/>
  <c r="X703" i="6"/>
  <c r="X731" i="6"/>
  <c r="X746" i="6"/>
  <c r="X783" i="6"/>
  <c r="V798" i="6"/>
  <c r="X827" i="6"/>
  <c r="X885" i="6"/>
  <c r="V896" i="6"/>
  <c r="V675" i="6"/>
  <c r="V697" i="6"/>
  <c r="X735" i="6"/>
  <c r="V830" i="6"/>
  <c r="V483" i="6"/>
  <c r="V485" i="6"/>
  <c r="V487" i="6"/>
  <c r="V489" i="6"/>
  <c r="V491" i="6"/>
  <c r="V493" i="6"/>
  <c r="V495" i="6"/>
  <c r="V497" i="6"/>
  <c r="V499" i="6"/>
  <c r="V501" i="6"/>
  <c r="V503" i="6"/>
  <c r="V505" i="6"/>
  <c r="V507" i="6"/>
  <c r="V509" i="6"/>
  <c r="V511" i="6"/>
  <c r="V513" i="6"/>
  <c r="V515" i="6"/>
  <c r="V517" i="6"/>
  <c r="V519" i="6"/>
  <c r="V521" i="6"/>
  <c r="V523" i="6"/>
  <c r="V525" i="6"/>
  <c r="V527" i="6"/>
  <c r="V529" i="6"/>
  <c r="V531" i="6"/>
  <c r="V533" i="6"/>
  <c r="V535" i="6"/>
  <c r="V537" i="6"/>
  <c r="V539" i="6"/>
  <c r="V541" i="6"/>
  <c r="V543" i="6"/>
  <c r="V545" i="6"/>
  <c r="V547" i="6"/>
  <c r="V549" i="6"/>
  <c r="V551" i="6"/>
  <c r="V553" i="6"/>
  <c r="V555" i="6"/>
  <c r="V557" i="6"/>
  <c r="V559" i="6"/>
  <c r="V561" i="6"/>
  <c r="V563" i="6"/>
  <c r="V565" i="6"/>
  <c r="X648" i="6"/>
  <c r="V659" i="6"/>
  <c r="X665" i="6"/>
  <c r="V695" i="6"/>
  <c r="X700" i="6"/>
  <c r="V729" i="6"/>
  <c r="V730" i="6"/>
  <c r="X734" i="6"/>
  <c r="X767" i="6"/>
  <c r="V781" i="6"/>
  <c r="V782" i="6"/>
  <c r="X795" i="6"/>
  <c r="X810" i="6"/>
  <c r="V698" i="6"/>
  <c r="X706" i="6"/>
  <c r="V749" i="6"/>
  <c r="V1001" i="6"/>
  <c r="X482" i="6"/>
  <c r="X566" i="6"/>
  <c r="X656" i="6"/>
  <c r="V667" i="6"/>
  <c r="X673" i="6"/>
  <c r="X699" i="6"/>
  <c r="X702" i="6"/>
  <c r="V717" i="6"/>
  <c r="X725" i="6"/>
  <c r="X751" i="6"/>
  <c r="V765" i="6"/>
  <c r="V766" i="6"/>
  <c r="X778" i="6"/>
  <c r="V821" i="6"/>
  <c r="V645" i="6"/>
  <c r="V653" i="6"/>
  <c r="V661" i="6"/>
  <c r="V669" i="6"/>
  <c r="V677" i="6"/>
  <c r="V687" i="6"/>
  <c r="V689" i="6"/>
  <c r="X698" i="6"/>
  <c r="V709" i="6"/>
  <c r="V719" i="6"/>
  <c r="V721" i="6"/>
  <c r="X730" i="6"/>
  <c r="V737" i="6"/>
  <c r="X739" i="6"/>
  <c r="X750" i="6"/>
  <c r="V753" i="6"/>
  <c r="X755" i="6"/>
  <c r="X766" i="6"/>
  <c r="V769" i="6"/>
  <c r="X771" i="6"/>
  <c r="X782" i="6"/>
  <c r="V785" i="6"/>
  <c r="X786" i="6"/>
  <c r="V797" i="6"/>
  <c r="X803" i="6"/>
  <c r="X818" i="6"/>
  <c r="V829" i="6"/>
  <c r="X835" i="6"/>
  <c r="X940" i="6"/>
  <c r="V567" i="6"/>
  <c r="V569" i="6"/>
  <c r="V571" i="6"/>
  <c r="X572" i="6"/>
  <c r="V573" i="6"/>
  <c r="V575" i="6"/>
  <c r="V577" i="6"/>
  <c r="X578" i="6"/>
  <c r="V579" i="6"/>
  <c r="V581" i="6"/>
  <c r="V583" i="6"/>
  <c r="X584" i="6"/>
  <c r="V585" i="6"/>
  <c r="V587" i="6"/>
  <c r="V589" i="6"/>
  <c r="X590" i="6"/>
  <c r="V591" i="6"/>
  <c r="V593" i="6"/>
  <c r="V595" i="6"/>
  <c r="V597" i="6"/>
  <c r="V599" i="6"/>
  <c r="V601" i="6"/>
  <c r="V603" i="6"/>
  <c r="V605" i="6"/>
  <c r="X606" i="6"/>
  <c r="V607" i="6"/>
  <c r="V609" i="6"/>
  <c r="V611" i="6"/>
  <c r="X612" i="6"/>
  <c r="V613" i="6"/>
  <c r="V615" i="6"/>
  <c r="X616" i="6"/>
  <c r="V617" i="6"/>
  <c r="X618" i="6"/>
  <c r="V619" i="6"/>
  <c r="X620" i="6"/>
  <c r="V621" i="6"/>
  <c r="X622" i="6"/>
  <c r="V623" i="6"/>
  <c r="V625" i="6"/>
  <c r="X626" i="6"/>
  <c r="V627" i="6"/>
  <c r="V629" i="6"/>
  <c r="V631" i="6"/>
  <c r="V633" i="6"/>
  <c r="V635" i="6"/>
  <c r="V637" i="6"/>
  <c r="V639" i="6"/>
  <c r="V641" i="6"/>
  <c r="V643" i="6"/>
  <c r="V647" i="6"/>
  <c r="V655" i="6"/>
  <c r="V663" i="6"/>
  <c r="V671" i="6"/>
  <c r="V679" i="6"/>
  <c r="V681" i="6"/>
  <c r="X690" i="6"/>
  <c r="X691" i="6"/>
  <c r="V701" i="6"/>
  <c r="V711" i="6"/>
  <c r="V713" i="6"/>
  <c r="X722" i="6"/>
  <c r="X723" i="6"/>
  <c r="V733" i="6"/>
  <c r="X738" i="6"/>
  <c r="V741" i="6"/>
  <c r="X743" i="6"/>
  <c r="X754" i="6"/>
  <c r="V757" i="6"/>
  <c r="X759" i="6"/>
  <c r="X770" i="6"/>
  <c r="V773" i="6"/>
  <c r="X775" i="6"/>
  <c r="X794" i="6"/>
  <c r="V805" i="6"/>
  <c r="X811" i="6"/>
  <c r="X826" i="6"/>
  <c r="V837" i="6"/>
  <c r="X925" i="6"/>
  <c r="V649" i="6"/>
  <c r="V657" i="6"/>
  <c r="V665" i="6"/>
  <c r="V673" i="6"/>
  <c r="X682" i="6"/>
  <c r="X683" i="6"/>
  <c r="V693" i="6"/>
  <c r="V703" i="6"/>
  <c r="V705" i="6"/>
  <c r="X714" i="6"/>
  <c r="V725" i="6"/>
  <c r="X742" i="6"/>
  <c r="V745" i="6"/>
  <c r="X747" i="6"/>
  <c r="X758" i="6"/>
  <c r="V761" i="6"/>
  <c r="X763" i="6"/>
  <c r="X774" i="6"/>
  <c r="V777" i="6"/>
  <c r="X779" i="6"/>
  <c r="X787" i="6"/>
  <c r="X802" i="6"/>
  <c r="V813" i="6"/>
  <c r="X819" i="6"/>
  <c r="X834" i="6"/>
  <c r="V851" i="6"/>
  <c r="V852" i="6"/>
  <c r="X856" i="6"/>
  <c r="V735" i="6"/>
  <c r="V743" i="6"/>
  <c r="V751" i="6"/>
  <c r="V759" i="6"/>
  <c r="V767" i="6"/>
  <c r="V775" i="6"/>
  <c r="V783" i="6"/>
  <c r="V791" i="6"/>
  <c r="V799" i="6"/>
  <c r="V807" i="6"/>
  <c r="V815" i="6"/>
  <c r="V823" i="6"/>
  <c r="V831" i="6"/>
  <c r="V839" i="6"/>
  <c r="V841" i="6"/>
  <c r="V843" i="6"/>
  <c r="V845" i="6"/>
  <c r="V847" i="6"/>
  <c r="V849" i="6"/>
  <c r="V883" i="6"/>
  <c r="V884" i="6"/>
  <c r="X888" i="6"/>
  <c r="X893" i="6"/>
  <c r="X908" i="6"/>
  <c r="X965" i="6"/>
  <c r="X978" i="6"/>
  <c r="V793" i="6"/>
  <c r="V801" i="6"/>
  <c r="V809" i="6"/>
  <c r="V817" i="6"/>
  <c r="V825" i="6"/>
  <c r="V833" i="6"/>
  <c r="X854" i="6"/>
  <c r="X857" i="6"/>
  <c r="X860" i="6"/>
  <c r="V871" i="6"/>
  <c r="X879" i="6"/>
  <c r="V919" i="6"/>
  <c r="V950" i="6"/>
  <c r="V683" i="6"/>
  <c r="V691" i="6"/>
  <c r="V699" i="6"/>
  <c r="V707" i="6"/>
  <c r="V715" i="6"/>
  <c r="V723" i="6"/>
  <c r="V731" i="6"/>
  <c r="V739" i="6"/>
  <c r="V747" i="6"/>
  <c r="V755" i="6"/>
  <c r="V763" i="6"/>
  <c r="V771" i="6"/>
  <c r="V779" i="6"/>
  <c r="V787" i="6"/>
  <c r="V795" i="6"/>
  <c r="V803" i="6"/>
  <c r="V811" i="6"/>
  <c r="V819" i="6"/>
  <c r="V827" i="6"/>
  <c r="V835" i="6"/>
  <c r="X853" i="6"/>
  <c r="V881" i="6"/>
  <c r="X886" i="6"/>
  <c r="X889" i="6"/>
  <c r="V928" i="6"/>
  <c r="X852" i="6"/>
  <c r="V863" i="6"/>
  <c r="V873" i="6"/>
  <c r="V875" i="6"/>
  <c r="X884" i="6"/>
  <c r="V895" i="6"/>
  <c r="X901" i="6"/>
  <c r="X916" i="6"/>
  <c r="V927" i="6"/>
  <c r="X933" i="6"/>
  <c r="V957" i="6"/>
  <c r="X962" i="6"/>
  <c r="V855" i="6"/>
  <c r="V865" i="6"/>
  <c r="V867" i="6"/>
  <c r="X876" i="6"/>
  <c r="X877" i="6"/>
  <c r="V887" i="6"/>
  <c r="X892" i="6"/>
  <c r="V903" i="6"/>
  <c r="X909" i="6"/>
  <c r="X924" i="6"/>
  <c r="V935" i="6"/>
  <c r="X941" i="6"/>
  <c r="X961" i="6"/>
  <c r="X964" i="6"/>
  <c r="V857" i="6"/>
  <c r="V859" i="6"/>
  <c r="X868" i="6"/>
  <c r="V879" i="6"/>
  <c r="V889" i="6"/>
  <c r="X900" i="6"/>
  <c r="V911" i="6"/>
  <c r="X917" i="6"/>
  <c r="X932" i="6"/>
  <c r="V943" i="6"/>
  <c r="V947" i="6"/>
  <c r="V959" i="6"/>
  <c r="V960" i="6"/>
  <c r="X968" i="6"/>
  <c r="V993" i="6"/>
  <c r="V897" i="6"/>
  <c r="V905" i="6"/>
  <c r="V913" i="6"/>
  <c r="V921" i="6"/>
  <c r="V929" i="6"/>
  <c r="V937" i="6"/>
  <c r="V945" i="6"/>
  <c r="V949" i="6"/>
  <c r="V951" i="6"/>
  <c r="X960" i="6"/>
  <c r="V971" i="6"/>
  <c r="X987" i="6"/>
  <c r="V991" i="6"/>
  <c r="V999" i="6"/>
  <c r="V891" i="6"/>
  <c r="V899" i="6"/>
  <c r="V907" i="6"/>
  <c r="V915" i="6"/>
  <c r="V923" i="6"/>
  <c r="V931" i="6"/>
  <c r="V939" i="6"/>
  <c r="X952" i="6"/>
  <c r="V963" i="6"/>
  <c r="V973" i="6"/>
  <c r="V975" i="6"/>
  <c r="X979" i="6"/>
  <c r="V989" i="6"/>
  <c r="V997" i="6"/>
  <c r="V853" i="6"/>
  <c r="V861" i="6"/>
  <c r="V869" i="6"/>
  <c r="V877" i="6"/>
  <c r="V885" i="6"/>
  <c r="V893" i="6"/>
  <c r="V901" i="6"/>
  <c r="V909" i="6"/>
  <c r="V917" i="6"/>
  <c r="V925" i="6"/>
  <c r="V933" i="6"/>
  <c r="V941" i="6"/>
  <c r="X945" i="6"/>
  <c r="V955" i="6"/>
  <c r="V965" i="6"/>
  <c r="V967" i="6"/>
  <c r="V981" i="6"/>
  <c r="X986" i="6"/>
  <c r="V995" i="6"/>
  <c r="V983" i="6"/>
  <c r="V953" i="6"/>
  <c r="V961" i="6"/>
  <c r="V969" i="6"/>
  <c r="V977" i="6"/>
  <c r="V985" i="6"/>
  <c r="V979" i="6"/>
  <c r="V987" i="6"/>
  <c r="B550" i="6"/>
  <c r="C550" i="6" s="1"/>
  <c r="B638" i="6"/>
  <c r="C638" i="6" s="1"/>
  <c r="B998" i="6"/>
  <c r="C998" i="6" s="1"/>
  <c r="B52" i="6"/>
  <c r="C52" i="6" s="1"/>
  <c r="B481" i="6"/>
  <c r="B482" i="6" s="1"/>
  <c r="C482" i="6" s="1"/>
  <c r="B1281" i="6" l="1"/>
  <c r="B1147" i="6"/>
  <c r="C1147" i="6" s="1"/>
  <c r="C1146" i="6"/>
  <c r="B1427" i="6"/>
  <c r="C1426" i="6"/>
  <c r="C1452" i="6"/>
  <c r="B1453" i="6"/>
  <c r="C1149" i="6"/>
  <c r="B1150" i="6"/>
  <c r="C1049" i="6"/>
  <c r="B1050" i="6"/>
  <c r="C1281" i="6"/>
  <c r="B1282" i="6"/>
  <c r="C1234" i="6"/>
  <c r="B1235" i="6"/>
  <c r="C1109" i="6"/>
  <c r="B1110" i="6"/>
  <c r="C1525" i="6"/>
  <c r="B1526" i="6"/>
  <c r="C1004" i="6"/>
  <c r="B1005" i="6"/>
  <c r="C1417" i="6"/>
  <c r="B1418" i="6"/>
  <c r="C1304" i="6"/>
  <c r="B1305" i="6"/>
  <c r="B1012" i="6"/>
  <c r="C1011" i="6"/>
  <c r="B1056" i="6"/>
  <c r="C1055" i="6"/>
  <c r="B1184" i="6"/>
  <c r="C1183" i="6"/>
  <c r="B1087" i="6"/>
  <c r="C1086" i="6"/>
  <c r="C1516" i="6"/>
  <c r="B1517" i="6"/>
  <c r="B1075" i="6"/>
  <c r="C1074" i="6"/>
  <c r="B1200" i="6"/>
  <c r="C1199" i="6"/>
  <c r="C1457" i="6"/>
  <c r="B1458" i="6"/>
  <c r="B1409" i="6"/>
  <c r="C1408" i="6"/>
  <c r="C1259" i="6"/>
  <c r="B1260" i="6"/>
  <c r="C1464" i="6"/>
  <c r="B1465" i="6"/>
  <c r="C1358" i="6"/>
  <c r="B1359" i="6"/>
  <c r="B1067" i="6"/>
  <c r="C1066" i="6"/>
  <c r="C1497" i="6"/>
  <c r="B1498" i="6"/>
  <c r="C1315" i="6"/>
  <c r="B1316" i="6"/>
  <c r="C1493" i="6"/>
  <c r="B1494" i="6"/>
  <c r="C1494" i="6" s="1"/>
  <c r="B1120" i="6"/>
  <c r="C1119" i="6"/>
  <c r="C1226" i="6"/>
  <c r="B1227" i="6"/>
  <c r="C1173" i="6"/>
  <c r="B1174" i="6"/>
  <c r="C1037" i="6"/>
  <c r="B1038" i="6"/>
  <c r="C1385" i="6"/>
  <c r="B1386" i="6"/>
  <c r="C1161" i="6"/>
  <c r="B1162" i="6"/>
  <c r="C1369" i="6"/>
  <c r="B1370" i="6"/>
  <c r="C1485" i="6"/>
  <c r="B1486" i="6"/>
  <c r="C1521" i="6"/>
  <c r="B1522" i="6"/>
  <c r="C1522" i="6" s="1"/>
  <c r="C1435" i="6"/>
  <c r="B1436" i="6"/>
  <c r="H18" i="9"/>
  <c r="H17" i="9"/>
  <c r="I10" i="9"/>
  <c r="B551" i="6"/>
  <c r="C551" i="6" s="1"/>
  <c r="B486" i="6"/>
  <c r="C486" i="6" s="1"/>
  <c r="B999" i="6"/>
  <c r="B1000" i="6" s="1"/>
  <c r="I11" i="9"/>
  <c r="B483" i="6"/>
  <c r="C483" i="6" s="1"/>
  <c r="C481" i="6"/>
  <c r="B487" i="6"/>
  <c r="B448" i="6"/>
  <c r="C448" i="6" s="1"/>
  <c r="B210" i="6"/>
  <c r="C210" i="6" s="1"/>
  <c r="B760" i="6"/>
  <c r="B639" i="6"/>
  <c r="B493" i="6"/>
  <c r="B53" i="6"/>
  <c r="B111" i="6"/>
  <c r="B35" i="6"/>
  <c r="B384" i="6"/>
  <c r="E4" i="9"/>
  <c r="Y421" i="6"/>
  <c r="W421" i="6"/>
  <c r="X421" i="6" s="1"/>
  <c r="U421" i="6"/>
  <c r="T421" i="6"/>
  <c r="S421" i="6"/>
  <c r="R421" i="6"/>
  <c r="Y149" i="6"/>
  <c r="W149" i="6"/>
  <c r="X149" i="6" s="1"/>
  <c r="U149" i="6"/>
  <c r="V149" i="6" s="1"/>
  <c r="T149" i="6"/>
  <c r="S149" i="6"/>
  <c r="R149" i="6"/>
  <c r="Y136" i="6"/>
  <c r="W136" i="6"/>
  <c r="U136" i="6"/>
  <c r="T136" i="6"/>
  <c r="S136" i="6"/>
  <c r="R136" i="6"/>
  <c r="Y147" i="6"/>
  <c r="W147" i="6"/>
  <c r="U147" i="6"/>
  <c r="V147" i="6" s="1"/>
  <c r="T147" i="6"/>
  <c r="S147" i="6"/>
  <c r="R147" i="6"/>
  <c r="Y134" i="6"/>
  <c r="W134" i="6"/>
  <c r="X134" i="6" s="1"/>
  <c r="U134" i="6"/>
  <c r="T134" i="6"/>
  <c r="S134" i="6"/>
  <c r="R134" i="6"/>
  <c r="Y40" i="6"/>
  <c r="W40" i="6"/>
  <c r="X40" i="6" s="1"/>
  <c r="U40" i="6"/>
  <c r="V40" i="6" s="1"/>
  <c r="T40" i="6"/>
  <c r="S40" i="6"/>
  <c r="R40" i="6"/>
  <c r="Y44" i="6"/>
  <c r="W44" i="6"/>
  <c r="X44" i="6" s="1"/>
  <c r="U44" i="6"/>
  <c r="T44" i="6"/>
  <c r="S44" i="6"/>
  <c r="R44" i="6"/>
  <c r="Y481" i="6"/>
  <c r="W481" i="6"/>
  <c r="X481" i="6" s="1"/>
  <c r="U481" i="6"/>
  <c r="T481" i="6"/>
  <c r="S481" i="6"/>
  <c r="R481" i="6"/>
  <c r="Y35" i="6"/>
  <c r="W35" i="6"/>
  <c r="X35" i="6" s="1"/>
  <c r="U35" i="6"/>
  <c r="T35" i="6"/>
  <c r="S35" i="6"/>
  <c r="R35" i="6"/>
  <c r="Y216" i="6"/>
  <c r="W216" i="6"/>
  <c r="X216" i="6" s="1"/>
  <c r="U216" i="6"/>
  <c r="V216" i="6" s="1"/>
  <c r="T216" i="6"/>
  <c r="S216" i="6"/>
  <c r="R216" i="6"/>
  <c r="Y213" i="6"/>
  <c r="W213" i="6"/>
  <c r="U213" i="6"/>
  <c r="T213" i="6"/>
  <c r="S213" i="6"/>
  <c r="R213" i="6"/>
  <c r="Y220" i="6"/>
  <c r="W220" i="6"/>
  <c r="U220" i="6"/>
  <c r="V220" i="6" s="1"/>
  <c r="T220" i="6"/>
  <c r="S220" i="6"/>
  <c r="R220" i="6"/>
  <c r="Y221" i="6"/>
  <c r="W221" i="6"/>
  <c r="X221" i="6" s="1"/>
  <c r="U221" i="6"/>
  <c r="T221" i="6"/>
  <c r="S221" i="6"/>
  <c r="R221" i="6"/>
  <c r="Y186" i="6"/>
  <c r="W186" i="6"/>
  <c r="X186" i="6" s="1"/>
  <c r="U186" i="6"/>
  <c r="V186" i="6" s="1"/>
  <c r="T186" i="6"/>
  <c r="S186" i="6"/>
  <c r="R186" i="6"/>
  <c r="Y208" i="6"/>
  <c r="W208" i="6"/>
  <c r="X208" i="6" s="1"/>
  <c r="U208" i="6"/>
  <c r="T208" i="6"/>
  <c r="S208" i="6"/>
  <c r="R208" i="6"/>
  <c r="Y215" i="6"/>
  <c r="W215" i="6"/>
  <c r="X215" i="6" s="1"/>
  <c r="U215" i="6"/>
  <c r="V215" i="6" s="1"/>
  <c r="T215" i="6"/>
  <c r="S215" i="6"/>
  <c r="R215" i="6"/>
  <c r="Y217" i="6"/>
  <c r="W217" i="6"/>
  <c r="X217" i="6" s="1"/>
  <c r="U217" i="6"/>
  <c r="T217" i="6"/>
  <c r="S217" i="6"/>
  <c r="R217" i="6"/>
  <c r="Y223" i="6"/>
  <c r="W223" i="6"/>
  <c r="X223" i="6" s="1"/>
  <c r="U223" i="6"/>
  <c r="V223" i="6" s="1"/>
  <c r="T223" i="6"/>
  <c r="S223" i="6"/>
  <c r="R223" i="6"/>
  <c r="Y222" i="6"/>
  <c r="W222" i="6"/>
  <c r="U222" i="6"/>
  <c r="T222" i="6"/>
  <c r="S222" i="6"/>
  <c r="R222" i="6"/>
  <c r="Y188" i="6"/>
  <c r="W188" i="6"/>
  <c r="U188" i="6"/>
  <c r="V188" i="6" s="1"/>
  <c r="T188" i="6"/>
  <c r="S188" i="6"/>
  <c r="R188" i="6"/>
  <c r="Y214" i="6"/>
  <c r="W214" i="6"/>
  <c r="X214" i="6" s="1"/>
  <c r="U214" i="6"/>
  <c r="T214" i="6"/>
  <c r="S214" i="6"/>
  <c r="R214" i="6"/>
  <c r="Y224" i="6"/>
  <c r="W224" i="6"/>
  <c r="X224" i="6" s="1"/>
  <c r="U224" i="6"/>
  <c r="V224" i="6" s="1"/>
  <c r="T224" i="6"/>
  <c r="S224" i="6"/>
  <c r="R224" i="6"/>
  <c r="Y218" i="6"/>
  <c r="W218" i="6"/>
  <c r="X218" i="6" s="1"/>
  <c r="U218" i="6"/>
  <c r="T218" i="6"/>
  <c r="S218" i="6"/>
  <c r="R218" i="6"/>
  <c r="Y209" i="6"/>
  <c r="W209" i="6"/>
  <c r="X209" i="6" s="1"/>
  <c r="U209" i="6"/>
  <c r="V209" i="6" s="1"/>
  <c r="T209" i="6"/>
  <c r="S209" i="6"/>
  <c r="R209" i="6"/>
  <c r="Y212" i="6"/>
  <c r="W212" i="6"/>
  <c r="X212" i="6" s="1"/>
  <c r="U212" i="6"/>
  <c r="T212" i="6"/>
  <c r="S212" i="6"/>
  <c r="R212" i="6"/>
  <c r="Y200" i="6"/>
  <c r="W200" i="6"/>
  <c r="X200" i="6" s="1"/>
  <c r="U200" i="6"/>
  <c r="V200" i="6" s="1"/>
  <c r="T200" i="6"/>
  <c r="S200" i="6"/>
  <c r="R200" i="6"/>
  <c r="Y210" i="6"/>
  <c r="W210" i="6"/>
  <c r="U210" i="6"/>
  <c r="T210" i="6"/>
  <c r="S210" i="6"/>
  <c r="R210" i="6"/>
  <c r="Y240" i="6"/>
  <c r="W240" i="6"/>
  <c r="U240" i="6"/>
  <c r="V240" i="6" s="1"/>
  <c r="T240" i="6"/>
  <c r="S240" i="6"/>
  <c r="R240" i="6"/>
  <c r="Y228" i="6"/>
  <c r="W228" i="6"/>
  <c r="X228" i="6" s="1"/>
  <c r="U228" i="6"/>
  <c r="T228" i="6"/>
  <c r="S228" i="6"/>
  <c r="R228" i="6"/>
  <c r="Y269" i="6"/>
  <c r="W269" i="6"/>
  <c r="X269" i="6" s="1"/>
  <c r="U269" i="6"/>
  <c r="V269" i="6" s="1"/>
  <c r="T269" i="6"/>
  <c r="S269" i="6"/>
  <c r="R269" i="6"/>
  <c r="Y248" i="6"/>
  <c r="W248" i="6"/>
  <c r="X248" i="6" s="1"/>
  <c r="U248" i="6"/>
  <c r="T248" i="6"/>
  <c r="S248" i="6"/>
  <c r="R248" i="6"/>
  <c r="Y231" i="6"/>
  <c r="W231" i="6"/>
  <c r="X231" i="6" s="1"/>
  <c r="U231" i="6"/>
  <c r="V231" i="6" s="1"/>
  <c r="T231" i="6"/>
  <c r="S231" i="6"/>
  <c r="R231" i="6"/>
  <c r="Y84" i="6"/>
  <c r="W84" i="6"/>
  <c r="X84" i="6" s="1"/>
  <c r="U84" i="6"/>
  <c r="T84" i="6"/>
  <c r="S84" i="6"/>
  <c r="R84" i="6"/>
  <c r="Y87" i="6"/>
  <c r="W87" i="6"/>
  <c r="X87" i="6" s="1"/>
  <c r="U87" i="6"/>
  <c r="V87" i="6" s="1"/>
  <c r="T87" i="6"/>
  <c r="S87" i="6"/>
  <c r="R87" i="6"/>
  <c r="Y81" i="6"/>
  <c r="W81" i="6"/>
  <c r="U81" i="6"/>
  <c r="T81" i="6"/>
  <c r="S81" i="6"/>
  <c r="R81" i="6"/>
  <c r="Y77" i="6"/>
  <c r="W77" i="6"/>
  <c r="U77" i="6"/>
  <c r="V77" i="6" s="1"/>
  <c r="T77" i="6"/>
  <c r="S77" i="6"/>
  <c r="R77" i="6"/>
  <c r="Y80" i="6"/>
  <c r="W80" i="6"/>
  <c r="X80" i="6" s="1"/>
  <c r="U80" i="6"/>
  <c r="T80" i="6"/>
  <c r="S80" i="6"/>
  <c r="R80" i="6"/>
  <c r="Y91" i="6"/>
  <c r="W91" i="6"/>
  <c r="X91" i="6" s="1"/>
  <c r="U91" i="6"/>
  <c r="V91" i="6" s="1"/>
  <c r="T91" i="6"/>
  <c r="S91" i="6"/>
  <c r="R91" i="6"/>
  <c r="Y78" i="6"/>
  <c r="W78" i="6"/>
  <c r="X78" i="6" s="1"/>
  <c r="U78" i="6"/>
  <c r="T78" i="6"/>
  <c r="S78" i="6"/>
  <c r="R78" i="6"/>
  <c r="Y88" i="6"/>
  <c r="W88" i="6"/>
  <c r="X88" i="6" s="1"/>
  <c r="U88" i="6"/>
  <c r="T88" i="6"/>
  <c r="S88" i="6"/>
  <c r="R88" i="6"/>
  <c r="Y86" i="6"/>
  <c r="W86" i="6"/>
  <c r="X86" i="6" s="1"/>
  <c r="U86" i="6"/>
  <c r="T86" i="6"/>
  <c r="S86" i="6"/>
  <c r="R86" i="6"/>
  <c r="Y72" i="6"/>
  <c r="W72" i="6"/>
  <c r="X72" i="6" s="1"/>
  <c r="U72" i="6"/>
  <c r="V72" i="6" s="1"/>
  <c r="T72" i="6"/>
  <c r="S72" i="6"/>
  <c r="R72" i="6"/>
  <c r="Y391" i="6"/>
  <c r="W391" i="6"/>
  <c r="U391" i="6"/>
  <c r="T391" i="6"/>
  <c r="S391" i="6"/>
  <c r="R391" i="6"/>
  <c r="Y24" i="6"/>
  <c r="W24" i="6"/>
  <c r="U24" i="6"/>
  <c r="V24" i="6" s="1"/>
  <c r="T24" i="6"/>
  <c r="S24" i="6"/>
  <c r="R24" i="6"/>
  <c r="Y29" i="6"/>
  <c r="W29" i="6"/>
  <c r="X29" i="6" s="1"/>
  <c r="U29" i="6"/>
  <c r="T29" i="6"/>
  <c r="S29" i="6"/>
  <c r="R29" i="6"/>
  <c r="Y425" i="6"/>
  <c r="W425" i="6"/>
  <c r="X425" i="6" s="1"/>
  <c r="U425" i="6"/>
  <c r="V425" i="6" s="1"/>
  <c r="T425" i="6"/>
  <c r="S425" i="6"/>
  <c r="R425" i="6"/>
  <c r="Y27" i="6"/>
  <c r="W27" i="6"/>
  <c r="X27" i="6" s="1"/>
  <c r="U27" i="6"/>
  <c r="T27" i="6"/>
  <c r="S27" i="6"/>
  <c r="R27" i="6"/>
  <c r="Y392" i="6"/>
  <c r="W392" i="6"/>
  <c r="X392" i="6" s="1"/>
  <c r="U392" i="6"/>
  <c r="V392" i="6" s="1"/>
  <c r="T392" i="6"/>
  <c r="S392" i="6"/>
  <c r="R392" i="6"/>
  <c r="Y417" i="6"/>
  <c r="W417" i="6"/>
  <c r="X417" i="6" s="1"/>
  <c r="U417" i="6"/>
  <c r="T417" i="6"/>
  <c r="S417" i="6"/>
  <c r="R417" i="6"/>
  <c r="Y419" i="6"/>
  <c r="W419" i="6"/>
  <c r="X419" i="6" s="1"/>
  <c r="U419" i="6"/>
  <c r="V419" i="6" s="1"/>
  <c r="T419" i="6"/>
  <c r="S419" i="6"/>
  <c r="R419" i="6"/>
  <c r="Y32" i="6"/>
  <c r="W32" i="6"/>
  <c r="U32" i="6"/>
  <c r="T32" i="6"/>
  <c r="S32" i="6"/>
  <c r="R32" i="6"/>
  <c r="Y386" i="6"/>
  <c r="W386" i="6"/>
  <c r="U386" i="6"/>
  <c r="V386" i="6" s="1"/>
  <c r="T386" i="6"/>
  <c r="S386" i="6"/>
  <c r="R386" i="6"/>
  <c r="Y399" i="6"/>
  <c r="W399" i="6"/>
  <c r="X399" i="6" s="1"/>
  <c r="U399" i="6"/>
  <c r="T399" i="6"/>
  <c r="S399" i="6"/>
  <c r="R399" i="6"/>
  <c r="Y28" i="6"/>
  <c r="W28" i="6"/>
  <c r="X28" i="6" s="1"/>
  <c r="U28" i="6"/>
  <c r="V28" i="6" s="1"/>
  <c r="T28" i="6"/>
  <c r="S28" i="6"/>
  <c r="R28" i="6"/>
  <c r="Y30" i="6"/>
  <c r="W30" i="6"/>
  <c r="X30" i="6" s="1"/>
  <c r="U30" i="6"/>
  <c r="T30" i="6"/>
  <c r="S30" i="6"/>
  <c r="R30" i="6"/>
  <c r="Y407" i="6"/>
  <c r="W407" i="6"/>
  <c r="X407" i="6" s="1"/>
  <c r="U407" i="6"/>
  <c r="V407" i="6" s="1"/>
  <c r="T407" i="6"/>
  <c r="S407" i="6"/>
  <c r="R407" i="6"/>
  <c r="Y403" i="6"/>
  <c r="W403" i="6"/>
  <c r="X403" i="6" s="1"/>
  <c r="U403" i="6"/>
  <c r="V403" i="6" s="1"/>
  <c r="T403" i="6"/>
  <c r="S403" i="6"/>
  <c r="R403" i="6"/>
  <c r="Y405" i="6"/>
  <c r="W405" i="6"/>
  <c r="X405" i="6" s="1"/>
  <c r="U405" i="6"/>
  <c r="T405" i="6"/>
  <c r="S405" i="6"/>
  <c r="R405" i="6"/>
  <c r="Y428" i="6"/>
  <c r="W428" i="6"/>
  <c r="X428" i="6" s="1"/>
  <c r="U428" i="6"/>
  <c r="V428" i="6" s="1"/>
  <c r="T428" i="6"/>
  <c r="S428" i="6"/>
  <c r="R428" i="6"/>
  <c r="Y128" i="6"/>
  <c r="W128" i="6"/>
  <c r="U128" i="6"/>
  <c r="T128" i="6"/>
  <c r="S128" i="6"/>
  <c r="R128" i="6"/>
  <c r="Y459" i="6"/>
  <c r="W459" i="6"/>
  <c r="X459" i="6" s="1"/>
  <c r="U459" i="6"/>
  <c r="V459" i="6" s="1"/>
  <c r="T459" i="6"/>
  <c r="S459" i="6"/>
  <c r="R459" i="6"/>
  <c r="Y126" i="6"/>
  <c r="W126" i="6"/>
  <c r="U126" i="6"/>
  <c r="T126" i="6"/>
  <c r="S126" i="6"/>
  <c r="R126" i="6"/>
  <c r="Y130" i="6"/>
  <c r="W130" i="6"/>
  <c r="U130" i="6"/>
  <c r="V130" i="6" s="1"/>
  <c r="T130" i="6"/>
  <c r="S130" i="6"/>
  <c r="R130" i="6"/>
  <c r="Y457" i="6"/>
  <c r="W457" i="6"/>
  <c r="X457" i="6" s="1"/>
  <c r="U457" i="6"/>
  <c r="T457" i="6"/>
  <c r="S457" i="6"/>
  <c r="R457" i="6"/>
  <c r="Y127" i="6"/>
  <c r="W127" i="6"/>
  <c r="X127" i="6" s="1"/>
  <c r="U127" i="6"/>
  <c r="V127" i="6" s="1"/>
  <c r="T127" i="6"/>
  <c r="S127" i="6"/>
  <c r="R127" i="6"/>
  <c r="Y470" i="6"/>
  <c r="W470" i="6"/>
  <c r="X470" i="6" s="1"/>
  <c r="U470" i="6"/>
  <c r="T470" i="6"/>
  <c r="S470" i="6"/>
  <c r="R470" i="6"/>
  <c r="Y131" i="6"/>
  <c r="W131" i="6"/>
  <c r="X131" i="6" s="1"/>
  <c r="U131" i="6"/>
  <c r="T131" i="6"/>
  <c r="S131" i="6"/>
  <c r="R131" i="6"/>
  <c r="Y461" i="6"/>
  <c r="W461" i="6"/>
  <c r="X461" i="6" s="1"/>
  <c r="U461" i="6"/>
  <c r="T461" i="6"/>
  <c r="S461" i="6"/>
  <c r="R461" i="6"/>
  <c r="Y137" i="6"/>
  <c r="W137" i="6"/>
  <c r="X137" i="6" s="1"/>
  <c r="U137" i="6"/>
  <c r="V137" i="6" s="1"/>
  <c r="T137" i="6"/>
  <c r="S137" i="6"/>
  <c r="R137" i="6"/>
  <c r="Y142" i="6"/>
  <c r="W142" i="6"/>
  <c r="U142" i="6"/>
  <c r="T142" i="6"/>
  <c r="S142" i="6"/>
  <c r="R142" i="6"/>
  <c r="Y150" i="6"/>
  <c r="W150" i="6"/>
  <c r="U150" i="6"/>
  <c r="V150" i="6" s="1"/>
  <c r="T150" i="6"/>
  <c r="S150" i="6"/>
  <c r="R150" i="6"/>
  <c r="Y145" i="6"/>
  <c r="W145" i="6"/>
  <c r="X145" i="6" s="1"/>
  <c r="U145" i="6"/>
  <c r="T145" i="6"/>
  <c r="S145" i="6"/>
  <c r="R145" i="6"/>
  <c r="Y154" i="6"/>
  <c r="W154" i="6"/>
  <c r="X154" i="6" s="1"/>
  <c r="U154" i="6"/>
  <c r="V154" i="6" s="1"/>
  <c r="T154" i="6"/>
  <c r="S154" i="6"/>
  <c r="R154" i="6"/>
  <c r="Y152" i="6"/>
  <c r="W152" i="6"/>
  <c r="X152" i="6" s="1"/>
  <c r="U152" i="6"/>
  <c r="T152" i="6"/>
  <c r="S152" i="6"/>
  <c r="R152" i="6"/>
  <c r="Y139" i="6"/>
  <c r="W139" i="6"/>
  <c r="X139" i="6" s="1"/>
  <c r="U139" i="6"/>
  <c r="V139" i="6" s="1"/>
  <c r="T139" i="6"/>
  <c r="S139" i="6"/>
  <c r="R139" i="6"/>
  <c r="Y140" i="6"/>
  <c r="W140" i="6"/>
  <c r="X140" i="6" s="1"/>
  <c r="U140" i="6"/>
  <c r="T140" i="6"/>
  <c r="S140" i="6"/>
  <c r="R140" i="6"/>
  <c r="Y138" i="6"/>
  <c r="W138" i="6"/>
  <c r="X138" i="6" s="1"/>
  <c r="U138" i="6"/>
  <c r="V138" i="6" s="1"/>
  <c r="T138" i="6"/>
  <c r="S138" i="6"/>
  <c r="R138" i="6"/>
  <c r="Y148" i="6"/>
  <c r="W148" i="6"/>
  <c r="U148" i="6"/>
  <c r="T148" i="6"/>
  <c r="S148" i="6"/>
  <c r="R148" i="6"/>
  <c r="Y135" i="6"/>
  <c r="W135" i="6"/>
  <c r="U135" i="6"/>
  <c r="V135" i="6" s="1"/>
  <c r="T135" i="6"/>
  <c r="S135" i="6"/>
  <c r="R135" i="6"/>
  <c r="Y141" i="6"/>
  <c r="W141" i="6"/>
  <c r="X141" i="6" s="1"/>
  <c r="U141" i="6"/>
  <c r="T141" i="6"/>
  <c r="S141" i="6"/>
  <c r="R141" i="6"/>
  <c r="Y153" i="6"/>
  <c r="W153" i="6"/>
  <c r="X153" i="6" s="1"/>
  <c r="U153" i="6"/>
  <c r="V153" i="6" s="1"/>
  <c r="T153" i="6"/>
  <c r="S153" i="6"/>
  <c r="R153" i="6"/>
  <c r="Y151" i="6"/>
  <c r="W151" i="6"/>
  <c r="X151" i="6" s="1"/>
  <c r="U151" i="6"/>
  <c r="T151" i="6"/>
  <c r="S151" i="6"/>
  <c r="R151" i="6"/>
  <c r="Y144" i="6"/>
  <c r="W144" i="6"/>
  <c r="X144" i="6" s="1"/>
  <c r="U144" i="6"/>
  <c r="V144" i="6" s="1"/>
  <c r="T144" i="6"/>
  <c r="S144" i="6"/>
  <c r="R144" i="6"/>
  <c r="Y143" i="6"/>
  <c r="W143" i="6"/>
  <c r="X143" i="6" s="1"/>
  <c r="U143" i="6"/>
  <c r="T143" i="6"/>
  <c r="S143" i="6"/>
  <c r="R143" i="6"/>
  <c r="Y133" i="6"/>
  <c r="W133" i="6"/>
  <c r="X133" i="6" s="1"/>
  <c r="U133" i="6"/>
  <c r="V133" i="6" s="1"/>
  <c r="T133" i="6"/>
  <c r="S133" i="6"/>
  <c r="R133" i="6"/>
  <c r="Y132" i="6"/>
  <c r="W132" i="6"/>
  <c r="U132" i="6"/>
  <c r="T132" i="6"/>
  <c r="S132" i="6"/>
  <c r="R132" i="6"/>
  <c r="Y167" i="6"/>
  <c r="W167" i="6"/>
  <c r="U167" i="6"/>
  <c r="V167" i="6" s="1"/>
  <c r="T167" i="6"/>
  <c r="S167" i="6"/>
  <c r="R167" i="6"/>
  <c r="Y163" i="6"/>
  <c r="W163" i="6"/>
  <c r="X163" i="6" s="1"/>
  <c r="U163" i="6"/>
  <c r="T163" i="6"/>
  <c r="S163" i="6"/>
  <c r="R163" i="6"/>
  <c r="Y171" i="6"/>
  <c r="W171" i="6"/>
  <c r="X171" i="6" s="1"/>
  <c r="U171" i="6"/>
  <c r="V171" i="6" s="1"/>
  <c r="T171" i="6"/>
  <c r="S171" i="6"/>
  <c r="R171" i="6"/>
  <c r="Y165" i="6"/>
  <c r="W165" i="6"/>
  <c r="X165" i="6" s="1"/>
  <c r="U165" i="6"/>
  <c r="T165" i="6"/>
  <c r="S165" i="6"/>
  <c r="R165" i="6"/>
  <c r="Y173" i="6"/>
  <c r="W173" i="6"/>
  <c r="X173" i="6" s="1"/>
  <c r="U173" i="6"/>
  <c r="T173" i="6"/>
  <c r="S173" i="6"/>
  <c r="R173" i="6"/>
  <c r="Y156" i="6"/>
  <c r="W156" i="6"/>
  <c r="X156" i="6" s="1"/>
  <c r="U156" i="6"/>
  <c r="T156" i="6"/>
  <c r="S156" i="6"/>
  <c r="R156" i="6"/>
  <c r="Y168" i="6"/>
  <c r="W168" i="6"/>
  <c r="X168" i="6" s="1"/>
  <c r="U168" i="6"/>
  <c r="V168" i="6" s="1"/>
  <c r="T168" i="6"/>
  <c r="S168" i="6"/>
  <c r="R168" i="6"/>
  <c r="Y3" i="6"/>
  <c r="W3" i="6"/>
  <c r="U3" i="6"/>
  <c r="T3" i="6"/>
  <c r="S3" i="6"/>
  <c r="R3" i="6"/>
  <c r="Y4" i="6"/>
  <c r="W4" i="6"/>
  <c r="U4" i="6"/>
  <c r="V4" i="6" s="1"/>
  <c r="T4" i="6"/>
  <c r="S4" i="6"/>
  <c r="R4" i="6"/>
  <c r="Y121" i="6"/>
  <c r="W121" i="6"/>
  <c r="X121" i="6" s="1"/>
  <c r="U121" i="6"/>
  <c r="T121" i="6"/>
  <c r="S121" i="6"/>
  <c r="R121" i="6"/>
  <c r="Y122" i="6"/>
  <c r="W122" i="6"/>
  <c r="X122" i="6" s="1"/>
  <c r="U122" i="6"/>
  <c r="V122" i="6" s="1"/>
  <c r="T122" i="6"/>
  <c r="S122" i="6"/>
  <c r="R122" i="6"/>
  <c r="Y123" i="6"/>
  <c r="W123" i="6"/>
  <c r="X123" i="6" s="1"/>
  <c r="U123" i="6"/>
  <c r="T123" i="6"/>
  <c r="S123" i="6"/>
  <c r="R123" i="6"/>
  <c r="Y119" i="6"/>
  <c r="W119" i="6"/>
  <c r="X119" i="6" s="1"/>
  <c r="U119" i="6"/>
  <c r="T119" i="6"/>
  <c r="S119" i="6"/>
  <c r="R119" i="6"/>
  <c r="Y124" i="6"/>
  <c r="W124" i="6"/>
  <c r="X124" i="6" s="1"/>
  <c r="U124" i="6"/>
  <c r="T124" i="6"/>
  <c r="S124" i="6"/>
  <c r="R124" i="6"/>
  <c r="Y211" i="6"/>
  <c r="W211" i="6"/>
  <c r="X211" i="6" s="1"/>
  <c r="U211" i="6"/>
  <c r="V211" i="6" s="1"/>
  <c r="T211" i="6"/>
  <c r="S211" i="6"/>
  <c r="R211" i="6"/>
  <c r="Y118" i="6"/>
  <c r="W118" i="6"/>
  <c r="U118" i="6"/>
  <c r="T118" i="6"/>
  <c r="S118" i="6"/>
  <c r="R118" i="6"/>
  <c r="Y219" i="6"/>
  <c r="W219" i="6"/>
  <c r="U219" i="6"/>
  <c r="V219" i="6" s="1"/>
  <c r="T219" i="6"/>
  <c r="S219" i="6"/>
  <c r="R219" i="6"/>
  <c r="Y120" i="6"/>
  <c r="W120" i="6"/>
  <c r="X120" i="6" s="1"/>
  <c r="U120" i="6"/>
  <c r="T120" i="6"/>
  <c r="S120" i="6"/>
  <c r="R120" i="6"/>
  <c r="Y47" i="6"/>
  <c r="W47" i="6"/>
  <c r="X47" i="6" s="1"/>
  <c r="U47" i="6"/>
  <c r="V47" i="6" s="1"/>
  <c r="T47" i="6"/>
  <c r="S47" i="6"/>
  <c r="R47" i="6"/>
  <c r="Y33" i="6"/>
  <c r="W33" i="6"/>
  <c r="X33" i="6" s="1"/>
  <c r="U33" i="6"/>
  <c r="T33" i="6"/>
  <c r="S33" i="6"/>
  <c r="R33" i="6"/>
  <c r="Y42" i="6"/>
  <c r="W42" i="6"/>
  <c r="X42" i="6" s="1"/>
  <c r="U42" i="6"/>
  <c r="V42" i="6" s="1"/>
  <c r="T42" i="6"/>
  <c r="S42" i="6"/>
  <c r="R42" i="6"/>
  <c r="Y41" i="6"/>
  <c r="W41" i="6"/>
  <c r="X41" i="6" s="1"/>
  <c r="U41" i="6"/>
  <c r="T41" i="6"/>
  <c r="S41" i="6"/>
  <c r="R41" i="6"/>
  <c r="Y39" i="6"/>
  <c r="W39" i="6"/>
  <c r="X39" i="6" s="1"/>
  <c r="U39" i="6"/>
  <c r="V39" i="6" s="1"/>
  <c r="T39" i="6"/>
  <c r="S39" i="6"/>
  <c r="R39" i="6"/>
  <c r="Y45" i="6"/>
  <c r="W45" i="6"/>
  <c r="U45" i="6"/>
  <c r="T45" i="6"/>
  <c r="S45" i="6"/>
  <c r="R45" i="6"/>
  <c r="Y49" i="6"/>
  <c r="W49" i="6"/>
  <c r="U49" i="6"/>
  <c r="V49" i="6" s="1"/>
  <c r="T49" i="6"/>
  <c r="S49" i="6"/>
  <c r="R49" i="6"/>
  <c r="Y34" i="6"/>
  <c r="W34" i="6"/>
  <c r="X34" i="6" s="1"/>
  <c r="U34" i="6"/>
  <c r="T34" i="6"/>
  <c r="S34" i="6"/>
  <c r="R34" i="6"/>
  <c r="Y48" i="6"/>
  <c r="W48" i="6"/>
  <c r="X48" i="6" s="1"/>
  <c r="U48" i="6"/>
  <c r="V48" i="6" s="1"/>
  <c r="T48" i="6"/>
  <c r="S48" i="6"/>
  <c r="R48" i="6"/>
  <c r="Y20" i="6"/>
  <c r="W20" i="6"/>
  <c r="X20" i="6" s="1"/>
  <c r="U20" i="6"/>
  <c r="T20" i="6"/>
  <c r="S20" i="6"/>
  <c r="R20" i="6"/>
  <c r="Y346" i="6"/>
  <c r="W346" i="6"/>
  <c r="X346" i="6" s="1"/>
  <c r="U346" i="6"/>
  <c r="V346" i="6" s="1"/>
  <c r="T346" i="6"/>
  <c r="S346" i="6"/>
  <c r="R346" i="6"/>
  <c r="Y334" i="6"/>
  <c r="W334" i="6"/>
  <c r="X334" i="6" s="1"/>
  <c r="U334" i="6"/>
  <c r="T334" i="6"/>
  <c r="S334" i="6"/>
  <c r="R334" i="6"/>
  <c r="Y356" i="6"/>
  <c r="W356" i="6"/>
  <c r="X356" i="6" s="1"/>
  <c r="U356" i="6"/>
  <c r="V356" i="6" s="1"/>
  <c r="T356" i="6"/>
  <c r="S356" i="6"/>
  <c r="R356" i="6"/>
  <c r="Y344" i="6"/>
  <c r="W344" i="6"/>
  <c r="U344" i="6"/>
  <c r="T344" i="6"/>
  <c r="S344" i="6"/>
  <c r="R344" i="6"/>
  <c r="Y429" i="6"/>
  <c r="W429" i="6"/>
  <c r="U429" i="6"/>
  <c r="V429" i="6" s="1"/>
  <c r="T429" i="6"/>
  <c r="S429" i="6"/>
  <c r="R429" i="6"/>
  <c r="Y17" i="6"/>
  <c r="W17" i="6"/>
  <c r="X17" i="6" s="1"/>
  <c r="U17" i="6"/>
  <c r="T17" i="6"/>
  <c r="S17" i="6"/>
  <c r="R17" i="6"/>
  <c r="Y430" i="6"/>
  <c r="W430" i="6"/>
  <c r="X430" i="6" s="1"/>
  <c r="U430" i="6"/>
  <c r="V430" i="6" s="1"/>
  <c r="T430" i="6"/>
  <c r="S430" i="6"/>
  <c r="R430" i="6"/>
  <c r="Y360" i="6"/>
  <c r="W360" i="6"/>
  <c r="X360" i="6" s="1"/>
  <c r="U360" i="6"/>
  <c r="T360" i="6"/>
  <c r="S360" i="6"/>
  <c r="R360" i="6"/>
  <c r="Y339" i="6"/>
  <c r="W339" i="6"/>
  <c r="X339" i="6" s="1"/>
  <c r="U339" i="6"/>
  <c r="V339" i="6" s="1"/>
  <c r="T339" i="6"/>
  <c r="S339" i="6"/>
  <c r="R339" i="6"/>
  <c r="Y13" i="6"/>
  <c r="W13" i="6"/>
  <c r="U13" i="6"/>
  <c r="T13" i="6"/>
  <c r="S13" i="6"/>
  <c r="R13" i="6"/>
  <c r="Y343" i="6"/>
  <c r="W343" i="6"/>
  <c r="X343" i="6" s="1"/>
  <c r="U343" i="6"/>
  <c r="V343" i="6" s="1"/>
  <c r="T343" i="6"/>
  <c r="S343" i="6"/>
  <c r="R343" i="6"/>
  <c r="Y353" i="6"/>
  <c r="W353" i="6"/>
  <c r="U353" i="6"/>
  <c r="T353" i="6"/>
  <c r="S353" i="6"/>
  <c r="R353" i="6"/>
  <c r="Y22" i="6"/>
  <c r="W22" i="6"/>
  <c r="U22" i="6"/>
  <c r="V22" i="6" s="1"/>
  <c r="T22" i="6"/>
  <c r="S22" i="6"/>
  <c r="R22" i="6"/>
  <c r="Y12" i="6"/>
  <c r="W12" i="6"/>
  <c r="X12" i="6" s="1"/>
  <c r="U12" i="6"/>
  <c r="T12" i="6"/>
  <c r="S12" i="6"/>
  <c r="R12" i="6"/>
  <c r="Y15" i="6"/>
  <c r="W15" i="6"/>
  <c r="X15" i="6" s="1"/>
  <c r="U15" i="6"/>
  <c r="V15" i="6" s="1"/>
  <c r="T15" i="6"/>
  <c r="S15" i="6"/>
  <c r="R15" i="6"/>
  <c r="Y363" i="6"/>
  <c r="W363" i="6"/>
  <c r="X363" i="6" s="1"/>
  <c r="U363" i="6"/>
  <c r="T363" i="6"/>
  <c r="S363" i="6"/>
  <c r="R363" i="6"/>
  <c r="Y345" i="6"/>
  <c r="W345" i="6"/>
  <c r="X345" i="6" s="1"/>
  <c r="U345" i="6"/>
  <c r="V345" i="6" s="1"/>
  <c r="T345" i="6"/>
  <c r="S345" i="6"/>
  <c r="R345" i="6"/>
  <c r="Y337" i="6"/>
  <c r="W337" i="6"/>
  <c r="X337" i="6" s="1"/>
  <c r="U337" i="6"/>
  <c r="T337" i="6"/>
  <c r="S337" i="6"/>
  <c r="R337" i="6"/>
  <c r="Y357" i="6"/>
  <c r="W357" i="6"/>
  <c r="U357" i="6"/>
  <c r="V357" i="6" s="1"/>
  <c r="T357" i="6"/>
  <c r="S357" i="6"/>
  <c r="R357" i="6"/>
  <c r="Y335" i="6"/>
  <c r="W335" i="6"/>
  <c r="X335" i="6" s="1"/>
  <c r="U335" i="6"/>
  <c r="T335" i="6"/>
  <c r="S335" i="6"/>
  <c r="R335" i="6"/>
  <c r="Y342" i="6"/>
  <c r="W342" i="6"/>
  <c r="U342" i="6"/>
  <c r="T342" i="6"/>
  <c r="S342" i="6"/>
  <c r="R342" i="6"/>
  <c r="Y431" i="6"/>
  <c r="W431" i="6"/>
  <c r="X431" i="6" s="1"/>
  <c r="U431" i="6"/>
  <c r="T431" i="6"/>
  <c r="S431" i="6"/>
  <c r="R431" i="6"/>
  <c r="Y383" i="6"/>
  <c r="W383" i="6"/>
  <c r="X383" i="6" s="1"/>
  <c r="U383" i="6"/>
  <c r="V383" i="6" s="1"/>
  <c r="T383" i="6"/>
  <c r="S383" i="6"/>
  <c r="R383" i="6"/>
  <c r="Y401" i="6"/>
  <c r="W401" i="6"/>
  <c r="U401" i="6"/>
  <c r="T401" i="6"/>
  <c r="S401" i="6"/>
  <c r="R401" i="6"/>
  <c r="Y408" i="6"/>
  <c r="W408" i="6"/>
  <c r="U408" i="6"/>
  <c r="V408" i="6" s="1"/>
  <c r="T408" i="6"/>
  <c r="S408" i="6"/>
  <c r="R408" i="6"/>
  <c r="Y424" i="6"/>
  <c r="W424" i="6"/>
  <c r="U424" i="6"/>
  <c r="T424" i="6"/>
  <c r="S424" i="6"/>
  <c r="R424" i="6"/>
  <c r="Y422" i="6"/>
  <c r="W422" i="6"/>
  <c r="U422" i="6"/>
  <c r="V422" i="6" s="1"/>
  <c r="T422" i="6"/>
  <c r="S422" i="6"/>
  <c r="R422" i="6"/>
  <c r="Y382" i="6"/>
  <c r="W382" i="6"/>
  <c r="U382" i="6"/>
  <c r="T382" i="6"/>
  <c r="S382" i="6"/>
  <c r="R382" i="6"/>
  <c r="Y395" i="6"/>
  <c r="W395" i="6"/>
  <c r="U395" i="6"/>
  <c r="V395" i="6" s="1"/>
  <c r="T395" i="6"/>
  <c r="S395" i="6"/>
  <c r="R395" i="6"/>
  <c r="Y412" i="6"/>
  <c r="W412" i="6"/>
  <c r="X412" i="6" s="1"/>
  <c r="U412" i="6"/>
  <c r="T412" i="6"/>
  <c r="S412" i="6"/>
  <c r="R412" i="6"/>
  <c r="Y385" i="6"/>
  <c r="W385" i="6"/>
  <c r="X385" i="6" s="1"/>
  <c r="U385" i="6"/>
  <c r="V385" i="6" s="1"/>
  <c r="T385" i="6"/>
  <c r="S385" i="6"/>
  <c r="R385" i="6"/>
  <c r="Y398" i="6"/>
  <c r="W398" i="6"/>
  <c r="X398" i="6" s="1"/>
  <c r="U398" i="6"/>
  <c r="V398" i="6" s="1"/>
  <c r="T398" i="6"/>
  <c r="S398" i="6"/>
  <c r="R398" i="6"/>
  <c r="Y404" i="6"/>
  <c r="W404" i="6"/>
  <c r="U404" i="6"/>
  <c r="T404" i="6"/>
  <c r="S404" i="6"/>
  <c r="R404" i="6"/>
  <c r="Y416" i="6"/>
  <c r="W416" i="6"/>
  <c r="X416" i="6" s="1"/>
  <c r="U416" i="6"/>
  <c r="V416" i="6" s="1"/>
  <c r="T416" i="6"/>
  <c r="S416" i="6"/>
  <c r="R416" i="6"/>
  <c r="Y423" i="6"/>
  <c r="W423" i="6"/>
  <c r="U423" i="6"/>
  <c r="T423" i="6"/>
  <c r="S423" i="6"/>
  <c r="R423" i="6"/>
  <c r="Y75" i="6"/>
  <c r="W75" i="6"/>
  <c r="U75" i="6"/>
  <c r="V75" i="6" s="1"/>
  <c r="T75" i="6"/>
  <c r="S75" i="6"/>
  <c r="R75" i="6"/>
  <c r="Y92" i="6"/>
  <c r="W92" i="6"/>
  <c r="X92" i="6" s="1"/>
  <c r="U92" i="6"/>
  <c r="T92" i="6"/>
  <c r="S92" i="6"/>
  <c r="R92" i="6"/>
  <c r="Y90" i="6"/>
  <c r="W90" i="6"/>
  <c r="X90" i="6" s="1"/>
  <c r="U90" i="6"/>
  <c r="T90" i="6"/>
  <c r="S90" i="6"/>
  <c r="R90" i="6"/>
  <c r="Y258" i="6"/>
  <c r="W258" i="6"/>
  <c r="X258" i="6" s="1"/>
  <c r="U258" i="6"/>
  <c r="T258" i="6"/>
  <c r="S258" i="6"/>
  <c r="R258" i="6"/>
  <c r="Y262" i="6"/>
  <c r="W262" i="6"/>
  <c r="X262" i="6" s="1"/>
  <c r="U262" i="6"/>
  <c r="V262" i="6" s="1"/>
  <c r="T262" i="6"/>
  <c r="S262" i="6"/>
  <c r="R262" i="6"/>
  <c r="Y93" i="6"/>
  <c r="W93" i="6"/>
  <c r="X93" i="6" s="1"/>
  <c r="U93" i="6"/>
  <c r="T93" i="6"/>
  <c r="S93" i="6"/>
  <c r="R93" i="6"/>
  <c r="Y259" i="6"/>
  <c r="W259" i="6"/>
  <c r="X259" i="6" s="1"/>
  <c r="U259" i="6"/>
  <c r="V259" i="6" s="1"/>
  <c r="T259" i="6"/>
  <c r="S259" i="6"/>
  <c r="R259" i="6"/>
  <c r="Y255" i="6"/>
  <c r="W255" i="6"/>
  <c r="X255" i="6" s="1"/>
  <c r="U255" i="6"/>
  <c r="T255" i="6"/>
  <c r="S255" i="6"/>
  <c r="R255" i="6"/>
  <c r="Y257" i="6"/>
  <c r="W257" i="6"/>
  <c r="X257" i="6" s="1"/>
  <c r="U257" i="6"/>
  <c r="V257" i="6" s="1"/>
  <c r="T257" i="6"/>
  <c r="S257" i="6"/>
  <c r="R257" i="6"/>
  <c r="Y263" i="6"/>
  <c r="W263" i="6"/>
  <c r="X263" i="6" s="1"/>
  <c r="U263" i="6"/>
  <c r="T263" i="6"/>
  <c r="S263" i="6"/>
  <c r="R263" i="6"/>
  <c r="Y261" i="6"/>
  <c r="W261" i="6"/>
  <c r="X261" i="6" s="1"/>
  <c r="U261" i="6"/>
  <c r="V261" i="6" s="1"/>
  <c r="T261" i="6"/>
  <c r="S261" i="6"/>
  <c r="R261" i="6"/>
  <c r="Y264" i="6"/>
  <c r="W264" i="6"/>
  <c r="X264" i="6" s="1"/>
  <c r="U264" i="6"/>
  <c r="T264" i="6"/>
  <c r="S264" i="6"/>
  <c r="R264" i="6"/>
  <c r="Y256" i="6"/>
  <c r="W256" i="6"/>
  <c r="X256" i="6" s="1"/>
  <c r="U256" i="6"/>
  <c r="V256" i="6" s="1"/>
  <c r="T256" i="6"/>
  <c r="S256" i="6"/>
  <c r="R256" i="6"/>
  <c r="Y365" i="6"/>
  <c r="W365" i="6"/>
  <c r="U365" i="6"/>
  <c r="T365" i="6"/>
  <c r="S365" i="6"/>
  <c r="R365" i="6"/>
  <c r="Y182" i="6"/>
  <c r="W182" i="6"/>
  <c r="U182" i="6"/>
  <c r="V182" i="6" s="1"/>
  <c r="T182" i="6"/>
  <c r="S182" i="6"/>
  <c r="R182" i="6"/>
  <c r="Y178" i="6"/>
  <c r="W178" i="6"/>
  <c r="X178" i="6" s="1"/>
  <c r="U178" i="6"/>
  <c r="T178" i="6"/>
  <c r="S178" i="6"/>
  <c r="R178" i="6"/>
  <c r="Y480" i="6"/>
  <c r="W480" i="6"/>
  <c r="X480" i="6" s="1"/>
  <c r="U480" i="6"/>
  <c r="V480" i="6" s="1"/>
  <c r="T480" i="6"/>
  <c r="S480" i="6"/>
  <c r="R480" i="6"/>
  <c r="Y369" i="6"/>
  <c r="W369" i="6"/>
  <c r="X369" i="6" s="1"/>
  <c r="U369" i="6"/>
  <c r="T369" i="6"/>
  <c r="S369" i="6"/>
  <c r="R369" i="6"/>
  <c r="Y180" i="6"/>
  <c r="W180" i="6"/>
  <c r="X180" i="6" s="1"/>
  <c r="U180" i="6"/>
  <c r="V180" i="6" s="1"/>
  <c r="T180" i="6"/>
  <c r="S180" i="6"/>
  <c r="R180" i="6"/>
  <c r="Y55" i="6"/>
  <c r="W55" i="6"/>
  <c r="X55" i="6" s="1"/>
  <c r="U55" i="6"/>
  <c r="T55" i="6"/>
  <c r="S55" i="6"/>
  <c r="R55" i="6"/>
  <c r="Y60" i="6"/>
  <c r="W60" i="6"/>
  <c r="X60" i="6" s="1"/>
  <c r="U60" i="6"/>
  <c r="V60" i="6" s="1"/>
  <c r="T60" i="6"/>
  <c r="S60" i="6"/>
  <c r="R60" i="6"/>
  <c r="Y371" i="6"/>
  <c r="W371" i="6"/>
  <c r="U371" i="6"/>
  <c r="T371" i="6"/>
  <c r="S371" i="6"/>
  <c r="R371" i="6"/>
  <c r="Y377" i="6"/>
  <c r="W377" i="6"/>
  <c r="U377" i="6"/>
  <c r="V377" i="6" s="1"/>
  <c r="T377" i="6"/>
  <c r="S377" i="6"/>
  <c r="R377" i="6"/>
  <c r="Y366" i="6"/>
  <c r="W366" i="6"/>
  <c r="X366" i="6" s="1"/>
  <c r="U366" i="6"/>
  <c r="T366" i="6"/>
  <c r="S366" i="6"/>
  <c r="R366" i="6"/>
  <c r="Y370" i="6"/>
  <c r="W370" i="6"/>
  <c r="X370" i="6" s="1"/>
  <c r="U370" i="6"/>
  <c r="V370" i="6" s="1"/>
  <c r="T370" i="6"/>
  <c r="S370" i="6"/>
  <c r="R370" i="6"/>
  <c r="Y381" i="6"/>
  <c r="W381" i="6"/>
  <c r="X381" i="6" s="1"/>
  <c r="U381" i="6"/>
  <c r="T381" i="6"/>
  <c r="S381" i="6"/>
  <c r="R381" i="6"/>
  <c r="Y57" i="6"/>
  <c r="W57" i="6"/>
  <c r="X57" i="6" s="1"/>
  <c r="U57" i="6"/>
  <c r="V57" i="6" s="1"/>
  <c r="T57" i="6"/>
  <c r="S57" i="6"/>
  <c r="R57" i="6"/>
  <c r="Y367" i="6"/>
  <c r="W367" i="6"/>
  <c r="X367" i="6" s="1"/>
  <c r="U367" i="6"/>
  <c r="T367" i="6"/>
  <c r="S367" i="6"/>
  <c r="R367" i="6"/>
  <c r="Y61" i="6"/>
  <c r="W61" i="6"/>
  <c r="X61" i="6" s="1"/>
  <c r="U61" i="6"/>
  <c r="V61" i="6" s="1"/>
  <c r="T61" i="6"/>
  <c r="S61" i="6"/>
  <c r="R61" i="6"/>
  <c r="Y478" i="6"/>
  <c r="W478" i="6"/>
  <c r="U478" i="6"/>
  <c r="T478" i="6"/>
  <c r="S478" i="6"/>
  <c r="R478" i="6"/>
  <c r="Y52" i="6"/>
  <c r="W52" i="6"/>
  <c r="U52" i="6"/>
  <c r="V52" i="6" s="1"/>
  <c r="T52" i="6"/>
  <c r="S52" i="6"/>
  <c r="R52" i="6"/>
  <c r="Y477" i="6"/>
  <c r="W477" i="6"/>
  <c r="X477" i="6" s="1"/>
  <c r="U477" i="6"/>
  <c r="T477" i="6"/>
  <c r="S477" i="6"/>
  <c r="R477" i="6"/>
  <c r="Y181" i="6"/>
  <c r="W181" i="6"/>
  <c r="X181" i="6" s="1"/>
  <c r="U181" i="6"/>
  <c r="V181" i="6" s="1"/>
  <c r="T181" i="6"/>
  <c r="S181" i="6"/>
  <c r="R181" i="6"/>
  <c r="Y368" i="6"/>
  <c r="W368" i="6"/>
  <c r="X368" i="6" s="1"/>
  <c r="U368" i="6"/>
  <c r="T368" i="6"/>
  <c r="S368" i="6"/>
  <c r="R368" i="6"/>
  <c r="Y479" i="6"/>
  <c r="W479" i="6"/>
  <c r="X479" i="6" s="1"/>
  <c r="U479" i="6"/>
  <c r="V479" i="6" s="1"/>
  <c r="T479" i="6"/>
  <c r="S479" i="6"/>
  <c r="R479" i="6"/>
  <c r="Y58" i="6"/>
  <c r="W58" i="6"/>
  <c r="X58" i="6" s="1"/>
  <c r="U58" i="6"/>
  <c r="T58" i="6"/>
  <c r="S58" i="6"/>
  <c r="R58" i="6"/>
  <c r="Y177" i="6"/>
  <c r="W177" i="6"/>
  <c r="X177" i="6" s="1"/>
  <c r="U177" i="6"/>
  <c r="V177" i="6" s="1"/>
  <c r="T177" i="6"/>
  <c r="S177" i="6"/>
  <c r="R177" i="6"/>
  <c r="Y59" i="6"/>
  <c r="W59" i="6"/>
  <c r="U59" i="6"/>
  <c r="T59" i="6"/>
  <c r="S59" i="6"/>
  <c r="R59" i="6"/>
  <c r="Y474" i="6"/>
  <c r="W474" i="6"/>
  <c r="U474" i="6"/>
  <c r="V474" i="6" s="1"/>
  <c r="T474" i="6"/>
  <c r="S474" i="6"/>
  <c r="R474" i="6"/>
  <c r="Y373" i="6"/>
  <c r="W373" i="6"/>
  <c r="X373" i="6" s="1"/>
  <c r="U373" i="6"/>
  <c r="T373" i="6"/>
  <c r="S373" i="6"/>
  <c r="R373" i="6"/>
  <c r="Y175" i="6"/>
  <c r="W175" i="6"/>
  <c r="X175" i="6" s="1"/>
  <c r="U175" i="6"/>
  <c r="V175" i="6" s="1"/>
  <c r="T175" i="6"/>
  <c r="S175" i="6"/>
  <c r="R175" i="6"/>
  <c r="Y375" i="6"/>
  <c r="W375" i="6"/>
  <c r="X375" i="6" s="1"/>
  <c r="U375" i="6"/>
  <c r="T375" i="6"/>
  <c r="S375" i="6"/>
  <c r="R375" i="6"/>
  <c r="Y473" i="6"/>
  <c r="W473" i="6"/>
  <c r="X473" i="6" s="1"/>
  <c r="U473" i="6"/>
  <c r="V473" i="6" s="1"/>
  <c r="T473" i="6"/>
  <c r="S473" i="6"/>
  <c r="R473" i="6"/>
  <c r="Y364" i="6"/>
  <c r="W364" i="6"/>
  <c r="X364" i="6" s="1"/>
  <c r="U364" i="6"/>
  <c r="T364" i="6"/>
  <c r="S364" i="6"/>
  <c r="R364" i="6"/>
  <c r="Y379" i="6"/>
  <c r="W379" i="6"/>
  <c r="X379" i="6" s="1"/>
  <c r="U379" i="6"/>
  <c r="V379" i="6" s="1"/>
  <c r="T379" i="6"/>
  <c r="S379" i="6"/>
  <c r="R379" i="6"/>
  <c r="Y374" i="6"/>
  <c r="W374" i="6"/>
  <c r="U374" i="6"/>
  <c r="T374" i="6"/>
  <c r="S374" i="6"/>
  <c r="R374" i="6"/>
  <c r="Y472" i="6"/>
  <c r="W472" i="6"/>
  <c r="U472" i="6"/>
  <c r="V472" i="6" s="1"/>
  <c r="T472" i="6"/>
  <c r="S472" i="6"/>
  <c r="R472" i="6"/>
  <c r="Y54" i="6"/>
  <c r="W54" i="6"/>
  <c r="X54" i="6" s="1"/>
  <c r="U54" i="6"/>
  <c r="T54" i="6"/>
  <c r="S54" i="6"/>
  <c r="R54" i="6"/>
  <c r="Y176" i="6"/>
  <c r="W176" i="6"/>
  <c r="X176" i="6" s="1"/>
  <c r="U176" i="6"/>
  <c r="V176" i="6" s="1"/>
  <c r="T176" i="6"/>
  <c r="S176" i="6"/>
  <c r="R176" i="6"/>
  <c r="Y53" i="6"/>
  <c r="W53" i="6"/>
  <c r="X53" i="6" s="1"/>
  <c r="U53" i="6"/>
  <c r="T53" i="6"/>
  <c r="S53" i="6"/>
  <c r="R53" i="6"/>
  <c r="Y378" i="6"/>
  <c r="W378" i="6"/>
  <c r="X378" i="6" s="1"/>
  <c r="U378" i="6"/>
  <c r="V378" i="6" s="1"/>
  <c r="T378" i="6"/>
  <c r="S378" i="6"/>
  <c r="R378" i="6"/>
  <c r="Y376" i="6"/>
  <c r="W376" i="6"/>
  <c r="X376" i="6" s="1"/>
  <c r="U376" i="6"/>
  <c r="T376" i="6"/>
  <c r="S376" i="6"/>
  <c r="R376" i="6"/>
  <c r="Y179" i="6"/>
  <c r="W179" i="6"/>
  <c r="X179" i="6" s="1"/>
  <c r="U179" i="6"/>
  <c r="V179" i="6" s="1"/>
  <c r="T179" i="6"/>
  <c r="S179" i="6"/>
  <c r="R179" i="6"/>
  <c r="Y475" i="6"/>
  <c r="W475" i="6"/>
  <c r="U475" i="6"/>
  <c r="T475" i="6"/>
  <c r="S475" i="6"/>
  <c r="R475" i="6"/>
  <c r="Y174" i="6"/>
  <c r="W174" i="6"/>
  <c r="U174" i="6"/>
  <c r="V174" i="6" s="1"/>
  <c r="T174" i="6"/>
  <c r="S174" i="6"/>
  <c r="R174" i="6"/>
  <c r="Y56" i="6"/>
  <c r="W56" i="6"/>
  <c r="X56" i="6" s="1"/>
  <c r="U56" i="6"/>
  <c r="T56" i="6"/>
  <c r="S56" i="6"/>
  <c r="R56" i="6"/>
  <c r="Y51" i="6"/>
  <c r="W51" i="6"/>
  <c r="X51" i="6" s="1"/>
  <c r="U51" i="6"/>
  <c r="V51" i="6" s="1"/>
  <c r="T51" i="6"/>
  <c r="S51" i="6"/>
  <c r="R51" i="6"/>
  <c r="Y476" i="6"/>
  <c r="W476" i="6"/>
  <c r="X476" i="6" s="1"/>
  <c r="U476" i="6"/>
  <c r="T476" i="6"/>
  <c r="S476" i="6"/>
  <c r="R476" i="6"/>
  <c r="Y380" i="6"/>
  <c r="W380" i="6"/>
  <c r="X380" i="6" s="1"/>
  <c r="U380" i="6"/>
  <c r="V380" i="6" s="1"/>
  <c r="T380" i="6"/>
  <c r="S380" i="6"/>
  <c r="R380" i="6"/>
  <c r="Y372" i="6"/>
  <c r="W372" i="6"/>
  <c r="X372" i="6" s="1"/>
  <c r="U372" i="6"/>
  <c r="T372" i="6"/>
  <c r="S372" i="6"/>
  <c r="R372" i="6"/>
  <c r="Y206" i="6"/>
  <c r="W206" i="6"/>
  <c r="X206" i="6" s="1"/>
  <c r="U206" i="6"/>
  <c r="V206" i="6" s="1"/>
  <c r="T206" i="6"/>
  <c r="S206" i="6"/>
  <c r="R206" i="6"/>
  <c r="Y187" i="6"/>
  <c r="W187" i="6"/>
  <c r="U187" i="6"/>
  <c r="T187" i="6"/>
  <c r="S187" i="6"/>
  <c r="R187" i="6"/>
  <c r="Y199" i="6"/>
  <c r="W199" i="6"/>
  <c r="U199" i="6"/>
  <c r="V199" i="6" s="1"/>
  <c r="T199" i="6"/>
  <c r="S199" i="6"/>
  <c r="R199" i="6"/>
  <c r="Y204" i="6"/>
  <c r="W204" i="6"/>
  <c r="X204" i="6" s="1"/>
  <c r="U204" i="6"/>
  <c r="T204" i="6"/>
  <c r="S204" i="6"/>
  <c r="R204" i="6"/>
  <c r="Y183" i="6"/>
  <c r="W183" i="6"/>
  <c r="X183" i="6" s="1"/>
  <c r="U183" i="6"/>
  <c r="V183" i="6" s="1"/>
  <c r="T183" i="6"/>
  <c r="S183" i="6"/>
  <c r="R183" i="6"/>
  <c r="Y201" i="6"/>
  <c r="W201" i="6"/>
  <c r="X201" i="6" s="1"/>
  <c r="U201" i="6"/>
  <c r="T201" i="6"/>
  <c r="S201" i="6"/>
  <c r="R201" i="6"/>
  <c r="Y192" i="6"/>
  <c r="W192" i="6"/>
  <c r="X192" i="6" s="1"/>
  <c r="U192" i="6"/>
  <c r="V192" i="6" s="1"/>
  <c r="T192" i="6"/>
  <c r="S192" i="6"/>
  <c r="R192" i="6"/>
  <c r="Y185" i="6"/>
  <c r="W185" i="6"/>
  <c r="X185" i="6" s="1"/>
  <c r="U185" i="6"/>
  <c r="T185" i="6"/>
  <c r="S185" i="6"/>
  <c r="R185" i="6"/>
  <c r="Y195" i="6"/>
  <c r="W195" i="6"/>
  <c r="X195" i="6" s="1"/>
  <c r="U195" i="6"/>
  <c r="V195" i="6" s="1"/>
  <c r="T195" i="6"/>
  <c r="S195" i="6"/>
  <c r="R195" i="6"/>
  <c r="Y194" i="6"/>
  <c r="W194" i="6"/>
  <c r="U194" i="6"/>
  <c r="T194" i="6"/>
  <c r="S194" i="6"/>
  <c r="R194" i="6"/>
  <c r="Y229" i="6"/>
  <c r="W229" i="6"/>
  <c r="U229" i="6"/>
  <c r="V229" i="6" s="1"/>
  <c r="T229" i="6"/>
  <c r="S229" i="6"/>
  <c r="R229" i="6"/>
  <c r="Y230" i="6"/>
  <c r="W230" i="6"/>
  <c r="X230" i="6" s="1"/>
  <c r="U230" i="6"/>
  <c r="T230" i="6"/>
  <c r="S230" i="6"/>
  <c r="R230" i="6"/>
  <c r="Y276" i="6"/>
  <c r="W276" i="6"/>
  <c r="X276" i="6" s="1"/>
  <c r="U276" i="6"/>
  <c r="V276" i="6" s="1"/>
  <c r="T276" i="6"/>
  <c r="S276" i="6"/>
  <c r="R276" i="6"/>
  <c r="Y238" i="6"/>
  <c r="W238" i="6"/>
  <c r="X238" i="6" s="1"/>
  <c r="U238" i="6"/>
  <c r="T238" i="6"/>
  <c r="S238" i="6"/>
  <c r="R238" i="6"/>
  <c r="Y250" i="6"/>
  <c r="W250" i="6"/>
  <c r="X250" i="6" s="1"/>
  <c r="U250" i="6"/>
  <c r="V250" i="6" s="1"/>
  <c r="T250" i="6"/>
  <c r="S250" i="6"/>
  <c r="R250" i="6"/>
  <c r="Y225" i="6"/>
  <c r="W225" i="6"/>
  <c r="X225" i="6" s="1"/>
  <c r="U225" i="6"/>
  <c r="T225" i="6"/>
  <c r="S225" i="6"/>
  <c r="R225" i="6"/>
  <c r="Y249" i="6"/>
  <c r="W249" i="6"/>
  <c r="X249" i="6" s="1"/>
  <c r="U249" i="6"/>
  <c r="V249" i="6" s="1"/>
  <c r="T249" i="6"/>
  <c r="S249" i="6"/>
  <c r="R249" i="6"/>
  <c r="Y226" i="6"/>
  <c r="W226" i="6"/>
  <c r="U226" i="6"/>
  <c r="T226" i="6"/>
  <c r="S226" i="6"/>
  <c r="R226" i="6"/>
  <c r="Y234" i="6"/>
  <c r="W234" i="6"/>
  <c r="U234" i="6"/>
  <c r="V234" i="6" s="1"/>
  <c r="T234" i="6"/>
  <c r="S234" i="6"/>
  <c r="R234" i="6"/>
  <c r="Y246" i="6"/>
  <c r="W246" i="6"/>
  <c r="X246" i="6" s="1"/>
  <c r="U246" i="6"/>
  <c r="T246" i="6"/>
  <c r="S246" i="6"/>
  <c r="R246" i="6"/>
  <c r="Y239" i="6"/>
  <c r="W239" i="6"/>
  <c r="X239" i="6" s="1"/>
  <c r="U239" i="6"/>
  <c r="V239" i="6" s="1"/>
  <c r="T239" i="6"/>
  <c r="S239" i="6"/>
  <c r="R239" i="6"/>
  <c r="Y236" i="6"/>
  <c r="W236" i="6"/>
  <c r="X236" i="6" s="1"/>
  <c r="U236" i="6"/>
  <c r="T236" i="6"/>
  <c r="S236" i="6"/>
  <c r="R236" i="6"/>
  <c r="Y243" i="6"/>
  <c r="W243" i="6"/>
  <c r="X243" i="6" s="1"/>
  <c r="U243" i="6"/>
  <c r="V243" i="6" s="1"/>
  <c r="T243" i="6"/>
  <c r="S243" i="6"/>
  <c r="R243" i="6"/>
  <c r="Y247" i="6"/>
  <c r="W247" i="6"/>
  <c r="X247" i="6" s="1"/>
  <c r="U247" i="6"/>
  <c r="T247" i="6"/>
  <c r="S247" i="6"/>
  <c r="R247" i="6"/>
  <c r="Y227" i="6"/>
  <c r="W227" i="6"/>
  <c r="X227" i="6" s="1"/>
  <c r="U227" i="6"/>
  <c r="V227" i="6" s="1"/>
  <c r="T227" i="6"/>
  <c r="S227" i="6"/>
  <c r="R227" i="6"/>
  <c r="Y245" i="6"/>
  <c r="W245" i="6"/>
  <c r="U245" i="6"/>
  <c r="T245" i="6"/>
  <c r="S245" i="6"/>
  <c r="R245" i="6"/>
  <c r="Y232" i="6"/>
  <c r="W232" i="6"/>
  <c r="U232" i="6"/>
  <c r="V232" i="6" s="1"/>
  <c r="T232" i="6"/>
  <c r="S232" i="6"/>
  <c r="R232" i="6"/>
  <c r="Y237" i="6"/>
  <c r="W237" i="6"/>
  <c r="X237" i="6" s="1"/>
  <c r="U237" i="6"/>
  <c r="T237" i="6"/>
  <c r="S237" i="6"/>
  <c r="R237" i="6"/>
  <c r="Y244" i="6"/>
  <c r="W244" i="6"/>
  <c r="X244" i="6" s="1"/>
  <c r="U244" i="6"/>
  <c r="V244" i="6" s="1"/>
  <c r="T244" i="6"/>
  <c r="S244" i="6"/>
  <c r="R244" i="6"/>
  <c r="Y233" i="6"/>
  <c r="W233" i="6"/>
  <c r="X233" i="6" s="1"/>
  <c r="U233" i="6"/>
  <c r="T233" i="6"/>
  <c r="S233" i="6"/>
  <c r="R233" i="6"/>
  <c r="Y235" i="6"/>
  <c r="W235" i="6"/>
  <c r="X235" i="6" s="1"/>
  <c r="U235" i="6"/>
  <c r="V235" i="6" s="1"/>
  <c r="T235" i="6"/>
  <c r="S235" i="6"/>
  <c r="R235" i="6"/>
  <c r="Y241" i="6"/>
  <c r="W241" i="6"/>
  <c r="X241" i="6" s="1"/>
  <c r="U241" i="6"/>
  <c r="T241" i="6"/>
  <c r="S241" i="6"/>
  <c r="R241" i="6"/>
  <c r="Y242" i="6"/>
  <c r="W242" i="6"/>
  <c r="X242" i="6" s="1"/>
  <c r="U242" i="6"/>
  <c r="V242" i="6" s="1"/>
  <c r="T242" i="6"/>
  <c r="S242" i="6"/>
  <c r="R242" i="6"/>
  <c r="Y294" i="6"/>
  <c r="W294" i="6"/>
  <c r="U294" i="6"/>
  <c r="T294" i="6"/>
  <c r="S294" i="6"/>
  <c r="R294" i="6"/>
  <c r="Y288" i="6"/>
  <c r="W288" i="6"/>
  <c r="U288" i="6"/>
  <c r="V288" i="6" s="1"/>
  <c r="T288" i="6"/>
  <c r="S288" i="6"/>
  <c r="R288" i="6"/>
  <c r="Y292" i="6"/>
  <c r="W292" i="6"/>
  <c r="X292" i="6" s="1"/>
  <c r="U292" i="6"/>
  <c r="T292" i="6"/>
  <c r="S292" i="6"/>
  <c r="R292" i="6"/>
  <c r="Y287" i="6"/>
  <c r="W287" i="6"/>
  <c r="X287" i="6" s="1"/>
  <c r="U287" i="6"/>
  <c r="V287" i="6" s="1"/>
  <c r="T287" i="6"/>
  <c r="S287" i="6"/>
  <c r="R287" i="6"/>
  <c r="Y286" i="6"/>
  <c r="W286" i="6"/>
  <c r="X286" i="6" s="1"/>
  <c r="U286" i="6"/>
  <c r="T286" i="6"/>
  <c r="S286" i="6"/>
  <c r="R286" i="6"/>
  <c r="Y300" i="6"/>
  <c r="W300" i="6"/>
  <c r="X300" i="6" s="1"/>
  <c r="U300" i="6"/>
  <c r="V300" i="6" s="1"/>
  <c r="T300" i="6"/>
  <c r="S300" i="6"/>
  <c r="R300" i="6"/>
  <c r="Y260" i="6"/>
  <c r="W260" i="6"/>
  <c r="X260" i="6" s="1"/>
  <c r="U260" i="6"/>
  <c r="V260" i="6" s="1"/>
  <c r="T260" i="6"/>
  <c r="S260" i="6"/>
  <c r="R260" i="6"/>
  <c r="Y302" i="6"/>
  <c r="W302" i="6"/>
  <c r="U302" i="6"/>
  <c r="V302" i="6" s="1"/>
  <c r="T302" i="6"/>
  <c r="S302" i="6"/>
  <c r="R302" i="6"/>
  <c r="Y298" i="6"/>
  <c r="W298" i="6"/>
  <c r="X298" i="6" s="1"/>
  <c r="U298" i="6"/>
  <c r="T298" i="6"/>
  <c r="S298" i="6"/>
  <c r="R298" i="6"/>
  <c r="Y289" i="6"/>
  <c r="W289" i="6"/>
  <c r="X289" i="6" s="1"/>
  <c r="U289" i="6"/>
  <c r="V289" i="6" s="1"/>
  <c r="T289" i="6"/>
  <c r="S289" i="6"/>
  <c r="R289" i="6"/>
  <c r="Y293" i="6"/>
  <c r="W293" i="6"/>
  <c r="X293" i="6" s="1"/>
  <c r="U293" i="6"/>
  <c r="V293" i="6" s="1"/>
  <c r="T293" i="6"/>
  <c r="S293" i="6"/>
  <c r="R293" i="6"/>
  <c r="Y297" i="6"/>
  <c r="W297" i="6"/>
  <c r="U297" i="6"/>
  <c r="T297" i="6"/>
  <c r="S297" i="6"/>
  <c r="R297" i="6"/>
  <c r="Y295" i="6"/>
  <c r="W295" i="6"/>
  <c r="X295" i="6" s="1"/>
  <c r="U295" i="6"/>
  <c r="V295" i="6" s="1"/>
  <c r="T295" i="6"/>
  <c r="S295" i="6"/>
  <c r="R295" i="6"/>
  <c r="Y291" i="6"/>
  <c r="W291" i="6"/>
  <c r="U291" i="6"/>
  <c r="T291" i="6"/>
  <c r="S291" i="6"/>
  <c r="R291" i="6"/>
  <c r="Y296" i="6"/>
  <c r="W296" i="6"/>
  <c r="X296" i="6" s="1"/>
  <c r="U296" i="6"/>
  <c r="T296" i="6"/>
  <c r="S296" i="6"/>
  <c r="R296" i="6"/>
  <c r="Y69" i="6"/>
  <c r="W69" i="6"/>
  <c r="U69" i="6"/>
  <c r="T69" i="6"/>
  <c r="S69" i="6"/>
  <c r="R69" i="6"/>
  <c r="Y64" i="6"/>
  <c r="W64" i="6"/>
  <c r="X64" i="6" s="1"/>
  <c r="U64" i="6"/>
  <c r="V64" i="6" s="1"/>
  <c r="T64" i="6"/>
  <c r="S64" i="6"/>
  <c r="R64" i="6"/>
  <c r="Y63" i="6"/>
  <c r="W63" i="6"/>
  <c r="U63" i="6"/>
  <c r="T63" i="6"/>
  <c r="S63" i="6"/>
  <c r="R63" i="6"/>
  <c r="Y190" i="6"/>
  <c r="W190" i="6"/>
  <c r="X190" i="6" s="1"/>
  <c r="U190" i="6"/>
  <c r="V190" i="6" s="1"/>
  <c r="T190" i="6"/>
  <c r="S190" i="6"/>
  <c r="R190" i="6"/>
  <c r="Y105" i="6"/>
  <c r="W105" i="6"/>
  <c r="U105" i="6"/>
  <c r="T105" i="6"/>
  <c r="S105" i="6"/>
  <c r="R105" i="6"/>
  <c r="Y16" i="6"/>
  <c r="W16" i="6"/>
  <c r="X16" i="6" s="1"/>
  <c r="U16" i="6"/>
  <c r="V16" i="6" s="1"/>
  <c r="T16" i="6"/>
  <c r="S16" i="6"/>
  <c r="R16" i="6"/>
  <c r="Y102" i="6"/>
  <c r="W102" i="6"/>
  <c r="U102" i="6"/>
  <c r="T102" i="6"/>
  <c r="S102" i="6"/>
  <c r="R102" i="6"/>
  <c r="Y19" i="6"/>
  <c r="W19" i="6"/>
  <c r="X19" i="6" s="1"/>
  <c r="U19" i="6"/>
  <c r="T19" i="6"/>
  <c r="S19" i="6"/>
  <c r="R19" i="6"/>
  <c r="Y18" i="6"/>
  <c r="W18" i="6"/>
  <c r="U18" i="6"/>
  <c r="T18" i="6"/>
  <c r="S18" i="6"/>
  <c r="R18" i="6"/>
  <c r="Y99" i="6"/>
  <c r="W99" i="6"/>
  <c r="X99" i="6" s="1"/>
  <c r="U99" i="6"/>
  <c r="V99" i="6" s="1"/>
  <c r="T99" i="6"/>
  <c r="S99" i="6"/>
  <c r="R99" i="6"/>
  <c r="Y11" i="6"/>
  <c r="W11" i="6"/>
  <c r="U11" i="6"/>
  <c r="T11" i="6"/>
  <c r="S11" i="6"/>
  <c r="R11" i="6"/>
  <c r="Y100" i="6"/>
  <c r="W100" i="6"/>
  <c r="X100" i="6" s="1"/>
  <c r="U100" i="6"/>
  <c r="V100" i="6" s="1"/>
  <c r="T100" i="6"/>
  <c r="S100" i="6"/>
  <c r="R100" i="6"/>
  <c r="Y106" i="6"/>
  <c r="W106" i="6"/>
  <c r="U106" i="6"/>
  <c r="T106" i="6"/>
  <c r="S106" i="6"/>
  <c r="R106" i="6"/>
  <c r="Y21" i="6"/>
  <c r="W21" i="6"/>
  <c r="X21" i="6" s="1"/>
  <c r="U21" i="6"/>
  <c r="V21" i="6" s="1"/>
  <c r="T21" i="6"/>
  <c r="S21" i="6"/>
  <c r="R21" i="6"/>
  <c r="Y98" i="6"/>
  <c r="W98" i="6"/>
  <c r="U98" i="6"/>
  <c r="T98" i="6"/>
  <c r="S98" i="6"/>
  <c r="R98" i="6"/>
  <c r="Y125" i="6"/>
  <c r="W125" i="6"/>
  <c r="X125" i="6" s="1"/>
  <c r="U125" i="6"/>
  <c r="T125" i="6"/>
  <c r="S125" i="6"/>
  <c r="R125" i="6"/>
  <c r="Y108" i="6"/>
  <c r="W108" i="6"/>
  <c r="U108" i="6"/>
  <c r="T108" i="6"/>
  <c r="S108" i="6"/>
  <c r="R108" i="6"/>
  <c r="Y101" i="6"/>
  <c r="W101" i="6"/>
  <c r="X101" i="6" s="1"/>
  <c r="U101" i="6"/>
  <c r="T101" i="6"/>
  <c r="S101" i="6"/>
  <c r="R101" i="6"/>
  <c r="Y104" i="6"/>
  <c r="W104" i="6"/>
  <c r="U104" i="6"/>
  <c r="T104" i="6"/>
  <c r="S104" i="6"/>
  <c r="R104" i="6"/>
  <c r="Y107" i="6"/>
  <c r="W107" i="6"/>
  <c r="X107" i="6" s="1"/>
  <c r="U107" i="6"/>
  <c r="V107" i="6" s="1"/>
  <c r="T107" i="6"/>
  <c r="S107" i="6"/>
  <c r="R107" i="6"/>
  <c r="Y103" i="6"/>
  <c r="W103" i="6"/>
  <c r="U103" i="6"/>
  <c r="T103" i="6"/>
  <c r="S103" i="6"/>
  <c r="R103" i="6"/>
  <c r="Y129" i="6"/>
  <c r="W129" i="6"/>
  <c r="X129" i="6" s="1"/>
  <c r="U129" i="6"/>
  <c r="V129" i="6" s="1"/>
  <c r="T129" i="6"/>
  <c r="S129" i="6"/>
  <c r="R129" i="6"/>
  <c r="Y14" i="6"/>
  <c r="W14" i="6"/>
  <c r="U14" i="6"/>
  <c r="T14" i="6"/>
  <c r="S14" i="6"/>
  <c r="R14" i="6"/>
  <c r="Y333" i="6"/>
  <c r="W333" i="6"/>
  <c r="X333" i="6" s="1"/>
  <c r="U333" i="6"/>
  <c r="T333" i="6"/>
  <c r="S333" i="6"/>
  <c r="R333" i="6"/>
  <c r="Y332" i="6"/>
  <c r="W332" i="6"/>
  <c r="U332" i="6"/>
  <c r="T332" i="6"/>
  <c r="S332" i="6"/>
  <c r="R332" i="6"/>
  <c r="Y331" i="6"/>
  <c r="W331" i="6"/>
  <c r="X331" i="6" s="1"/>
  <c r="U331" i="6"/>
  <c r="T331" i="6"/>
  <c r="S331" i="6"/>
  <c r="R331" i="6"/>
  <c r="Y439" i="6"/>
  <c r="W439" i="6"/>
  <c r="U439" i="6"/>
  <c r="T439" i="6"/>
  <c r="S439" i="6"/>
  <c r="R439" i="6"/>
  <c r="Y436" i="6"/>
  <c r="W436" i="6"/>
  <c r="X436" i="6" s="1"/>
  <c r="U436" i="6"/>
  <c r="V436" i="6" s="1"/>
  <c r="T436" i="6"/>
  <c r="S436" i="6"/>
  <c r="R436" i="6"/>
  <c r="Y418" i="6"/>
  <c r="W418" i="6"/>
  <c r="U418" i="6"/>
  <c r="T418" i="6"/>
  <c r="S418" i="6"/>
  <c r="R418" i="6"/>
  <c r="Y396" i="6"/>
  <c r="W396" i="6"/>
  <c r="X396" i="6" s="1"/>
  <c r="U396" i="6"/>
  <c r="V396" i="6" s="1"/>
  <c r="T396" i="6"/>
  <c r="S396" i="6"/>
  <c r="R396" i="6"/>
  <c r="Y411" i="6"/>
  <c r="W411" i="6"/>
  <c r="U411" i="6"/>
  <c r="T411" i="6"/>
  <c r="S411" i="6"/>
  <c r="R411" i="6"/>
  <c r="Y415" i="6"/>
  <c r="W415" i="6"/>
  <c r="X415" i="6" s="1"/>
  <c r="U415" i="6"/>
  <c r="T415" i="6"/>
  <c r="S415" i="6"/>
  <c r="R415" i="6"/>
  <c r="Y413" i="6"/>
  <c r="W413" i="6"/>
  <c r="U413" i="6"/>
  <c r="T413" i="6"/>
  <c r="S413" i="6"/>
  <c r="R413" i="6"/>
  <c r="Y390" i="6"/>
  <c r="W390" i="6"/>
  <c r="X390" i="6" s="1"/>
  <c r="U390" i="6"/>
  <c r="V390" i="6" s="1"/>
  <c r="T390" i="6"/>
  <c r="S390" i="6"/>
  <c r="R390" i="6"/>
  <c r="Y402" i="6"/>
  <c r="W402" i="6"/>
  <c r="U402" i="6"/>
  <c r="T402" i="6"/>
  <c r="S402" i="6"/>
  <c r="R402" i="6"/>
  <c r="Y400" i="6"/>
  <c r="W400" i="6"/>
  <c r="X400" i="6" s="1"/>
  <c r="U400" i="6"/>
  <c r="V400" i="6" s="1"/>
  <c r="T400" i="6"/>
  <c r="S400" i="6"/>
  <c r="R400" i="6"/>
  <c r="Y410" i="6"/>
  <c r="W410" i="6"/>
  <c r="U410" i="6"/>
  <c r="T410" i="6"/>
  <c r="S410" i="6"/>
  <c r="R410" i="6"/>
  <c r="Y384" i="6"/>
  <c r="W384" i="6"/>
  <c r="X384" i="6" s="1"/>
  <c r="U384" i="6"/>
  <c r="V384" i="6" s="1"/>
  <c r="T384" i="6"/>
  <c r="S384" i="6"/>
  <c r="R384" i="6"/>
  <c r="Y388" i="6"/>
  <c r="W388" i="6"/>
  <c r="U388" i="6"/>
  <c r="T388" i="6"/>
  <c r="S388" i="6"/>
  <c r="R388" i="6"/>
  <c r="Y406" i="6"/>
  <c r="W406" i="6"/>
  <c r="X406" i="6" s="1"/>
  <c r="U406" i="6"/>
  <c r="T406" i="6"/>
  <c r="S406" i="6"/>
  <c r="R406" i="6"/>
  <c r="Y397" i="6"/>
  <c r="W397" i="6"/>
  <c r="U397" i="6"/>
  <c r="T397" i="6"/>
  <c r="S397" i="6"/>
  <c r="R397" i="6"/>
  <c r="Y394" i="6"/>
  <c r="W394" i="6"/>
  <c r="X394" i="6" s="1"/>
  <c r="U394" i="6"/>
  <c r="V394" i="6" s="1"/>
  <c r="T394" i="6"/>
  <c r="S394" i="6"/>
  <c r="R394" i="6"/>
  <c r="Y95" i="6"/>
  <c r="W95" i="6"/>
  <c r="U95" i="6"/>
  <c r="T95" i="6"/>
  <c r="S95" i="6"/>
  <c r="R95" i="6"/>
  <c r="Y50" i="6"/>
  <c r="W50" i="6"/>
  <c r="X50" i="6" s="1"/>
  <c r="U50" i="6"/>
  <c r="V50" i="6" s="1"/>
  <c r="T50" i="6"/>
  <c r="S50" i="6"/>
  <c r="R50" i="6"/>
  <c r="Y46" i="6"/>
  <c r="W46" i="6"/>
  <c r="U46" i="6"/>
  <c r="T46" i="6"/>
  <c r="S46" i="6"/>
  <c r="R46" i="6"/>
  <c r="Y43" i="6"/>
  <c r="W43" i="6"/>
  <c r="X43" i="6" s="1"/>
  <c r="U43" i="6"/>
  <c r="V43" i="6" s="1"/>
  <c r="T43" i="6"/>
  <c r="S43" i="6"/>
  <c r="R43" i="6"/>
  <c r="Y96" i="6"/>
  <c r="W96" i="6"/>
  <c r="U96" i="6"/>
  <c r="T96" i="6"/>
  <c r="S96" i="6"/>
  <c r="R96" i="6"/>
  <c r="Y94" i="6"/>
  <c r="W94" i="6"/>
  <c r="X94" i="6" s="1"/>
  <c r="U94" i="6"/>
  <c r="T94" i="6"/>
  <c r="S94" i="6"/>
  <c r="R94" i="6"/>
  <c r="Y38" i="6"/>
  <c r="W38" i="6"/>
  <c r="U38" i="6"/>
  <c r="T38" i="6"/>
  <c r="S38" i="6"/>
  <c r="R38" i="6"/>
  <c r="Y36" i="6"/>
  <c r="W36" i="6"/>
  <c r="X36" i="6" s="1"/>
  <c r="U36" i="6"/>
  <c r="T36" i="6"/>
  <c r="S36" i="6"/>
  <c r="R36" i="6"/>
  <c r="Y97" i="6"/>
  <c r="W97" i="6"/>
  <c r="U97" i="6"/>
  <c r="T97" i="6"/>
  <c r="S97" i="6"/>
  <c r="R97" i="6"/>
  <c r="Y37" i="6"/>
  <c r="W37" i="6"/>
  <c r="X37" i="6" s="1"/>
  <c r="U37" i="6"/>
  <c r="V37" i="6" s="1"/>
  <c r="T37" i="6"/>
  <c r="S37" i="6"/>
  <c r="R37" i="6"/>
  <c r="Y351" i="6"/>
  <c r="W351" i="6"/>
  <c r="U351" i="6"/>
  <c r="T351" i="6"/>
  <c r="S351" i="6"/>
  <c r="R351" i="6"/>
  <c r="Y338" i="6"/>
  <c r="W338" i="6"/>
  <c r="X338" i="6" s="1"/>
  <c r="U338" i="6"/>
  <c r="V338" i="6" s="1"/>
  <c r="T338" i="6"/>
  <c r="S338" i="6"/>
  <c r="R338" i="6"/>
  <c r="Y359" i="6"/>
  <c r="W359" i="6"/>
  <c r="U359" i="6"/>
  <c r="T359" i="6"/>
  <c r="S359" i="6"/>
  <c r="R359" i="6"/>
  <c r="Y355" i="6"/>
  <c r="W355" i="6"/>
  <c r="X355" i="6" s="1"/>
  <c r="U355" i="6"/>
  <c r="T355" i="6"/>
  <c r="S355" i="6"/>
  <c r="R355" i="6"/>
  <c r="Y348" i="6"/>
  <c r="W348" i="6"/>
  <c r="U348" i="6"/>
  <c r="T348" i="6"/>
  <c r="S348" i="6"/>
  <c r="R348" i="6"/>
  <c r="Y336" i="6"/>
  <c r="W336" i="6"/>
  <c r="U336" i="6"/>
  <c r="T336" i="6"/>
  <c r="S336" i="6"/>
  <c r="R336" i="6"/>
  <c r="Y347" i="6"/>
  <c r="W347" i="6"/>
  <c r="U347" i="6"/>
  <c r="T347" i="6"/>
  <c r="S347" i="6"/>
  <c r="R347" i="6"/>
  <c r="Y277" i="6"/>
  <c r="W277" i="6"/>
  <c r="X277" i="6" s="1"/>
  <c r="U277" i="6"/>
  <c r="V277" i="6" s="1"/>
  <c r="T277" i="6"/>
  <c r="S277" i="6"/>
  <c r="R277" i="6"/>
  <c r="Y2" i="6"/>
  <c r="W2" i="6"/>
  <c r="U2" i="6"/>
  <c r="T2" i="6"/>
  <c r="S2" i="6"/>
  <c r="R2" i="6"/>
  <c r="Y5" i="6"/>
  <c r="W5" i="6"/>
  <c r="X5" i="6" s="1"/>
  <c r="U5" i="6"/>
  <c r="V5" i="6" s="1"/>
  <c r="T5" i="6"/>
  <c r="S5" i="6"/>
  <c r="R5" i="6"/>
  <c r="Y6" i="6"/>
  <c r="W6" i="6"/>
  <c r="X6" i="6" s="1"/>
  <c r="U6" i="6"/>
  <c r="T6" i="6"/>
  <c r="S6" i="6"/>
  <c r="R6" i="6"/>
  <c r="Y266" i="6"/>
  <c r="W266" i="6"/>
  <c r="X266" i="6" s="1"/>
  <c r="U266" i="6"/>
  <c r="V266" i="6" s="1"/>
  <c r="T266" i="6"/>
  <c r="S266" i="6"/>
  <c r="R266" i="6"/>
  <c r="Y354" i="6"/>
  <c r="W354" i="6"/>
  <c r="X354" i="6" s="1"/>
  <c r="U354" i="6"/>
  <c r="T354" i="6"/>
  <c r="S354" i="6"/>
  <c r="R354" i="6"/>
  <c r="Y361" i="6"/>
  <c r="W361" i="6"/>
  <c r="X361" i="6" s="1"/>
  <c r="U361" i="6"/>
  <c r="V361" i="6" s="1"/>
  <c r="T361" i="6"/>
  <c r="S361" i="6"/>
  <c r="R361" i="6"/>
  <c r="Y270" i="6"/>
  <c r="W270" i="6"/>
  <c r="U270" i="6"/>
  <c r="T270" i="6"/>
  <c r="S270" i="6"/>
  <c r="R270" i="6"/>
  <c r="Y273" i="6"/>
  <c r="W273" i="6"/>
  <c r="X273" i="6" s="1"/>
  <c r="U273" i="6"/>
  <c r="V273" i="6" s="1"/>
  <c r="T273" i="6"/>
  <c r="S273" i="6"/>
  <c r="R273" i="6"/>
  <c r="Y268" i="6"/>
  <c r="W268" i="6"/>
  <c r="X268" i="6" s="1"/>
  <c r="U268" i="6"/>
  <c r="T268" i="6"/>
  <c r="S268" i="6"/>
  <c r="R268" i="6"/>
  <c r="Y267" i="6"/>
  <c r="W267" i="6"/>
  <c r="X267" i="6" s="1"/>
  <c r="U267" i="6"/>
  <c r="V267" i="6" s="1"/>
  <c r="T267" i="6"/>
  <c r="S267" i="6"/>
  <c r="R267" i="6"/>
  <c r="Y272" i="6"/>
  <c r="W272" i="6"/>
  <c r="X272" i="6" s="1"/>
  <c r="U272" i="6"/>
  <c r="T272" i="6"/>
  <c r="S272" i="6"/>
  <c r="R272" i="6"/>
  <c r="Y271" i="6"/>
  <c r="W271" i="6"/>
  <c r="X271" i="6" s="1"/>
  <c r="U271" i="6"/>
  <c r="V271" i="6" s="1"/>
  <c r="T271" i="6"/>
  <c r="S271" i="6"/>
  <c r="R271" i="6"/>
  <c r="Y198" i="6"/>
  <c r="W198" i="6"/>
  <c r="X198" i="6" s="1"/>
  <c r="U198" i="6"/>
  <c r="T198" i="6"/>
  <c r="S198" i="6"/>
  <c r="R198" i="6"/>
  <c r="Y184" i="6"/>
  <c r="W184" i="6"/>
  <c r="X184" i="6" s="1"/>
  <c r="U184" i="6"/>
  <c r="V184" i="6" s="1"/>
  <c r="T184" i="6"/>
  <c r="S184" i="6"/>
  <c r="R184" i="6"/>
  <c r="Y191" i="6"/>
  <c r="W191" i="6"/>
  <c r="U191" i="6"/>
  <c r="T191" i="6"/>
  <c r="S191" i="6"/>
  <c r="R191" i="6"/>
  <c r="Y193" i="6"/>
  <c r="W193" i="6"/>
  <c r="X193" i="6" s="1"/>
  <c r="U193" i="6"/>
  <c r="V193" i="6" s="1"/>
  <c r="T193" i="6"/>
  <c r="S193" i="6"/>
  <c r="R193" i="6"/>
  <c r="Y189" i="6"/>
  <c r="W189" i="6"/>
  <c r="X189" i="6" s="1"/>
  <c r="U189" i="6"/>
  <c r="T189" i="6"/>
  <c r="S189" i="6"/>
  <c r="R189" i="6"/>
  <c r="Y205" i="6"/>
  <c r="W205" i="6"/>
  <c r="X205" i="6" s="1"/>
  <c r="U205" i="6"/>
  <c r="V205" i="6" s="1"/>
  <c r="T205" i="6"/>
  <c r="S205" i="6"/>
  <c r="R205" i="6"/>
  <c r="Y207" i="6"/>
  <c r="W207" i="6"/>
  <c r="X207" i="6" s="1"/>
  <c r="U207" i="6"/>
  <c r="T207" i="6"/>
  <c r="S207" i="6"/>
  <c r="R207" i="6"/>
  <c r="Y203" i="6"/>
  <c r="W203" i="6"/>
  <c r="X203" i="6" s="1"/>
  <c r="U203" i="6"/>
  <c r="V203" i="6" s="1"/>
  <c r="T203" i="6"/>
  <c r="S203" i="6"/>
  <c r="R203" i="6"/>
  <c r="Y202" i="6"/>
  <c r="W202" i="6"/>
  <c r="X202" i="6" s="1"/>
  <c r="U202" i="6"/>
  <c r="T202" i="6"/>
  <c r="S202" i="6"/>
  <c r="R202" i="6"/>
  <c r="Y196" i="6"/>
  <c r="W196" i="6"/>
  <c r="X196" i="6" s="1"/>
  <c r="U196" i="6"/>
  <c r="V196" i="6" s="1"/>
  <c r="T196" i="6"/>
  <c r="S196" i="6"/>
  <c r="R196" i="6"/>
  <c r="Y197" i="6"/>
  <c r="W197" i="6"/>
  <c r="U197" i="6"/>
  <c r="T197" i="6"/>
  <c r="S197" i="6"/>
  <c r="R197" i="6"/>
  <c r="Y301" i="6"/>
  <c r="W301" i="6"/>
  <c r="X301" i="6" s="1"/>
  <c r="U301" i="6"/>
  <c r="V301" i="6" s="1"/>
  <c r="T301" i="6"/>
  <c r="S301" i="6"/>
  <c r="R301" i="6"/>
  <c r="Y299" i="6"/>
  <c r="W299" i="6"/>
  <c r="X299" i="6" s="1"/>
  <c r="U299" i="6"/>
  <c r="T299" i="6"/>
  <c r="S299" i="6"/>
  <c r="R299" i="6"/>
  <c r="Y290" i="6"/>
  <c r="W290" i="6"/>
  <c r="X290" i="6" s="1"/>
  <c r="U290" i="6"/>
  <c r="V290" i="6" s="1"/>
  <c r="T290" i="6"/>
  <c r="S290" i="6"/>
  <c r="R290" i="6"/>
  <c r="Y314" i="6"/>
  <c r="W314" i="6"/>
  <c r="X314" i="6" s="1"/>
  <c r="U314" i="6"/>
  <c r="T314" i="6"/>
  <c r="S314" i="6"/>
  <c r="R314" i="6"/>
  <c r="Y409" i="6"/>
  <c r="W409" i="6"/>
  <c r="X409" i="6" s="1"/>
  <c r="U409" i="6"/>
  <c r="V409" i="6" s="1"/>
  <c r="T409" i="6"/>
  <c r="S409" i="6"/>
  <c r="R409" i="6"/>
  <c r="Y451" i="6"/>
  <c r="W451" i="6"/>
  <c r="X451" i="6" s="1"/>
  <c r="U451" i="6"/>
  <c r="T451" i="6"/>
  <c r="S451" i="6"/>
  <c r="R451" i="6"/>
  <c r="Y452" i="6"/>
  <c r="W452" i="6"/>
  <c r="X452" i="6" s="1"/>
  <c r="U452" i="6"/>
  <c r="T452" i="6"/>
  <c r="S452" i="6"/>
  <c r="R452" i="6"/>
  <c r="Y453" i="6"/>
  <c r="W453" i="6"/>
  <c r="U453" i="6"/>
  <c r="T453" i="6"/>
  <c r="S453" i="6"/>
  <c r="R453" i="6"/>
  <c r="Y313" i="6"/>
  <c r="W313" i="6"/>
  <c r="X313" i="6" s="1"/>
  <c r="U313" i="6"/>
  <c r="V313" i="6" s="1"/>
  <c r="T313" i="6"/>
  <c r="S313" i="6"/>
  <c r="R313" i="6"/>
  <c r="Y455" i="6"/>
  <c r="W455" i="6"/>
  <c r="X455" i="6" s="1"/>
  <c r="U455" i="6"/>
  <c r="T455" i="6"/>
  <c r="S455" i="6"/>
  <c r="R455" i="6"/>
  <c r="Y414" i="6"/>
  <c r="W414" i="6"/>
  <c r="X414" i="6" s="1"/>
  <c r="U414" i="6"/>
  <c r="V414" i="6" s="1"/>
  <c r="T414" i="6"/>
  <c r="S414" i="6"/>
  <c r="R414" i="6"/>
  <c r="Y312" i="6"/>
  <c r="W312" i="6"/>
  <c r="X312" i="6" s="1"/>
  <c r="U312" i="6"/>
  <c r="T312" i="6"/>
  <c r="S312" i="6"/>
  <c r="R312" i="6"/>
  <c r="Y448" i="6"/>
  <c r="W448" i="6"/>
  <c r="X448" i="6" s="1"/>
  <c r="U448" i="6"/>
  <c r="V448" i="6" s="1"/>
  <c r="T448" i="6"/>
  <c r="S448" i="6"/>
  <c r="R448" i="6"/>
  <c r="Y456" i="6"/>
  <c r="W456" i="6"/>
  <c r="X456" i="6" s="1"/>
  <c r="U456" i="6"/>
  <c r="T456" i="6"/>
  <c r="S456" i="6"/>
  <c r="R456" i="6"/>
  <c r="Y447" i="6"/>
  <c r="W447" i="6"/>
  <c r="X447" i="6" s="1"/>
  <c r="U447" i="6"/>
  <c r="V447" i="6" s="1"/>
  <c r="T447" i="6"/>
  <c r="S447" i="6"/>
  <c r="R447" i="6"/>
  <c r="Y316" i="6"/>
  <c r="W316" i="6"/>
  <c r="U316" i="6"/>
  <c r="T316" i="6"/>
  <c r="S316" i="6"/>
  <c r="R316" i="6"/>
  <c r="Y308" i="6"/>
  <c r="W308" i="6"/>
  <c r="X308" i="6" s="1"/>
  <c r="U308" i="6"/>
  <c r="V308" i="6" s="1"/>
  <c r="T308" i="6"/>
  <c r="S308" i="6"/>
  <c r="R308" i="6"/>
  <c r="Y306" i="6"/>
  <c r="W306" i="6"/>
  <c r="X306" i="6" s="1"/>
  <c r="U306" i="6"/>
  <c r="T306" i="6"/>
  <c r="S306" i="6"/>
  <c r="R306" i="6"/>
  <c r="Y450" i="6"/>
  <c r="W450" i="6"/>
  <c r="X450" i="6" s="1"/>
  <c r="U450" i="6"/>
  <c r="V450" i="6" s="1"/>
  <c r="T450" i="6"/>
  <c r="S450" i="6"/>
  <c r="R450" i="6"/>
  <c r="Y426" i="6"/>
  <c r="W426" i="6"/>
  <c r="X426" i="6" s="1"/>
  <c r="U426" i="6"/>
  <c r="T426" i="6"/>
  <c r="S426" i="6"/>
  <c r="R426" i="6"/>
  <c r="Y427" i="6"/>
  <c r="W427" i="6"/>
  <c r="X427" i="6" s="1"/>
  <c r="U427" i="6"/>
  <c r="V427" i="6" s="1"/>
  <c r="T427" i="6"/>
  <c r="S427" i="6"/>
  <c r="R427" i="6"/>
  <c r="Y305" i="6"/>
  <c r="W305" i="6"/>
  <c r="X305" i="6" s="1"/>
  <c r="U305" i="6"/>
  <c r="T305" i="6"/>
  <c r="S305" i="6"/>
  <c r="R305" i="6"/>
  <c r="Y309" i="6"/>
  <c r="W309" i="6"/>
  <c r="X309" i="6" s="1"/>
  <c r="U309" i="6"/>
  <c r="V309" i="6" s="1"/>
  <c r="T309" i="6"/>
  <c r="S309" i="6"/>
  <c r="R309" i="6"/>
  <c r="Y303" i="6"/>
  <c r="W303" i="6"/>
  <c r="U303" i="6"/>
  <c r="T303" i="6"/>
  <c r="S303" i="6"/>
  <c r="R303" i="6"/>
  <c r="Y315" i="6"/>
  <c r="W315" i="6"/>
  <c r="X315" i="6" s="1"/>
  <c r="U315" i="6"/>
  <c r="V315" i="6" s="1"/>
  <c r="T315" i="6"/>
  <c r="S315" i="6"/>
  <c r="R315" i="6"/>
  <c r="Y449" i="6"/>
  <c r="W449" i="6"/>
  <c r="X449" i="6" s="1"/>
  <c r="U449" i="6"/>
  <c r="T449" i="6"/>
  <c r="S449" i="6"/>
  <c r="R449" i="6"/>
  <c r="Y307" i="6"/>
  <c r="W307" i="6"/>
  <c r="X307" i="6" s="1"/>
  <c r="U307" i="6"/>
  <c r="V307" i="6" s="1"/>
  <c r="T307" i="6"/>
  <c r="S307" i="6"/>
  <c r="R307" i="6"/>
  <c r="Y304" i="6"/>
  <c r="W304" i="6"/>
  <c r="X304" i="6" s="1"/>
  <c r="U304" i="6"/>
  <c r="T304" i="6"/>
  <c r="S304" i="6"/>
  <c r="R304" i="6"/>
  <c r="Y454" i="6"/>
  <c r="W454" i="6"/>
  <c r="X454" i="6" s="1"/>
  <c r="U454" i="6"/>
  <c r="V454" i="6" s="1"/>
  <c r="T454" i="6"/>
  <c r="S454" i="6"/>
  <c r="R454" i="6"/>
  <c r="Y393" i="6"/>
  <c r="W393" i="6"/>
  <c r="X393" i="6" s="1"/>
  <c r="U393" i="6"/>
  <c r="T393" i="6"/>
  <c r="S393" i="6"/>
  <c r="R393" i="6"/>
  <c r="Y311" i="6"/>
  <c r="W311" i="6"/>
  <c r="X311" i="6" s="1"/>
  <c r="U311" i="6"/>
  <c r="V311" i="6" s="1"/>
  <c r="T311" i="6"/>
  <c r="S311" i="6"/>
  <c r="R311" i="6"/>
  <c r="Y420" i="6"/>
  <c r="W420" i="6"/>
  <c r="U420" i="6"/>
  <c r="T420" i="6"/>
  <c r="S420" i="6"/>
  <c r="R420" i="6"/>
  <c r="Y389" i="6"/>
  <c r="W389" i="6"/>
  <c r="X389" i="6" s="1"/>
  <c r="U389" i="6"/>
  <c r="V389" i="6" s="1"/>
  <c r="T389" i="6"/>
  <c r="S389" i="6"/>
  <c r="R389" i="6"/>
  <c r="Y387" i="6"/>
  <c r="W387" i="6"/>
  <c r="X387" i="6" s="1"/>
  <c r="U387" i="6"/>
  <c r="T387" i="6"/>
  <c r="S387" i="6"/>
  <c r="R387" i="6"/>
  <c r="Y146" i="6"/>
  <c r="W146" i="6"/>
  <c r="X146" i="6" s="1"/>
  <c r="U146" i="6"/>
  <c r="V146" i="6" s="1"/>
  <c r="T146" i="6"/>
  <c r="S146" i="6"/>
  <c r="R146" i="6"/>
  <c r="Y310" i="6"/>
  <c r="W310" i="6"/>
  <c r="X310" i="6" s="1"/>
  <c r="U310" i="6"/>
  <c r="T310" i="6"/>
  <c r="S310" i="6"/>
  <c r="R310" i="6"/>
  <c r="Y79" i="6"/>
  <c r="W79" i="6"/>
  <c r="X79" i="6" s="1"/>
  <c r="U79" i="6"/>
  <c r="V79" i="6" s="1"/>
  <c r="T79" i="6"/>
  <c r="S79" i="6"/>
  <c r="R79" i="6"/>
  <c r="Y70" i="6"/>
  <c r="W70" i="6"/>
  <c r="X70" i="6" s="1"/>
  <c r="U70" i="6"/>
  <c r="T70" i="6"/>
  <c r="S70" i="6"/>
  <c r="R70" i="6"/>
  <c r="Y71" i="6"/>
  <c r="W71" i="6"/>
  <c r="X71" i="6" s="1"/>
  <c r="U71" i="6"/>
  <c r="T71" i="6"/>
  <c r="S71" i="6"/>
  <c r="R71" i="6"/>
  <c r="Y85" i="6"/>
  <c r="W85" i="6"/>
  <c r="U85" i="6"/>
  <c r="T85" i="6"/>
  <c r="S85" i="6"/>
  <c r="R85" i="6"/>
  <c r="Y82" i="6"/>
  <c r="W82" i="6"/>
  <c r="X82" i="6" s="1"/>
  <c r="U82" i="6"/>
  <c r="V82" i="6" s="1"/>
  <c r="T82" i="6"/>
  <c r="S82" i="6"/>
  <c r="R82" i="6"/>
  <c r="Y23" i="6"/>
  <c r="W23" i="6"/>
  <c r="X23" i="6" s="1"/>
  <c r="U23" i="6"/>
  <c r="T23" i="6"/>
  <c r="S23" i="6"/>
  <c r="R23" i="6"/>
  <c r="Y76" i="6"/>
  <c r="W76" i="6"/>
  <c r="X76" i="6" s="1"/>
  <c r="U76" i="6"/>
  <c r="V76" i="6" s="1"/>
  <c r="T76" i="6"/>
  <c r="S76" i="6"/>
  <c r="R76" i="6"/>
  <c r="Y89" i="6"/>
  <c r="W89" i="6"/>
  <c r="X89" i="6" s="1"/>
  <c r="U89" i="6"/>
  <c r="T89" i="6"/>
  <c r="S89" i="6"/>
  <c r="R89" i="6"/>
  <c r="Y74" i="6"/>
  <c r="W74" i="6"/>
  <c r="X74" i="6" s="1"/>
  <c r="U74" i="6"/>
  <c r="V74" i="6" s="1"/>
  <c r="T74" i="6"/>
  <c r="S74" i="6"/>
  <c r="R74" i="6"/>
  <c r="Y73" i="6"/>
  <c r="W73" i="6"/>
  <c r="X73" i="6" s="1"/>
  <c r="U73" i="6"/>
  <c r="T73" i="6"/>
  <c r="S73" i="6"/>
  <c r="R73" i="6"/>
  <c r="Y83" i="6"/>
  <c r="W83" i="6"/>
  <c r="X83" i="6" s="1"/>
  <c r="U83" i="6"/>
  <c r="V83" i="6" s="1"/>
  <c r="T83" i="6"/>
  <c r="S83" i="6"/>
  <c r="R83" i="6"/>
  <c r="Y440" i="6"/>
  <c r="W440" i="6"/>
  <c r="U440" i="6"/>
  <c r="T440" i="6"/>
  <c r="S440" i="6"/>
  <c r="R440" i="6"/>
  <c r="Y7" i="6"/>
  <c r="W7" i="6"/>
  <c r="X7" i="6" s="1"/>
  <c r="U7" i="6"/>
  <c r="V7" i="6" s="1"/>
  <c r="T7" i="6"/>
  <c r="S7" i="6"/>
  <c r="R7" i="6"/>
  <c r="Y438" i="6"/>
  <c r="W438" i="6"/>
  <c r="X438" i="6" s="1"/>
  <c r="U438" i="6"/>
  <c r="T438" i="6"/>
  <c r="S438" i="6"/>
  <c r="R438" i="6"/>
  <c r="Y155" i="6"/>
  <c r="W155" i="6"/>
  <c r="X155" i="6" s="1"/>
  <c r="U155" i="6"/>
  <c r="V155" i="6" s="1"/>
  <c r="T155" i="6"/>
  <c r="S155" i="6"/>
  <c r="R155" i="6"/>
  <c r="Y9" i="6"/>
  <c r="W9" i="6"/>
  <c r="X9" i="6" s="1"/>
  <c r="U9" i="6"/>
  <c r="T9" i="6"/>
  <c r="S9" i="6"/>
  <c r="R9" i="6"/>
  <c r="Y443" i="6"/>
  <c r="W443" i="6"/>
  <c r="X443" i="6" s="1"/>
  <c r="U443" i="6"/>
  <c r="V443" i="6" s="1"/>
  <c r="T443" i="6"/>
  <c r="S443" i="6"/>
  <c r="R443" i="6"/>
  <c r="Y10" i="6"/>
  <c r="W10" i="6"/>
  <c r="X10" i="6" s="1"/>
  <c r="U10" i="6"/>
  <c r="T10" i="6"/>
  <c r="S10" i="6"/>
  <c r="R10" i="6"/>
  <c r="Y445" i="6"/>
  <c r="W445" i="6"/>
  <c r="X445" i="6" s="1"/>
  <c r="U445" i="6"/>
  <c r="V445" i="6" s="1"/>
  <c r="T445" i="6"/>
  <c r="S445" i="6"/>
  <c r="R445" i="6"/>
  <c r="Y166" i="6"/>
  <c r="W166" i="6"/>
  <c r="U166" i="6"/>
  <c r="T166" i="6"/>
  <c r="S166" i="6"/>
  <c r="R166" i="6"/>
  <c r="Y162" i="6"/>
  <c r="W162" i="6"/>
  <c r="X162" i="6" s="1"/>
  <c r="U162" i="6"/>
  <c r="V162" i="6" s="1"/>
  <c r="T162" i="6"/>
  <c r="S162" i="6"/>
  <c r="R162" i="6"/>
  <c r="Y433" i="6"/>
  <c r="W433" i="6"/>
  <c r="X433" i="6" s="1"/>
  <c r="U433" i="6"/>
  <c r="T433" i="6"/>
  <c r="S433" i="6"/>
  <c r="R433" i="6"/>
  <c r="Y160" i="6"/>
  <c r="W160" i="6"/>
  <c r="X160" i="6" s="1"/>
  <c r="U160" i="6"/>
  <c r="V160" i="6" s="1"/>
  <c r="T160" i="6"/>
  <c r="S160" i="6"/>
  <c r="R160" i="6"/>
  <c r="Y169" i="6"/>
  <c r="W169" i="6"/>
  <c r="X169" i="6" s="1"/>
  <c r="U169" i="6"/>
  <c r="T169" i="6"/>
  <c r="S169" i="6"/>
  <c r="R169" i="6"/>
  <c r="Y8" i="6"/>
  <c r="W8" i="6"/>
  <c r="X8" i="6" s="1"/>
  <c r="U8" i="6"/>
  <c r="V8" i="6" s="1"/>
  <c r="T8" i="6"/>
  <c r="S8" i="6"/>
  <c r="R8" i="6"/>
  <c r="Y435" i="6"/>
  <c r="W435" i="6"/>
  <c r="X435" i="6" s="1"/>
  <c r="U435" i="6"/>
  <c r="T435" i="6"/>
  <c r="S435" i="6"/>
  <c r="R435" i="6"/>
  <c r="Y442" i="6"/>
  <c r="W442" i="6"/>
  <c r="X442" i="6" s="1"/>
  <c r="U442" i="6"/>
  <c r="V442" i="6" s="1"/>
  <c r="T442" i="6"/>
  <c r="S442" i="6"/>
  <c r="R442" i="6"/>
  <c r="Y157" i="6"/>
  <c r="W157" i="6"/>
  <c r="U157" i="6"/>
  <c r="T157" i="6"/>
  <c r="S157" i="6"/>
  <c r="R157" i="6"/>
  <c r="Y158" i="6"/>
  <c r="W158" i="6"/>
  <c r="X158" i="6" s="1"/>
  <c r="U158" i="6"/>
  <c r="V158" i="6" s="1"/>
  <c r="T158" i="6"/>
  <c r="S158" i="6"/>
  <c r="R158" i="6"/>
  <c r="Y432" i="6"/>
  <c r="W432" i="6"/>
  <c r="X432" i="6" s="1"/>
  <c r="U432" i="6"/>
  <c r="T432" i="6"/>
  <c r="S432" i="6"/>
  <c r="R432" i="6"/>
  <c r="Y441" i="6"/>
  <c r="W441" i="6"/>
  <c r="X441" i="6" s="1"/>
  <c r="U441" i="6"/>
  <c r="V441" i="6" s="1"/>
  <c r="T441" i="6"/>
  <c r="S441" i="6"/>
  <c r="R441" i="6"/>
  <c r="Y437" i="6"/>
  <c r="W437" i="6"/>
  <c r="X437" i="6" s="1"/>
  <c r="U437" i="6"/>
  <c r="T437" i="6"/>
  <c r="S437" i="6"/>
  <c r="R437" i="6"/>
  <c r="Y434" i="6"/>
  <c r="W434" i="6"/>
  <c r="X434" i="6" s="1"/>
  <c r="U434" i="6"/>
  <c r="V434" i="6" s="1"/>
  <c r="T434" i="6"/>
  <c r="S434" i="6"/>
  <c r="R434" i="6"/>
  <c r="Y161" i="6"/>
  <c r="W161" i="6"/>
  <c r="X161" i="6" s="1"/>
  <c r="U161" i="6"/>
  <c r="T161" i="6"/>
  <c r="S161" i="6"/>
  <c r="R161" i="6"/>
  <c r="Y444" i="6"/>
  <c r="W444" i="6"/>
  <c r="X444" i="6" s="1"/>
  <c r="U444" i="6"/>
  <c r="T444" i="6"/>
  <c r="S444" i="6"/>
  <c r="R444" i="6"/>
  <c r="Y446" i="6"/>
  <c r="W446" i="6"/>
  <c r="U446" i="6"/>
  <c r="T446" i="6"/>
  <c r="S446" i="6"/>
  <c r="R446" i="6"/>
  <c r="Y26" i="6"/>
  <c r="W26" i="6"/>
  <c r="X26" i="6" s="1"/>
  <c r="U26" i="6"/>
  <c r="V26" i="6" s="1"/>
  <c r="T26" i="6"/>
  <c r="S26" i="6"/>
  <c r="R26" i="6"/>
  <c r="Y31" i="6"/>
  <c r="W31" i="6"/>
  <c r="X31" i="6" s="1"/>
  <c r="U31" i="6"/>
  <c r="T31" i="6"/>
  <c r="S31" i="6"/>
  <c r="R31" i="6"/>
  <c r="Y25" i="6"/>
  <c r="W25" i="6"/>
  <c r="X25" i="6" s="1"/>
  <c r="U25" i="6"/>
  <c r="V25" i="6" s="1"/>
  <c r="T25" i="6"/>
  <c r="S25" i="6"/>
  <c r="R25" i="6"/>
  <c r="Y275" i="6"/>
  <c r="W275" i="6"/>
  <c r="X275" i="6" s="1"/>
  <c r="U275" i="6"/>
  <c r="T275" i="6"/>
  <c r="S275" i="6"/>
  <c r="R275" i="6"/>
  <c r="Y265" i="6"/>
  <c r="W265" i="6"/>
  <c r="X265" i="6" s="1"/>
  <c r="U265" i="6"/>
  <c r="V265" i="6" s="1"/>
  <c r="T265" i="6"/>
  <c r="S265" i="6"/>
  <c r="R265" i="6"/>
  <c r="Y274" i="6"/>
  <c r="W274" i="6"/>
  <c r="X274" i="6" s="1"/>
  <c r="U274" i="6"/>
  <c r="T274" i="6"/>
  <c r="S274" i="6"/>
  <c r="R274" i="6"/>
  <c r="Y68" i="6"/>
  <c r="W68" i="6"/>
  <c r="X68" i="6" s="1"/>
  <c r="U68" i="6"/>
  <c r="V68" i="6" s="1"/>
  <c r="T68" i="6"/>
  <c r="S68" i="6"/>
  <c r="R68" i="6"/>
  <c r="Y67" i="6"/>
  <c r="W67" i="6"/>
  <c r="U67" i="6"/>
  <c r="T67" i="6"/>
  <c r="S67" i="6"/>
  <c r="R67" i="6"/>
  <c r="Y62" i="6"/>
  <c r="W62" i="6"/>
  <c r="X62" i="6" s="1"/>
  <c r="U62" i="6"/>
  <c r="V62" i="6" s="1"/>
  <c r="T62" i="6"/>
  <c r="S62" i="6"/>
  <c r="R62" i="6"/>
  <c r="Y66" i="6"/>
  <c r="W66" i="6"/>
  <c r="X66" i="6" s="1"/>
  <c r="U66" i="6"/>
  <c r="T66" i="6"/>
  <c r="S66" i="6"/>
  <c r="R66" i="6"/>
  <c r="Y65" i="6"/>
  <c r="W65" i="6"/>
  <c r="X65" i="6" s="1"/>
  <c r="U65" i="6"/>
  <c r="V65" i="6" s="1"/>
  <c r="T65" i="6"/>
  <c r="S65" i="6"/>
  <c r="R65" i="6"/>
  <c r="Y358" i="6"/>
  <c r="W358" i="6"/>
  <c r="X358" i="6" s="1"/>
  <c r="U358" i="6"/>
  <c r="T358" i="6"/>
  <c r="S358" i="6"/>
  <c r="R358" i="6"/>
  <c r="Y362" i="6"/>
  <c r="W362" i="6"/>
  <c r="X362" i="6" s="1"/>
  <c r="U362" i="6"/>
  <c r="V362" i="6" s="1"/>
  <c r="T362" i="6"/>
  <c r="S362" i="6"/>
  <c r="R362" i="6"/>
  <c r="Y340" i="6"/>
  <c r="W340" i="6"/>
  <c r="X340" i="6" s="1"/>
  <c r="U340" i="6"/>
  <c r="T340" i="6"/>
  <c r="S340" i="6"/>
  <c r="R340" i="6"/>
  <c r="Y349" i="6"/>
  <c r="W349" i="6"/>
  <c r="X349" i="6" s="1"/>
  <c r="U349" i="6"/>
  <c r="V349" i="6" s="1"/>
  <c r="T349" i="6"/>
  <c r="S349" i="6"/>
  <c r="R349" i="6"/>
  <c r="Y352" i="6"/>
  <c r="W352" i="6"/>
  <c r="U352" i="6"/>
  <c r="T352" i="6"/>
  <c r="S352" i="6"/>
  <c r="R352" i="6"/>
  <c r="Y341" i="6"/>
  <c r="W341" i="6"/>
  <c r="X341" i="6" s="1"/>
  <c r="U341" i="6"/>
  <c r="V341" i="6" s="1"/>
  <c r="T341" i="6"/>
  <c r="S341" i="6"/>
  <c r="R341" i="6"/>
  <c r="Y350" i="6"/>
  <c r="W350" i="6"/>
  <c r="X350" i="6" s="1"/>
  <c r="U350" i="6"/>
  <c r="T350" i="6"/>
  <c r="S350" i="6"/>
  <c r="R350" i="6"/>
  <c r="Y322" i="6"/>
  <c r="W322" i="6"/>
  <c r="X322" i="6" s="1"/>
  <c r="U322" i="6"/>
  <c r="V322" i="6" s="1"/>
  <c r="T322" i="6"/>
  <c r="S322" i="6"/>
  <c r="R322" i="6"/>
  <c r="Y109" i="6"/>
  <c r="W109" i="6"/>
  <c r="X109" i="6" s="1"/>
  <c r="U109" i="6"/>
  <c r="T109" i="6"/>
  <c r="S109" i="6"/>
  <c r="R109" i="6"/>
  <c r="Y110" i="6"/>
  <c r="W110" i="6"/>
  <c r="X110" i="6" s="1"/>
  <c r="U110" i="6"/>
  <c r="T110" i="6"/>
  <c r="S110" i="6"/>
  <c r="R110" i="6"/>
  <c r="Y115" i="6"/>
  <c r="W115" i="6"/>
  <c r="X115" i="6" s="1"/>
  <c r="U115" i="6"/>
  <c r="T115" i="6"/>
  <c r="S115" i="6"/>
  <c r="R115" i="6"/>
  <c r="Y164" i="6"/>
  <c r="W164" i="6"/>
  <c r="X164" i="6" s="1"/>
  <c r="U164" i="6"/>
  <c r="V164" i="6" s="1"/>
  <c r="T164" i="6"/>
  <c r="S164" i="6"/>
  <c r="R164" i="6"/>
  <c r="Y112" i="6"/>
  <c r="W112" i="6"/>
  <c r="U112" i="6"/>
  <c r="T112" i="6"/>
  <c r="S112" i="6"/>
  <c r="R112" i="6"/>
  <c r="Y330" i="6"/>
  <c r="W330" i="6"/>
  <c r="U330" i="6"/>
  <c r="T330" i="6"/>
  <c r="S330" i="6"/>
  <c r="R330" i="6"/>
  <c r="Y114" i="6"/>
  <c r="W114" i="6"/>
  <c r="X114" i="6" s="1"/>
  <c r="U114" i="6"/>
  <c r="T114" i="6"/>
  <c r="S114" i="6"/>
  <c r="R114" i="6"/>
  <c r="Y254" i="6"/>
  <c r="W254" i="6"/>
  <c r="U254" i="6"/>
  <c r="T254" i="6"/>
  <c r="S254" i="6"/>
  <c r="R254" i="6"/>
  <c r="Y111" i="6"/>
  <c r="W111" i="6"/>
  <c r="U111" i="6"/>
  <c r="V111" i="6" s="1"/>
  <c r="T111" i="6"/>
  <c r="S111" i="6"/>
  <c r="R111" i="6"/>
  <c r="Y253" i="6"/>
  <c r="W253" i="6"/>
  <c r="U253" i="6"/>
  <c r="T253" i="6"/>
  <c r="S253" i="6"/>
  <c r="R253" i="6"/>
  <c r="Y117" i="6"/>
  <c r="W117" i="6"/>
  <c r="U117" i="6"/>
  <c r="V117" i="6" s="1"/>
  <c r="T117" i="6"/>
  <c r="S117" i="6"/>
  <c r="R117" i="6"/>
  <c r="Y251" i="6"/>
  <c r="W251" i="6"/>
  <c r="X251" i="6" s="1"/>
  <c r="U251" i="6"/>
  <c r="T251" i="6"/>
  <c r="S251" i="6"/>
  <c r="R251" i="6"/>
  <c r="Y252" i="6"/>
  <c r="W252" i="6"/>
  <c r="U252" i="6"/>
  <c r="V252" i="6" s="1"/>
  <c r="T252" i="6"/>
  <c r="S252" i="6"/>
  <c r="R252" i="6"/>
  <c r="Y116" i="6"/>
  <c r="W116" i="6"/>
  <c r="U116" i="6"/>
  <c r="T116" i="6"/>
  <c r="S116" i="6"/>
  <c r="R116" i="6"/>
  <c r="Y113" i="6"/>
  <c r="W113" i="6"/>
  <c r="X113" i="6" s="1"/>
  <c r="U113" i="6"/>
  <c r="V113" i="6" s="1"/>
  <c r="T113" i="6"/>
  <c r="S113" i="6"/>
  <c r="R113" i="6"/>
  <c r="Y172" i="6"/>
  <c r="W172" i="6"/>
  <c r="U172" i="6"/>
  <c r="T172" i="6"/>
  <c r="S172" i="6"/>
  <c r="R172" i="6"/>
  <c r="Y170" i="6"/>
  <c r="W170" i="6"/>
  <c r="U170" i="6"/>
  <c r="V170" i="6" s="1"/>
  <c r="T170" i="6"/>
  <c r="S170" i="6"/>
  <c r="R170" i="6"/>
  <c r="Y159" i="6"/>
  <c r="W159" i="6"/>
  <c r="U159" i="6"/>
  <c r="T159" i="6"/>
  <c r="S159" i="6"/>
  <c r="R159" i="6"/>
  <c r="Y324" i="6"/>
  <c r="W324" i="6"/>
  <c r="X324" i="6" s="1"/>
  <c r="U324" i="6"/>
  <c r="V324" i="6" s="1"/>
  <c r="T324" i="6"/>
  <c r="S324" i="6"/>
  <c r="R324" i="6"/>
  <c r="Y463" i="6"/>
  <c r="W463" i="6"/>
  <c r="X463" i="6" s="1"/>
  <c r="U463" i="6"/>
  <c r="T463" i="6"/>
  <c r="S463" i="6"/>
  <c r="R463" i="6"/>
  <c r="Y465" i="6"/>
  <c r="W465" i="6"/>
  <c r="X465" i="6" s="1"/>
  <c r="U465" i="6"/>
  <c r="V465" i="6" s="1"/>
  <c r="T465" i="6"/>
  <c r="S465" i="6"/>
  <c r="R465" i="6"/>
  <c r="Y460" i="6"/>
  <c r="W460" i="6"/>
  <c r="U460" i="6"/>
  <c r="T460" i="6"/>
  <c r="S460" i="6"/>
  <c r="R460" i="6"/>
  <c r="Y462" i="6"/>
  <c r="W462" i="6"/>
  <c r="U462" i="6"/>
  <c r="V462" i="6" s="1"/>
  <c r="T462" i="6"/>
  <c r="S462" i="6"/>
  <c r="R462" i="6"/>
  <c r="Y467" i="6"/>
  <c r="W467" i="6"/>
  <c r="U467" i="6"/>
  <c r="T467" i="6"/>
  <c r="S467" i="6"/>
  <c r="R467" i="6"/>
  <c r="Y328" i="6"/>
  <c r="W328" i="6"/>
  <c r="X328" i="6" s="1"/>
  <c r="U328" i="6"/>
  <c r="V328" i="6" s="1"/>
  <c r="T328" i="6"/>
  <c r="S328" i="6"/>
  <c r="R328" i="6"/>
  <c r="Y318" i="6"/>
  <c r="W318" i="6"/>
  <c r="U318" i="6"/>
  <c r="T318" i="6"/>
  <c r="S318" i="6"/>
  <c r="R318" i="6"/>
  <c r="Y326" i="6"/>
  <c r="W326" i="6"/>
  <c r="U326" i="6"/>
  <c r="V326" i="6" s="1"/>
  <c r="T326" i="6"/>
  <c r="S326" i="6"/>
  <c r="R326" i="6"/>
  <c r="Y319" i="6"/>
  <c r="W319" i="6"/>
  <c r="X319" i="6" s="1"/>
  <c r="U319" i="6"/>
  <c r="T319" i="6"/>
  <c r="S319" i="6"/>
  <c r="R319" i="6"/>
  <c r="Y464" i="6"/>
  <c r="W464" i="6"/>
  <c r="X464" i="6" s="1"/>
  <c r="U464" i="6"/>
  <c r="V464" i="6" s="1"/>
  <c r="T464" i="6"/>
  <c r="S464" i="6"/>
  <c r="R464" i="6"/>
  <c r="Y321" i="6"/>
  <c r="W321" i="6"/>
  <c r="U321" i="6"/>
  <c r="T321" i="6"/>
  <c r="S321" i="6"/>
  <c r="R321" i="6"/>
  <c r="Y458" i="6"/>
  <c r="W458" i="6"/>
  <c r="U458" i="6"/>
  <c r="T458" i="6"/>
  <c r="S458" i="6"/>
  <c r="R458" i="6"/>
  <c r="Y329" i="6"/>
  <c r="W329" i="6"/>
  <c r="U329" i="6"/>
  <c r="T329" i="6"/>
  <c r="S329" i="6"/>
  <c r="R329" i="6"/>
  <c r="Y327" i="6"/>
  <c r="W327" i="6"/>
  <c r="X327" i="6" s="1"/>
  <c r="U327" i="6"/>
  <c r="V327" i="6" s="1"/>
  <c r="T327" i="6"/>
  <c r="S327" i="6"/>
  <c r="R327" i="6"/>
  <c r="Y325" i="6"/>
  <c r="W325" i="6"/>
  <c r="U325" i="6"/>
  <c r="T325" i="6"/>
  <c r="S325" i="6"/>
  <c r="R325" i="6"/>
  <c r="Y320" i="6"/>
  <c r="W320" i="6"/>
  <c r="X320" i="6" s="1"/>
  <c r="U320" i="6"/>
  <c r="V320" i="6" s="1"/>
  <c r="T320" i="6"/>
  <c r="S320" i="6"/>
  <c r="R320" i="6"/>
  <c r="Y323" i="6"/>
  <c r="W323" i="6"/>
  <c r="X323" i="6" s="1"/>
  <c r="U323" i="6"/>
  <c r="T323" i="6"/>
  <c r="S323" i="6"/>
  <c r="R323" i="6"/>
  <c r="Y317" i="6"/>
  <c r="W317" i="6"/>
  <c r="U317" i="6"/>
  <c r="V317" i="6" s="1"/>
  <c r="T317" i="6"/>
  <c r="S317" i="6"/>
  <c r="R317" i="6"/>
  <c r="Y469" i="6"/>
  <c r="W469" i="6"/>
  <c r="U469" i="6"/>
  <c r="T469" i="6"/>
  <c r="S469" i="6"/>
  <c r="R469" i="6"/>
  <c r="Y468" i="6"/>
  <c r="W468" i="6"/>
  <c r="X468" i="6" s="1"/>
  <c r="U468" i="6"/>
  <c r="V468" i="6" s="1"/>
  <c r="T468" i="6"/>
  <c r="S468" i="6"/>
  <c r="R468" i="6"/>
  <c r="Y471" i="6"/>
  <c r="W471" i="6"/>
  <c r="U471" i="6"/>
  <c r="T471" i="6"/>
  <c r="S471" i="6"/>
  <c r="R471" i="6"/>
  <c r="Y466" i="6"/>
  <c r="W466" i="6"/>
  <c r="U466" i="6"/>
  <c r="V466" i="6" s="1"/>
  <c r="T466" i="6"/>
  <c r="S466" i="6"/>
  <c r="R466" i="6"/>
  <c r="Y285" i="6"/>
  <c r="W285" i="6"/>
  <c r="U285" i="6"/>
  <c r="T285" i="6"/>
  <c r="S285" i="6"/>
  <c r="R285" i="6"/>
  <c r="Y284" i="6"/>
  <c r="W284" i="6"/>
  <c r="X284" i="6" s="1"/>
  <c r="U284" i="6"/>
  <c r="V284" i="6" s="1"/>
  <c r="T284" i="6"/>
  <c r="S284" i="6"/>
  <c r="R284" i="6"/>
  <c r="Y278" i="6"/>
  <c r="W278" i="6"/>
  <c r="X278" i="6" s="1"/>
  <c r="U278" i="6"/>
  <c r="T278" i="6"/>
  <c r="S278" i="6"/>
  <c r="R278" i="6"/>
  <c r="Y281" i="6"/>
  <c r="W281" i="6"/>
  <c r="U281" i="6"/>
  <c r="V281" i="6" s="1"/>
  <c r="T281" i="6"/>
  <c r="S281" i="6"/>
  <c r="R281" i="6"/>
  <c r="Y282" i="6"/>
  <c r="W282" i="6"/>
  <c r="U282" i="6"/>
  <c r="T282" i="6"/>
  <c r="S282" i="6"/>
  <c r="R282" i="6"/>
  <c r="Y280" i="6"/>
  <c r="W280" i="6"/>
  <c r="U280" i="6"/>
  <c r="T280" i="6"/>
  <c r="S280" i="6"/>
  <c r="R280" i="6"/>
  <c r="Y283" i="6"/>
  <c r="W283" i="6"/>
  <c r="U283" i="6"/>
  <c r="T283" i="6"/>
  <c r="S283" i="6"/>
  <c r="R283" i="6"/>
  <c r="Y279" i="6"/>
  <c r="W279" i="6"/>
  <c r="X279" i="6" s="1"/>
  <c r="U279" i="6"/>
  <c r="T279" i="6"/>
  <c r="S279" i="6"/>
  <c r="R279" i="6"/>
  <c r="C1427" i="6" l="1"/>
  <c r="B1428" i="6"/>
  <c r="C1453" i="6"/>
  <c r="B1454" i="6"/>
  <c r="Z1084" i="6"/>
  <c r="Z1052" i="6"/>
  <c r="Z1068" i="6"/>
  <c r="Z1024" i="6"/>
  <c r="Z1072" i="6"/>
  <c r="Z1034" i="6"/>
  <c r="Z1022" i="6"/>
  <c r="Z1054" i="6"/>
  <c r="Z1086" i="6"/>
  <c r="Z1069" i="6"/>
  <c r="Z1166" i="6"/>
  <c r="Z1015" i="6"/>
  <c r="Z1055" i="6"/>
  <c r="Z1087" i="6"/>
  <c r="Z1116" i="6"/>
  <c r="Z1020" i="6"/>
  <c r="Z1029" i="6"/>
  <c r="Z1144" i="6"/>
  <c r="Z1049" i="6"/>
  <c r="Z1058" i="6"/>
  <c r="Z1003" i="6"/>
  <c r="Z1035" i="6"/>
  <c r="Z1061" i="6"/>
  <c r="Z1089" i="6"/>
  <c r="Z1104" i="6"/>
  <c r="Z1124" i="6"/>
  <c r="Z1132" i="6"/>
  <c r="Z1059" i="6"/>
  <c r="Z1075" i="6"/>
  <c r="Z1091" i="6"/>
  <c r="Z1126" i="6"/>
  <c r="Z1142" i="6"/>
  <c r="Z1119" i="6"/>
  <c r="Z1215" i="6"/>
  <c r="Z1266" i="6"/>
  <c r="Z1105" i="6"/>
  <c r="Z1156" i="6"/>
  <c r="Z1177" i="6"/>
  <c r="Z1183" i="6"/>
  <c r="Z1185" i="6"/>
  <c r="Z1191" i="6"/>
  <c r="Z1224" i="6"/>
  <c r="Z1260" i="6"/>
  <c r="Z1274" i="6"/>
  <c r="Z1310" i="6"/>
  <c r="Z1526" i="6"/>
  <c r="Z1114" i="6"/>
  <c r="Z1138" i="6"/>
  <c r="Z1032" i="6"/>
  <c r="Z1010" i="6"/>
  <c r="Z1042" i="6"/>
  <c r="Z1088" i="6"/>
  <c r="Z1030" i="6"/>
  <c r="Z1064" i="6"/>
  <c r="Z1096" i="6"/>
  <c r="Z1041" i="6"/>
  <c r="Z1128" i="6"/>
  <c r="Z1007" i="6"/>
  <c r="Z1039" i="6"/>
  <c r="Z1044" i="6"/>
  <c r="Z1076" i="6"/>
  <c r="Z1047" i="6"/>
  <c r="Z1012" i="6"/>
  <c r="Z1021" i="6"/>
  <c r="Z1048" i="6"/>
  <c r="Z1200" i="6"/>
  <c r="Z1033" i="6"/>
  <c r="Z1102" i="6"/>
  <c r="Z1053" i="6"/>
  <c r="Z1080" i="6"/>
  <c r="Z1027" i="6"/>
  <c r="Z1057" i="6"/>
  <c r="Z1071" i="6"/>
  <c r="Z1136" i="6"/>
  <c r="Z1168" i="6"/>
  <c r="Z1192" i="6"/>
  <c r="Z1232" i="6"/>
  <c r="Z1097" i="6"/>
  <c r="Z1129" i="6"/>
  <c r="Z1169" i="6"/>
  <c r="Z1175" i="6"/>
  <c r="Z1198" i="6"/>
  <c r="Z1206" i="6"/>
  <c r="Z1228" i="6"/>
  <c r="Z1238" i="6"/>
  <c r="Z1278" i="6"/>
  <c r="Z1302" i="6"/>
  <c r="Z1527" i="6"/>
  <c r="Z1040" i="6"/>
  <c r="Z1018" i="6"/>
  <c r="Z1008" i="6"/>
  <c r="Z1006" i="6"/>
  <c r="Z1038" i="6"/>
  <c r="Z1070" i="6"/>
  <c r="Z1016" i="6"/>
  <c r="Z1031" i="6"/>
  <c r="Z1045" i="6"/>
  <c r="Z1050" i="6"/>
  <c r="Z1077" i="6"/>
  <c r="Z1082" i="6"/>
  <c r="Z1108" i="6"/>
  <c r="Z1079" i="6"/>
  <c r="Z1004" i="6"/>
  <c r="Z1013" i="6"/>
  <c r="Z1036" i="6"/>
  <c r="Z1094" i="6"/>
  <c r="Z1062" i="6"/>
  <c r="Z1081" i="6"/>
  <c r="Z1090" i="6"/>
  <c r="Z1350" i="6"/>
  <c r="Z1019" i="6"/>
  <c r="Z1092" i="6"/>
  <c r="Z1100" i="6"/>
  <c r="Z1140" i="6"/>
  <c r="Z1051" i="6"/>
  <c r="Z1067" i="6"/>
  <c r="Z1083" i="6"/>
  <c r="Z1110" i="6"/>
  <c r="Z1134" i="6"/>
  <c r="Z1184" i="6"/>
  <c r="Z1112" i="6"/>
  <c r="Z1127" i="6"/>
  <c r="Z1165" i="6"/>
  <c r="Z1381" i="6"/>
  <c r="Z1121" i="6"/>
  <c r="Z1158" i="6"/>
  <c r="Z1167" i="6"/>
  <c r="Z1182" i="6"/>
  <c r="Z1190" i="6"/>
  <c r="Z1239" i="6"/>
  <c r="Z1145" i="6"/>
  <c r="Z1214" i="6"/>
  <c r="Z1056" i="6"/>
  <c r="Z1046" i="6"/>
  <c r="Z1152" i="6"/>
  <c r="Z1037" i="6"/>
  <c r="Z1009" i="6"/>
  <c r="Z1011" i="6"/>
  <c r="Z1060" i="6"/>
  <c r="Z1174" i="6"/>
  <c r="Z1207" i="6"/>
  <c r="Z1164" i="6"/>
  <c r="Z1115" i="6"/>
  <c r="Z1154" i="6"/>
  <c r="Z1231" i="6"/>
  <c r="Z1318" i="6"/>
  <c r="Z1111" i="6"/>
  <c r="Z1135" i="6"/>
  <c r="Z1170" i="6"/>
  <c r="Z1202" i="6"/>
  <c r="Z1467" i="6"/>
  <c r="Z1459" i="6"/>
  <c r="Z1504" i="6"/>
  <c r="Z1376" i="6"/>
  <c r="Z1360" i="6"/>
  <c r="Z1407" i="6"/>
  <c r="Z1371" i="6"/>
  <c r="Z1355" i="6"/>
  <c r="Z1345" i="6"/>
  <c r="Z1337" i="6"/>
  <c r="Z1329" i="6"/>
  <c r="Z1321" i="6"/>
  <c r="Z1313" i="6"/>
  <c r="Z1305" i="6"/>
  <c r="Z1297" i="6"/>
  <c r="Z1289" i="6"/>
  <c r="Z1281" i="6"/>
  <c r="Z1273" i="6"/>
  <c r="Z1374" i="6"/>
  <c r="Z1358" i="6"/>
  <c r="Z1377" i="6"/>
  <c r="Z1332" i="6"/>
  <c r="Z1300" i="6"/>
  <c r="Z1399" i="6"/>
  <c r="Z1338" i="6"/>
  <c r="Z1306" i="6"/>
  <c r="Z1369" i="6"/>
  <c r="Z1328" i="6"/>
  <c r="Z1296" i="6"/>
  <c r="Z1101" i="6"/>
  <c r="Z1133" i="6"/>
  <c r="Z1151" i="6"/>
  <c r="Z1212" i="6"/>
  <c r="Z1222" i="6"/>
  <c r="Z1244" i="6"/>
  <c r="Z1254" i="6"/>
  <c r="Z1365" i="6"/>
  <c r="Z1217" i="6"/>
  <c r="Z1234" i="6"/>
  <c r="Z1249" i="6"/>
  <c r="Z1511" i="6"/>
  <c r="Z1155" i="6"/>
  <c r="Z1179" i="6"/>
  <c r="Z1211" i="6"/>
  <c r="Z1243" i="6"/>
  <c r="Z1181" i="6"/>
  <c r="Z1197" i="6"/>
  <c r="Z1213" i="6"/>
  <c r="Z1229" i="6"/>
  <c r="Z1245" i="6"/>
  <c r="Z1261" i="6"/>
  <c r="Z1267" i="6"/>
  <c r="Z1430" i="6"/>
  <c r="Z1441" i="6"/>
  <c r="Z1479" i="6"/>
  <c r="Z1385" i="6"/>
  <c r="Z1402" i="6"/>
  <c r="Z1413" i="6"/>
  <c r="Z1445" i="6"/>
  <c r="Z1417" i="6"/>
  <c r="Z1438" i="6"/>
  <c r="Z1449" i="6"/>
  <c r="Z1392" i="6"/>
  <c r="Z1408" i="6"/>
  <c r="Z1486" i="6"/>
  <c r="Z1519" i="6"/>
  <c r="Z1418" i="6"/>
  <c r="Z1435" i="6"/>
  <c r="Z1450" i="6"/>
  <c r="Z1382" i="6"/>
  <c r="Z1503" i="6"/>
  <c r="Z1524" i="6"/>
  <c r="Z1490" i="6"/>
  <c r="Z1026" i="6"/>
  <c r="Z1078" i="6"/>
  <c r="Z1074" i="6"/>
  <c r="Z1023" i="6"/>
  <c r="Z1005" i="6"/>
  <c r="Z1095" i="6"/>
  <c r="Z1063" i="6"/>
  <c r="Z1118" i="6"/>
  <c r="Z1103" i="6"/>
  <c r="Z1176" i="6"/>
  <c r="Z1247" i="6"/>
  <c r="Z1113" i="6"/>
  <c r="Z1201" i="6"/>
  <c r="Z1272" i="6"/>
  <c r="Z1120" i="6"/>
  <c r="Z1236" i="6"/>
  <c r="Z1334" i="6"/>
  <c r="Z1106" i="6"/>
  <c r="Z1160" i="6"/>
  <c r="Z1139" i="6"/>
  <c r="Z1149" i="6"/>
  <c r="Z1161" i="6"/>
  <c r="Z1216" i="6"/>
  <c r="Z1248" i="6"/>
  <c r="Z1268" i="6"/>
  <c r="Z1286" i="6"/>
  <c r="Z1178" i="6"/>
  <c r="Z1512" i="6"/>
  <c r="Z1465" i="6"/>
  <c r="Z1457" i="6"/>
  <c r="Z1474" i="6"/>
  <c r="Z1372" i="6"/>
  <c r="Z1356" i="6"/>
  <c r="Z1391" i="6"/>
  <c r="Z1367" i="6"/>
  <c r="Z1351" i="6"/>
  <c r="Z1343" i="6"/>
  <c r="Z1335" i="6"/>
  <c r="Z1327" i="6"/>
  <c r="Z1319" i="6"/>
  <c r="Z1311" i="6"/>
  <c r="Z1303" i="6"/>
  <c r="Z1295" i="6"/>
  <c r="Z1287" i="6"/>
  <c r="Z1279" i="6"/>
  <c r="Z1271" i="6"/>
  <c r="Z1370" i="6"/>
  <c r="Z1354" i="6"/>
  <c r="Z1361" i="6"/>
  <c r="Z1324" i="6"/>
  <c r="Z1292" i="6"/>
  <c r="Z1373" i="6"/>
  <c r="Z1330" i="6"/>
  <c r="Z1298" i="6"/>
  <c r="Z1353" i="6"/>
  <c r="Z1320" i="6"/>
  <c r="Z1288" i="6"/>
  <c r="Z1125" i="6"/>
  <c r="Z1172" i="6"/>
  <c r="Z1188" i="6"/>
  <c r="Z1204" i="6"/>
  <c r="Z1326" i="6"/>
  <c r="Z1209" i="6"/>
  <c r="Z1226" i="6"/>
  <c r="Z1241" i="6"/>
  <c r="Z1258" i="6"/>
  <c r="Z1171" i="6"/>
  <c r="Z1203" i="6"/>
  <c r="Z1235" i="6"/>
  <c r="Z1397" i="6"/>
  <c r="Z1415" i="6"/>
  <c r="Z1386" i="6"/>
  <c r="Z1414" i="6"/>
  <c r="Z1425" i="6"/>
  <c r="Z1446" i="6"/>
  <c r="Z1488" i="6"/>
  <c r="Z1017" i="6"/>
  <c r="Z1150" i="6"/>
  <c r="Z1025" i="6"/>
  <c r="Z1085" i="6"/>
  <c r="Z1002" i="6"/>
  <c r="Z1043" i="6"/>
  <c r="Z1066" i="6"/>
  <c r="Z1093" i="6"/>
  <c r="Z1143" i="6"/>
  <c r="Z1162" i="6"/>
  <c r="Z1199" i="6"/>
  <c r="Z1256" i="6"/>
  <c r="Z1099" i="6"/>
  <c r="Z1131" i="6"/>
  <c r="Z1270" i="6"/>
  <c r="Z1186" i="6"/>
  <c r="Z1463" i="6"/>
  <c r="Z1496" i="6"/>
  <c r="Z1352" i="6"/>
  <c r="Z1363" i="6"/>
  <c r="Z1341" i="6"/>
  <c r="Z1325" i="6"/>
  <c r="Z1309" i="6"/>
  <c r="Z1293" i="6"/>
  <c r="Z1277" i="6"/>
  <c r="Z1366" i="6"/>
  <c r="Z1348" i="6"/>
  <c r="Z1284" i="6"/>
  <c r="Z1322" i="6"/>
  <c r="Z1344" i="6"/>
  <c r="Z1280" i="6"/>
  <c r="Z1109" i="6"/>
  <c r="Z1141" i="6"/>
  <c r="Z1218" i="6"/>
  <c r="Z1250" i="6"/>
  <c r="Z1394" i="6"/>
  <c r="Z1147" i="6"/>
  <c r="Z1173" i="6"/>
  <c r="Z1237" i="6"/>
  <c r="Z1398" i="6"/>
  <c r="Z1406" i="6"/>
  <c r="Z1437" i="6"/>
  <c r="Z1472" i="6"/>
  <c r="Z1400" i="6"/>
  <c r="Z1416" i="6"/>
  <c r="Z1424" i="6"/>
  <c r="Z1432" i="6"/>
  <c r="Z1440" i="6"/>
  <c r="Z1448" i="6"/>
  <c r="Z1426" i="6"/>
  <c r="Z1495" i="6"/>
  <c r="Z1489" i="6"/>
  <c r="Z1498" i="6"/>
  <c r="Z1513" i="6"/>
  <c r="Z1484" i="6"/>
  <c r="Z1499" i="6"/>
  <c r="Z1516" i="6"/>
  <c r="Z1471" i="6"/>
  <c r="Z1014" i="6"/>
  <c r="Z1073" i="6"/>
  <c r="Z1028" i="6"/>
  <c r="Z1409" i="6"/>
  <c r="Z1246" i="6"/>
  <c r="Z1098" i="6"/>
  <c r="Z1157" i="6"/>
  <c r="Z1230" i="6"/>
  <c r="Z1262" i="6"/>
  <c r="Z1194" i="6"/>
  <c r="Z1461" i="6"/>
  <c r="Z1380" i="6"/>
  <c r="Z1439" i="6"/>
  <c r="Z1359" i="6"/>
  <c r="Z1339" i="6"/>
  <c r="Z1323" i="6"/>
  <c r="Z1307" i="6"/>
  <c r="Z1291" i="6"/>
  <c r="Z1275" i="6"/>
  <c r="Z1362" i="6"/>
  <c r="Z1340" i="6"/>
  <c r="Z1276" i="6"/>
  <c r="Z1314" i="6"/>
  <c r="Z1336" i="6"/>
  <c r="Z1196" i="6"/>
  <c r="Z1255" i="6"/>
  <c r="Z1264" i="6"/>
  <c r="Z1294" i="6"/>
  <c r="Z1225" i="6"/>
  <c r="Z1257" i="6"/>
  <c r="Z1187" i="6"/>
  <c r="Z1219" i="6"/>
  <c r="Z1251" i="6"/>
  <c r="Z1221" i="6"/>
  <c r="Z1447" i="6"/>
  <c r="Z1520" i="6"/>
  <c r="Z1389" i="6"/>
  <c r="Z1384" i="6"/>
  <c r="Z1487" i="6"/>
  <c r="Z1411" i="6"/>
  <c r="Z1442" i="6"/>
  <c r="Z1451" i="6"/>
  <c r="Z1388" i="6"/>
  <c r="Z1404" i="6"/>
  <c r="Z1420" i="6"/>
  <c r="Z1436" i="6"/>
  <c r="Z1452" i="6"/>
  <c r="Z1456" i="6"/>
  <c r="Z1460" i="6"/>
  <c r="Z1464" i="6"/>
  <c r="Z1468" i="6"/>
  <c r="Z1473" i="6"/>
  <c r="Z1481" i="6"/>
  <c r="Z1505" i="6"/>
  <c r="Z1522" i="6"/>
  <c r="Z1476" i="6"/>
  <c r="Z1491" i="6"/>
  <c r="Z1508" i="6"/>
  <c r="Z1477" i="6"/>
  <c r="Z1493" i="6"/>
  <c r="Z1509" i="6"/>
  <c r="Z1525" i="6"/>
  <c r="Z1065" i="6"/>
  <c r="Z1342" i="6"/>
  <c r="Z1130" i="6"/>
  <c r="Z1107" i="6"/>
  <c r="Z1123" i="6"/>
  <c r="Z1159" i="6"/>
  <c r="Z1220" i="6"/>
  <c r="Z1252" i="6"/>
  <c r="Z1480" i="6"/>
  <c r="Z1455" i="6"/>
  <c r="Z1368" i="6"/>
  <c r="Z1379" i="6"/>
  <c r="Z1349" i="6"/>
  <c r="Z1333" i="6"/>
  <c r="Z1317" i="6"/>
  <c r="Z1301" i="6"/>
  <c r="Z1285" i="6"/>
  <c r="Z1269" i="6"/>
  <c r="Z1423" i="6"/>
  <c r="Z1316" i="6"/>
  <c r="Z1357" i="6"/>
  <c r="Z1290" i="6"/>
  <c r="Z1312" i="6"/>
  <c r="Z1117" i="6"/>
  <c r="Z1146" i="6"/>
  <c r="Z1153" i="6"/>
  <c r="Z1223" i="6"/>
  <c r="Z1240" i="6"/>
  <c r="Z1210" i="6"/>
  <c r="Z1242" i="6"/>
  <c r="Z1510" i="6"/>
  <c r="Z1205" i="6"/>
  <c r="Z1263" i="6"/>
  <c r="Z1431" i="6"/>
  <c r="Z1387" i="6"/>
  <c r="Z1421" i="6"/>
  <c r="Z1478" i="6"/>
  <c r="Z1390" i="6"/>
  <c r="Z1427" i="6"/>
  <c r="Z1497" i="6"/>
  <c r="Z1514" i="6"/>
  <c r="Z1483" i="6"/>
  <c r="Z1500" i="6"/>
  <c r="Z1515" i="6"/>
  <c r="Z1523" i="6"/>
  <c r="Z1193" i="6"/>
  <c r="Z1122" i="6"/>
  <c r="Z1137" i="6"/>
  <c r="Z1148" i="6"/>
  <c r="Z1469" i="6"/>
  <c r="Z1453" i="6"/>
  <c r="Z1364" i="6"/>
  <c r="Z1375" i="6"/>
  <c r="Z1347" i="6"/>
  <c r="Z1331" i="6"/>
  <c r="Z1315" i="6"/>
  <c r="Z1299" i="6"/>
  <c r="Z1283" i="6"/>
  <c r="Z1378" i="6"/>
  <c r="Z1383" i="6"/>
  <c r="Z1308" i="6"/>
  <c r="Z1346" i="6"/>
  <c r="Z1282" i="6"/>
  <c r="Z1304" i="6"/>
  <c r="Z1180" i="6"/>
  <c r="Z1208" i="6"/>
  <c r="Z1233" i="6"/>
  <c r="Z1393" i="6"/>
  <c r="Z1395" i="6"/>
  <c r="Z1163" i="6"/>
  <c r="Z1195" i="6"/>
  <c r="Z1227" i="6"/>
  <c r="Z1259" i="6"/>
  <c r="Z1189" i="6"/>
  <c r="Z1253" i="6"/>
  <c r="Z1265" i="6"/>
  <c r="Z1429" i="6"/>
  <c r="Z1403" i="6"/>
  <c r="Z1422" i="6"/>
  <c r="Z1433" i="6"/>
  <c r="Z1518" i="6"/>
  <c r="Z1434" i="6"/>
  <c r="Z1444" i="6"/>
  <c r="Z1466" i="6"/>
  <c r="Z1517" i="6"/>
  <c r="Z1401" i="6"/>
  <c r="Z1428" i="6"/>
  <c r="Z1462" i="6"/>
  <c r="Z1502" i="6"/>
  <c r="Z1521" i="6"/>
  <c r="Z1507" i="6"/>
  <c r="Z1501" i="6"/>
  <c r="Z1405" i="6"/>
  <c r="Z1419" i="6"/>
  <c r="Z1494" i="6"/>
  <c r="Z1412" i="6"/>
  <c r="Z1458" i="6"/>
  <c r="Z1485" i="6"/>
  <c r="Z1410" i="6"/>
  <c r="Z1443" i="6"/>
  <c r="Z1396" i="6"/>
  <c r="Z1454" i="6"/>
  <c r="Z1470" i="6"/>
  <c r="Z1482" i="6"/>
  <c r="Z1506" i="6"/>
  <c r="Z1475" i="6"/>
  <c r="Z1492" i="6"/>
  <c r="AA1103" i="6"/>
  <c r="AA1102" i="6"/>
  <c r="AA1019" i="6"/>
  <c r="AA1075" i="6"/>
  <c r="AA1238" i="6"/>
  <c r="AA1033" i="6"/>
  <c r="AA1047" i="6"/>
  <c r="AA1079" i="6"/>
  <c r="AA1123" i="6"/>
  <c r="AA1027" i="6"/>
  <c r="AA1007" i="6"/>
  <c r="AA1039" i="6"/>
  <c r="AA1099" i="6"/>
  <c r="AA1011" i="6"/>
  <c r="AA1089" i="6"/>
  <c r="AA1073" i="6"/>
  <c r="AA1087" i="6"/>
  <c r="AA1013" i="6"/>
  <c r="AA1049" i="6"/>
  <c r="AA1067" i="6"/>
  <c r="AA1095" i="6"/>
  <c r="AA1149" i="6"/>
  <c r="AA1135" i="6"/>
  <c r="AA1167" i="6"/>
  <c r="AA1191" i="6"/>
  <c r="AA1220" i="6"/>
  <c r="AA1324" i="6"/>
  <c r="AA1526" i="6"/>
  <c r="AA1016" i="6"/>
  <c r="AA1032" i="6"/>
  <c r="AA1048" i="6"/>
  <c r="AA1064" i="6"/>
  <c r="AA1080" i="6"/>
  <c r="AA1096" i="6"/>
  <c r="AA1128" i="6"/>
  <c r="AA1168" i="6"/>
  <c r="AA1171" i="6"/>
  <c r="AA1174" i="6"/>
  <c r="AA1196" i="6"/>
  <c r="AA1204" i="6"/>
  <c r="AA1231" i="6"/>
  <c r="AA1243" i="6"/>
  <c r="AA1376" i="6"/>
  <c r="AA1457" i="6"/>
  <c r="AA1464" i="6"/>
  <c r="AA1126" i="6"/>
  <c r="AA1147" i="6"/>
  <c r="AA1183" i="6"/>
  <c r="AA1237" i="6"/>
  <c r="AA1291" i="6"/>
  <c r="AA1514" i="6"/>
  <c r="AA1498" i="6"/>
  <c r="AA1482" i="6"/>
  <c r="AA1520" i="6"/>
  <c r="AA1504" i="6"/>
  <c r="AA1488" i="6"/>
  <c r="AA1502" i="6"/>
  <c r="AA1494" i="6"/>
  <c r="AA1442" i="6"/>
  <c r="AA1426" i="6"/>
  <c r="AA1410" i="6"/>
  <c r="AA1486" i="6"/>
  <c r="AA1405" i="6"/>
  <c r="AA1446" i="6"/>
  <c r="AA1402" i="6"/>
  <c r="AA1519" i="6"/>
  <c r="AA1398" i="6"/>
  <c r="AA1429" i="6"/>
  <c r="AA1273" i="6"/>
  <c r="AA1249" i="6"/>
  <c r="AA1233" i="6"/>
  <c r="AA1217" i="6"/>
  <c r="AA1002" i="6"/>
  <c r="AA1018" i="6"/>
  <c r="AA1034" i="6"/>
  <c r="AA1050" i="6"/>
  <c r="AA1066" i="6"/>
  <c r="AA1082" i="6"/>
  <c r="AA1097" i="6"/>
  <c r="AA1105" i="6"/>
  <c r="AA1136" i="6"/>
  <c r="AA1159" i="6"/>
  <c r="AA1114" i="6"/>
  <c r="AA1071" i="6"/>
  <c r="AA1017" i="6"/>
  <c r="AA1025" i="6"/>
  <c r="AA1031" i="6"/>
  <c r="AA1059" i="6"/>
  <c r="AA1005" i="6"/>
  <c r="AA1037" i="6"/>
  <c r="AA1063" i="6"/>
  <c r="AA1107" i="6"/>
  <c r="AA1133" i="6"/>
  <c r="AA1045" i="6"/>
  <c r="AA1061" i="6"/>
  <c r="AA1077" i="6"/>
  <c r="AA1093" i="6"/>
  <c r="AA1111" i="6"/>
  <c r="AA1164" i="6"/>
  <c r="AA1251" i="6"/>
  <c r="AA1267" i="6"/>
  <c r="AA1360" i="6"/>
  <c r="AA1004" i="6"/>
  <c r="AA1020" i="6"/>
  <c r="AA1036" i="6"/>
  <c r="AA1052" i="6"/>
  <c r="AA1068" i="6"/>
  <c r="AA1084" i="6"/>
  <c r="AA1120" i="6"/>
  <c r="AA1157" i="6"/>
  <c r="AA1166" i="6"/>
  <c r="AA1180" i="6"/>
  <c r="AA1188" i="6"/>
  <c r="AA1193" i="6"/>
  <c r="AA1201" i="6"/>
  <c r="AA1211" i="6"/>
  <c r="AA1261" i="6"/>
  <c r="AA1331" i="6"/>
  <c r="AA1396" i="6"/>
  <c r="AA1453" i="6"/>
  <c r="AA1460" i="6"/>
  <c r="AA1469" i="6"/>
  <c r="AA1144" i="6"/>
  <c r="AA1199" i="6"/>
  <c r="AA1507" i="6"/>
  <c r="AA1491" i="6"/>
  <c r="AA1475" i="6"/>
  <c r="AA1513" i="6"/>
  <c r="AA1497" i="6"/>
  <c r="AA1481" i="6"/>
  <c r="AA1479" i="6"/>
  <c r="AA1473" i="6"/>
  <c r="AA1441" i="6"/>
  <c r="AA1425" i="6"/>
  <c r="AA1409" i="6"/>
  <c r="AA1438" i="6"/>
  <c r="AA1390" i="6"/>
  <c r="AA1445" i="6"/>
  <c r="AA1043" i="6"/>
  <c r="AA1131" i="6"/>
  <c r="AA1065" i="6"/>
  <c r="AA1003" i="6"/>
  <c r="AA1023" i="6"/>
  <c r="AA1115" i="6"/>
  <c r="AA1035" i="6"/>
  <c r="AA1055" i="6"/>
  <c r="AA1029" i="6"/>
  <c r="AA1139" i="6"/>
  <c r="AA1142" i="6"/>
  <c r="AA1175" i="6"/>
  <c r="AA1207" i="6"/>
  <c r="AA1219" i="6"/>
  <c r="AA1246" i="6"/>
  <c r="AA1008" i="6"/>
  <c r="AA1024" i="6"/>
  <c r="AA1040" i="6"/>
  <c r="AA1056" i="6"/>
  <c r="AA1072" i="6"/>
  <c r="AA1088" i="6"/>
  <c r="AA1112" i="6"/>
  <c r="AA1172" i="6"/>
  <c r="AA1177" i="6"/>
  <c r="AA1185" i="6"/>
  <c r="AA1192" i="6"/>
  <c r="AA1195" i="6"/>
  <c r="AA1198" i="6"/>
  <c r="AA1200" i="6"/>
  <c r="AA1203" i="6"/>
  <c r="AA1206" i="6"/>
  <c r="AA1229" i="6"/>
  <c r="AA1244" i="6"/>
  <c r="AA1299" i="6"/>
  <c r="AA1332" i="6"/>
  <c r="AA1456" i="6"/>
  <c r="AA1465" i="6"/>
  <c r="AA1119" i="6"/>
  <c r="AA1154" i="6"/>
  <c r="AA1239" i="6"/>
  <c r="AA1091" i="6"/>
  <c r="AA1081" i="6"/>
  <c r="AA1101" i="6"/>
  <c r="AA1085" i="6"/>
  <c r="AA1252" i="6"/>
  <c r="AA1012" i="6"/>
  <c r="AA1076" i="6"/>
  <c r="AA1179" i="6"/>
  <c r="AA1323" i="6"/>
  <c r="AA1506" i="6"/>
  <c r="AA1474" i="6"/>
  <c r="AA1496" i="6"/>
  <c r="AA1472" i="6"/>
  <c r="AA1434" i="6"/>
  <c r="AA1518" i="6"/>
  <c r="AA1389" i="6"/>
  <c r="AA1401" i="6"/>
  <c r="AA1422" i="6"/>
  <c r="AA1430" i="6"/>
  <c r="AA1269" i="6"/>
  <c r="AA1241" i="6"/>
  <c r="AA1224" i="6"/>
  <c r="AA1006" i="6"/>
  <c r="AA1026" i="6"/>
  <c r="AA1046" i="6"/>
  <c r="AA1070" i="6"/>
  <c r="AA1090" i="6"/>
  <c r="AA1146" i="6"/>
  <c r="AA1138" i="6"/>
  <c r="AA1148" i="6"/>
  <c r="AA1160" i="6"/>
  <c r="AA1163" i="6"/>
  <c r="AA1236" i="6"/>
  <c r="AA1276" i="6"/>
  <c r="AA1124" i="6"/>
  <c r="AA1162" i="6"/>
  <c r="AA1181" i="6"/>
  <c r="AA1197" i="6"/>
  <c r="AA1227" i="6"/>
  <c r="AA1259" i="6"/>
  <c r="AA1265" i="6"/>
  <c r="AA1283" i="6"/>
  <c r="AA1316" i="6"/>
  <c r="AA1277" i="6"/>
  <c r="AA1293" i="6"/>
  <c r="AA1309" i="6"/>
  <c r="AA1325" i="6"/>
  <c r="AA1341" i="6"/>
  <c r="AA1364" i="6"/>
  <c r="AA1407" i="6"/>
  <c r="AA1170" i="6"/>
  <c r="AA1202" i="6"/>
  <c r="AA1234" i="6"/>
  <c r="AA1287" i="6"/>
  <c r="AA1303" i="6"/>
  <c r="AA1319" i="6"/>
  <c r="AA1335" i="6"/>
  <c r="AA1352" i="6"/>
  <c r="AA1282" i="6"/>
  <c r="AA1298" i="6"/>
  <c r="AA1314" i="6"/>
  <c r="AA1330" i="6"/>
  <c r="AA1346" i="6"/>
  <c r="AA1353" i="6"/>
  <c r="AA1369" i="6"/>
  <c r="AA1395" i="6"/>
  <c r="AA1444" i="6"/>
  <c r="AA1358" i="6"/>
  <c r="AA1374" i="6"/>
  <c r="AA1419" i="6"/>
  <c r="AA1451" i="6"/>
  <c r="AA1458" i="6"/>
  <c r="AA1467" i="6"/>
  <c r="AA1351" i="6"/>
  <c r="AA1367" i="6"/>
  <c r="AA1403" i="6"/>
  <c r="AA1524" i="6"/>
  <c r="AA1484" i="6"/>
  <c r="AA1501" i="6"/>
  <c r="AA1041" i="6"/>
  <c r="AA1051" i="6"/>
  <c r="AA1057" i="6"/>
  <c r="AA1141" i="6"/>
  <c r="AA1028" i="6"/>
  <c r="AA1092" i="6"/>
  <c r="AA1184" i="6"/>
  <c r="AA1190" i="6"/>
  <c r="AA1452" i="6"/>
  <c r="AA1461" i="6"/>
  <c r="AA1499" i="6"/>
  <c r="AA1521" i="6"/>
  <c r="AA1489" i="6"/>
  <c r="AA1503" i="6"/>
  <c r="AA1433" i="6"/>
  <c r="AA1495" i="6"/>
  <c r="AA1487" i="6"/>
  <c r="AA1386" i="6"/>
  <c r="AA1421" i="6"/>
  <c r="AA1510" i="6"/>
  <c r="AA1257" i="6"/>
  <c r="AA1240" i="6"/>
  <c r="AA1216" i="6"/>
  <c r="AA1010" i="6"/>
  <c r="AA1030" i="6"/>
  <c r="AA1054" i="6"/>
  <c r="AA1074" i="6"/>
  <c r="AA1094" i="6"/>
  <c r="AA1121" i="6"/>
  <c r="AA1129" i="6"/>
  <c r="AA1137" i="6"/>
  <c r="AA1106" i="6"/>
  <c r="AA1130" i="6"/>
  <c r="AA1158" i="6"/>
  <c r="AA1223" i="6"/>
  <c r="AA1255" i="6"/>
  <c r="AA1339" i="6"/>
  <c r="AA1116" i="6"/>
  <c r="AA1143" i="6"/>
  <c r="AA1153" i="6"/>
  <c r="AA1213" i="6"/>
  <c r="AA1222" i="6"/>
  <c r="AA1245" i="6"/>
  <c r="AA1254" i="6"/>
  <c r="AA1284" i="6"/>
  <c r="AA1278" i="6"/>
  <c r="AA1294" i="6"/>
  <c r="AA1310" i="6"/>
  <c r="AA1326" i="6"/>
  <c r="AA1342" i="6"/>
  <c r="AA1380" i="6"/>
  <c r="AA1420" i="6"/>
  <c r="AA1194" i="6"/>
  <c r="AA1226" i="6"/>
  <c r="AA1258" i="6"/>
  <c r="AA1288" i="6"/>
  <c r="AA1304" i="6"/>
  <c r="AA1320" i="6"/>
  <c r="AA1336" i="6"/>
  <c r="AA1368" i="6"/>
  <c r="AA1435" i="6"/>
  <c r="AA1270" i="6"/>
  <c r="AA1289" i="6"/>
  <c r="AA1305" i="6"/>
  <c r="AA1321" i="6"/>
  <c r="AA1337" i="6"/>
  <c r="AA1356" i="6"/>
  <c r="AA1262" i="6"/>
  <c r="AA1357" i="6"/>
  <c r="AA1373" i="6"/>
  <c r="AA1384" i="6"/>
  <c r="AA1400" i="6"/>
  <c r="AA1362" i="6"/>
  <c r="AA1378" i="6"/>
  <c r="AA1454" i="6"/>
  <c r="AA1463" i="6"/>
  <c r="AA1470" i="6"/>
  <c r="AA1355" i="6"/>
  <c r="AA1015" i="6"/>
  <c r="AA1021" i="6"/>
  <c r="AA1117" i="6"/>
  <c r="AA1053" i="6"/>
  <c r="AA1214" i="6"/>
  <c r="AA1292" i="6"/>
  <c r="AA1044" i="6"/>
  <c r="AA1169" i="6"/>
  <c r="AA1176" i="6"/>
  <c r="AA1182" i="6"/>
  <c r="AA1300" i="6"/>
  <c r="AA1490" i="6"/>
  <c r="AA1009" i="6"/>
  <c r="AA1104" i="6"/>
  <c r="AA1187" i="6"/>
  <c r="AA1212" i="6"/>
  <c r="AA1468" i="6"/>
  <c r="AA1483" i="6"/>
  <c r="AA1511" i="6"/>
  <c r="AA1417" i="6"/>
  <c r="AA1413" i="6"/>
  <c r="AA1382" i="6"/>
  <c r="AA1248" i="6"/>
  <c r="AA1208" i="6"/>
  <c r="AA1042" i="6"/>
  <c r="AA1086" i="6"/>
  <c r="AA1156" i="6"/>
  <c r="AA1235" i="6"/>
  <c r="AA1340" i="6"/>
  <c r="AA1134" i="6"/>
  <c r="AA1155" i="6"/>
  <c r="AA1189" i="6"/>
  <c r="AA1247" i="6"/>
  <c r="AA1260" i="6"/>
  <c r="AA1348" i="6"/>
  <c r="AA1272" i="6"/>
  <c r="AA1302" i="6"/>
  <c r="AA1334" i="6"/>
  <c r="AA1186" i="6"/>
  <c r="AA1218" i="6"/>
  <c r="AA1250" i="6"/>
  <c r="AA1280" i="6"/>
  <c r="AA1312" i="6"/>
  <c r="AA1344" i="6"/>
  <c r="AA1274" i="6"/>
  <c r="AA1306" i="6"/>
  <c r="AA1338" i="6"/>
  <c r="AA1266" i="6"/>
  <c r="AA1381" i="6"/>
  <c r="AA1412" i="6"/>
  <c r="AA1459" i="6"/>
  <c r="AA1517" i="6"/>
  <c r="AA1371" i="6"/>
  <c r="AA1387" i="6"/>
  <c r="AA1500" i="6"/>
  <c r="AA1476" i="6"/>
  <c r="AA1516" i="6"/>
  <c r="AA1083" i="6"/>
  <c r="AA1512" i="6"/>
  <c r="AA1450" i="6"/>
  <c r="AA1437" i="6"/>
  <c r="AA1385" i="6"/>
  <c r="AA1394" i="6"/>
  <c r="AA1232" i="6"/>
  <c r="AA1014" i="6"/>
  <c r="AA1058" i="6"/>
  <c r="AA1113" i="6"/>
  <c r="AA1122" i="6"/>
  <c r="AA1151" i="6"/>
  <c r="AA1161" i="6"/>
  <c r="AA1275" i="6"/>
  <c r="AA1110" i="6"/>
  <c r="AA1100" i="6"/>
  <c r="AA1132" i="6"/>
  <c r="AA1152" i="6"/>
  <c r="AA1215" i="6"/>
  <c r="AA1228" i="6"/>
  <c r="AA1285" i="6"/>
  <c r="AA1317" i="6"/>
  <c r="AA1349" i="6"/>
  <c r="AA1295" i="6"/>
  <c r="AA1327" i="6"/>
  <c r="AA1281" i="6"/>
  <c r="AA1313" i="6"/>
  <c r="AA1345" i="6"/>
  <c r="AA1361" i="6"/>
  <c r="AA1354" i="6"/>
  <c r="AA1383" i="6"/>
  <c r="AA1404" i="6"/>
  <c r="AA1436" i="6"/>
  <c r="AA1462" i="6"/>
  <c r="AA1375" i="6"/>
  <c r="AA1392" i="6"/>
  <c r="AA1411" i="6"/>
  <c r="AA1485" i="6"/>
  <c r="AA1523" i="6"/>
  <c r="AA1509" i="6"/>
  <c r="AA1522" i="6"/>
  <c r="AA1069" i="6"/>
  <c r="AA1060" i="6"/>
  <c r="AA1505" i="6"/>
  <c r="AA1449" i="6"/>
  <c r="AA1406" i="6"/>
  <c r="AA1478" i="6"/>
  <c r="AA1393" i="6"/>
  <c r="AA1225" i="6"/>
  <c r="AA1022" i="6"/>
  <c r="AA1062" i="6"/>
  <c r="AA1230" i="6"/>
  <c r="AA1263" i="6"/>
  <c r="AA1307" i="6"/>
  <c r="AA1145" i="6"/>
  <c r="AA1173" i="6"/>
  <c r="AA1205" i="6"/>
  <c r="AA1315" i="6"/>
  <c r="AA1286" i="6"/>
  <c r="AA1318" i="6"/>
  <c r="AA1350" i="6"/>
  <c r="AA1178" i="6"/>
  <c r="AA1210" i="6"/>
  <c r="AA1242" i="6"/>
  <c r="AA1296" i="6"/>
  <c r="AA1328" i="6"/>
  <c r="AA1391" i="6"/>
  <c r="AA1290" i="6"/>
  <c r="AA1322" i="6"/>
  <c r="AA1372" i="6"/>
  <c r="AA1365" i="6"/>
  <c r="AA1427" i="6"/>
  <c r="AA1366" i="6"/>
  <c r="AA1399" i="6"/>
  <c r="AA1455" i="6"/>
  <c r="AA1471" i="6"/>
  <c r="AA1359" i="6"/>
  <c r="AA1379" i="6"/>
  <c r="AA1428" i="6"/>
  <c r="AA1416" i="6"/>
  <c r="AA1424" i="6"/>
  <c r="AA1432" i="6"/>
  <c r="AA1440" i="6"/>
  <c r="AA1448" i="6"/>
  <c r="AA1508" i="6"/>
  <c r="AA1492" i="6"/>
  <c r="AA1527" i="6"/>
  <c r="AA1109" i="6"/>
  <c r="AA1125" i="6"/>
  <c r="AA1118" i="6"/>
  <c r="AA1515" i="6"/>
  <c r="AA1480" i="6"/>
  <c r="AA1418" i="6"/>
  <c r="AA1414" i="6"/>
  <c r="AA1397" i="6"/>
  <c r="AA1256" i="6"/>
  <c r="AA1209" i="6"/>
  <c r="AA1038" i="6"/>
  <c r="AA1078" i="6"/>
  <c r="AA1098" i="6"/>
  <c r="AA1221" i="6"/>
  <c r="AA1253" i="6"/>
  <c r="AA1308" i="6"/>
  <c r="AA1127" i="6"/>
  <c r="AA1165" i="6"/>
  <c r="AA1108" i="6"/>
  <c r="AA1140" i="6"/>
  <c r="AA1150" i="6"/>
  <c r="AA1271" i="6"/>
  <c r="AA1347" i="6"/>
  <c r="AA1268" i="6"/>
  <c r="AA1301" i="6"/>
  <c r="AA1333" i="6"/>
  <c r="AA1279" i="6"/>
  <c r="AA1311" i="6"/>
  <c r="AA1343" i="6"/>
  <c r="AA1297" i="6"/>
  <c r="AA1329" i="6"/>
  <c r="AA1264" i="6"/>
  <c r="AA1377" i="6"/>
  <c r="AA1370" i="6"/>
  <c r="AA1388" i="6"/>
  <c r="AA1466" i="6"/>
  <c r="AA1525" i="6"/>
  <c r="AA1363" i="6"/>
  <c r="AA1408" i="6"/>
  <c r="AA1415" i="6"/>
  <c r="AA1431" i="6"/>
  <c r="AA1447" i="6"/>
  <c r="AA1493" i="6"/>
  <c r="AA1443" i="6"/>
  <c r="AA1477" i="6"/>
  <c r="AA1423" i="6"/>
  <c r="AA1439" i="6"/>
  <c r="B1151" i="6"/>
  <c r="C1150" i="6"/>
  <c r="C1418" i="6"/>
  <c r="B1419" i="6"/>
  <c r="B1283" i="6"/>
  <c r="C1282" i="6"/>
  <c r="B1076" i="6"/>
  <c r="C1075" i="6"/>
  <c r="C1184" i="6"/>
  <c r="B1185" i="6"/>
  <c r="C1012" i="6"/>
  <c r="B1013" i="6"/>
  <c r="C1436" i="6"/>
  <c r="B1437" i="6"/>
  <c r="B1487" i="6"/>
  <c r="C1486" i="6"/>
  <c r="B1039" i="6"/>
  <c r="C1038" i="6"/>
  <c r="C1227" i="6"/>
  <c r="B1228" i="6"/>
  <c r="B1499" i="6"/>
  <c r="C1498" i="6"/>
  <c r="C1359" i="6"/>
  <c r="B1360" i="6"/>
  <c r="C1260" i="6"/>
  <c r="B1261" i="6"/>
  <c r="B1459" i="6"/>
  <c r="C1458" i="6"/>
  <c r="C1517" i="6"/>
  <c r="B1518" i="6"/>
  <c r="C1518" i="6" s="1"/>
  <c r="C1110" i="6"/>
  <c r="B1111" i="6"/>
  <c r="B1371" i="6"/>
  <c r="C1370" i="6"/>
  <c r="B1387" i="6"/>
  <c r="C1386" i="6"/>
  <c r="C1174" i="6"/>
  <c r="B1175" i="6"/>
  <c r="C1316" i="6"/>
  <c r="B1317" i="6"/>
  <c r="C1465" i="6"/>
  <c r="B1466" i="6"/>
  <c r="B1306" i="6"/>
  <c r="C1305" i="6"/>
  <c r="C1526" i="6"/>
  <c r="B1527" i="6"/>
  <c r="C1527" i="6" s="1"/>
  <c r="C1235" i="6"/>
  <c r="B1236" i="6"/>
  <c r="C1050" i="6"/>
  <c r="B1051" i="6"/>
  <c r="B1163" i="6"/>
  <c r="C1162" i="6"/>
  <c r="C1005" i="6"/>
  <c r="B1006" i="6"/>
  <c r="C1120" i="6"/>
  <c r="B1121" i="6"/>
  <c r="C1067" i="6"/>
  <c r="B1068" i="6"/>
  <c r="C1409" i="6"/>
  <c r="B1410" i="6"/>
  <c r="C1200" i="6"/>
  <c r="B1201" i="6"/>
  <c r="C1087" i="6"/>
  <c r="B1088" i="6"/>
  <c r="C1056" i="6"/>
  <c r="B1057" i="6"/>
  <c r="B552" i="6"/>
  <c r="C999" i="6"/>
  <c r="C487" i="6"/>
  <c r="B488" i="6"/>
  <c r="C760" i="6"/>
  <c r="B761" i="6"/>
  <c r="Z616" i="6"/>
  <c r="Z600" i="6"/>
  <c r="Z569" i="6"/>
  <c r="Z577" i="6"/>
  <c r="Z585" i="6"/>
  <c r="Z633" i="6"/>
  <c r="Z601" i="6"/>
  <c r="Z593" i="6"/>
  <c r="Z727" i="6"/>
  <c r="Z840" i="6"/>
  <c r="Z484" i="6"/>
  <c r="Z508" i="6"/>
  <c r="Z528" i="6"/>
  <c r="Z540" i="6"/>
  <c r="Z548" i="6"/>
  <c r="Z556" i="6"/>
  <c r="Z564" i="6"/>
  <c r="Z574" i="6"/>
  <c r="Z582" i="6"/>
  <c r="Z591" i="6"/>
  <c r="Z614" i="6"/>
  <c r="Z622" i="6"/>
  <c r="Z630" i="6"/>
  <c r="Z639" i="6"/>
  <c r="Z651" i="6"/>
  <c r="Z684" i="6"/>
  <c r="Z688" i="6"/>
  <c r="Z798" i="6"/>
  <c r="Z896" i="6"/>
  <c r="Z748" i="6"/>
  <c r="Z830" i="6"/>
  <c r="Z494" i="6"/>
  <c r="Z514" i="6"/>
  <c r="Z530" i="6"/>
  <c r="Z489" i="6"/>
  <c r="Z497" i="6"/>
  <c r="Z505" i="6"/>
  <c r="Z513" i="6"/>
  <c r="Z632" i="6"/>
  <c r="Z608" i="6"/>
  <c r="Z660" i="6"/>
  <c r="Z490" i="6"/>
  <c r="Z516" i="6"/>
  <c r="Z532" i="6"/>
  <c r="Z542" i="6"/>
  <c r="Z550" i="6"/>
  <c r="Z558" i="6"/>
  <c r="Z566" i="6"/>
  <c r="Z575" i="6"/>
  <c r="Z583" i="6"/>
  <c r="Z606" i="6"/>
  <c r="Z615" i="6"/>
  <c r="Z623" i="6"/>
  <c r="Z631" i="6"/>
  <c r="Z668" i="6"/>
  <c r="Z718" i="6"/>
  <c r="Z890" i="6"/>
  <c r="Z674" i="6"/>
  <c r="Z734" i="6"/>
  <c r="Z770" i="6"/>
  <c r="Z500" i="6"/>
  <c r="Z518" i="6"/>
  <c r="Z536" i="6"/>
  <c r="Z487" i="6"/>
  <c r="Z495" i="6"/>
  <c r="Z503" i="6"/>
  <c r="Z511" i="6"/>
  <c r="Z519" i="6"/>
  <c r="Z527" i="6"/>
  <c r="Z535" i="6"/>
  <c r="Z543" i="6"/>
  <c r="Z551" i="6"/>
  <c r="Z559" i="6"/>
  <c r="Z572" i="6"/>
  <c r="Z581" i="6"/>
  <c r="Z589" i="6"/>
  <c r="Z612" i="6"/>
  <c r="Z620" i="6"/>
  <c r="Z629" i="6"/>
  <c r="Z658" i="6"/>
  <c r="Z728" i="6"/>
  <c r="Z640" i="6"/>
  <c r="Z609" i="6"/>
  <c r="Z848" i="6"/>
  <c r="Z625" i="6"/>
  <c r="Z696" i="6"/>
  <c r="Z750" i="6"/>
  <c r="Z789" i="6"/>
  <c r="Z496" i="6"/>
  <c r="Z520" i="6"/>
  <c r="Z534" i="6"/>
  <c r="Z544" i="6"/>
  <c r="Z552" i="6"/>
  <c r="Z560" i="6"/>
  <c r="Z567" i="6"/>
  <c r="Z598" i="6"/>
  <c r="Z607" i="6"/>
  <c r="Z650" i="6"/>
  <c r="Z685" i="6"/>
  <c r="Z722" i="6"/>
  <c r="Z675" i="6"/>
  <c r="Z697" i="6"/>
  <c r="Z482" i="6"/>
  <c r="Z506" i="6"/>
  <c r="Z522" i="6"/>
  <c r="Z485" i="6"/>
  <c r="Z493" i="6"/>
  <c r="Z501" i="6"/>
  <c r="Z509" i="6"/>
  <c r="Z517" i="6"/>
  <c r="Z525" i="6"/>
  <c r="Z533" i="6"/>
  <c r="Z541" i="6"/>
  <c r="Z549" i="6"/>
  <c r="Z557" i="6"/>
  <c r="Z565" i="6"/>
  <c r="Z573" i="6"/>
  <c r="Z604" i="6"/>
  <c r="Z613" i="6"/>
  <c r="Z621" i="6"/>
  <c r="Z644" i="6"/>
  <c r="Z694" i="6"/>
  <c r="Z780" i="6"/>
  <c r="Z806" i="6"/>
  <c r="Z486" i="6"/>
  <c r="Z510" i="6"/>
  <c r="Z568" i="6"/>
  <c r="Z502" i="6"/>
  <c r="Z554" i="6"/>
  <c r="Z590" i="6"/>
  <c r="Z483" i="6"/>
  <c r="Z499" i="6"/>
  <c r="Z515" i="6"/>
  <c r="Z523" i="6"/>
  <c r="Z531" i="6"/>
  <c r="Z539" i="6"/>
  <c r="Z547" i="6"/>
  <c r="Z555" i="6"/>
  <c r="Z563" i="6"/>
  <c r="Z596" i="6"/>
  <c r="Z636" i="6"/>
  <c r="Z659" i="6"/>
  <c r="Z676" i="6"/>
  <c r="Z781" i="6"/>
  <c r="Z726" i="6"/>
  <c r="Z788" i="6"/>
  <c r="Z498" i="6"/>
  <c r="Z578" i="6"/>
  <c r="Z587" i="6"/>
  <c r="Z595" i="6"/>
  <c r="Z634" i="6"/>
  <c r="Z643" i="6"/>
  <c r="Z666" i="6"/>
  <c r="Z690" i="6"/>
  <c r="Z765" i="6"/>
  <c r="Z766" i="6"/>
  <c r="Z654" i="6"/>
  <c r="Z669" i="6"/>
  <c r="Z687" i="6"/>
  <c r="Z709" i="6"/>
  <c r="Z714" i="6"/>
  <c r="Z736" i="6"/>
  <c r="Z752" i="6"/>
  <c r="Z768" i="6"/>
  <c r="Z784" i="6"/>
  <c r="Z872" i="6"/>
  <c r="Z648" i="6"/>
  <c r="Z663" i="6"/>
  <c r="Z681" i="6"/>
  <c r="Z711" i="6"/>
  <c r="Z732" i="6"/>
  <c r="Z998" i="6"/>
  <c r="Z990" i="6"/>
  <c r="Z948" i="6"/>
  <c r="Z904" i="6"/>
  <c r="Z692" i="6"/>
  <c r="Z724" i="6"/>
  <c r="Z745" i="6"/>
  <c r="Z799" i="6"/>
  <c r="Z816" i="6"/>
  <c r="Z831" i="6"/>
  <c r="Z576" i="6"/>
  <c r="Z584" i="6"/>
  <c r="Z592" i="6"/>
  <c r="Z524" i="6"/>
  <c r="Z562" i="6"/>
  <c r="Z599" i="6"/>
  <c r="Z638" i="6"/>
  <c r="Z754" i="6"/>
  <c r="Z488" i="6"/>
  <c r="Z580" i="6"/>
  <c r="Z597" i="6"/>
  <c r="Z637" i="6"/>
  <c r="Z738" i="6"/>
  <c r="Z1001" i="6"/>
  <c r="Z504" i="6"/>
  <c r="Z570" i="6"/>
  <c r="Z579" i="6"/>
  <c r="Z618" i="6"/>
  <c r="Z626" i="6"/>
  <c r="Z635" i="6"/>
  <c r="Z652" i="6"/>
  <c r="Z716" i="6"/>
  <c r="Z720" i="6"/>
  <c r="Z821" i="6"/>
  <c r="Z646" i="6"/>
  <c r="Z661" i="6"/>
  <c r="Z678" i="6"/>
  <c r="Z719" i="6"/>
  <c r="Z737" i="6"/>
  <c r="Z742" i="6"/>
  <c r="Z753" i="6"/>
  <c r="Z758" i="6"/>
  <c r="Z769" i="6"/>
  <c r="Z774" i="6"/>
  <c r="Z785" i="6"/>
  <c r="Z796" i="6"/>
  <c r="Z828" i="6"/>
  <c r="Z936" i="6"/>
  <c r="Z655" i="6"/>
  <c r="Z672" i="6"/>
  <c r="Z702" i="6"/>
  <c r="Z733" i="6"/>
  <c r="Z740" i="6"/>
  <c r="Z756" i="6"/>
  <c r="Z772" i="6"/>
  <c r="Z996" i="6"/>
  <c r="Z968" i="6"/>
  <c r="Z944" i="6"/>
  <c r="Z649" i="6"/>
  <c r="Z665" i="6"/>
  <c r="Z703" i="6"/>
  <c r="Z776" i="6"/>
  <c r="Z842" i="6"/>
  <c r="Z743" i="6"/>
  <c r="Z759" i="6"/>
  <c r="Z775" i="6"/>
  <c r="Z791" i="6"/>
  <c r="Z808" i="6"/>
  <c r="Z823" i="6"/>
  <c r="Z841" i="6"/>
  <c r="Z845" i="6"/>
  <c r="Z849" i="6"/>
  <c r="Z793" i="6"/>
  <c r="Z810" i="6"/>
  <c r="Z825" i="6"/>
  <c r="Z871" i="6"/>
  <c r="Z691" i="6"/>
  <c r="Z707" i="6"/>
  <c r="Z723" i="6"/>
  <c r="Z617" i="6"/>
  <c r="Z538" i="6"/>
  <c r="Z512" i="6"/>
  <c r="Z491" i="6"/>
  <c r="Z507" i="6"/>
  <c r="Z521" i="6"/>
  <c r="Z529" i="6"/>
  <c r="Z537" i="6"/>
  <c r="Z545" i="6"/>
  <c r="Z553" i="6"/>
  <c r="Z561" i="6"/>
  <c r="Z605" i="6"/>
  <c r="Z695" i="6"/>
  <c r="Z730" i="6"/>
  <c r="Z698" i="6"/>
  <c r="Z749" i="6"/>
  <c r="Z526" i="6"/>
  <c r="Z628" i="6"/>
  <c r="Z729" i="6"/>
  <c r="Z586" i="6"/>
  <c r="Z603" i="6"/>
  <c r="Z642" i="6"/>
  <c r="Z764" i="6"/>
  <c r="Z662" i="6"/>
  <c r="Z689" i="6"/>
  <c r="Z708" i="6"/>
  <c r="Z647" i="6"/>
  <c r="Z679" i="6"/>
  <c r="Z713" i="6"/>
  <c r="Z757" i="6"/>
  <c r="Z778" i="6"/>
  <c r="Z805" i="6"/>
  <c r="Z982" i="6"/>
  <c r="Z673" i="6"/>
  <c r="Z705" i="6"/>
  <c r="Z725" i="6"/>
  <c r="Z744" i="6"/>
  <c r="Z812" i="6"/>
  <c r="Z876" i="6"/>
  <c r="Z751" i="6"/>
  <c r="Z807" i="6"/>
  <c r="Z839" i="6"/>
  <c r="Z801" i="6"/>
  <c r="Z834" i="6"/>
  <c r="Z856" i="6"/>
  <c r="Z870" i="6"/>
  <c r="Z715" i="6"/>
  <c r="Z855" i="6"/>
  <c r="Z865" i="6"/>
  <c r="Z886" i="6"/>
  <c r="Z859" i="6"/>
  <c r="Z946" i="6"/>
  <c r="Z959" i="6"/>
  <c r="Z897" i="6"/>
  <c r="Z914" i="6"/>
  <c r="Z929" i="6"/>
  <c r="Z949" i="6"/>
  <c r="Z971" i="6"/>
  <c r="Z986" i="6"/>
  <c r="Z900" i="6"/>
  <c r="Z915" i="6"/>
  <c r="Z932" i="6"/>
  <c r="Z963" i="6"/>
  <c r="Z973" i="6"/>
  <c r="Z978" i="6"/>
  <c r="Z989" i="6"/>
  <c r="Z853" i="6"/>
  <c r="Z869" i="6"/>
  <c r="Z885" i="6"/>
  <c r="Z901" i="6"/>
  <c r="Z917" i="6"/>
  <c r="Z933" i="6"/>
  <c r="Z967" i="6"/>
  <c r="Z981" i="6"/>
  <c r="Z983" i="6"/>
  <c r="Z961" i="6"/>
  <c r="Z985" i="6"/>
  <c r="Z987" i="6"/>
  <c r="Z602" i="6"/>
  <c r="Z686" i="6"/>
  <c r="Z820" i="6"/>
  <c r="Z645" i="6"/>
  <c r="Z677" i="6"/>
  <c r="Z712" i="6"/>
  <c r="Z846" i="6"/>
  <c r="Z656" i="6"/>
  <c r="Z701" i="6"/>
  <c r="Z741" i="6"/>
  <c r="Z804" i="6"/>
  <c r="Z767" i="6"/>
  <c r="Z832" i="6"/>
  <c r="Z843" i="6"/>
  <c r="Z809" i="6"/>
  <c r="Z731" i="6"/>
  <c r="Z763" i="6"/>
  <c r="Z795" i="6"/>
  <c r="Z827" i="6"/>
  <c r="Z881" i="6"/>
  <c r="Z928" i="6"/>
  <c r="Z873" i="6"/>
  <c r="Z895" i="6"/>
  <c r="Z957" i="6"/>
  <c r="Z879" i="6"/>
  <c r="Z958" i="6"/>
  <c r="Z922" i="6"/>
  <c r="Z974" i="6"/>
  <c r="Z891" i="6"/>
  <c r="Z641" i="6"/>
  <c r="Z782" i="6"/>
  <c r="Z492" i="6"/>
  <c r="Z571" i="6"/>
  <c r="Z610" i="6"/>
  <c r="Z627" i="6"/>
  <c r="Z653" i="6"/>
  <c r="Z680" i="6"/>
  <c r="Z721" i="6"/>
  <c r="Z814" i="6"/>
  <c r="Z664" i="6"/>
  <c r="Z704" i="6"/>
  <c r="Z773" i="6"/>
  <c r="Z790" i="6"/>
  <c r="Z836" i="6"/>
  <c r="Z1000" i="6"/>
  <c r="Z952" i="6"/>
  <c r="Z657" i="6"/>
  <c r="Z693" i="6"/>
  <c r="Z760" i="6"/>
  <c r="Z813" i="6"/>
  <c r="Z850" i="6"/>
  <c r="Z852" i="6"/>
  <c r="Z735" i="6"/>
  <c r="Z792" i="6"/>
  <c r="Z824" i="6"/>
  <c r="Z882" i="6"/>
  <c r="Z884" i="6"/>
  <c r="Z786" i="6"/>
  <c r="Z817" i="6"/>
  <c r="Z826" i="6"/>
  <c r="Z918" i="6"/>
  <c r="Z950" i="6"/>
  <c r="Z699" i="6"/>
  <c r="Z739" i="6"/>
  <c r="Z755" i="6"/>
  <c r="Z771" i="6"/>
  <c r="Z787" i="6"/>
  <c r="Z803" i="6"/>
  <c r="Z819" i="6"/>
  <c r="Z835" i="6"/>
  <c r="Z858" i="6"/>
  <c r="Z864" i="6"/>
  <c r="Z875" i="6"/>
  <c r="Z926" i="6"/>
  <c r="Z887" i="6"/>
  <c r="Z902" i="6"/>
  <c r="Z934" i="6"/>
  <c r="Z878" i="6"/>
  <c r="Z942" i="6"/>
  <c r="Z947" i="6"/>
  <c r="Z906" i="6"/>
  <c r="Z921" i="6"/>
  <c r="Z938" i="6"/>
  <c r="Z999" i="6"/>
  <c r="Z892" i="6"/>
  <c r="Z907" i="6"/>
  <c r="Z924" i="6"/>
  <c r="Z939" i="6"/>
  <c r="Z954" i="6"/>
  <c r="Z995" i="6"/>
  <c r="Z977" i="6"/>
  <c r="Z992" i="6"/>
  <c r="Z794" i="6"/>
  <c r="Z818" i="6"/>
  <c r="Z747" i="6"/>
  <c r="Z779" i="6"/>
  <c r="Z811" i="6"/>
  <c r="Z888" i="6"/>
  <c r="Z863" i="6"/>
  <c r="Z854" i="6"/>
  <c r="Z911" i="6"/>
  <c r="Z960" i="6"/>
  <c r="Z905" i="6"/>
  <c r="Z937" i="6"/>
  <c r="Z970" i="6"/>
  <c r="Z991" i="6"/>
  <c r="Z908" i="6"/>
  <c r="Z923" i="6"/>
  <c r="Z940" i="6"/>
  <c r="Z962" i="6"/>
  <c r="Z966" i="6"/>
  <c r="Z988" i="6"/>
  <c r="Z955" i="6"/>
  <c r="Z980" i="6"/>
  <c r="Z976" i="6"/>
  <c r="Z624" i="6"/>
  <c r="Z844" i="6"/>
  <c r="Z588" i="6"/>
  <c r="Z594" i="6"/>
  <c r="Z611" i="6"/>
  <c r="Z670" i="6"/>
  <c r="Z682" i="6"/>
  <c r="Z710" i="6"/>
  <c r="Z797" i="6"/>
  <c r="Z838" i="6"/>
  <c r="Z671" i="6"/>
  <c r="Z700" i="6"/>
  <c r="Z706" i="6"/>
  <c r="Z746" i="6"/>
  <c r="Z837" i="6"/>
  <c r="Z994" i="6"/>
  <c r="Z912" i="6"/>
  <c r="Z761" i="6"/>
  <c r="Z777" i="6"/>
  <c r="Z851" i="6"/>
  <c r="Z783" i="6"/>
  <c r="Z815" i="6"/>
  <c r="Z847" i="6"/>
  <c r="Z883" i="6"/>
  <c r="Z802" i="6"/>
  <c r="Z833" i="6"/>
  <c r="Z874" i="6"/>
  <c r="Z919" i="6"/>
  <c r="Z683" i="6"/>
  <c r="Z880" i="6"/>
  <c r="Z862" i="6"/>
  <c r="Z866" i="6"/>
  <c r="Z894" i="6"/>
  <c r="Z927" i="6"/>
  <c r="Z956" i="6"/>
  <c r="Z860" i="6"/>
  <c r="Z867" i="6"/>
  <c r="Z903" i="6"/>
  <c r="Z920" i="6"/>
  <c r="Z935" i="6"/>
  <c r="Z857" i="6"/>
  <c r="Z889" i="6"/>
  <c r="Z910" i="6"/>
  <c r="Z943" i="6"/>
  <c r="Z993" i="6"/>
  <c r="Z898" i="6"/>
  <c r="Z913" i="6"/>
  <c r="Z930" i="6"/>
  <c r="Z945" i="6"/>
  <c r="Z951" i="6"/>
  <c r="Z972" i="6"/>
  <c r="Z899" i="6"/>
  <c r="Z916" i="6"/>
  <c r="Z931" i="6"/>
  <c r="Z964" i="6"/>
  <c r="Z975" i="6"/>
  <c r="Z997" i="6"/>
  <c r="Z861" i="6"/>
  <c r="Z877" i="6"/>
  <c r="Z893" i="6"/>
  <c r="Z909" i="6"/>
  <c r="Z925" i="6"/>
  <c r="Z941" i="6"/>
  <c r="Z965" i="6"/>
  <c r="Z984" i="6"/>
  <c r="Z953" i="6"/>
  <c r="Z969" i="6"/>
  <c r="Z979" i="6"/>
  <c r="Z546" i="6"/>
  <c r="Z619" i="6"/>
  <c r="Z667" i="6"/>
  <c r="Z717" i="6"/>
  <c r="Z829" i="6"/>
  <c r="Z762" i="6"/>
  <c r="Z822" i="6"/>
  <c r="Z868" i="6"/>
  <c r="Z800" i="6"/>
  <c r="X2" i="6"/>
  <c r="AA651" i="6"/>
  <c r="AA643" i="6"/>
  <c r="AA620" i="6"/>
  <c r="AA749" i="6"/>
  <c r="AA762" i="6"/>
  <c r="AA601" i="6"/>
  <c r="AA659" i="6"/>
  <c r="AA703" i="6"/>
  <c r="AA685" i="6"/>
  <c r="AA719" i="6"/>
  <c r="AA486" i="6"/>
  <c r="AA494" i="6"/>
  <c r="AA502" i="6"/>
  <c r="AA510" i="6"/>
  <c r="AA587" i="6"/>
  <c r="AA595" i="6"/>
  <c r="AA781" i="6"/>
  <c r="AA627" i="6"/>
  <c r="AA603" i="6"/>
  <c r="AA664" i="6"/>
  <c r="AA788" i="6"/>
  <c r="AA955" i="6"/>
  <c r="AA593" i="6"/>
  <c r="AA641" i="6"/>
  <c r="AA684" i="6"/>
  <c r="AA693" i="6"/>
  <c r="AA783" i="6"/>
  <c r="AA827" i="6"/>
  <c r="AA696" i="6"/>
  <c r="AA1000" i="6"/>
  <c r="AA484" i="6"/>
  <c r="AA492" i="6"/>
  <c r="AA500" i="6"/>
  <c r="AA508" i="6"/>
  <c r="AA516" i="6"/>
  <c r="AA524" i="6"/>
  <c r="AA532" i="6"/>
  <c r="AA540" i="6"/>
  <c r="AA548" i="6"/>
  <c r="AA556" i="6"/>
  <c r="AA564" i="6"/>
  <c r="AA599" i="6"/>
  <c r="AA639" i="6"/>
  <c r="AA665" i="6"/>
  <c r="AA687" i="6"/>
  <c r="AA729" i="6"/>
  <c r="AA767" i="6"/>
  <c r="AA612" i="6"/>
  <c r="AA611" i="6"/>
  <c r="AA579" i="6"/>
  <c r="AA571" i="6"/>
  <c r="AA649" i="6"/>
  <c r="AA577" i="6"/>
  <c r="AA585" i="6"/>
  <c r="AA617" i="6"/>
  <c r="AA625" i="6"/>
  <c r="AA633" i="6"/>
  <c r="AA657" i="6"/>
  <c r="AA746" i="6"/>
  <c r="AA797" i="6"/>
  <c r="AA895" i="6"/>
  <c r="AA829" i="6"/>
  <c r="AA482" i="6"/>
  <c r="AA490" i="6"/>
  <c r="AA498" i="6"/>
  <c r="AA506" i="6"/>
  <c r="AA514" i="6"/>
  <c r="AA522" i="6"/>
  <c r="AA530" i="6"/>
  <c r="AA538" i="6"/>
  <c r="AA546" i="6"/>
  <c r="AA554" i="6"/>
  <c r="AA562" i="6"/>
  <c r="AA583" i="6"/>
  <c r="AA591" i="6"/>
  <c r="AA631" i="6"/>
  <c r="AA658" i="6"/>
  <c r="AA728" i="6"/>
  <c r="AA734" i="6"/>
  <c r="AA697" i="6"/>
  <c r="AA706" i="6"/>
  <c r="AA619" i="6"/>
  <c r="AA626" i="6"/>
  <c r="AA488" i="6"/>
  <c r="AA504" i="6"/>
  <c r="AA575" i="6"/>
  <c r="AA615" i="6"/>
  <c r="AA795" i="6"/>
  <c r="AA674" i="6"/>
  <c r="AA975" i="6"/>
  <c r="AA966" i="6"/>
  <c r="AA974" i="6"/>
  <c r="AA938" i="6"/>
  <c r="AA922" i="6"/>
  <c r="AA906" i="6"/>
  <c r="AA890" i="6"/>
  <c r="AA971" i="6"/>
  <c r="AA948" i="6"/>
  <c r="AA929" i="6"/>
  <c r="AA913" i="6"/>
  <c r="AA897" i="6"/>
  <c r="AA958" i="6"/>
  <c r="AA910" i="6"/>
  <c r="AA943" i="6"/>
  <c r="AA867" i="6"/>
  <c r="AA926" i="6"/>
  <c r="AA874" i="6"/>
  <c r="AA862" i="6"/>
  <c r="AA949" i="6"/>
  <c r="AA832" i="6"/>
  <c r="AA816" i="6"/>
  <c r="AA800" i="6"/>
  <c r="AA883" i="6"/>
  <c r="AA846" i="6"/>
  <c r="AA838" i="6"/>
  <c r="AA822" i="6"/>
  <c r="AA806" i="6"/>
  <c r="AA790" i="6"/>
  <c r="AA812" i="6"/>
  <c r="AA761" i="6"/>
  <c r="AA705" i="6"/>
  <c r="AA804" i="6"/>
  <c r="AA756" i="6"/>
  <c r="AA712" i="6"/>
  <c r="AA680" i="6"/>
  <c r="AA663" i="6"/>
  <c r="AA647" i="6"/>
  <c r="AA828" i="6"/>
  <c r="AA769" i="6"/>
  <c r="AA737" i="6"/>
  <c r="AA718" i="6"/>
  <c r="AA689" i="6"/>
  <c r="AA677" i="6"/>
  <c r="AA661" i="6"/>
  <c r="AA645" i="6"/>
  <c r="AA489" i="6"/>
  <c r="AA497" i="6"/>
  <c r="AA505" i="6"/>
  <c r="AA513" i="6"/>
  <c r="AA521" i="6"/>
  <c r="AA529" i="6"/>
  <c r="AA537" i="6"/>
  <c r="AA545" i="6"/>
  <c r="AA553" i="6"/>
  <c r="AA561" i="6"/>
  <c r="AA605" i="6"/>
  <c r="AA613" i="6"/>
  <c r="AA622" i="6"/>
  <c r="AA673" i="6"/>
  <c r="AA702" i="6"/>
  <c r="AA820" i="6"/>
  <c r="AA574" i="6"/>
  <c r="AA598" i="6"/>
  <c r="AA576" i="6"/>
  <c r="AA596" i="6"/>
  <c r="AA614" i="6"/>
  <c r="AA632" i="6"/>
  <c r="AA640" i="6"/>
  <c r="AA691" i="6"/>
  <c r="AA786" i="6"/>
  <c r="AA803" i="6"/>
  <c r="AA818" i="6"/>
  <c r="AA835" i="6"/>
  <c r="AA690" i="6"/>
  <c r="AA715" i="6"/>
  <c r="AA738" i="6"/>
  <c r="AA754" i="6"/>
  <c r="AA770" i="6"/>
  <c r="AA695" i="6"/>
  <c r="AA727" i="6"/>
  <c r="AA774" i="6"/>
  <c r="AA779" i="6"/>
  <c r="AA834" i="6"/>
  <c r="AA572" i="6"/>
  <c r="AA885" i="6"/>
  <c r="AA520" i="6"/>
  <c r="AA528" i="6"/>
  <c r="AA536" i="6"/>
  <c r="AA544" i="6"/>
  <c r="AA552" i="6"/>
  <c r="AA560" i="6"/>
  <c r="AA616" i="6"/>
  <c r="AA694" i="6"/>
  <c r="AA700" i="6"/>
  <c r="AA748" i="6"/>
  <c r="AA994" i="6"/>
  <c r="AA996" i="6"/>
  <c r="AA972" i="6"/>
  <c r="AA931" i="6"/>
  <c r="AA915" i="6"/>
  <c r="AA899" i="6"/>
  <c r="AA998" i="6"/>
  <c r="AA970" i="6"/>
  <c r="AA944" i="6"/>
  <c r="AA928" i="6"/>
  <c r="AA912" i="6"/>
  <c r="AA896" i="6"/>
  <c r="AA946" i="6"/>
  <c r="AA859" i="6"/>
  <c r="AA934" i="6"/>
  <c r="AA866" i="6"/>
  <c r="AA903" i="6"/>
  <c r="AA872" i="6"/>
  <c r="AA927" i="6"/>
  <c r="AA918" i="6"/>
  <c r="AA825" i="6"/>
  <c r="AA809" i="6"/>
  <c r="AA793" i="6"/>
  <c r="AA882" i="6"/>
  <c r="AA844" i="6"/>
  <c r="AA831" i="6"/>
  <c r="AA815" i="6"/>
  <c r="AA799" i="6"/>
  <c r="AA851" i="6"/>
  <c r="AA789" i="6"/>
  <c r="AA760" i="6"/>
  <c r="AA704" i="6"/>
  <c r="AA773" i="6"/>
  <c r="AA741" i="6"/>
  <c r="AA710" i="6"/>
  <c r="AA678" i="6"/>
  <c r="AA662" i="6"/>
  <c r="AA646" i="6"/>
  <c r="AA805" i="6"/>
  <c r="AA768" i="6"/>
  <c r="AA736" i="6"/>
  <c r="AA711" i="6"/>
  <c r="AA688" i="6"/>
  <c r="AA676" i="6"/>
  <c r="AA660" i="6"/>
  <c r="AA483" i="6"/>
  <c r="AA491" i="6"/>
  <c r="AA499" i="6"/>
  <c r="AA507" i="6"/>
  <c r="AA515" i="6"/>
  <c r="AA523" i="6"/>
  <c r="AA531" i="6"/>
  <c r="AA539" i="6"/>
  <c r="AA547" i="6"/>
  <c r="AA555" i="6"/>
  <c r="AA563" i="6"/>
  <c r="AA589" i="6"/>
  <c r="AA597" i="6"/>
  <c r="AA606" i="6"/>
  <c r="AA666" i="6"/>
  <c r="AA699" i="6"/>
  <c r="AA751" i="6"/>
  <c r="AA580" i="6"/>
  <c r="AA604" i="6"/>
  <c r="AA582" i="6"/>
  <c r="AA600" i="6"/>
  <c r="AA624" i="6"/>
  <c r="AA634" i="6"/>
  <c r="AA642" i="6"/>
  <c r="AA723" i="6"/>
  <c r="AA743" i="6"/>
  <c r="AA759" i="6"/>
  <c r="AA775" i="6"/>
  <c r="AA794" i="6"/>
  <c r="AA811" i="6"/>
  <c r="AA826" i="6"/>
  <c r="AA925" i="6"/>
  <c r="AA692" i="6"/>
  <c r="AA707" i="6"/>
  <c r="AA724" i="6"/>
  <c r="AA758" i="6"/>
  <c r="AA763" i="6"/>
  <c r="AA802" i="6"/>
  <c r="AA819" i="6"/>
  <c r="AA856" i="6"/>
  <c r="AA977" i="6"/>
  <c r="AA843" i="6"/>
  <c r="AA857" i="6"/>
  <c r="AA635" i="6"/>
  <c r="AA732" i="6"/>
  <c r="AA569" i="6"/>
  <c r="AA609" i="6"/>
  <c r="AA650" i="6"/>
  <c r="AA672" i="6"/>
  <c r="AA731" i="6"/>
  <c r="AA496" i="6"/>
  <c r="AA512" i="6"/>
  <c r="AA584" i="6"/>
  <c r="AA623" i="6"/>
  <c r="AA717" i="6"/>
  <c r="AA983" i="6"/>
  <c r="AA980" i="6"/>
  <c r="AA988" i="6"/>
  <c r="AA963" i="6"/>
  <c r="AA930" i="6"/>
  <c r="AA914" i="6"/>
  <c r="AA898" i="6"/>
  <c r="AA990" i="6"/>
  <c r="AA951" i="6"/>
  <c r="AA937" i="6"/>
  <c r="AA921" i="6"/>
  <c r="AA905" i="6"/>
  <c r="AA992" i="6"/>
  <c r="AA942" i="6"/>
  <c r="AA858" i="6"/>
  <c r="AA911" i="6"/>
  <c r="AA956" i="6"/>
  <c r="AA894" i="6"/>
  <c r="AA865" i="6"/>
  <c r="AA880" i="6"/>
  <c r="AA870" i="6"/>
  <c r="AA824" i="6"/>
  <c r="AA808" i="6"/>
  <c r="AA792" i="6"/>
  <c r="AA871" i="6"/>
  <c r="AA842" i="6"/>
  <c r="AA830" i="6"/>
  <c r="AA814" i="6"/>
  <c r="AA798" i="6"/>
  <c r="AA850" i="6"/>
  <c r="AA777" i="6"/>
  <c r="AA745" i="6"/>
  <c r="AA836" i="6"/>
  <c r="AA772" i="6"/>
  <c r="AA740" i="6"/>
  <c r="AA701" i="6"/>
  <c r="AA578" i="6"/>
  <c r="AA526" i="6"/>
  <c r="AA558" i="6"/>
  <c r="AA810" i="6"/>
  <c r="AA981" i="6"/>
  <c r="AA891" i="6"/>
  <c r="AA920" i="6"/>
  <c r="AA947" i="6"/>
  <c r="AA863" i="6"/>
  <c r="AA801" i="6"/>
  <c r="AA823" i="6"/>
  <c r="AA776" i="6"/>
  <c r="AA713" i="6"/>
  <c r="AA655" i="6"/>
  <c r="AA796" i="6"/>
  <c r="AA721" i="6"/>
  <c r="AA686" i="6"/>
  <c r="AA653" i="6"/>
  <c r="AA493" i="6"/>
  <c r="AA509" i="6"/>
  <c r="AA525" i="6"/>
  <c r="AA541" i="6"/>
  <c r="AA557" i="6"/>
  <c r="AA621" i="6"/>
  <c r="AA610" i="6"/>
  <c r="AA602" i="6"/>
  <c r="AA636" i="6"/>
  <c r="AA730" i="6"/>
  <c r="AA771" i="6"/>
  <c r="AA888" i="6"/>
  <c r="AA908" i="6"/>
  <c r="AA978" i="6"/>
  <c r="AA847" i="6"/>
  <c r="AA916" i="6"/>
  <c r="AA933" i="6"/>
  <c r="AA869" i="6"/>
  <c r="AA892" i="6"/>
  <c r="AA909" i="6"/>
  <c r="AA924" i="6"/>
  <c r="AA941" i="6"/>
  <c r="AA868" i="6"/>
  <c r="AA932" i="6"/>
  <c r="AA953" i="6"/>
  <c r="AA945" i="6"/>
  <c r="AA986" i="6"/>
  <c r="AA991" i="6"/>
  <c r="AA999" i="6"/>
  <c r="AA976" i="6"/>
  <c r="AA726" i="6"/>
  <c r="AA518" i="6"/>
  <c r="AA550" i="6"/>
  <c r="AA733" i="6"/>
  <c r="AA907" i="6"/>
  <c r="AA919" i="6"/>
  <c r="AA817" i="6"/>
  <c r="AA821" i="6"/>
  <c r="AA670" i="6"/>
  <c r="AA752" i="6"/>
  <c r="AA668" i="6"/>
  <c r="AA503" i="6"/>
  <c r="AA535" i="6"/>
  <c r="AA566" i="6"/>
  <c r="AA637" i="6"/>
  <c r="AA594" i="6"/>
  <c r="AA755" i="6"/>
  <c r="AA682" i="6"/>
  <c r="AA714" i="6"/>
  <c r="AA845" i="6"/>
  <c r="AA860" i="6"/>
  <c r="AA864" i="6"/>
  <c r="AA618" i="6"/>
  <c r="AA534" i="6"/>
  <c r="AA567" i="6"/>
  <c r="AA667" i="6"/>
  <c r="AA939" i="6"/>
  <c r="AA973" i="6"/>
  <c r="AA904" i="6"/>
  <c r="AA902" i="6"/>
  <c r="AA873" i="6"/>
  <c r="AA785" i="6"/>
  <c r="AA807" i="6"/>
  <c r="AA744" i="6"/>
  <c r="AA681" i="6"/>
  <c r="AA654" i="6"/>
  <c r="AA784" i="6"/>
  <c r="AA720" i="6"/>
  <c r="AA679" i="6"/>
  <c r="AA652" i="6"/>
  <c r="AA495" i="6"/>
  <c r="AA511" i="6"/>
  <c r="AA527" i="6"/>
  <c r="AA543" i="6"/>
  <c r="AA559" i="6"/>
  <c r="AA590" i="6"/>
  <c r="AA725" i="6"/>
  <c r="AA764" i="6"/>
  <c r="AA568" i="6"/>
  <c r="AA570" i="6"/>
  <c r="AA608" i="6"/>
  <c r="AA638" i="6"/>
  <c r="AA750" i="6"/>
  <c r="AA940" i="6"/>
  <c r="AA787" i="6"/>
  <c r="AA893" i="6"/>
  <c r="AA839" i="6"/>
  <c r="AA849" i="6"/>
  <c r="AA889" i="6"/>
  <c r="AA852" i="6"/>
  <c r="AA884" i="6"/>
  <c r="AA901" i="6"/>
  <c r="AA964" i="6"/>
  <c r="AA881" i="6"/>
  <c r="AA900" i="6"/>
  <c r="AA917" i="6"/>
  <c r="AA968" i="6"/>
  <c r="AA987" i="6"/>
  <c r="AA979" i="6"/>
  <c r="AA957" i="6"/>
  <c r="AA993" i="6"/>
  <c r="AA1001" i="6"/>
  <c r="AA854" i="6"/>
  <c r="AA879" i="6"/>
  <c r="AA853" i="6"/>
  <c r="AA877" i="6"/>
  <c r="AA989" i="6"/>
  <c r="AA997" i="6"/>
  <c r="AA984" i="6"/>
  <c r="AA735" i="6"/>
  <c r="AA542" i="6"/>
  <c r="AA648" i="6"/>
  <c r="AA780" i="6"/>
  <c r="AA982" i="6"/>
  <c r="AA923" i="6"/>
  <c r="AA950" i="6"/>
  <c r="AA959" i="6"/>
  <c r="AA935" i="6"/>
  <c r="AA833" i="6"/>
  <c r="AA848" i="6"/>
  <c r="AA791" i="6"/>
  <c r="AA813" i="6"/>
  <c r="AA671" i="6"/>
  <c r="AA753" i="6"/>
  <c r="AA709" i="6"/>
  <c r="AA669" i="6"/>
  <c r="AA485" i="6"/>
  <c r="AA501" i="6"/>
  <c r="AA517" i="6"/>
  <c r="AA533" i="6"/>
  <c r="AA549" i="6"/>
  <c r="AA565" i="6"/>
  <c r="AA573" i="6"/>
  <c r="AA629" i="6"/>
  <c r="AA656" i="6"/>
  <c r="AA675" i="6"/>
  <c r="AA716" i="6"/>
  <c r="AA778" i="6"/>
  <c r="AA586" i="6"/>
  <c r="AA588" i="6"/>
  <c r="AA628" i="6"/>
  <c r="AA644" i="6"/>
  <c r="AA739" i="6"/>
  <c r="AA766" i="6"/>
  <c r="AA747" i="6"/>
  <c r="AA855" i="6"/>
  <c r="AA887" i="6"/>
  <c r="AA965" i="6"/>
  <c r="AA841" i="6"/>
  <c r="AA886" i="6"/>
  <c r="AA962" i="6"/>
  <c r="AA876" i="6"/>
  <c r="AA961" i="6"/>
  <c r="AA861" i="6"/>
  <c r="AA878" i="6"/>
  <c r="AA960" i="6"/>
  <c r="AA952" i="6"/>
  <c r="AA954" i="6"/>
  <c r="AA969" i="6"/>
  <c r="AA985" i="6"/>
  <c r="AA995" i="6"/>
  <c r="AA607" i="6"/>
  <c r="AA967" i="6"/>
  <c r="AA936" i="6"/>
  <c r="AA875" i="6"/>
  <c r="AA840" i="6"/>
  <c r="AA757" i="6"/>
  <c r="AA837" i="6"/>
  <c r="AA708" i="6"/>
  <c r="AA487" i="6"/>
  <c r="AA519" i="6"/>
  <c r="AA551" i="6"/>
  <c r="AA581" i="6"/>
  <c r="AA765" i="6"/>
  <c r="AA592" i="6"/>
  <c r="AA630" i="6"/>
  <c r="AA698" i="6"/>
  <c r="AA782" i="6"/>
  <c r="AA683" i="6"/>
  <c r="AA722" i="6"/>
  <c r="AA742" i="6"/>
  <c r="B100" i="6"/>
  <c r="B484" i="6"/>
  <c r="C484" i="6" s="1"/>
  <c r="B449" i="6"/>
  <c r="C449" i="6" s="1"/>
  <c r="B74" i="6"/>
  <c r="B257" i="6"/>
  <c r="B211" i="6"/>
  <c r="B212" i="6" s="1"/>
  <c r="B518" i="6"/>
  <c r="B64" i="6"/>
  <c r="B553" i="6"/>
  <c r="C552" i="6"/>
  <c r="B547" i="6"/>
  <c r="B782" i="6"/>
  <c r="C1000" i="6"/>
  <c r="B1001" i="6"/>
  <c r="C1001" i="6" s="1"/>
  <c r="B993" i="6"/>
  <c r="C493" i="6"/>
  <c r="B494" i="6"/>
  <c r="C639" i="6"/>
  <c r="B640" i="6"/>
  <c r="C35" i="6"/>
  <c r="B36" i="6"/>
  <c r="B159" i="6"/>
  <c r="C384" i="6"/>
  <c r="B385" i="6"/>
  <c r="B112" i="6"/>
  <c r="C111" i="6"/>
  <c r="B54" i="6"/>
  <c r="C53" i="6"/>
  <c r="B431" i="6"/>
  <c r="H4" i="9"/>
  <c r="AA38" i="6"/>
  <c r="Z101" i="6"/>
  <c r="AA98" i="6"/>
  <c r="Z19" i="6"/>
  <c r="V19" i="6"/>
  <c r="Z444" i="6"/>
  <c r="Z71" i="6"/>
  <c r="Z452" i="6"/>
  <c r="Z336" i="6"/>
  <c r="AA348" i="6"/>
  <c r="AA359" i="6"/>
  <c r="Z94" i="6"/>
  <c r="V94" i="6"/>
  <c r="Z331" i="6"/>
  <c r="AA332" i="6"/>
  <c r="AA14" i="6"/>
  <c r="Z125" i="6"/>
  <c r="V125" i="6"/>
  <c r="Z259" i="6"/>
  <c r="AA67" i="6"/>
  <c r="AA440" i="6"/>
  <c r="AA316" i="6"/>
  <c r="V452" i="6"/>
  <c r="AA197" i="6"/>
  <c r="AA270" i="6"/>
  <c r="V336" i="6"/>
  <c r="Z355" i="6"/>
  <c r="V355" i="6"/>
  <c r="Z390" i="6"/>
  <c r="AA413" i="6"/>
  <c r="AA411" i="6"/>
  <c r="V331" i="6"/>
  <c r="Z333" i="6"/>
  <c r="V333" i="6"/>
  <c r="Z64" i="6"/>
  <c r="AA69" i="6"/>
  <c r="AA291" i="6"/>
  <c r="Z36" i="6"/>
  <c r="AA96" i="6"/>
  <c r="Z406" i="6"/>
  <c r="V406" i="6"/>
  <c r="AA108" i="6"/>
  <c r="Z349" i="6"/>
  <c r="Z445" i="6"/>
  <c r="Z309" i="6"/>
  <c r="Z184" i="6"/>
  <c r="V36" i="6"/>
  <c r="V101" i="6"/>
  <c r="AA112" i="6"/>
  <c r="V444" i="6"/>
  <c r="AA157" i="6"/>
  <c r="V71" i="6"/>
  <c r="AA420" i="6"/>
  <c r="Z394" i="6"/>
  <c r="AA397" i="6"/>
  <c r="AA388" i="6"/>
  <c r="Z415" i="6"/>
  <c r="V415" i="6"/>
  <c r="Z99" i="6"/>
  <c r="AA18" i="6"/>
  <c r="AA102" i="6"/>
  <c r="Z296" i="6"/>
  <c r="V296" i="6"/>
  <c r="Z164" i="6"/>
  <c r="Z68" i="6"/>
  <c r="Z442" i="6"/>
  <c r="Z83" i="6"/>
  <c r="Z311" i="6"/>
  <c r="Z447" i="6"/>
  <c r="Z196" i="6"/>
  <c r="Z361" i="6"/>
  <c r="Z338" i="6"/>
  <c r="AA351" i="6"/>
  <c r="Z43" i="6"/>
  <c r="AA46" i="6"/>
  <c r="Z384" i="6"/>
  <c r="AA410" i="6"/>
  <c r="Z396" i="6"/>
  <c r="AA418" i="6"/>
  <c r="Z129" i="6"/>
  <c r="AA103" i="6"/>
  <c r="Z21" i="6"/>
  <c r="AA106" i="6"/>
  <c r="Z16" i="6"/>
  <c r="AA105" i="6"/>
  <c r="Z295" i="6"/>
  <c r="AA297" i="6"/>
  <c r="Z298" i="6"/>
  <c r="AA169" i="6"/>
  <c r="Z110" i="6"/>
  <c r="AA352" i="6"/>
  <c r="AA446" i="6"/>
  <c r="AA166" i="6"/>
  <c r="AA85" i="6"/>
  <c r="AA303" i="6"/>
  <c r="AA453" i="6"/>
  <c r="AA191" i="6"/>
  <c r="AA347" i="6"/>
  <c r="Z37" i="6"/>
  <c r="AA97" i="6"/>
  <c r="Z50" i="6"/>
  <c r="AA95" i="6"/>
  <c r="Z400" i="6"/>
  <c r="AA402" i="6"/>
  <c r="Z436" i="6"/>
  <c r="AA439" i="6"/>
  <c r="Z107" i="6"/>
  <c r="AA104" i="6"/>
  <c r="Z100" i="6"/>
  <c r="AA11" i="6"/>
  <c r="Z190" i="6"/>
  <c r="AA63" i="6"/>
  <c r="AA302" i="6"/>
  <c r="AA274" i="6"/>
  <c r="Z265" i="6"/>
  <c r="AA349" i="6"/>
  <c r="Z340" i="6"/>
  <c r="V340" i="6"/>
  <c r="AA340" i="6"/>
  <c r="Z362" i="6"/>
  <c r="Z274" i="6"/>
  <c r="V274" i="6"/>
  <c r="AA161" i="6"/>
  <c r="Z434" i="6"/>
  <c r="AA435" i="6"/>
  <c r="Z8" i="6"/>
  <c r="AA445" i="6"/>
  <c r="Z10" i="6"/>
  <c r="V10" i="6"/>
  <c r="AA83" i="6"/>
  <c r="Z73" i="6"/>
  <c r="V73" i="6"/>
  <c r="Z74" i="6"/>
  <c r="AA70" i="6"/>
  <c r="Z79" i="6"/>
  <c r="AA311" i="6"/>
  <c r="Z393" i="6"/>
  <c r="V393" i="6"/>
  <c r="AA309" i="6"/>
  <c r="Z305" i="6"/>
  <c r="V305" i="6"/>
  <c r="AA456" i="6"/>
  <c r="AA451" i="6"/>
  <c r="Z409" i="6"/>
  <c r="AA202" i="6"/>
  <c r="Z203" i="6"/>
  <c r="AA198" i="6"/>
  <c r="Z271" i="6"/>
  <c r="AA354" i="6"/>
  <c r="Z266" i="6"/>
  <c r="Z293" i="6"/>
  <c r="Z260" i="6"/>
  <c r="AA294" i="6"/>
  <c r="Z232" i="6"/>
  <c r="AA226" i="6"/>
  <c r="AA194" i="6"/>
  <c r="Z199" i="6"/>
  <c r="AA475" i="6"/>
  <c r="Z472" i="6"/>
  <c r="Z61" i="6"/>
  <c r="AA61" i="6"/>
  <c r="Z367" i="6"/>
  <c r="V367" i="6"/>
  <c r="AA366" i="6"/>
  <c r="X377" i="6"/>
  <c r="AA377" i="6"/>
  <c r="Z261" i="6"/>
  <c r="Z93" i="6"/>
  <c r="AA149" i="6"/>
  <c r="X112" i="6"/>
  <c r="V110" i="6"/>
  <c r="AA109" i="6"/>
  <c r="Z322" i="6"/>
  <c r="X352" i="6"/>
  <c r="AA358" i="6"/>
  <c r="Z65" i="6"/>
  <c r="X67" i="6"/>
  <c r="AA265" i="6"/>
  <c r="Z275" i="6"/>
  <c r="V275" i="6"/>
  <c r="X446" i="6"/>
  <c r="AA434" i="6"/>
  <c r="Z437" i="6"/>
  <c r="V437" i="6"/>
  <c r="X157" i="6"/>
  <c r="Z160" i="6"/>
  <c r="AA221" i="6"/>
  <c r="AA186" i="6"/>
  <c r="AA214" i="6"/>
  <c r="AA224" i="6"/>
  <c r="AA44" i="6"/>
  <c r="AA481" i="6"/>
  <c r="AA208" i="6"/>
  <c r="AA215" i="6"/>
  <c r="AA218" i="6"/>
  <c r="AA209" i="6"/>
  <c r="AA248" i="6"/>
  <c r="AA231" i="6"/>
  <c r="AA78" i="6"/>
  <c r="AA88" i="6"/>
  <c r="AA27" i="6"/>
  <c r="AA392" i="6"/>
  <c r="AA30" i="6"/>
  <c r="AA407" i="6"/>
  <c r="AA217" i="6"/>
  <c r="AA200" i="6"/>
  <c r="AA84" i="6"/>
  <c r="AA212" i="6"/>
  <c r="AA419" i="6"/>
  <c r="AA403" i="6"/>
  <c r="AA457" i="6"/>
  <c r="AA127" i="6"/>
  <c r="AA145" i="6"/>
  <c r="AA154" i="6"/>
  <c r="AA141" i="6"/>
  <c r="AA153" i="6"/>
  <c r="AA163" i="6"/>
  <c r="AA171" i="6"/>
  <c r="AA121" i="6"/>
  <c r="AA122" i="6"/>
  <c r="AA120" i="6"/>
  <c r="AA47" i="6"/>
  <c r="AA34" i="6"/>
  <c r="AA48" i="6"/>
  <c r="AA17" i="6"/>
  <c r="AA430" i="6"/>
  <c r="AA12" i="6"/>
  <c r="AA15" i="6"/>
  <c r="AA216" i="6"/>
  <c r="AA72" i="6"/>
  <c r="AA417" i="6"/>
  <c r="AA470" i="6"/>
  <c r="AA131" i="6"/>
  <c r="AA152" i="6"/>
  <c r="AA139" i="6"/>
  <c r="AA151" i="6"/>
  <c r="AA144" i="6"/>
  <c r="AA165" i="6"/>
  <c r="AA173" i="6"/>
  <c r="AA123" i="6"/>
  <c r="AA119" i="6"/>
  <c r="AA33" i="6"/>
  <c r="AA42" i="6"/>
  <c r="AA20" i="6"/>
  <c r="AA346" i="6"/>
  <c r="AA360" i="6"/>
  <c r="AA140" i="6"/>
  <c r="AA133" i="6"/>
  <c r="AA41" i="6"/>
  <c r="AA356" i="6"/>
  <c r="AA86" i="6"/>
  <c r="AA143" i="6"/>
  <c r="AA168" i="6"/>
  <c r="AA334" i="6"/>
  <c r="AA345" i="6"/>
  <c r="AA92" i="6"/>
  <c r="AA90" i="6"/>
  <c r="AA461" i="6"/>
  <c r="AA39" i="6"/>
  <c r="AA343" i="6"/>
  <c r="AA337" i="6"/>
  <c r="AA412" i="6"/>
  <c r="AA385" i="6"/>
  <c r="X330" i="6"/>
  <c r="AA211" i="6"/>
  <c r="AA398" i="6"/>
  <c r="AA35" i="6"/>
  <c r="AA87" i="6"/>
  <c r="AA138" i="6"/>
  <c r="AA124" i="6"/>
  <c r="AA339" i="6"/>
  <c r="AA363" i="6"/>
  <c r="AA262" i="6"/>
  <c r="AA369" i="6"/>
  <c r="AA180" i="6"/>
  <c r="AA381" i="6"/>
  <c r="AA57" i="6"/>
  <c r="AA368" i="6"/>
  <c r="AA479" i="6"/>
  <c r="AA164" i="6"/>
  <c r="Z115" i="6"/>
  <c r="V115" i="6"/>
  <c r="AA115" i="6"/>
  <c r="AA68" i="6"/>
  <c r="AA444" i="6"/>
  <c r="Z161" i="6"/>
  <c r="V161" i="6"/>
  <c r="AA442" i="6"/>
  <c r="Z435" i="6"/>
  <c r="V435" i="6"/>
  <c r="AA10" i="6"/>
  <c r="Z443" i="6"/>
  <c r="AA73" i="6"/>
  <c r="AA71" i="6"/>
  <c r="Z70" i="6"/>
  <c r="V70" i="6"/>
  <c r="AA393" i="6"/>
  <c r="Z454" i="6"/>
  <c r="AA305" i="6"/>
  <c r="Z427" i="6"/>
  <c r="AA447" i="6"/>
  <c r="Z456" i="6"/>
  <c r="V456" i="6"/>
  <c r="Z448" i="6"/>
  <c r="AA452" i="6"/>
  <c r="Z451" i="6"/>
  <c r="V451" i="6"/>
  <c r="AA196" i="6"/>
  <c r="Z202" i="6"/>
  <c r="V202" i="6"/>
  <c r="AA184" i="6"/>
  <c r="Z198" i="6"/>
  <c r="V198" i="6"/>
  <c r="AA361" i="6"/>
  <c r="Z354" i="6"/>
  <c r="V354" i="6"/>
  <c r="Z288" i="6"/>
  <c r="AA245" i="6"/>
  <c r="Z234" i="6"/>
  <c r="Z229" i="6"/>
  <c r="AA187" i="6"/>
  <c r="Z174" i="6"/>
  <c r="AA374" i="6"/>
  <c r="Z474" i="6"/>
  <c r="AA59" i="6"/>
  <c r="X59" i="6"/>
  <c r="AA58" i="6"/>
  <c r="Z263" i="6"/>
  <c r="AA424" i="6"/>
  <c r="X424" i="6"/>
  <c r="Z149" i="6"/>
  <c r="Z421" i="6"/>
  <c r="V421" i="6"/>
  <c r="AA110" i="6"/>
  <c r="Z109" i="6"/>
  <c r="V109" i="6"/>
  <c r="AA362" i="6"/>
  <c r="Z358" i="6"/>
  <c r="V358" i="6"/>
  <c r="AA275" i="6"/>
  <c r="Z25" i="6"/>
  <c r="AA437" i="6"/>
  <c r="Z441" i="6"/>
  <c r="AA8" i="6"/>
  <c r="Z169" i="6"/>
  <c r="V169" i="6"/>
  <c r="X166" i="6"/>
  <c r="AA443" i="6"/>
  <c r="Z9" i="6"/>
  <c r="V9" i="6"/>
  <c r="AA9" i="6"/>
  <c r="Z155" i="6"/>
  <c r="X440" i="6"/>
  <c r="AA74" i="6"/>
  <c r="Z89" i="6"/>
  <c r="V89" i="6"/>
  <c r="AA89" i="6"/>
  <c r="Z76" i="6"/>
  <c r="X85" i="6"/>
  <c r="AA79" i="6"/>
  <c r="Z310" i="6"/>
  <c r="V310" i="6"/>
  <c r="AA310" i="6"/>
  <c r="Z146" i="6"/>
  <c r="X420" i="6"/>
  <c r="AA454" i="6"/>
  <c r="Z304" i="6"/>
  <c r="V304" i="6"/>
  <c r="AA304" i="6"/>
  <c r="Z307" i="6"/>
  <c r="X303" i="6"/>
  <c r="AA427" i="6"/>
  <c r="Z426" i="6"/>
  <c r="V426" i="6"/>
  <c r="AA426" i="6"/>
  <c r="Z450" i="6"/>
  <c r="X316" i="6"/>
  <c r="AA448" i="6"/>
  <c r="Z312" i="6"/>
  <c r="V312" i="6"/>
  <c r="AA312" i="6"/>
  <c r="Z414" i="6"/>
  <c r="X453" i="6"/>
  <c r="AA409" i="6"/>
  <c r="Z314" i="6"/>
  <c r="V314" i="6"/>
  <c r="AA314" i="6"/>
  <c r="Z290" i="6"/>
  <c r="X197" i="6"/>
  <c r="AA203" i="6"/>
  <c r="Z207" i="6"/>
  <c r="V207" i="6"/>
  <c r="AA207" i="6"/>
  <c r="Z205" i="6"/>
  <c r="X191" i="6"/>
  <c r="AA271" i="6"/>
  <c r="Z272" i="6"/>
  <c r="V272" i="6"/>
  <c r="AA272" i="6"/>
  <c r="Z267" i="6"/>
  <c r="X270" i="6"/>
  <c r="AA266" i="6"/>
  <c r="Z6" i="6"/>
  <c r="V6" i="6"/>
  <c r="AA6" i="6"/>
  <c r="Z5" i="6"/>
  <c r="X347" i="6"/>
  <c r="X336" i="6"/>
  <c r="AA336" i="6"/>
  <c r="X348" i="6"/>
  <c r="X359" i="6"/>
  <c r="X351" i="6"/>
  <c r="X97" i="6"/>
  <c r="X38" i="6"/>
  <c r="X96" i="6"/>
  <c r="X46" i="6"/>
  <c r="X95" i="6"/>
  <c r="X397" i="6"/>
  <c r="X388" i="6"/>
  <c r="X410" i="6"/>
  <c r="X402" i="6"/>
  <c r="X413" i="6"/>
  <c r="X411" i="6"/>
  <c r="X418" i="6"/>
  <c r="X439" i="6"/>
  <c r="X332" i="6"/>
  <c r="X14" i="6"/>
  <c r="X103" i="6"/>
  <c r="X104" i="6"/>
  <c r="X108" i="6"/>
  <c r="X98" i="6"/>
  <c r="X106" i="6"/>
  <c r="X11" i="6"/>
  <c r="X18" i="6"/>
  <c r="X102" i="6"/>
  <c r="X105" i="6"/>
  <c r="X63" i="6"/>
  <c r="X69" i="6"/>
  <c r="X291" i="6"/>
  <c r="X297" i="6"/>
  <c r="AA293" i="6"/>
  <c r="AA289" i="6"/>
  <c r="X302" i="6"/>
  <c r="AA260" i="6"/>
  <c r="AA300" i="6"/>
  <c r="Z286" i="6"/>
  <c r="Z287" i="6"/>
  <c r="X294" i="6"/>
  <c r="AA241" i="6"/>
  <c r="Z235" i="6"/>
  <c r="Z244" i="6"/>
  <c r="X245" i="6"/>
  <c r="AA247" i="6"/>
  <c r="Z243" i="6"/>
  <c r="Z239" i="6"/>
  <c r="X226" i="6"/>
  <c r="AA225" i="6"/>
  <c r="Z250" i="6"/>
  <c r="Z276" i="6"/>
  <c r="X194" i="6"/>
  <c r="AA185" i="6"/>
  <c r="Z192" i="6"/>
  <c r="Z183" i="6"/>
  <c r="X187" i="6"/>
  <c r="AA372" i="6"/>
  <c r="Z380" i="6"/>
  <c r="Z51" i="6"/>
  <c r="X475" i="6"/>
  <c r="AA376" i="6"/>
  <c r="Z378" i="6"/>
  <c r="Z176" i="6"/>
  <c r="X374" i="6"/>
  <c r="AA364" i="6"/>
  <c r="Z473" i="6"/>
  <c r="Z175" i="6"/>
  <c r="Z177" i="6"/>
  <c r="AA177" i="6"/>
  <c r="Z58" i="6"/>
  <c r="V58" i="6"/>
  <c r="AA477" i="6"/>
  <c r="X52" i="6"/>
  <c r="AA52" i="6"/>
  <c r="Z180" i="6"/>
  <c r="Z182" i="6"/>
  <c r="AA365" i="6"/>
  <c r="X365" i="6"/>
  <c r="AA264" i="6"/>
  <c r="AA255" i="6"/>
  <c r="AA258" i="6"/>
  <c r="V90" i="6"/>
  <c r="Z90" i="6"/>
  <c r="Z346" i="6"/>
  <c r="X49" i="6"/>
  <c r="AA49" i="6"/>
  <c r="Z223" i="6"/>
  <c r="AA223" i="6"/>
  <c r="Z217" i="6"/>
  <c r="V217" i="6"/>
  <c r="Z215" i="6"/>
  <c r="Z209" i="6"/>
  <c r="Z407" i="6"/>
  <c r="Z392" i="6"/>
  <c r="Z139" i="6"/>
  <c r="Z42" i="6"/>
  <c r="Z300" i="6"/>
  <c r="Z302" i="6"/>
  <c r="Z289" i="6"/>
  <c r="Z144" i="6"/>
  <c r="Z330" i="6"/>
  <c r="AA322" i="6"/>
  <c r="Z350" i="6"/>
  <c r="V350" i="6"/>
  <c r="AA350" i="6"/>
  <c r="Z341" i="6"/>
  <c r="AA65" i="6"/>
  <c r="Z66" i="6"/>
  <c r="V66" i="6"/>
  <c r="AA66" i="6"/>
  <c r="Z62" i="6"/>
  <c r="AA25" i="6"/>
  <c r="Z31" i="6"/>
  <c r="V31" i="6"/>
  <c r="AA31" i="6"/>
  <c r="Z26" i="6"/>
  <c r="AA441" i="6"/>
  <c r="Z432" i="6"/>
  <c r="V432" i="6"/>
  <c r="AA432" i="6"/>
  <c r="Z158" i="6"/>
  <c r="AA160" i="6"/>
  <c r="Z433" i="6"/>
  <c r="V433" i="6"/>
  <c r="AA433" i="6"/>
  <c r="Z162" i="6"/>
  <c r="AA155" i="6"/>
  <c r="Z438" i="6"/>
  <c r="V438" i="6"/>
  <c r="AA438" i="6"/>
  <c r="Z7" i="6"/>
  <c r="AA76" i="6"/>
  <c r="Z23" i="6"/>
  <c r="V23" i="6"/>
  <c r="AA23" i="6"/>
  <c r="Z82" i="6"/>
  <c r="AA146" i="6"/>
  <c r="Z387" i="6"/>
  <c r="V387" i="6"/>
  <c r="AA387" i="6"/>
  <c r="Z389" i="6"/>
  <c r="AA307" i="6"/>
  <c r="Z449" i="6"/>
  <c r="V449" i="6"/>
  <c r="AA449" i="6"/>
  <c r="Z315" i="6"/>
  <c r="AA450" i="6"/>
  <c r="Z306" i="6"/>
  <c r="V306" i="6"/>
  <c r="AA306" i="6"/>
  <c r="Z308" i="6"/>
  <c r="AA414" i="6"/>
  <c r="Z455" i="6"/>
  <c r="V455" i="6"/>
  <c r="AA455" i="6"/>
  <c r="Z313" i="6"/>
  <c r="AA290" i="6"/>
  <c r="Z299" i="6"/>
  <c r="V299" i="6"/>
  <c r="AA299" i="6"/>
  <c r="Z301" i="6"/>
  <c r="AA205" i="6"/>
  <c r="Z189" i="6"/>
  <c r="V189" i="6"/>
  <c r="AA189" i="6"/>
  <c r="Z193" i="6"/>
  <c r="AA267" i="6"/>
  <c r="Z268" i="6"/>
  <c r="V268" i="6"/>
  <c r="AA268" i="6"/>
  <c r="Z273" i="6"/>
  <c r="AA5" i="6"/>
  <c r="Z2" i="6"/>
  <c r="V2" i="6"/>
  <c r="AA2" i="6"/>
  <c r="Z277" i="6"/>
  <c r="V298" i="6"/>
  <c r="V286" i="6"/>
  <c r="AA286" i="6"/>
  <c r="AA292" i="6"/>
  <c r="X288" i="6"/>
  <c r="AA288" i="6"/>
  <c r="Z242" i="6"/>
  <c r="AA242" i="6"/>
  <c r="Z241" i="6"/>
  <c r="V241" i="6"/>
  <c r="AA235" i="6"/>
  <c r="Z233" i="6"/>
  <c r="V233" i="6"/>
  <c r="AA233" i="6"/>
  <c r="AA237" i="6"/>
  <c r="X232" i="6"/>
  <c r="AA232" i="6"/>
  <c r="Z227" i="6"/>
  <c r="AA227" i="6"/>
  <c r="Z247" i="6"/>
  <c r="V247" i="6"/>
  <c r="AA243" i="6"/>
  <c r="Z236" i="6"/>
  <c r="V236" i="6"/>
  <c r="AA236" i="6"/>
  <c r="AA246" i="6"/>
  <c r="X234" i="6"/>
  <c r="AA234" i="6"/>
  <c r="Z249" i="6"/>
  <c r="AA249" i="6"/>
  <c r="Z225" i="6"/>
  <c r="V225" i="6"/>
  <c r="AA250" i="6"/>
  <c r="Z238" i="6"/>
  <c r="V238" i="6"/>
  <c r="AA238" i="6"/>
  <c r="AA230" i="6"/>
  <c r="X229" i="6"/>
  <c r="AA229" i="6"/>
  <c r="Z195" i="6"/>
  <c r="AA195" i="6"/>
  <c r="Z185" i="6"/>
  <c r="V185" i="6"/>
  <c r="AA192" i="6"/>
  <c r="Z201" i="6"/>
  <c r="V201" i="6"/>
  <c r="AA201" i="6"/>
  <c r="AA204" i="6"/>
  <c r="X199" i="6"/>
  <c r="AA199" i="6"/>
  <c r="Z206" i="6"/>
  <c r="AA206" i="6"/>
  <c r="Z372" i="6"/>
  <c r="V372" i="6"/>
  <c r="AA380" i="6"/>
  <c r="Z476" i="6"/>
  <c r="V476" i="6"/>
  <c r="AA476" i="6"/>
  <c r="AA56" i="6"/>
  <c r="X174" i="6"/>
  <c r="AA174" i="6"/>
  <c r="Z179" i="6"/>
  <c r="AA179" i="6"/>
  <c r="Z376" i="6"/>
  <c r="V376" i="6"/>
  <c r="AA378" i="6"/>
  <c r="Z53" i="6"/>
  <c r="V53" i="6"/>
  <c r="AA53" i="6"/>
  <c r="AA54" i="6"/>
  <c r="X472" i="6"/>
  <c r="AA472" i="6"/>
  <c r="Z379" i="6"/>
  <c r="AA379" i="6"/>
  <c r="Z364" i="6"/>
  <c r="V364" i="6"/>
  <c r="AA473" i="6"/>
  <c r="Z375" i="6"/>
  <c r="V375" i="6"/>
  <c r="AA375" i="6"/>
  <c r="AA373" i="6"/>
  <c r="X474" i="6"/>
  <c r="AA474" i="6"/>
  <c r="Z57" i="6"/>
  <c r="Z377" i="6"/>
  <c r="AA371" i="6"/>
  <c r="X371" i="6"/>
  <c r="AA55" i="6"/>
  <c r="Z256" i="6"/>
  <c r="AA256" i="6"/>
  <c r="Z264" i="6"/>
  <c r="V264" i="6"/>
  <c r="Z257" i="6"/>
  <c r="Z255" i="6"/>
  <c r="Z262" i="6"/>
  <c r="X404" i="6"/>
  <c r="AA404" i="6"/>
  <c r="Z385" i="6"/>
  <c r="Z383" i="6"/>
  <c r="AA383" i="6"/>
  <c r="Z431" i="6"/>
  <c r="V431" i="6"/>
  <c r="AA431" i="6"/>
  <c r="V342" i="6"/>
  <c r="Z342" i="6"/>
  <c r="X13" i="6"/>
  <c r="AA13" i="6"/>
  <c r="AA156" i="6"/>
  <c r="V173" i="6"/>
  <c r="Z173" i="6"/>
  <c r="V330" i="6"/>
  <c r="AA330" i="6"/>
  <c r="Z112" i="6"/>
  <c r="V112" i="6"/>
  <c r="AA341" i="6"/>
  <c r="Z352" i="6"/>
  <c r="V352" i="6"/>
  <c r="AA62" i="6"/>
  <c r="Z67" i="6"/>
  <c r="V67" i="6"/>
  <c r="AA26" i="6"/>
  <c r="Z446" i="6"/>
  <c r="V446" i="6"/>
  <c r="AA158" i="6"/>
  <c r="Z157" i="6"/>
  <c r="V157" i="6"/>
  <c r="AA162" i="6"/>
  <c r="Z166" i="6"/>
  <c r="V166" i="6"/>
  <c r="AA7" i="6"/>
  <c r="Z440" i="6"/>
  <c r="V440" i="6"/>
  <c r="AA82" i="6"/>
  <c r="Z85" i="6"/>
  <c r="V85" i="6"/>
  <c r="AA389" i="6"/>
  <c r="Z420" i="6"/>
  <c r="V420" i="6"/>
  <c r="AA315" i="6"/>
  <c r="Z303" i="6"/>
  <c r="V303" i="6"/>
  <c r="AA308" i="6"/>
  <c r="Z316" i="6"/>
  <c r="V316" i="6"/>
  <c r="AA313" i="6"/>
  <c r="Z453" i="6"/>
  <c r="V453" i="6"/>
  <c r="AA301" i="6"/>
  <c r="Z197" i="6"/>
  <c r="V197" i="6"/>
  <c r="AA193" i="6"/>
  <c r="Z191" i="6"/>
  <c r="V191" i="6"/>
  <c r="AA273" i="6"/>
  <c r="Z270" i="6"/>
  <c r="V270" i="6"/>
  <c r="AA277" i="6"/>
  <c r="Z347" i="6"/>
  <c r="V347" i="6"/>
  <c r="Z348" i="6"/>
  <c r="Z359" i="6"/>
  <c r="Z351" i="6"/>
  <c r="Z97" i="6"/>
  <c r="Z38" i="6"/>
  <c r="Z96" i="6"/>
  <c r="Z46" i="6"/>
  <c r="Z95" i="6"/>
  <c r="Z397" i="6"/>
  <c r="Z388" i="6"/>
  <c r="Z410" i="6"/>
  <c r="Z402" i="6"/>
  <c r="Z413" i="6"/>
  <c r="Z411" i="6"/>
  <c r="Z418" i="6"/>
  <c r="Z439" i="6"/>
  <c r="Z332" i="6"/>
  <c r="Z14" i="6"/>
  <c r="Z103" i="6"/>
  <c r="Z104" i="6"/>
  <c r="Z108" i="6"/>
  <c r="Z98" i="6"/>
  <c r="Z106" i="6"/>
  <c r="Z11" i="6"/>
  <c r="Z18" i="6"/>
  <c r="Z102" i="6"/>
  <c r="Z105" i="6"/>
  <c r="Z63" i="6"/>
  <c r="Z69" i="6"/>
  <c r="Z291" i="6"/>
  <c r="Z297" i="6"/>
  <c r="AA298" i="6"/>
  <c r="Z479" i="6"/>
  <c r="Z52" i="6"/>
  <c r="AA478" i="6"/>
  <c r="X478" i="6"/>
  <c r="AA367" i="6"/>
  <c r="Z60" i="6"/>
  <c r="AA60" i="6"/>
  <c r="Z55" i="6"/>
  <c r="V55" i="6"/>
  <c r="AA178" i="6"/>
  <c r="X182" i="6"/>
  <c r="AA182" i="6"/>
  <c r="AA263" i="6"/>
  <c r="AA93" i="6"/>
  <c r="X408" i="6"/>
  <c r="AA408" i="6"/>
  <c r="Z15" i="6"/>
  <c r="X22" i="6"/>
  <c r="AA22" i="6"/>
  <c r="Z137" i="6"/>
  <c r="AA137" i="6"/>
  <c r="Z461" i="6"/>
  <c r="V461" i="6"/>
  <c r="Z368" i="6"/>
  <c r="V368" i="6"/>
  <c r="Z181" i="6"/>
  <c r="Z381" i="6"/>
  <c r="V381" i="6"/>
  <c r="Z370" i="6"/>
  <c r="Z369" i="6"/>
  <c r="V369" i="6"/>
  <c r="Z480" i="6"/>
  <c r="Z258" i="6"/>
  <c r="V258" i="6"/>
  <c r="AA423" i="6"/>
  <c r="X342" i="6"/>
  <c r="AA342" i="6"/>
  <c r="Z339" i="6"/>
  <c r="X429" i="6"/>
  <c r="AA429" i="6"/>
  <c r="AA118" i="6"/>
  <c r="X118" i="6"/>
  <c r="V119" i="6"/>
  <c r="Z119" i="6"/>
  <c r="AA3" i="6"/>
  <c r="X3" i="6"/>
  <c r="Z138" i="6"/>
  <c r="Z140" i="6"/>
  <c r="V140" i="6"/>
  <c r="Z87" i="6"/>
  <c r="Z84" i="6"/>
  <c r="V84" i="6"/>
  <c r="V481" i="6"/>
  <c r="Z481" i="6"/>
  <c r="AA355" i="6"/>
  <c r="AA37" i="6"/>
  <c r="AA94" i="6"/>
  <c r="AA50" i="6"/>
  <c r="AA406" i="6"/>
  <c r="AA384" i="6"/>
  <c r="AA400" i="6"/>
  <c r="AA415" i="6"/>
  <c r="AA436" i="6"/>
  <c r="AA331" i="6"/>
  <c r="AA333" i="6"/>
  <c r="AA107" i="6"/>
  <c r="AA101" i="6"/>
  <c r="AA125" i="6"/>
  <c r="AA21" i="6"/>
  <c r="AA100" i="6"/>
  <c r="AA99" i="6"/>
  <c r="AA19" i="6"/>
  <c r="AA16" i="6"/>
  <c r="AA190" i="6"/>
  <c r="AA64" i="6"/>
  <c r="AA296" i="6"/>
  <c r="AA295" i="6"/>
  <c r="AA287" i="6"/>
  <c r="Z292" i="6"/>
  <c r="V292" i="6"/>
  <c r="AA244" i="6"/>
  <c r="Z237" i="6"/>
  <c r="V237" i="6"/>
  <c r="AA239" i="6"/>
  <c r="Z246" i="6"/>
  <c r="V246" i="6"/>
  <c r="AA276" i="6"/>
  <c r="Z230" i="6"/>
  <c r="V230" i="6"/>
  <c r="AA183" i="6"/>
  <c r="Z204" i="6"/>
  <c r="V204" i="6"/>
  <c r="AA51" i="6"/>
  <c r="Z56" i="6"/>
  <c r="V56" i="6"/>
  <c r="AA176" i="6"/>
  <c r="Z54" i="6"/>
  <c r="V54" i="6"/>
  <c r="AA175" i="6"/>
  <c r="Z373" i="6"/>
  <c r="V373" i="6"/>
  <c r="AA181" i="6"/>
  <c r="Z477" i="6"/>
  <c r="V477" i="6"/>
  <c r="AA370" i="6"/>
  <c r="Z366" i="6"/>
  <c r="V366" i="6"/>
  <c r="AA480" i="6"/>
  <c r="Z178" i="6"/>
  <c r="V178" i="6"/>
  <c r="X423" i="6"/>
  <c r="Z398" i="6"/>
  <c r="Z395" i="6"/>
  <c r="X422" i="6"/>
  <c r="AA422" i="6"/>
  <c r="Z408" i="6"/>
  <c r="Z401" i="6"/>
  <c r="V401" i="6"/>
  <c r="Z345" i="6"/>
  <c r="Z211" i="6"/>
  <c r="Z124" i="6"/>
  <c r="V124" i="6"/>
  <c r="X135" i="6"/>
  <c r="AA135" i="6"/>
  <c r="AA338" i="6"/>
  <c r="AA36" i="6"/>
  <c r="AA43" i="6"/>
  <c r="AA394" i="6"/>
  <c r="AA390" i="6"/>
  <c r="AA396" i="6"/>
  <c r="AA129" i="6"/>
  <c r="V348" i="6"/>
  <c r="V359" i="6"/>
  <c r="V351" i="6"/>
  <c r="V97" i="6"/>
  <c r="V38" i="6"/>
  <c r="V96" i="6"/>
  <c r="V46" i="6"/>
  <c r="V95" i="6"/>
  <c r="V397" i="6"/>
  <c r="V388" i="6"/>
  <c r="V410" i="6"/>
  <c r="V402" i="6"/>
  <c r="V413" i="6"/>
  <c r="V411" i="6"/>
  <c r="V418" i="6"/>
  <c r="V439" i="6"/>
  <c r="V332" i="6"/>
  <c r="V14" i="6"/>
  <c r="V103" i="6"/>
  <c r="V104" i="6"/>
  <c r="V108" i="6"/>
  <c r="V98" i="6"/>
  <c r="V106" i="6"/>
  <c r="V11" i="6"/>
  <c r="V18" i="6"/>
  <c r="V102" i="6"/>
  <c r="V105" i="6"/>
  <c r="V63" i="6"/>
  <c r="V69" i="6"/>
  <c r="V291" i="6"/>
  <c r="V297" i="6"/>
  <c r="Z294" i="6"/>
  <c r="V294" i="6"/>
  <c r="Z245" i="6"/>
  <c r="V245" i="6"/>
  <c r="Z226" i="6"/>
  <c r="V226" i="6"/>
  <c r="Z194" i="6"/>
  <c r="V194" i="6"/>
  <c r="Z187" i="6"/>
  <c r="V187" i="6"/>
  <c r="Z475" i="6"/>
  <c r="V475" i="6"/>
  <c r="Z374" i="6"/>
  <c r="V374" i="6"/>
  <c r="Z59" i="6"/>
  <c r="V59" i="6"/>
  <c r="Z478" i="6"/>
  <c r="V478" i="6"/>
  <c r="Z371" i="6"/>
  <c r="V371" i="6"/>
  <c r="Z365" i="6"/>
  <c r="V365" i="6"/>
  <c r="X75" i="6"/>
  <c r="AA75" i="6"/>
  <c r="Z416" i="6"/>
  <c r="AA416" i="6"/>
  <c r="Z404" i="6"/>
  <c r="V404" i="6"/>
  <c r="Z412" i="6"/>
  <c r="V412" i="6"/>
  <c r="AA382" i="6"/>
  <c r="X382" i="6"/>
  <c r="X401" i="6"/>
  <c r="AA401" i="6"/>
  <c r="AA335" i="6"/>
  <c r="X357" i="6"/>
  <c r="AA357" i="6"/>
  <c r="Z343" i="6"/>
  <c r="Z13" i="6"/>
  <c r="V13" i="6"/>
  <c r="Z39" i="6"/>
  <c r="Z41" i="6"/>
  <c r="V41" i="6"/>
  <c r="X167" i="6"/>
  <c r="AA167" i="6"/>
  <c r="AA142" i="6"/>
  <c r="X142" i="6"/>
  <c r="V131" i="6"/>
  <c r="Z131" i="6"/>
  <c r="AA126" i="6"/>
  <c r="X126" i="6"/>
  <c r="AA261" i="6"/>
  <c r="AA257" i="6"/>
  <c r="AA259" i="6"/>
  <c r="Z92" i="6"/>
  <c r="V92" i="6"/>
  <c r="Z75" i="6"/>
  <c r="X395" i="6"/>
  <c r="AA395" i="6"/>
  <c r="Z357" i="6"/>
  <c r="Z337" i="6"/>
  <c r="V337" i="6"/>
  <c r="Z363" i="6"/>
  <c r="V363" i="6"/>
  <c r="AA353" i="6"/>
  <c r="AA344" i="6"/>
  <c r="X344" i="6"/>
  <c r="X219" i="6"/>
  <c r="AA219" i="6"/>
  <c r="Z168" i="6"/>
  <c r="Z156" i="6"/>
  <c r="V156" i="6"/>
  <c r="AA132" i="6"/>
  <c r="X132" i="6"/>
  <c r="X150" i="6"/>
  <c r="AA150" i="6"/>
  <c r="Z459" i="6"/>
  <c r="AA128" i="6"/>
  <c r="X128" i="6"/>
  <c r="V88" i="6"/>
  <c r="Z88" i="6"/>
  <c r="AA213" i="6"/>
  <c r="X213" i="6"/>
  <c r="V263" i="6"/>
  <c r="V255" i="6"/>
  <c r="V93" i="6"/>
  <c r="Z423" i="6"/>
  <c r="V423" i="6"/>
  <c r="Z422" i="6"/>
  <c r="Z424" i="6"/>
  <c r="V424" i="6"/>
  <c r="X353" i="6"/>
  <c r="Z356" i="6"/>
  <c r="Z334" i="6"/>
  <c r="V334" i="6"/>
  <c r="AA45" i="6"/>
  <c r="X45" i="6"/>
  <c r="X4" i="6"/>
  <c r="AA4" i="6"/>
  <c r="Z133" i="6"/>
  <c r="Z143" i="6"/>
  <c r="V143" i="6"/>
  <c r="AA148" i="6"/>
  <c r="X148" i="6"/>
  <c r="X130" i="6"/>
  <c r="AA130" i="6"/>
  <c r="Z428" i="6"/>
  <c r="AA405" i="6"/>
  <c r="Z24" i="6"/>
  <c r="AA391" i="6"/>
  <c r="X391" i="6"/>
  <c r="AA228" i="6"/>
  <c r="X240" i="6"/>
  <c r="AA240" i="6"/>
  <c r="Z360" i="6"/>
  <c r="V360" i="6"/>
  <c r="Z430" i="6"/>
  <c r="Z20" i="6"/>
  <c r="V20" i="6"/>
  <c r="Z48" i="6"/>
  <c r="Z33" i="6"/>
  <c r="V33" i="6"/>
  <c r="Z47" i="6"/>
  <c r="Z123" i="6"/>
  <c r="V123" i="6"/>
  <c r="Z122" i="6"/>
  <c r="Z165" i="6"/>
  <c r="V165" i="6"/>
  <c r="Z171" i="6"/>
  <c r="Z151" i="6"/>
  <c r="V151" i="6"/>
  <c r="Z153" i="6"/>
  <c r="Z152" i="6"/>
  <c r="V152" i="6"/>
  <c r="Z154" i="6"/>
  <c r="Z470" i="6"/>
  <c r="V470" i="6"/>
  <c r="Z127" i="6"/>
  <c r="Z386" i="6"/>
  <c r="AA32" i="6"/>
  <c r="X32" i="6"/>
  <c r="Z72" i="6"/>
  <c r="Z86" i="6"/>
  <c r="V86" i="6"/>
  <c r="AA80" i="6"/>
  <c r="X77" i="6"/>
  <c r="AA77" i="6"/>
  <c r="X188" i="6"/>
  <c r="AA188" i="6"/>
  <c r="Z216" i="6"/>
  <c r="Z35" i="6"/>
  <c r="V35" i="6"/>
  <c r="AA134" i="6"/>
  <c r="X147" i="6"/>
  <c r="AA147" i="6"/>
  <c r="Z12" i="6"/>
  <c r="V12" i="6"/>
  <c r="Z22" i="6"/>
  <c r="Z17" i="6"/>
  <c r="V17" i="6"/>
  <c r="Z429" i="6"/>
  <c r="Z34" i="6"/>
  <c r="V34" i="6"/>
  <c r="Z49" i="6"/>
  <c r="Z120" i="6"/>
  <c r="V120" i="6"/>
  <c r="Z219" i="6"/>
  <c r="Z121" i="6"/>
  <c r="V121" i="6"/>
  <c r="Z4" i="6"/>
  <c r="Z163" i="6"/>
  <c r="V163" i="6"/>
  <c r="Z167" i="6"/>
  <c r="Z141" i="6"/>
  <c r="V141" i="6"/>
  <c r="Z135" i="6"/>
  <c r="Z145" i="6"/>
  <c r="V145" i="6"/>
  <c r="Z150" i="6"/>
  <c r="Z457" i="6"/>
  <c r="V457" i="6"/>
  <c r="Z130" i="6"/>
  <c r="Z419" i="6"/>
  <c r="Z417" i="6"/>
  <c r="V417" i="6"/>
  <c r="AA29" i="6"/>
  <c r="X24" i="6"/>
  <c r="AA24" i="6"/>
  <c r="Z231" i="6"/>
  <c r="Z240" i="6"/>
  <c r="AA210" i="6"/>
  <c r="X210" i="6"/>
  <c r="X220" i="6"/>
  <c r="AA220" i="6"/>
  <c r="Z382" i="6"/>
  <c r="V382" i="6"/>
  <c r="Z335" i="6"/>
  <c r="V335" i="6"/>
  <c r="Z353" i="6"/>
  <c r="V353" i="6"/>
  <c r="Z344" i="6"/>
  <c r="V344" i="6"/>
  <c r="Z45" i="6"/>
  <c r="V45" i="6"/>
  <c r="Z118" i="6"/>
  <c r="V118" i="6"/>
  <c r="Z3" i="6"/>
  <c r="V3" i="6"/>
  <c r="Z132" i="6"/>
  <c r="V132" i="6"/>
  <c r="Z148" i="6"/>
  <c r="V148" i="6"/>
  <c r="Z142" i="6"/>
  <c r="V142" i="6"/>
  <c r="Z126" i="6"/>
  <c r="V126" i="6"/>
  <c r="Z128" i="6"/>
  <c r="Z405" i="6"/>
  <c r="AA399" i="6"/>
  <c r="X386" i="6"/>
  <c r="AA386" i="6"/>
  <c r="Z77" i="6"/>
  <c r="AA81" i="6"/>
  <c r="X81" i="6"/>
  <c r="Z200" i="6"/>
  <c r="Z212" i="6"/>
  <c r="V212" i="6"/>
  <c r="AA222" i="6"/>
  <c r="X222" i="6"/>
  <c r="Z147" i="6"/>
  <c r="AA136" i="6"/>
  <c r="X136" i="6"/>
  <c r="AA459" i="6"/>
  <c r="AA428" i="6"/>
  <c r="Z30" i="6"/>
  <c r="V30" i="6"/>
  <c r="Z28" i="6"/>
  <c r="Z27" i="6"/>
  <c r="V27" i="6"/>
  <c r="Z425" i="6"/>
  <c r="Z78" i="6"/>
  <c r="V78" i="6"/>
  <c r="Z91" i="6"/>
  <c r="Z248" i="6"/>
  <c r="V248" i="6"/>
  <c r="Z269" i="6"/>
  <c r="Z218" i="6"/>
  <c r="V218" i="6"/>
  <c r="Z224" i="6"/>
  <c r="Z208" i="6"/>
  <c r="V208" i="6"/>
  <c r="Z186" i="6"/>
  <c r="Z44" i="6"/>
  <c r="V44" i="6"/>
  <c r="Z40" i="6"/>
  <c r="AA421" i="6"/>
  <c r="V128" i="6"/>
  <c r="V405" i="6"/>
  <c r="AA28" i="6"/>
  <c r="Z399" i="6"/>
  <c r="V399" i="6"/>
  <c r="AA425" i="6"/>
  <c r="Z29" i="6"/>
  <c r="V29" i="6"/>
  <c r="AA91" i="6"/>
  <c r="Z80" i="6"/>
  <c r="V80" i="6"/>
  <c r="AA269" i="6"/>
  <c r="Z228" i="6"/>
  <c r="V228" i="6"/>
  <c r="Z214" i="6"/>
  <c r="V214" i="6"/>
  <c r="Z188" i="6"/>
  <c r="Z221" i="6"/>
  <c r="V221" i="6"/>
  <c r="Z220" i="6"/>
  <c r="AA40" i="6"/>
  <c r="Z134" i="6"/>
  <c r="V134" i="6"/>
  <c r="Z403" i="6"/>
  <c r="Z32" i="6"/>
  <c r="V32" i="6"/>
  <c r="Z391" i="6"/>
  <c r="V391" i="6"/>
  <c r="Z81" i="6"/>
  <c r="V81" i="6"/>
  <c r="Z210" i="6"/>
  <c r="V210" i="6"/>
  <c r="Z222" i="6"/>
  <c r="V222" i="6"/>
  <c r="Z213" i="6"/>
  <c r="V213" i="6"/>
  <c r="Z136" i="6"/>
  <c r="V136" i="6"/>
  <c r="Z114" i="6"/>
  <c r="V114" i="6"/>
  <c r="Z279" i="6"/>
  <c r="Z280" i="6"/>
  <c r="AA282" i="6"/>
  <c r="Z458" i="6"/>
  <c r="Z113" i="6"/>
  <c r="AA281" i="6"/>
  <c r="Z468" i="6"/>
  <c r="Z462" i="6"/>
  <c r="V280" i="6"/>
  <c r="V458" i="6"/>
  <c r="Z283" i="6"/>
  <c r="Z471" i="6"/>
  <c r="AA469" i="6"/>
  <c r="Z327" i="6"/>
  <c r="AA321" i="6"/>
  <c r="Z467" i="6"/>
  <c r="Z170" i="6"/>
  <c r="AA116" i="6"/>
  <c r="Z111" i="6"/>
  <c r="V279" i="6"/>
  <c r="AA280" i="6"/>
  <c r="Z285" i="6"/>
  <c r="AA471" i="6"/>
  <c r="Z320" i="6"/>
  <c r="AA329" i="6"/>
  <c r="Z326" i="6"/>
  <c r="AA467" i="6"/>
  <c r="Z159" i="6"/>
  <c r="Z117" i="6"/>
  <c r="AA254" i="6"/>
  <c r="AA159" i="6"/>
  <c r="Z466" i="6"/>
  <c r="AA317" i="6"/>
  <c r="Z329" i="6"/>
  <c r="Z328" i="6"/>
  <c r="AA460" i="6"/>
  <c r="Z172" i="6"/>
  <c r="AA252" i="6"/>
  <c r="Z254" i="6"/>
  <c r="AA283" i="6"/>
  <c r="X282" i="6"/>
  <c r="Z284" i="6"/>
  <c r="X469" i="6"/>
  <c r="Z325" i="6"/>
  <c r="AA458" i="6"/>
  <c r="X321" i="6"/>
  <c r="Z318" i="6"/>
  <c r="AA462" i="6"/>
  <c r="X460" i="6"/>
  <c r="Z324" i="6"/>
  <c r="AA172" i="6"/>
  <c r="X116" i="6"/>
  <c r="Z253" i="6"/>
  <c r="X283" i="6"/>
  <c r="Z281" i="6"/>
  <c r="Z278" i="6"/>
  <c r="AA285" i="6"/>
  <c r="AA466" i="6"/>
  <c r="X471" i="6"/>
  <c r="Z317" i="6"/>
  <c r="Z323" i="6"/>
  <c r="AA325" i="6"/>
  <c r="X329" i="6"/>
  <c r="Z464" i="6"/>
  <c r="Z319" i="6"/>
  <c r="AA318" i="6"/>
  <c r="X467" i="6"/>
  <c r="Z465" i="6"/>
  <c r="Z463" i="6"/>
  <c r="AA170" i="6"/>
  <c r="X172" i="6"/>
  <c r="Z252" i="6"/>
  <c r="Z251" i="6"/>
  <c r="AA253" i="6"/>
  <c r="AA111" i="6"/>
  <c r="X254" i="6"/>
  <c r="Z282" i="6"/>
  <c r="AA278" i="6"/>
  <c r="X285" i="6"/>
  <c r="Z469" i="6"/>
  <c r="AA323" i="6"/>
  <c r="X325" i="6"/>
  <c r="Z321" i="6"/>
  <c r="AA319" i="6"/>
  <c r="AA326" i="6"/>
  <c r="X318" i="6"/>
  <c r="Z460" i="6"/>
  <c r="AA463" i="6"/>
  <c r="X159" i="6"/>
  <c r="Z116" i="6"/>
  <c r="AA251" i="6"/>
  <c r="AA117" i="6"/>
  <c r="X253" i="6"/>
  <c r="AA279" i="6"/>
  <c r="AA284" i="6"/>
  <c r="AA468" i="6"/>
  <c r="AA320" i="6"/>
  <c r="AA327" i="6"/>
  <c r="AA464" i="6"/>
  <c r="AA328" i="6"/>
  <c r="AA465" i="6"/>
  <c r="AA324" i="6"/>
  <c r="AA113" i="6"/>
  <c r="AA114" i="6"/>
  <c r="V283" i="6"/>
  <c r="X280" i="6"/>
  <c r="V282" i="6"/>
  <c r="X281" i="6"/>
  <c r="V278" i="6"/>
  <c r="V285" i="6"/>
  <c r="X466" i="6"/>
  <c r="V471" i="6"/>
  <c r="V469" i="6"/>
  <c r="X317" i="6"/>
  <c r="V323" i="6"/>
  <c r="V325" i="6"/>
  <c r="V329" i="6"/>
  <c r="X458" i="6"/>
  <c r="V321" i="6"/>
  <c r="V319" i="6"/>
  <c r="X326" i="6"/>
  <c r="V318" i="6"/>
  <c r="V467" i="6"/>
  <c r="X462" i="6"/>
  <c r="V460" i="6"/>
  <c r="V463" i="6"/>
  <c r="V159" i="6"/>
  <c r="X170" i="6"/>
  <c r="V172" i="6"/>
  <c r="V116" i="6"/>
  <c r="X252" i="6"/>
  <c r="V251" i="6"/>
  <c r="X117" i="6"/>
  <c r="V253" i="6"/>
  <c r="X111" i="6"/>
  <c r="V254" i="6"/>
  <c r="B1455" i="6" l="1"/>
  <c r="C1455" i="6" s="1"/>
  <c r="C1454" i="6"/>
  <c r="C1428" i="6"/>
  <c r="B1429" i="6"/>
  <c r="B1152" i="6"/>
  <c r="C1151" i="6"/>
  <c r="C1201" i="6"/>
  <c r="B1202" i="6"/>
  <c r="C1006" i="6"/>
  <c r="B1007" i="6"/>
  <c r="C1466" i="6"/>
  <c r="B1467" i="6"/>
  <c r="B1176" i="6"/>
  <c r="C1175" i="6"/>
  <c r="C1261" i="6"/>
  <c r="B1262" i="6"/>
  <c r="C1306" i="6"/>
  <c r="B1307" i="6"/>
  <c r="C1371" i="6"/>
  <c r="B1372" i="6"/>
  <c r="C1499" i="6"/>
  <c r="B1500" i="6"/>
  <c r="B1040" i="6"/>
  <c r="C1039" i="6"/>
  <c r="C1283" i="6"/>
  <c r="B1284" i="6"/>
  <c r="C1057" i="6"/>
  <c r="B1058" i="6"/>
  <c r="C1068" i="6"/>
  <c r="B1069" i="6"/>
  <c r="B1052" i="6"/>
  <c r="C1051" i="6"/>
  <c r="C1185" i="6"/>
  <c r="B1186" i="6"/>
  <c r="C1088" i="6"/>
  <c r="B1089" i="6"/>
  <c r="C1410" i="6"/>
  <c r="B1411" i="6"/>
  <c r="C1121" i="6"/>
  <c r="B1122" i="6"/>
  <c r="C1236" i="6"/>
  <c r="B1237" i="6"/>
  <c r="B1318" i="6"/>
  <c r="C1317" i="6"/>
  <c r="C1111" i="6"/>
  <c r="B1112" i="6"/>
  <c r="C1360" i="6"/>
  <c r="B1361" i="6"/>
  <c r="C1228" i="6"/>
  <c r="B1229" i="6"/>
  <c r="C1013" i="6"/>
  <c r="B1014" i="6"/>
  <c r="C1419" i="6"/>
  <c r="B1420" i="6"/>
  <c r="C1437" i="6"/>
  <c r="B1438" i="6"/>
  <c r="C1163" i="6"/>
  <c r="B1164" i="6"/>
  <c r="B1388" i="6"/>
  <c r="C1387" i="6"/>
  <c r="C1459" i="6"/>
  <c r="B1460" i="6"/>
  <c r="C1487" i="6"/>
  <c r="B1488" i="6"/>
  <c r="C1076" i="6"/>
  <c r="B1077" i="6"/>
  <c r="C211" i="6"/>
  <c r="C761" i="6"/>
  <c r="B762" i="6"/>
  <c r="B450" i="6"/>
  <c r="C450" i="6" s="1"/>
  <c r="B489" i="6"/>
  <c r="C488" i="6"/>
  <c r="C431" i="6"/>
  <c r="B432" i="6"/>
  <c r="C100" i="6"/>
  <c r="B101" i="6"/>
  <c r="C74" i="6"/>
  <c r="B75" i="6"/>
  <c r="C518" i="6"/>
  <c r="B519" i="6"/>
  <c r="C64" i="6"/>
  <c r="B65" i="6"/>
  <c r="B10" i="6"/>
  <c r="C257" i="6"/>
  <c r="B258" i="6"/>
  <c r="B641" i="6"/>
  <c r="C640" i="6"/>
  <c r="B636" i="6"/>
  <c r="C782" i="6"/>
  <c r="B783" i="6"/>
  <c r="B603" i="6"/>
  <c r="B669" i="6"/>
  <c r="C494" i="6"/>
  <c r="B495" i="6"/>
  <c r="B548" i="6"/>
  <c r="C547" i="6"/>
  <c r="B568" i="6"/>
  <c r="C993" i="6"/>
  <c r="B994" i="6"/>
  <c r="B794" i="6"/>
  <c r="C553" i="6"/>
  <c r="B554" i="6"/>
  <c r="B386" i="6"/>
  <c r="C385" i="6"/>
  <c r="C212" i="6"/>
  <c r="B213" i="6"/>
  <c r="B160" i="6"/>
  <c r="C159" i="6"/>
  <c r="C36" i="6"/>
  <c r="B37" i="6"/>
  <c r="C54" i="6"/>
  <c r="B55" i="6"/>
  <c r="B113" i="6"/>
  <c r="C112" i="6"/>
  <c r="B290" i="6"/>
  <c r="B2" i="6"/>
  <c r="C1429" i="6" l="1"/>
  <c r="B1430" i="6"/>
  <c r="C1152" i="6"/>
  <c r="B1153" i="6"/>
  <c r="C1052" i="6"/>
  <c r="B1053" i="6"/>
  <c r="C1053" i="6" s="1"/>
  <c r="C1438" i="6"/>
  <c r="B1439" i="6"/>
  <c r="C1014" i="6"/>
  <c r="B1015" i="6"/>
  <c r="C1361" i="6"/>
  <c r="B1362" i="6"/>
  <c r="B1238" i="6"/>
  <c r="C1237" i="6"/>
  <c r="B1412" i="6"/>
  <c r="C1412" i="6" s="1"/>
  <c r="C1411" i="6"/>
  <c r="C1069" i="6"/>
  <c r="B1070" i="6"/>
  <c r="C1284" i="6"/>
  <c r="B1285" i="6"/>
  <c r="C1500" i="6"/>
  <c r="B1501" i="6"/>
  <c r="C1307" i="6"/>
  <c r="B1308" i="6"/>
  <c r="B1008" i="6"/>
  <c r="C1007" i="6"/>
  <c r="C1318" i="6"/>
  <c r="B1319" i="6"/>
  <c r="C1176" i="6"/>
  <c r="B1177" i="6"/>
  <c r="C1177" i="6" s="1"/>
  <c r="C1388" i="6"/>
  <c r="B1389" i="6"/>
  <c r="C1077" i="6"/>
  <c r="B1078" i="6"/>
  <c r="C1460" i="6"/>
  <c r="B1461" i="6"/>
  <c r="B1187" i="6"/>
  <c r="C1186" i="6"/>
  <c r="B1489" i="6"/>
  <c r="C1488" i="6"/>
  <c r="C1164" i="6"/>
  <c r="B1165" i="6"/>
  <c r="C1420" i="6"/>
  <c r="B1421" i="6"/>
  <c r="B1230" i="6"/>
  <c r="C1229" i="6"/>
  <c r="C1112" i="6"/>
  <c r="B1113" i="6"/>
  <c r="B1123" i="6"/>
  <c r="C1122" i="6"/>
  <c r="C1089" i="6"/>
  <c r="B1090" i="6"/>
  <c r="C1058" i="6"/>
  <c r="B1059" i="6"/>
  <c r="C1059" i="6" s="1"/>
  <c r="C1372" i="6"/>
  <c r="B1373" i="6"/>
  <c r="C1262" i="6"/>
  <c r="B1263" i="6"/>
  <c r="C1467" i="6"/>
  <c r="B1468" i="6"/>
  <c r="B1203" i="6"/>
  <c r="C1202" i="6"/>
  <c r="C1040" i="6"/>
  <c r="B1041" i="6"/>
  <c r="B451" i="6"/>
  <c r="C636" i="6"/>
  <c r="B637" i="6"/>
  <c r="C637" i="6" s="1"/>
  <c r="C10" i="6"/>
  <c r="B11" i="6"/>
  <c r="C489" i="6"/>
  <c r="B490" i="6"/>
  <c r="C432" i="6"/>
  <c r="B433" i="6"/>
  <c r="C762" i="6"/>
  <c r="B763" i="6"/>
  <c r="C101" i="6"/>
  <c r="B102" i="6"/>
  <c r="B76" i="6"/>
  <c r="C75" i="6"/>
  <c r="B737" i="6"/>
  <c r="C65" i="6"/>
  <c r="B66" i="6"/>
  <c r="B520" i="6"/>
  <c r="C519" i="6"/>
  <c r="C258" i="6"/>
  <c r="B259" i="6"/>
  <c r="B569" i="6"/>
  <c r="C568" i="6"/>
  <c r="B549" i="6"/>
  <c r="C549" i="6" s="1"/>
  <c r="C548" i="6"/>
  <c r="C641" i="6"/>
  <c r="B642" i="6"/>
  <c r="C994" i="6"/>
  <c r="B995" i="6"/>
  <c r="B541" i="6"/>
  <c r="C669" i="6"/>
  <c r="B670" i="6"/>
  <c r="C554" i="6"/>
  <c r="B555" i="6"/>
  <c r="C794" i="6"/>
  <c r="B795" i="6"/>
  <c r="B496" i="6"/>
  <c r="C495" i="6"/>
  <c r="B604" i="6"/>
  <c r="C603" i="6"/>
  <c r="B784" i="6"/>
  <c r="C783" i="6"/>
  <c r="B38" i="6"/>
  <c r="C37" i="6"/>
  <c r="C213" i="6"/>
  <c r="B214" i="6"/>
  <c r="B337" i="6"/>
  <c r="B280" i="6"/>
  <c r="C160" i="6"/>
  <c r="B161" i="6"/>
  <c r="C386" i="6"/>
  <c r="B387" i="6"/>
  <c r="C290" i="6"/>
  <c r="B291" i="6"/>
  <c r="C55" i="6"/>
  <c r="B56" i="6"/>
  <c r="C451" i="6"/>
  <c r="B452" i="6"/>
  <c r="B3" i="6"/>
  <c r="C2" i="6"/>
  <c r="C113" i="6"/>
  <c r="B114" i="6"/>
  <c r="C1153" i="6" l="1"/>
  <c r="B1154" i="6"/>
  <c r="B1431" i="6"/>
  <c r="C1430" i="6"/>
  <c r="C1373" i="6"/>
  <c r="B1374" i="6"/>
  <c r="C1421" i="6"/>
  <c r="B1422" i="6"/>
  <c r="C1422" i="6" s="1"/>
  <c r="B1071" i="6"/>
  <c r="C1071" i="6" s="1"/>
  <c r="C1070" i="6"/>
  <c r="C1489" i="6"/>
  <c r="B1490" i="6"/>
  <c r="C1490" i="6" s="1"/>
  <c r="C1187" i="6"/>
  <c r="B1188" i="6"/>
  <c r="C1008" i="6"/>
  <c r="B1009" i="6"/>
  <c r="C1009" i="6" s="1"/>
  <c r="B1239" i="6"/>
  <c r="C1238" i="6"/>
  <c r="C1041" i="6"/>
  <c r="B1042" i="6"/>
  <c r="B1091" i="6"/>
  <c r="C1090" i="6"/>
  <c r="B1079" i="6"/>
  <c r="C1078" i="6"/>
  <c r="C1501" i="6"/>
  <c r="B1502" i="6"/>
  <c r="B1016" i="6"/>
  <c r="C1015" i="6"/>
  <c r="C1263" i="6"/>
  <c r="B1264" i="6"/>
  <c r="C1165" i="6"/>
  <c r="B1166" i="6"/>
  <c r="C1461" i="6"/>
  <c r="B1462" i="6"/>
  <c r="C1462" i="6" s="1"/>
  <c r="C1389" i="6"/>
  <c r="B1390" i="6"/>
  <c r="C1319" i="6"/>
  <c r="B1320" i="6"/>
  <c r="C1308" i="6"/>
  <c r="B1309" i="6"/>
  <c r="B1286" i="6"/>
  <c r="C1285" i="6"/>
  <c r="B1363" i="6"/>
  <c r="C1362" i="6"/>
  <c r="B1440" i="6"/>
  <c r="C1439" i="6"/>
  <c r="C1468" i="6"/>
  <c r="B1469" i="6"/>
  <c r="C1113" i="6"/>
  <c r="B1114" i="6"/>
  <c r="C1203" i="6"/>
  <c r="B1204" i="6"/>
  <c r="B1124" i="6"/>
  <c r="C1123" i="6"/>
  <c r="B1231" i="6"/>
  <c r="C1231" i="6" s="1"/>
  <c r="C1230" i="6"/>
  <c r="C433" i="6"/>
  <c r="B434" i="6"/>
  <c r="C11" i="6"/>
  <c r="B12" i="6"/>
  <c r="C604" i="6"/>
  <c r="B605" i="6"/>
  <c r="C569" i="6"/>
  <c r="B570" i="6"/>
  <c r="C763" i="6"/>
  <c r="B764" i="6"/>
  <c r="C490" i="6"/>
  <c r="B491" i="6"/>
  <c r="C102" i="6"/>
  <c r="B103" i="6"/>
  <c r="C737" i="6"/>
  <c r="B738" i="6"/>
  <c r="C76" i="6"/>
  <c r="B77" i="6"/>
  <c r="B67" i="6"/>
  <c r="C66" i="6"/>
  <c r="B521" i="6"/>
  <c r="C520" i="6"/>
  <c r="C259" i="6"/>
  <c r="B260" i="6"/>
  <c r="C555" i="6"/>
  <c r="B556" i="6"/>
  <c r="C670" i="6"/>
  <c r="B671" i="6"/>
  <c r="C995" i="6"/>
  <c r="B996" i="6"/>
  <c r="B901" i="6"/>
  <c r="C642" i="6"/>
  <c r="B643" i="6"/>
  <c r="B968" i="6"/>
  <c r="B785" i="6"/>
  <c r="C784" i="6"/>
  <c r="B497" i="6"/>
  <c r="C496" i="6"/>
  <c r="C795" i="6"/>
  <c r="B796" i="6"/>
  <c r="B689" i="6"/>
  <c r="C541" i="6"/>
  <c r="B542" i="6"/>
  <c r="C291" i="6"/>
  <c r="B292" i="6"/>
  <c r="C3" i="6"/>
  <c r="B4" i="6"/>
  <c r="B281" i="6"/>
  <c r="C280" i="6"/>
  <c r="B338" i="6"/>
  <c r="C337" i="6"/>
  <c r="C38" i="6"/>
  <c r="B39" i="6"/>
  <c r="C114" i="6"/>
  <c r="B115" i="6"/>
  <c r="C452" i="6"/>
  <c r="B453" i="6"/>
  <c r="C56" i="6"/>
  <c r="B57" i="6"/>
  <c r="C387" i="6"/>
  <c r="B388" i="6"/>
  <c r="B463" i="6"/>
  <c r="C214" i="6"/>
  <c r="B215" i="6"/>
  <c r="C161" i="6"/>
  <c r="B162" i="6"/>
  <c r="B1432" i="6" l="1"/>
  <c r="C1431" i="6"/>
  <c r="B1155" i="6"/>
  <c r="C1154" i="6"/>
  <c r="C1042" i="6"/>
  <c r="B1043" i="6"/>
  <c r="C1124" i="6"/>
  <c r="B1125" i="6"/>
  <c r="C1363" i="6"/>
  <c r="B1364" i="6"/>
  <c r="C1016" i="6"/>
  <c r="B1017" i="6"/>
  <c r="B1080" i="6"/>
  <c r="C1080" i="6" s="1"/>
  <c r="C1079" i="6"/>
  <c r="C1390" i="6"/>
  <c r="B1391" i="6"/>
  <c r="B1167" i="6"/>
  <c r="C1166" i="6"/>
  <c r="C1204" i="6"/>
  <c r="B1205" i="6"/>
  <c r="C1469" i="6"/>
  <c r="B1470" i="6"/>
  <c r="C1320" i="6"/>
  <c r="B1321" i="6"/>
  <c r="C1264" i="6"/>
  <c r="B1265" i="6"/>
  <c r="B1503" i="6"/>
  <c r="C1502" i="6"/>
  <c r="C1188" i="6"/>
  <c r="B1189" i="6"/>
  <c r="C1374" i="6"/>
  <c r="B1375" i="6"/>
  <c r="B1115" i="6"/>
  <c r="C1114" i="6"/>
  <c r="B1310" i="6"/>
  <c r="C1309" i="6"/>
  <c r="B1441" i="6"/>
  <c r="C1440" i="6"/>
  <c r="C1286" i="6"/>
  <c r="B1287" i="6"/>
  <c r="B1092" i="6"/>
  <c r="C1091" i="6"/>
  <c r="C1239" i="6"/>
  <c r="B1240" i="6"/>
  <c r="C491" i="6"/>
  <c r="B492" i="6"/>
  <c r="C492" i="6" s="1"/>
  <c r="C570" i="6"/>
  <c r="B571" i="6"/>
  <c r="B13" i="6"/>
  <c r="C12" i="6"/>
  <c r="B765" i="6"/>
  <c r="C764" i="6"/>
  <c r="C605" i="6"/>
  <c r="B606" i="6"/>
  <c r="B435" i="6"/>
  <c r="C434" i="6"/>
  <c r="C103" i="6"/>
  <c r="B104" i="6"/>
  <c r="C77" i="6"/>
  <c r="B78" i="6"/>
  <c r="C738" i="6"/>
  <c r="B739" i="6"/>
  <c r="C521" i="6"/>
  <c r="B522" i="6"/>
  <c r="B68" i="6"/>
  <c r="C67" i="6"/>
  <c r="B261" i="6"/>
  <c r="C260" i="6"/>
  <c r="B644" i="6"/>
  <c r="C643" i="6"/>
  <c r="B902" i="6"/>
  <c r="C901" i="6"/>
  <c r="C996" i="6"/>
  <c r="B997" i="6"/>
  <c r="C997" i="6" s="1"/>
  <c r="B797" i="6"/>
  <c r="C796" i="6"/>
  <c r="C556" i="6"/>
  <c r="B557" i="6"/>
  <c r="C542" i="6"/>
  <c r="B543" i="6"/>
  <c r="C968" i="6"/>
  <c r="B969" i="6"/>
  <c r="C671" i="6"/>
  <c r="B672" i="6"/>
  <c r="C689" i="6"/>
  <c r="B690" i="6"/>
  <c r="C497" i="6"/>
  <c r="B498" i="6"/>
  <c r="C785" i="6"/>
  <c r="B786" i="6"/>
  <c r="C162" i="6"/>
  <c r="B163" i="6"/>
  <c r="B58" i="6"/>
  <c r="C57" i="6"/>
  <c r="C453" i="6"/>
  <c r="B454" i="6"/>
  <c r="C281" i="6"/>
  <c r="B282" i="6"/>
  <c r="B293" i="6"/>
  <c r="C292" i="6"/>
  <c r="C215" i="6"/>
  <c r="B216" i="6"/>
  <c r="C463" i="6"/>
  <c r="B464" i="6"/>
  <c r="C388" i="6"/>
  <c r="B389" i="6"/>
  <c r="B116" i="6"/>
  <c r="C115" i="6"/>
  <c r="C338" i="6"/>
  <c r="B339" i="6"/>
  <c r="B5" i="6"/>
  <c r="C4" i="6"/>
  <c r="C39" i="6"/>
  <c r="B40" i="6"/>
  <c r="C1155" i="6" l="1"/>
  <c r="B1156" i="6"/>
  <c r="B1433" i="6"/>
  <c r="C1433" i="6" s="1"/>
  <c r="C1432" i="6"/>
  <c r="C1189" i="6"/>
  <c r="B1190" i="6"/>
  <c r="C1125" i="6"/>
  <c r="B1126" i="6"/>
  <c r="C1441" i="6"/>
  <c r="B1442" i="6"/>
  <c r="C1115" i="6"/>
  <c r="B1116" i="6"/>
  <c r="C1116" i="6" s="1"/>
  <c r="C1167" i="6"/>
  <c r="B1168" i="6"/>
  <c r="C1240" i="6"/>
  <c r="B1241" i="6"/>
  <c r="C1287" i="6"/>
  <c r="B1288" i="6"/>
  <c r="C1375" i="6"/>
  <c r="B1376" i="6"/>
  <c r="C1321" i="6"/>
  <c r="B1322" i="6"/>
  <c r="B1206" i="6"/>
  <c r="C1205" i="6"/>
  <c r="C1391" i="6"/>
  <c r="B1392" i="6"/>
  <c r="C1364" i="6"/>
  <c r="B1365" i="6"/>
  <c r="B1044" i="6"/>
  <c r="C1043" i="6"/>
  <c r="B1266" i="6"/>
  <c r="C1265" i="6"/>
  <c r="B1471" i="6"/>
  <c r="C1470" i="6"/>
  <c r="C1017" i="6"/>
  <c r="B1018" i="6"/>
  <c r="C1092" i="6"/>
  <c r="B1093" i="6"/>
  <c r="B1311" i="6"/>
  <c r="C1310" i="6"/>
  <c r="B1504" i="6"/>
  <c r="C1503" i="6"/>
  <c r="C571" i="6"/>
  <c r="B572" i="6"/>
  <c r="C435" i="6"/>
  <c r="B436" i="6"/>
  <c r="C765" i="6"/>
  <c r="B766" i="6"/>
  <c r="C606" i="6"/>
  <c r="B607" i="6"/>
  <c r="B14" i="6"/>
  <c r="C13" i="6"/>
  <c r="B105" i="6"/>
  <c r="C104" i="6"/>
  <c r="C739" i="6"/>
  <c r="B740" i="6"/>
  <c r="C78" i="6"/>
  <c r="B79" i="6"/>
  <c r="B523" i="6"/>
  <c r="C522" i="6"/>
  <c r="C261" i="6"/>
  <c r="B262" i="6"/>
  <c r="B69" i="6"/>
  <c r="C68" i="6"/>
  <c r="B673" i="6"/>
  <c r="C672" i="6"/>
  <c r="C797" i="6"/>
  <c r="B798" i="6"/>
  <c r="B645" i="6"/>
  <c r="C644" i="6"/>
  <c r="C690" i="6"/>
  <c r="B691" i="6"/>
  <c r="B544" i="6"/>
  <c r="C543" i="6"/>
  <c r="C557" i="6"/>
  <c r="B558" i="6"/>
  <c r="C786" i="6"/>
  <c r="B787" i="6"/>
  <c r="C498" i="6"/>
  <c r="B499" i="6"/>
  <c r="B842" i="6"/>
  <c r="B970" i="6"/>
  <c r="C969" i="6"/>
  <c r="C902" i="6"/>
  <c r="B903" i="6"/>
  <c r="C282" i="6"/>
  <c r="B283" i="6"/>
  <c r="B117" i="6"/>
  <c r="C116" i="6"/>
  <c r="B41" i="6"/>
  <c r="C40" i="6"/>
  <c r="C339" i="6"/>
  <c r="B340" i="6"/>
  <c r="C464" i="6"/>
  <c r="B465" i="6"/>
  <c r="B164" i="6"/>
  <c r="C163" i="6"/>
  <c r="B390" i="6"/>
  <c r="C389" i="6"/>
  <c r="B217" i="6"/>
  <c r="C216" i="6"/>
  <c r="C454" i="6"/>
  <c r="B455" i="6"/>
  <c r="B6" i="6"/>
  <c r="C5" i="6"/>
  <c r="C293" i="6"/>
  <c r="B294" i="6"/>
  <c r="C58" i="6"/>
  <c r="B59" i="6"/>
  <c r="B1157" i="6" l="1"/>
  <c r="C1156" i="6"/>
  <c r="C1018" i="6"/>
  <c r="B1019" i="6"/>
  <c r="C1266" i="6"/>
  <c r="B1267" i="6"/>
  <c r="C1206" i="6"/>
  <c r="B1207" i="6"/>
  <c r="C1241" i="6"/>
  <c r="B1242" i="6"/>
  <c r="C1093" i="6"/>
  <c r="B1094" i="6"/>
  <c r="B1393" i="6"/>
  <c r="C1392" i="6"/>
  <c r="B1323" i="6"/>
  <c r="C1322" i="6"/>
  <c r="C1288" i="6"/>
  <c r="B1289" i="6"/>
  <c r="C1168" i="6"/>
  <c r="B1169" i="6"/>
  <c r="C1169" i="6" s="1"/>
  <c r="C1442" i="6"/>
  <c r="B1443" i="6"/>
  <c r="B1191" i="6"/>
  <c r="C1190" i="6"/>
  <c r="C1365" i="6"/>
  <c r="B1366" i="6"/>
  <c r="C1376" i="6"/>
  <c r="B1377" i="6"/>
  <c r="C1126" i="6"/>
  <c r="B1127" i="6"/>
  <c r="C1311" i="6"/>
  <c r="B1312" i="6"/>
  <c r="C1312" i="6" s="1"/>
  <c r="B1505" i="6"/>
  <c r="C1504" i="6"/>
  <c r="B1472" i="6"/>
  <c r="C1471" i="6"/>
  <c r="C1044" i="6"/>
  <c r="B1045" i="6"/>
  <c r="C607" i="6"/>
  <c r="B608" i="6"/>
  <c r="C436" i="6"/>
  <c r="B437" i="6"/>
  <c r="C544" i="6"/>
  <c r="B545" i="6"/>
  <c r="C69" i="6"/>
  <c r="B70" i="6"/>
  <c r="C691" i="6"/>
  <c r="B692" i="6"/>
  <c r="C798" i="6"/>
  <c r="B799" i="6"/>
  <c r="C766" i="6"/>
  <c r="B767" i="6"/>
  <c r="B573" i="6"/>
  <c r="C572" i="6"/>
  <c r="C6" i="6"/>
  <c r="B7" i="6"/>
  <c r="C117" i="6"/>
  <c r="B118" i="6"/>
  <c r="C14" i="6"/>
  <c r="B15" i="6"/>
  <c r="C105" i="6"/>
  <c r="B106" i="6"/>
  <c r="C79" i="6"/>
  <c r="B80" i="6"/>
  <c r="B192" i="6"/>
  <c r="B741" i="6"/>
  <c r="C740" i="6"/>
  <c r="C262" i="6"/>
  <c r="B263" i="6"/>
  <c r="B524" i="6"/>
  <c r="C523" i="6"/>
  <c r="C499" i="6"/>
  <c r="B500" i="6"/>
  <c r="C673" i="6"/>
  <c r="B674" i="6"/>
  <c r="C903" i="6"/>
  <c r="B904" i="6"/>
  <c r="B788" i="6"/>
  <c r="C787" i="6"/>
  <c r="C558" i="6"/>
  <c r="B559" i="6"/>
  <c r="C970" i="6"/>
  <c r="B971" i="6"/>
  <c r="C842" i="6"/>
  <c r="B843" i="6"/>
  <c r="C645" i="6"/>
  <c r="B646" i="6"/>
  <c r="B42" i="6"/>
  <c r="C41" i="6"/>
  <c r="C217" i="6"/>
  <c r="B218" i="6"/>
  <c r="B284" i="6"/>
  <c r="C283" i="6"/>
  <c r="C390" i="6"/>
  <c r="B391" i="6"/>
  <c r="C164" i="6"/>
  <c r="B165" i="6"/>
  <c r="C59" i="6"/>
  <c r="B60" i="6"/>
  <c r="C294" i="6"/>
  <c r="B295" i="6"/>
  <c r="C455" i="6"/>
  <c r="B456" i="6"/>
  <c r="B466" i="6"/>
  <c r="C465" i="6"/>
  <c r="B341" i="6"/>
  <c r="C340" i="6"/>
  <c r="C1157" i="6" l="1"/>
  <c r="B1158" i="6"/>
  <c r="C1158" i="6" s="1"/>
  <c r="C1267" i="6"/>
  <c r="B1268" i="6"/>
  <c r="C1094" i="6"/>
  <c r="B1095" i="6"/>
  <c r="B1208" i="6"/>
  <c r="C1207" i="6"/>
  <c r="B1020" i="6"/>
  <c r="C1019" i="6"/>
  <c r="C1045" i="6"/>
  <c r="B1046" i="6"/>
  <c r="C1046" i="6" s="1"/>
  <c r="B1128" i="6"/>
  <c r="C1127" i="6"/>
  <c r="C1366" i="6"/>
  <c r="B1367" i="6"/>
  <c r="C1367" i="6" s="1"/>
  <c r="C1443" i="6"/>
  <c r="B1444" i="6"/>
  <c r="C1289" i="6"/>
  <c r="B1290" i="6"/>
  <c r="C1242" i="6"/>
  <c r="B1243" i="6"/>
  <c r="C1505" i="6"/>
  <c r="B1506" i="6"/>
  <c r="C1393" i="6"/>
  <c r="B1394" i="6"/>
  <c r="C1377" i="6"/>
  <c r="B1378" i="6"/>
  <c r="B1473" i="6"/>
  <c r="C1472" i="6"/>
  <c r="B1192" i="6"/>
  <c r="C1191" i="6"/>
  <c r="C1323" i="6"/>
  <c r="B1324" i="6"/>
  <c r="C118" i="6"/>
  <c r="B119" i="6"/>
  <c r="B800" i="6"/>
  <c r="C799" i="6"/>
  <c r="C70" i="6"/>
  <c r="B71" i="6"/>
  <c r="C437" i="6"/>
  <c r="B438" i="6"/>
  <c r="C573" i="6"/>
  <c r="B574" i="6"/>
  <c r="C843" i="6"/>
  <c r="B844" i="6"/>
  <c r="C456" i="6"/>
  <c r="B457" i="6"/>
  <c r="B16" i="6"/>
  <c r="C15" i="6"/>
  <c r="C7" i="6"/>
  <c r="B8" i="6"/>
  <c r="B768" i="6"/>
  <c r="C767" i="6"/>
  <c r="B693" i="6"/>
  <c r="C692" i="6"/>
  <c r="C545" i="6"/>
  <c r="B546" i="6"/>
  <c r="C546" i="6" s="1"/>
  <c r="C608" i="6"/>
  <c r="B609" i="6"/>
  <c r="B107" i="6"/>
  <c r="C106" i="6"/>
  <c r="B193" i="6"/>
  <c r="C192" i="6"/>
  <c r="B81" i="6"/>
  <c r="C80" i="6"/>
  <c r="C741" i="6"/>
  <c r="B742" i="6"/>
  <c r="C263" i="6"/>
  <c r="B264" i="6"/>
  <c r="B525" i="6"/>
  <c r="C524" i="6"/>
  <c r="B853" i="6"/>
  <c r="B789" i="6"/>
  <c r="C788" i="6"/>
  <c r="C971" i="6"/>
  <c r="B972" i="6"/>
  <c r="B560" i="6"/>
  <c r="C559" i="6"/>
  <c r="C674" i="6"/>
  <c r="B675" i="6"/>
  <c r="C646" i="6"/>
  <c r="B647" i="6"/>
  <c r="C904" i="6"/>
  <c r="B905" i="6"/>
  <c r="B501" i="6"/>
  <c r="C500" i="6"/>
  <c r="C391" i="6"/>
  <c r="B392" i="6"/>
  <c r="C284" i="6"/>
  <c r="B285" i="6"/>
  <c r="C42" i="6"/>
  <c r="B43" i="6"/>
  <c r="B342" i="6"/>
  <c r="C341" i="6"/>
  <c r="B296" i="6"/>
  <c r="C295" i="6"/>
  <c r="C218" i="6"/>
  <c r="B219" i="6"/>
  <c r="C466" i="6"/>
  <c r="B467" i="6"/>
  <c r="C60" i="6"/>
  <c r="B61" i="6"/>
  <c r="C165" i="6"/>
  <c r="B166" i="6"/>
  <c r="C1243" i="6" l="1"/>
  <c r="B1244" i="6"/>
  <c r="C1444" i="6"/>
  <c r="B1445" i="6"/>
  <c r="B1096" i="6"/>
  <c r="C1095" i="6"/>
  <c r="C1378" i="6"/>
  <c r="B1379" i="6"/>
  <c r="C1506" i="6"/>
  <c r="B1507" i="6"/>
  <c r="C1290" i="6"/>
  <c r="B1291" i="6"/>
  <c r="C1268" i="6"/>
  <c r="B1269" i="6"/>
  <c r="C1324" i="6"/>
  <c r="B1325" i="6"/>
  <c r="B1395" i="6"/>
  <c r="C1394" i="6"/>
  <c r="C1473" i="6"/>
  <c r="B1474" i="6"/>
  <c r="C1128" i="6"/>
  <c r="B1129" i="6"/>
  <c r="C1020" i="6"/>
  <c r="B1021" i="6"/>
  <c r="C1192" i="6"/>
  <c r="B1193" i="6"/>
  <c r="C1208" i="6"/>
  <c r="B1209" i="6"/>
  <c r="C264" i="6"/>
  <c r="B265" i="6"/>
  <c r="C844" i="6"/>
  <c r="B845" i="6"/>
  <c r="C438" i="6"/>
  <c r="B439" i="6"/>
  <c r="C285" i="6"/>
  <c r="B286" i="6"/>
  <c r="B769" i="6"/>
  <c r="C768" i="6"/>
  <c r="C16" i="6"/>
  <c r="B17" i="6"/>
  <c r="C800" i="6"/>
  <c r="B801" i="6"/>
  <c r="C61" i="6"/>
  <c r="B62" i="6"/>
  <c r="C609" i="6"/>
  <c r="B610" i="6"/>
  <c r="C8" i="6"/>
  <c r="B9" i="6"/>
  <c r="C9" i="6" s="1"/>
  <c r="B458" i="6"/>
  <c r="C457" i="6"/>
  <c r="C574" i="6"/>
  <c r="B575" i="6"/>
  <c r="B72" i="6"/>
  <c r="C71" i="6"/>
  <c r="B120" i="6"/>
  <c r="C119" i="6"/>
  <c r="C789" i="6"/>
  <c r="B790" i="6"/>
  <c r="C693" i="6"/>
  <c r="B694" i="6"/>
  <c r="B108" i="6"/>
  <c r="C107" i="6"/>
  <c r="C742" i="6"/>
  <c r="B743" i="6"/>
  <c r="C81" i="6"/>
  <c r="B82" i="6"/>
  <c r="C193" i="6"/>
  <c r="B194" i="6"/>
  <c r="B526" i="6"/>
  <c r="C525" i="6"/>
  <c r="C853" i="6"/>
  <c r="B854" i="6"/>
  <c r="C647" i="6"/>
  <c r="B648" i="6"/>
  <c r="C501" i="6"/>
  <c r="B502" i="6"/>
  <c r="B561" i="6"/>
  <c r="C560" i="6"/>
  <c r="B906" i="6"/>
  <c r="C905" i="6"/>
  <c r="B676" i="6"/>
  <c r="C675" i="6"/>
  <c r="C972" i="6"/>
  <c r="B973" i="6"/>
  <c r="B703" i="6"/>
  <c r="B297" i="6"/>
  <c r="C296" i="6"/>
  <c r="C467" i="6"/>
  <c r="B468" i="6"/>
  <c r="C43" i="6"/>
  <c r="B44" i="6"/>
  <c r="C166" i="6"/>
  <c r="B167" i="6"/>
  <c r="C219" i="6"/>
  <c r="B220" i="6"/>
  <c r="C342" i="6"/>
  <c r="B343" i="6"/>
  <c r="C392" i="6"/>
  <c r="B393" i="6"/>
  <c r="C1021" i="6" l="1"/>
  <c r="B1022" i="6"/>
  <c r="C1445" i="6"/>
  <c r="B1446" i="6"/>
  <c r="C1474" i="6"/>
  <c r="B1475" i="6"/>
  <c r="C1325" i="6"/>
  <c r="B1326" i="6"/>
  <c r="C1379" i="6"/>
  <c r="B1380" i="6"/>
  <c r="C1193" i="6"/>
  <c r="B1194" i="6"/>
  <c r="C1129" i="6"/>
  <c r="B1130" i="6"/>
  <c r="B1270" i="6"/>
  <c r="C1269" i="6"/>
  <c r="C1507" i="6"/>
  <c r="B1508" i="6"/>
  <c r="C1244" i="6"/>
  <c r="B1245" i="6"/>
  <c r="C1209" i="6"/>
  <c r="B1210" i="6"/>
  <c r="C1291" i="6"/>
  <c r="B1292" i="6"/>
  <c r="C1395" i="6"/>
  <c r="B1396" i="6"/>
  <c r="C1096" i="6"/>
  <c r="B1097" i="6"/>
  <c r="B695" i="6"/>
  <c r="C694" i="6"/>
  <c r="C575" i="6"/>
  <c r="B576" i="6"/>
  <c r="C62" i="6"/>
  <c r="B63" i="6"/>
  <c r="C63" i="6" s="1"/>
  <c r="B18" i="6"/>
  <c r="C17" i="6"/>
  <c r="C286" i="6"/>
  <c r="B287" i="6"/>
  <c r="B846" i="6"/>
  <c r="C845" i="6"/>
  <c r="B121" i="6"/>
  <c r="C120" i="6"/>
  <c r="C973" i="6"/>
  <c r="B974" i="6"/>
  <c r="C790" i="6"/>
  <c r="B791" i="6"/>
  <c r="C610" i="6"/>
  <c r="B611" i="6"/>
  <c r="C801" i="6"/>
  <c r="B802" i="6"/>
  <c r="C439" i="6"/>
  <c r="B440" i="6"/>
  <c r="C265" i="6"/>
  <c r="B266" i="6"/>
  <c r="C108" i="6"/>
  <c r="B109" i="6"/>
  <c r="C72" i="6"/>
  <c r="B73" i="6"/>
  <c r="C73" i="6" s="1"/>
  <c r="C458" i="6"/>
  <c r="B459" i="6"/>
  <c r="B770" i="6"/>
  <c r="C769" i="6"/>
  <c r="C194" i="6"/>
  <c r="B195" i="6"/>
  <c r="C82" i="6"/>
  <c r="B83" i="6"/>
  <c r="C743" i="6"/>
  <c r="B744" i="6"/>
  <c r="C854" i="6"/>
  <c r="B855" i="6"/>
  <c r="C526" i="6"/>
  <c r="B527" i="6"/>
  <c r="C502" i="6"/>
  <c r="B503" i="6"/>
  <c r="B649" i="6"/>
  <c r="C648" i="6"/>
  <c r="B704" i="6"/>
  <c r="C703" i="6"/>
  <c r="B677" i="6"/>
  <c r="C676" i="6"/>
  <c r="C906" i="6"/>
  <c r="B907" i="6"/>
  <c r="C561" i="6"/>
  <c r="B562" i="6"/>
  <c r="B394" i="6"/>
  <c r="C393" i="6"/>
  <c r="C343" i="6"/>
  <c r="B344" i="6"/>
  <c r="B168" i="6"/>
  <c r="C167" i="6"/>
  <c r="C297" i="6"/>
  <c r="B298" i="6"/>
  <c r="B221" i="6"/>
  <c r="C220" i="6"/>
  <c r="B144" i="6"/>
  <c r="C44" i="6"/>
  <c r="B45" i="6"/>
  <c r="C468" i="6"/>
  <c r="B469" i="6"/>
  <c r="C1097" i="6" l="1"/>
  <c r="B1098" i="6"/>
  <c r="C1292" i="6"/>
  <c r="B1293" i="6"/>
  <c r="B1246" i="6"/>
  <c r="C1245" i="6"/>
  <c r="B1195" i="6"/>
  <c r="C1194" i="6"/>
  <c r="B1447" i="6"/>
  <c r="C1446" i="6"/>
  <c r="C1396" i="6"/>
  <c r="B1397" i="6"/>
  <c r="C1210" i="6"/>
  <c r="B1211" i="6"/>
  <c r="C1508" i="6"/>
  <c r="B1509" i="6"/>
  <c r="B1131" i="6"/>
  <c r="C1130" i="6"/>
  <c r="C1380" i="6"/>
  <c r="B1381" i="6"/>
  <c r="C1381" i="6" s="1"/>
  <c r="B1476" i="6"/>
  <c r="C1475" i="6"/>
  <c r="C1022" i="6"/>
  <c r="B1023" i="6"/>
  <c r="C1326" i="6"/>
  <c r="B1327" i="6"/>
  <c r="B1271" i="6"/>
  <c r="C1270" i="6"/>
  <c r="B460" i="6"/>
  <c r="C459" i="6"/>
  <c r="C109" i="6"/>
  <c r="B110" i="6"/>
  <c r="C110" i="6" s="1"/>
  <c r="C440" i="6"/>
  <c r="B441" i="6"/>
  <c r="C611" i="6"/>
  <c r="B612" i="6"/>
  <c r="C974" i="6"/>
  <c r="B975" i="6"/>
  <c r="C576" i="6"/>
  <c r="B577" i="6"/>
  <c r="C562" i="6"/>
  <c r="B563" i="6"/>
  <c r="C846" i="6"/>
  <c r="B847" i="6"/>
  <c r="C18" i="6"/>
  <c r="B19" i="6"/>
  <c r="C503" i="6"/>
  <c r="B504" i="6"/>
  <c r="C266" i="6"/>
  <c r="B267" i="6"/>
  <c r="B803" i="6"/>
  <c r="C802" i="6"/>
  <c r="C791" i="6"/>
  <c r="B792" i="6"/>
  <c r="C287" i="6"/>
  <c r="B288" i="6"/>
  <c r="C770" i="6"/>
  <c r="B771" i="6"/>
  <c r="C121" i="6"/>
  <c r="B122" i="6"/>
  <c r="C695" i="6"/>
  <c r="B696" i="6"/>
  <c r="B745" i="6"/>
  <c r="C744" i="6"/>
  <c r="B84" i="6"/>
  <c r="C83" i="6"/>
  <c r="B196" i="6"/>
  <c r="C195" i="6"/>
  <c r="C527" i="6"/>
  <c r="B528" i="6"/>
  <c r="C855" i="6"/>
  <c r="B856" i="6"/>
  <c r="C907" i="6"/>
  <c r="B908" i="6"/>
  <c r="B705" i="6"/>
  <c r="C704" i="6"/>
  <c r="C649" i="6"/>
  <c r="B650" i="6"/>
  <c r="C677" i="6"/>
  <c r="B678" i="6"/>
  <c r="B470" i="6"/>
  <c r="C469" i="6"/>
  <c r="B238" i="6"/>
  <c r="C221" i="6"/>
  <c r="B222" i="6"/>
  <c r="C144" i="6"/>
  <c r="B145" i="6"/>
  <c r="C168" i="6"/>
  <c r="B169" i="6"/>
  <c r="C394" i="6"/>
  <c r="B395" i="6"/>
  <c r="B46" i="6"/>
  <c r="C45" i="6"/>
  <c r="C298" i="6"/>
  <c r="B299" i="6"/>
  <c r="C344" i="6"/>
  <c r="B345" i="6"/>
  <c r="C1509" i="6" l="1"/>
  <c r="B1510" i="6"/>
  <c r="C1195" i="6"/>
  <c r="B1196" i="6"/>
  <c r="C1196" i="6" s="1"/>
  <c r="B1328" i="6"/>
  <c r="C1327" i="6"/>
  <c r="C1211" i="6"/>
  <c r="B1212" i="6"/>
  <c r="B1099" i="6"/>
  <c r="C1098" i="6"/>
  <c r="B1024" i="6"/>
  <c r="C1023" i="6"/>
  <c r="C1397" i="6"/>
  <c r="B1398" i="6"/>
  <c r="B1294" i="6"/>
  <c r="C1293" i="6"/>
  <c r="C1271" i="6"/>
  <c r="B1272" i="6"/>
  <c r="C1476" i="6"/>
  <c r="B1477" i="6"/>
  <c r="B1132" i="6"/>
  <c r="C1131" i="6"/>
  <c r="B1448" i="6"/>
  <c r="C1447" i="6"/>
  <c r="C1246" i="6"/>
  <c r="B1247" i="6"/>
  <c r="C122" i="6"/>
  <c r="B123" i="6"/>
  <c r="B289" i="6"/>
  <c r="C289" i="6" s="1"/>
  <c r="C288" i="6"/>
  <c r="B505" i="6"/>
  <c r="C504" i="6"/>
  <c r="C847" i="6"/>
  <c r="B848" i="6"/>
  <c r="C577" i="6"/>
  <c r="B578" i="6"/>
  <c r="B613" i="6"/>
  <c r="C612" i="6"/>
  <c r="B804" i="6"/>
  <c r="C803" i="6"/>
  <c r="B697" i="6"/>
  <c r="C696" i="6"/>
  <c r="C771" i="6"/>
  <c r="B772" i="6"/>
  <c r="B793" i="6"/>
  <c r="C793" i="6" s="1"/>
  <c r="C792" i="6"/>
  <c r="B268" i="6"/>
  <c r="C267" i="6"/>
  <c r="C19" i="6"/>
  <c r="B20" i="6"/>
  <c r="C563" i="6"/>
  <c r="B564" i="6"/>
  <c r="C975" i="6"/>
  <c r="B976" i="6"/>
  <c r="B442" i="6"/>
  <c r="C441" i="6"/>
  <c r="C460" i="6"/>
  <c r="B461" i="6"/>
  <c r="C196" i="6"/>
  <c r="B197" i="6"/>
  <c r="C745" i="6"/>
  <c r="B746" i="6"/>
  <c r="B957" i="6"/>
  <c r="B85" i="6"/>
  <c r="C84" i="6"/>
  <c r="C856" i="6"/>
  <c r="B857" i="6"/>
  <c r="B529" i="6"/>
  <c r="C528" i="6"/>
  <c r="B593" i="6"/>
  <c r="C705" i="6"/>
  <c r="B706" i="6"/>
  <c r="C678" i="6"/>
  <c r="B679" i="6"/>
  <c r="C650" i="6"/>
  <c r="B651" i="6"/>
  <c r="B892" i="6"/>
  <c r="C908" i="6"/>
  <c r="B909" i="6"/>
  <c r="C395" i="6"/>
  <c r="B396" i="6"/>
  <c r="C145" i="6"/>
  <c r="B146" i="6"/>
  <c r="C238" i="6"/>
  <c r="B239" i="6"/>
  <c r="C299" i="6"/>
  <c r="B300" i="6"/>
  <c r="C46" i="6"/>
  <c r="B47" i="6"/>
  <c r="C222" i="6"/>
  <c r="B223" i="6"/>
  <c r="C470" i="6"/>
  <c r="B471" i="6"/>
  <c r="C169" i="6"/>
  <c r="B170" i="6"/>
  <c r="C345" i="6"/>
  <c r="B346" i="6"/>
  <c r="C1477" i="6" l="1"/>
  <c r="B1478" i="6"/>
  <c r="C1212" i="6"/>
  <c r="B1213" i="6"/>
  <c r="C1213" i="6" s="1"/>
  <c r="C1448" i="6"/>
  <c r="B1449" i="6"/>
  <c r="C1294" i="6"/>
  <c r="B1295" i="6"/>
  <c r="C1024" i="6"/>
  <c r="B1025" i="6"/>
  <c r="C1272" i="6"/>
  <c r="B1273" i="6"/>
  <c r="C1398" i="6"/>
  <c r="B1399" i="6"/>
  <c r="B1511" i="6"/>
  <c r="C1510" i="6"/>
  <c r="B1248" i="6"/>
  <c r="C1247" i="6"/>
  <c r="C1132" i="6"/>
  <c r="B1133" i="6"/>
  <c r="B1100" i="6"/>
  <c r="C1099" i="6"/>
  <c r="C1328" i="6"/>
  <c r="B1329" i="6"/>
  <c r="C461" i="6"/>
  <c r="B462" i="6"/>
  <c r="C462" i="6" s="1"/>
  <c r="C976" i="6"/>
  <c r="B977" i="6"/>
  <c r="B21" i="6"/>
  <c r="C20" i="6"/>
  <c r="C848" i="6"/>
  <c r="B849" i="6"/>
  <c r="C697" i="6"/>
  <c r="B698" i="6"/>
  <c r="C613" i="6"/>
  <c r="B614" i="6"/>
  <c r="C471" i="6"/>
  <c r="B472" i="6"/>
  <c r="B565" i="6"/>
  <c r="C564" i="6"/>
  <c r="B773" i="6"/>
  <c r="C772" i="6"/>
  <c r="C578" i="6"/>
  <c r="B579" i="6"/>
  <c r="B124" i="6"/>
  <c r="C123" i="6"/>
  <c r="C442" i="6"/>
  <c r="B443" i="6"/>
  <c r="B269" i="6"/>
  <c r="C268" i="6"/>
  <c r="B805" i="6"/>
  <c r="C804" i="6"/>
  <c r="C505" i="6"/>
  <c r="B506" i="6"/>
  <c r="C746" i="6"/>
  <c r="B747" i="6"/>
  <c r="C85" i="6"/>
  <c r="B86" i="6"/>
  <c r="B958" i="6"/>
  <c r="C957" i="6"/>
  <c r="C197" i="6"/>
  <c r="B198" i="6"/>
  <c r="B530" i="6"/>
  <c r="C529" i="6"/>
  <c r="C857" i="6"/>
  <c r="B858" i="6"/>
  <c r="B910" i="6"/>
  <c r="C909" i="6"/>
  <c r="C892" i="6"/>
  <c r="B893" i="6"/>
  <c r="C679" i="6"/>
  <c r="B680" i="6"/>
  <c r="C706" i="6"/>
  <c r="B707" i="6"/>
  <c r="B652" i="6"/>
  <c r="C651" i="6"/>
  <c r="C593" i="6"/>
  <c r="B594" i="6"/>
  <c r="C47" i="6"/>
  <c r="B48" i="6"/>
  <c r="B240" i="6"/>
  <c r="C239" i="6"/>
  <c r="C396" i="6"/>
  <c r="B397" i="6"/>
  <c r="C346" i="6"/>
  <c r="B347" i="6"/>
  <c r="C170" i="6"/>
  <c r="B171" i="6"/>
  <c r="B224" i="6"/>
  <c r="C223" i="6"/>
  <c r="B301" i="6"/>
  <c r="C300" i="6"/>
  <c r="C146" i="6"/>
  <c r="B147" i="6"/>
  <c r="C1133" i="6" l="1"/>
  <c r="B1134" i="6"/>
  <c r="B1512" i="6"/>
  <c r="C1511" i="6"/>
  <c r="B1400" i="6"/>
  <c r="C1399" i="6"/>
  <c r="C1025" i="6"/>
  <c r="B1026" i="6"/>
  <c r="C1449" i="6"/>
  <c r="B1450" i="6"/>
  <c r="C1450" i="6" s="1"/>
  <c r="B1479" i="6"/>
  <c r="C1478" i="6"/>
  <c r="B1330" i="6"/>
  <c r="C1329" i="6"/>
  <c r="B1274" i="6"/>
  <c r="C1273" i="6"/>
  <c r="C1295" i="6"/>
  <c r="B1296" i="6"/>
  <c r="C1100" i="6"/>
  <c r="B1101" i="6"/>
  <c r="C1248" i="6"/>
  <c r="B1249" i="6"/>
  <c r="C893" i="6"/>
  <c r="B894" i="6"/>
  <c r="C443" i="6"/>
  <c r="B444" i="6"/>
  <c r="B580" i="6"/>
  <c r="C579" i="6"/>
  <c r="C614" i="6"/>
  <c r="B615" i="6"/>
  <c r="C849" i="6"/>
  <c r="B850" i="6"/>
  <c r="B978" i="6"/>
  <c r="C977" i="6"/>
  <c r="C805" i="6"/>
  <c r="B806" i="6"/>
  <c r="B566" i="6"/>
  <c r="C565" i="6"/>
  <c r="C506" i="6"/>
  <c r="B507" i="6"/>
  <c r="C472" i="6"/>
  <c r="B473" i="6"/>
  <c r="C698" i="6"/>
  <c r="B699" i="6"/>
  <c r="C224" i="6"/>
  <c r="B225" i="6"/>
  <c r="C269" i="6"/>
  <c r="B270" i="6"/>
  <c r="C124" i="6"/>
  <c r="B125" i="6"/>
  <c r="C773" i="6"/>
  <c r="B774" i="6"/>
  <c r="B22" i="6"/>
  <c r="C21" i="6"/>
  <c r="C198" i="6"/>
  <c r="B199" i="6"/>
  <c r="C86" i="6"/>
  <c r="B87" i="6"/>
  <c r="C747" i="6"/>
  <c r="B748" i="6"/>
  <c r="B959" i="6"/>
  <c r="C958" i="6"/>
  <c r="B531" i="6"/>
  <c r="C530" i="6"/>
  <c r="C858" i="6"/>
  <c r="B859" i="6"/>
  <c r="C707" i="6"/>
  <c r="B708" i="6"/>
  <c r="B653" i="6"/>
  <c r="C652" i="6"/>
  <c r="C910" i="6"/>
  <c r="B911" i="6"/>
  <c r="C594" i="6"/>
  <c r="B595" i="6"/>
  <c r="B681" i="6"/>
  <c r="C680" i="6"/>
  <c r="B172" i="6"/>
  <c r="C171" i="6"/>
  <c r="B241" i="6"/>
  <c r="C240" i="6"/>
  <c r="B148" i="6"/>
  <c r="C147" i="6"/>
  <c r="C397" i="6"/>
  <c r="B398" i="6"/>
  <c r="B49" i="6"/>
  <c r="C48" i="6"/>
  <c r="C347" i="6"/>
  <c r="B348" i="6"/>
  <c r="C301" i="6"/>
  <c r="B302" i="6"/>
  <c r="C1101" i="6" l="1"/>
  <c r="B1102" i="6"/>
  <c r="C1274" i="6"/>
  <c r="B1275" i="6"/>
  <c r="C1479" i="6"/>
  <c r="B1480" i="6"/>
  <c r="B1513" i="6"/>
  <c r="C1512" i="6"/>
  <c r="C1296" i="6"/>
  <c r="B1297" i="6"/>
  <c r="B1135" i="6"/>
  <c r="C1134" i="6"/>
  <c r="B1027" i="6"/>
  <c r="C1026" i="6"/>
  <c r="C1249" i="6"/>
  <c r="B1250" i="6"/>
  <c r="C1330" i="6"/>
  <c r="B1331" i="6"/>
  <c r="B1401" i="6"/>
  <c r="C1400" i="6"/>
  <c r="C302" i="6"/>
  <c r="B303" i="6"/>
  <c r="C125" i="6"/>
  <c r="B126" i="6"/>
  <c r="C225" i="6"/>
  <c r="B226" i="6"/>
  <c r="C473" i="6"/>
  <c r="B474" i="6"/>
  <c r="C615" i="6"/>
  <c r="B616" i="6"/>
  <c r="B445" i="6"/>
  <c r="C444" i="6"/>
  <c r="C22" i="6"/>
  <c r="B23" i="6"/>
  <c r="C566" i="6"/>
  <c r="B567" i="6"/>
  <c r="C567" i="6" s="1"/>
  <c r="B979" i="6"/>
  <c r="C978" i="6"/>
  <c r="C774" i="6"/>
  <c r="B775" i="6"/>
  <c r="B271" i="6"/>
  <c r="C270" i="6"/>
  <c r="C699" i="6"/>
  <c r="B700" i="6"/>
  <c r="C507" i="6"/>
  <c r="B508" i="6"/>
  <c r="C806" i="6"/>
  <c r="B807" i="6"/>
  <c r="B851" i="6"/>
  <c r="C850" i="6"/>
  <c r="C894" i="6"/>
  <c r="B895" i="6"/>
  <c r="C580" i="6"/>
  <c r="B581" i="6"/>
  <c r="B88" i="6"/>
  <c r="C87" i="6"/>
  <c r="C959" i="6"/>
  <c r="B960" i="6"/>
  <c r="B749" i="6"/>
  <c r="C748" i="6"/>
  <c r="B200" i="6"/>
  <c r="C199" i="6"/>
  <c r="C859" i="6"/>
  <c r="B860" i="6"/>
  <c r="B532" i="6"/>
  <c r="C531" i="6"/>
  <c r="B596" i="6"/>
  <c r="C595" i="6"/>
  <c r="C911" i="6"/>
  <c r="B912" i="6"/>
  <c r="B709" i="6"/>
  <c r="C708" i="6"/>
  <c r="C681" i="6"/>
  <c r="B682" i="6"/>
  <c r="C653" i="6"/>
  <c r="B654" i="6"/>
  <c r="C398" i="6"/>
  <c r="B399" i="6"/>
  <c r="C241" i="6"/>
  <c r="B242" i="6"/>
  <c r="B149" i="6"/>
  <c r="C148" i="6"/>
  <c r="C172" i="6"/>
  <c r="B173" i="6"/>
  <c r="C348" i="6"/>
  <c r="B349" i="6"/>
  <c r="C49" i="6"/>
  <c r="B50" i="6"/>
  <c r="C1275" i="6" l="1"/>
  <c r="B1276" i="6"/>
  <c r="C1401" i="6"/>
  <c r="B1402" i="6"/>
  <c r="C1331" i="6"/>
  <c r="B1332" i="6"/>
  <c r="B1298" i="6"/>
  <c r="C1297" i="6"/>
  <c r="B1481" i="6"/>
  <c r="C1481" i="6" s="1"/>
  <c r="C1480" i="6"/>
  <c r="C1102" i="6"/>
  <c r="B1103" i="6"/>
  <c r="C1250" i="6"/>
  <c r="B1251" i="6"/>
  <c r="C1251" i="6" s="1"/>
  <c r="C1135" i="6"/>
  <c r="B1136" i="6"/>
  <c r="C1513" i="6"/>
  <c r="B1514" i="6"/>
  <c r="C1514" i="6" s="1"/>
  <c r="B1028" i="6"/>
  <c r="C1027" i="6"/>
  <c r="C895" i="6"/>
  <c r="B896" i="6"/>
  <c r="C126" i="6"/>
  <c r="B127" i="6"/>
  <c r="C807" i="6"/>
  <c r="B808" i="6"/>
  <c r="B701" i="6"/>
  <c r="C700" i="6"/>
  <c r="C775" i="6"/>
  <c r="B776" i="6"/>
  <c r="C474" i="6"/>
  <c r="B475" i="6"/>
  <c r="C445" i="6"/>
  <c r="B446" i="6"/>
  <c r="C50" i="6"/>
  <c r="B51" i="6"/>
  <c r="C51" i="6" s="1"/>
  <c r="C173" i="6"/>
  <c r="B174" i="6"/>
  <c r="C682" i="6"/>
  <c r="B683" i="6"/>
  <c r="C581" i="6"/>
  <c r="B582" i="6"/>
  <c r="C508" i="6"/>
  <c r="B509" i="6"/>
  <c r="C23" i="6"/>
  <c r="B24" i="6"/>
  <c r="B617" i="6"/>
  <c r="C616" i="6"/>
  <c r="C226" i="6"/>
  <c r="B227" i="6"/>
  <c r="C303" i="6"/>
  <c r="B304" i="6"/>
  <c r="C851" i="6"/>
  <c r="B852" i="6"/>
  <c r="C852" i="6" s="1"/>
  <c r="C271" i="6"/>
  <c r="B272" i="6"/>
  <c r="C979" i="6"/>
  <c r="B980" i="6"/>
  <c r="C960" i="6"/>
  <c r="B961" i="6"/>
  <c r="B201" i="6"/>
  <c r="C200" i="6"/>
  <c r="C749" i="6"/>
  <c r="B750" i="6"/>
  <c r="C88" i="6"/>
  <c r="B89" i="6"/>
  <c r="C860" i="6"/>
  <c r="B861" i="6"/>
  <c r="B533" i="6"/>
  <c r="C532" i="6"/>
  <c r="C709" i="6"/>
  <c r="B710" i="6"/>
  <c r="C654" i="6"/>
  <c r="B655" i="6"/>
  <c r="C912" i="6"/>
  <c r="B913" i="6"/>
  <c r="C596" i="6"/>
  <c r="B597" i="6"/>
  <c r="C399" i="6"/>
  <c r="B400" i="6"/>
  <c r="C149" i="6"/>
  <c r="B150" i="6"/>
  <c r="C349" i="6"/>
  <c r="B350" i="6"/>
  <c r="C242" i="6"/>
  <c r="B243" i="6"/>
  <c r="C1136" i="6" l="1"/>
  <c r="B1137" i="6"/>
  <c r="B1104" i="6"/>
  <c r="C1103" i="6"/>
  <c r="C1332" i="6"/>
  <c r="B1333" i="6"/>
  <c r="C1276" i="6"/>
  <c r="B1277" i="6"/>
  <c r="C1277" i="6" s="1"/>
  <c r="B1403" i="6"/>
  <c r="C1403" i="6" s="1"/>
  <c r="C1402" i="6"/>
  <c r="C1028" i="6"/>
  <c r="B1029" i="6"/>
  <c r="B1299" i="6"/>
  <c r="C1298" i="6"/>
  <c r="B273" i="6"/>
  <c r="C272" i="6"/>
  <c r="B305" i="6"/>
  <c r="C304" i="6"/>
  <c r="C509" i="6"/>
  <c r="B510" i="6"/>
  <c r="C683" i="6"/>
  <c r="B684" i="6"/>
  <c r="C475" i="6"/>
  <c r="B476" i="6"/>
  <c r="B128" i="6"/>
  <c r="C127" i="6"/>
  <c r="C617" i="6"/>
  <c r="B618" i="6"/>
  <c r="C701" i="6"/>
  <c r="B702" i="6"/>
  <c r="C702" i="6" s="1"/>
  <c r="C980" i="6"/>
  <c r="B981" i="6"/>
  <c r="B228" i="6"/>
  <c r="C227" i="6"/>
  <c r="C24" i="6"/>
  <c r="B25" i="6"/>
  <c r="B583" i="6"/>
  <c r="C582" i="6"/>
  <c r="C174" i="6"/>
  <c r="B175" i="6"/>
  <c r="C446" i="6"/>
  <c r="B447" i="6"/>
  <c r="C447" i="6" s="1"/>
  <c r="B777" i="6"/>
  <c r="C776" i="6"/>
  <c r="B809" i="6"/>
  <c r="C808" i="6"/>
  <c r="C896" i="6"/>
  <c r="B897" i="6"/>
  <c r="B90" i="6"/>
  <c r="C89" i="6"/>
  <c r="C201" i="6"/>
  <c r="B202" i="6"/>
  <c r="C750" i="6"/>
  <c r="B751" i="6"/>
  <c r="B962" i="6"/>
  <c r="C961" i="6"/>
  <c r="B534" i="6"/>
  <c r="C533" i="6"/>
  <c r="B862" i="6"/>
  <c r="C861" i="6"/>
  <c r="B914" i="6"/>
  <c r="C913" i="6"/>
  <c r="C655" i="6"/>
  <c r="B656" i="6"/>
  <c r="C710" i="6"/>
  <c r="B711" i="6"/>
  <c r="C597" i="6"/>
  <c r="B598" i="6"/>
  <c r="B244" i="6"/>
  <c r="C243" i="6"/>
  <c r="C350" i="6"/>
  <c r="B351" i="6"/>
  <c r="C150" i="6"/>
  <c r="B151" i="6"/>
  <c r="C400" i="6"/>
  <c r="B401" i="6"/>
  <c r="C1029" i="6" l="1"/>
  <c r="B1030" i="6"/>
  <c r="C1104" i="6"/>
  <c r="B1105" i="6"/>
  <c r="C1333" i="6"/>
  <c r="B1334" i="6"/>
  <c r="C1137" i="6"/>
  <c r="B1138" i="6"/>
  <c r="C1299" i="6"/>
  <c r="B1300" i="6"/>
  <c r="C1300" i="6" s="1"/>
  <c r="B685" i="6"/>
  <c r="C684" i="6"/>
  <c r="C809" i="6"/>
  <c r="B810" i="6"/>
  <c r="C583" i="6"/>
  <c r="B584" i="6"/>
  <c r="C228" i="6"/>
  <c r="B229" i="6"/>
  <c r="C128" i="6"/>
  <c r="B129" i="6"/>
  <c r="C305" i="6"/>
  <c r="B306" i="6"/>
  <c r="C897" i="6"/>
  <c r="B898" i="6"/>
  <c r="B176" i="6"/>
  <c r="C175" i="6"/>
  <c r="C25" i="6"/>
  <c r="B26" i="6"/>
  <c r="B982" i="6"/>
  <c r="C981" i="6"/>
  <c r="C618" i="6"/>
  <c r="B619" i="6"/>
  <c r="C476" i="6"/>
  <c r="B477" i="6"/>
  <c r="C510" i="6"/>
  <c r="B511" i="6"/>
  <c r="C962" i="6"/>
  <c r="B963" i="6"/>
  <c r="C777" i="6"/>
  <c r="B778" i="6"/>
  <c r="C273" i="6"/>
  <c r="B274" i="6"/>
  <c r="C202" i="6"/>
  <c r="B203" i="6"/>
  <c r="B752" i="6"/>
  <c r="C751" i="6"/>
  <c r="C90" i="6"/>
  <c r="B91" i="6"/>
  <c r="C862" i="6"/>
  <c r="B863" i="6"/>
  <c r="B535" i="6"/>
  <c r="C534" i="6"/>
  <c r="C711" i="6"/>
  <c r="B712" i="6"/>
  <c r="B915" i="6"/>
  <c r="C914" i="6"/>
  <c r="C598" i="6"/>
  <c r="B599" i="6"/>
  <c r="B657" i="6"/>
  <c r="C656" i="6"/>
  <c r="C351" i="6"/>
  <c r="B352" i="6"/>
  <c r="B152" i="6"/>
  <c r="C151" i="6"/>
  <c r="B402" i="6"/>
  <c r="C401" i="6"/>
  <c r="C244" i="6"/>
  <c r="B245" i="6"/>
  <c r="B1139" i="6" l="1"/>
  <c r="C1138" i="6"/>
  <c r="C1105" i="6"/>
  <c r="B1106" i="6"/>
  <c r="C1106" i="6" s="1"/>
  <c r="C1334" i="6"/>
  <c r="B1335" i="6"/>
  <c r="C1030" i="6"/>
  <c r="B1031" i="6"/>
  <c r="C963" i="6"/>
  <c r="B964" i="6"/>
  <c r="C477" i="6"/>
  <c r="B478" i="6"/>
  <c r="C229" i="6"/>
  <c r="B230" i="6"/>
  <c r="B177" i="6"/>
  <c r="C176" i="6"/>
  <c r="C599" i="6"/>
  <c r="B600" i="6"/>
  <c r="C274" i="6"/>
  <c r="B275" i="6"/>
  <c r="B307" i="6"/>
  <c r="C306" i="6"/>
  <c r="C810" i="6"/>
  <c r="B811" i="6"/>
  <c r="B983" i="6"/>
  <c r="C982" i="6"/>
  <c r="C778" i="6"/>
  <c r="B779" i="6"/>
  <c r="B512" i="6"/>
  <c r="C511" i="6"/>
  <c r="B620" i="6"/>
  <c r="C619" i="6"/>
  <c r="C26" i="6"/>
  <c r="B27" i="6"/>
  <c r="B899" i="6"/>
  <c r="C898" i="6"/>
  <c r="C129" i="6"/>
  <c r="B130" i="6"/>
  <c r="C584" i="6"/>
  <c r="B585" i="6"/>
  <c r="C535" i="6"/>
  <c r="B536" i="6"/>
  <c r="B686" i="6"/>
  <c r="C685" i="6"/>
  <c r="B753" i="6"/>
  <c r="C752" i="6"/>
  <c r="B92" i="6"/>
  <c r="C91" i="6"/>
  <c r="C203" i="6"/>
  <c r="B204" i="6"/>
  <c r="B864" i="6"/>
  <c r="C863" i="6"/>
  <c r="C657" i="6"/>
  <c r="B658" i="6"/>
  <c r="C915" i="6"/>
  <c r="B916" i="6"/>
  <c r="B713" i="6"/>
  <c r="C712" i="6"/>
  <c r="C402" i="6"/>
  <c r="B403" i="6"/>
  <c r="B153" i="6"/>
  <c r="C152" i="6"/>
  <c r="C245" i="6"/>
  <c r="B246" i="6"/>
  <c r="C352" i="6"/>
  <c r="B353" i="6"/>
  <c r="B1032" i="6" l="1"/>
  <c r="C1032" i="6" s="1"/>
  <c r="C1031" i="6"/>
  <c r="B1336" i="6"/>
  <c r="C1335" i="6"/>
  <c r="C1139" i="6"/>
  <c r="B1140" i="6"/>
  <c r="C585" i="6"/>
  <c r="B586" i="6"/>
  <c r="C779" i="6"/>
  <c r="B780" i="6"/>
  <c r="C811" i="6"/>
  <c r="B812" i="6"/>
  <c r="C275" i="6"/>
  <c r="B276" i="6"/>
  <c r="C478" i="6"/>
  <c r="B479" i="6"/>
  <c r="C92" i="6"/>
  <c r="B93" i="6"/>
  <c r="C686" i="6"/>
  <c r="B687" i="6"/>
  <c r="C899" i="6"/>
  <c r="B900" i="6"/>
  <c r="C900" i="6" s="1"/>
  <c r="B621" i="6"/>
  <c r="C620" i="6"/>
  <c r="C177" i="6"/>
  <c r="B178" i="6"/>
  <c r="B537" i="6"/>
  <c r="C536" i="6"/>
  <c r="C130" i="6"/>
  <c r="B131" i="6"/>
  <c r="C27" i="6"/>
  <c r="B28" i="6"/>
  <c r="C600" i="6"/>
  <c r="B601" i="6"/>
  <c r="B231" i="6"/>
  <c r="C230" i="6"/>
  <c r="C964" i="6"/>
  <c r="B965" i="6"/>
  <c r="B513" i="6"/>
  <c r="C512" i="6"/>
  <c r="C983" i="6"/>
  <c r="B984" i="6"/>
  <c r="B308" i="6"/>
  <c r="C307" i="6"/>
  <c r="C204" i="6"/>
  <c r="B205" i="6"/>
  <c r="C753" i="6"/>
  <c r="B754" i="6"/>
  <c r="B865" i="6"/>
  <c r="C864" i="6"/>
  <c r="C916" i="6"/>
  <c r="B917" i="6"/>
  <c r="C658" i="6"/>
  <c r="B659" i="6"/>
  <c r="C713" i="6"/>
  <c r="B714" i="6"/>
  <c r="B354" i="6"/>
  <c r="C353" i="6"/>
  <c r="C153" i="6"/>
  <c r="B154" i="6"/>
  <c r="C246" i="6"/>
  <c r="B247" i="6"/>
  <c r="C403" i="6"/>
  <c r="B404" i="6"/>
  <c r="C1336" i="6" l="1"/>
  <c r="B1337" i="6"/>
  <c r="C1140" i="6"/>
  <c r="B1141" i="6"/>
  <c r="C984" i="6"/>
  <c r="B985" i="6"/>
  <c r="C965" i="6"/>
  <c r="B966" i="6"/>
  <c r="C601" i="6"/>
  <c r="B602" i="6"/>
  <c r="C602" i="6" s="1"/>
  <c r="C131" i="6"/>
  <c r="B132" i="6"/>
  <c r="B179" i="6"/>
  <c r="C178" i="6"/>
  <c r="C93" i="6"/>
  <c r="B94" i="6"/>
  <c r="C276" i="6"/>
  <c r="B277" i="6"/>
  <c r="B781" i="6"/>
  <c r="C781" i="6" s="1"/>
  <c r="C780" i="6"/>
  <c r="C154" i="6"/>
  <c r="B155" i="6"/>
  <c r="C28" i="6"/>
  <c r="B29" i="6"/>
  <c r="B688" i="6"/>
  <c r="C688" i="6" s="1"/>
  <c r="C687" i="6"/>
  <c r="C479" i="6"/>
  <c r="B480" i="6"/>
  <c r="C480" i="6" s="1"/>
  <c r="B813" i="6"/>
  <c r="C812" i="6"/>
  <c r="C586" i="6"/>
  <c r="B587" i="6"/>
  <c r="B309" i="6"/>
  <c r="C308" i="6"/>
  <c r="C513" i="6"/>
  <c r="B514" i="6"/>
  <c r="B232" i="6"/>
  <c r="C231" i="6"/>
  <c r="C537" i="6"/>
  <c r="B538" i="6"/>
  <c r="C621" i="6"/>
  <c r="B622" i="6"/>
  <c r="C754" i="6"/>
  <c r="B755" i="6"/>
  <c r="C205" i="6"/>
  <c r="B206" i="6"/>
  <c r="B866" i="6"/>
  <c r="C865" i="6"/>
  <c r="C714" i="6"/>
  <c r="B715" i="6"/>
  <c r="B660" i="6"/>
  <c r="C659" i="6"/>
  <c r="B918" i="6"/>
  <c r="C917" i="6"/>
  <c r="C404" i="6"/>
  <c r="B405" i="6"/>
  <c r="C247" i="6"/>
  <c r="B248" i="6"/>
  <c r="C354" i="6"/>
  <c r="B355" i="6"/>
  <c r="C1141" i="6" l="1"/>
  <c r="B1142" i="6"/>
  <c r="B1338" i="6"/>
  <c r="C1337" i="6"/>
  <c r="B233" i="6"/>
  <c r="C232" i="6"/>
  <c r="B539" i="6"/>
  <c r="C538" i="6"/>
  <c r="C514" i="6"/>
  <c r="B515" i="6"/>
  <c r="C587" i="6"/>
  <c r="B588" i="6"/>
  <c r="B30" i="6"/>
  <c r="C29" i="6"/>
  <c r="C94" i="6"/>
  <c r="B95" i="6"/>
  <c r="C132" i="6"/>
  <c r="B133" i="6"/>
  <c r="C966" i="6"/>
  <c r="B967" i="6"/>
  <c r="C967" i="6" s="1"/>
  <c r="C622" i="6"/>
  <c r="B623" i="6"/>
  <c r="B156" i="6"/>
  <c r="C155" i="6"/>
  <c r="B278" i="6"/>
  <c r="C277" i="6"/>
  <c r="C985" i="6"/>
  <c r="B986" i="6"/>
  <c r="C309" i="6"/>
  <c r="B310" i="6"/>
  <c r="B814" i="6"/>
  <c r="C813" i="6"/>
  <c r="C179" i="6"/>
  <c r="B180" i="6"/>
  <c r="B207" i="6"/>
  <c r="C206" i="6"/>
  <c r="B756" i="6"/>
  <c r="C755" i="6"/>
  <c r="C866" i="6"/>
  <c r="B867" i="6"/>
  <c r="C918" i="6"/>
  <c r="B919" i="6"/>
  <c r="C715" i="6"/>
  <c r="B716" i="6"/>
  <c r="B661" i="6"/>
  <c r="C660" i="6"/>
  <c r="C355" i="6"/>
  <c r="B356" i="6"/>
  <c r="B406" i="6"/>
  <c r="C405" i="6"/>
  <c r="B249" i="6"/>
  <c r="C248" i="6"/>
  <c r="C1338" i="6" l="1"/>
  <c r="B1339" i="6"/>
  <c r="C1142" i="6"/>
  <c r="B1143" i="6"/>
  <c r="C716" i="6"/>
  <c r="B717" i="6"/>
  <c r="B987" i="6"/>
  <c r="C986" i="6"/>
  <c r="B96" i="6"/>
  <c r="C95" i="6"/>
  <c r="B589" i="6"/>
  <c r="C588" i="6"/>
  <c r="C207" i="6"/>
  <c r="B208" i="6"/>
  <c r="C814" i="6"/>
  <c r="B815" i="6"/>
  <c r="B157" i="6"/>
  <c r="C156" i="6"/>
  <c r="B540" i="6"/>
  <c r="C540" i="6" s="1"/>
  <c r="C539" i="6"/>
  <c r="B181" i="6"/>
  <c r="C180" i="6"/>
  <c r="C310" i="6"/>
  <c r="B311" i="6"/>
  <c r="C623" i="6"/>
  <c r="B624" i="6"/>
  <c r="C133" i="6"/>
  <c r="B134" i="6"/>
  <c r="C515" i="6"/>
  <c r="B516" i="6"/>
  <c r="C661" i="6"/>
  <c r="B662" i="6"/>
  <c r="C278" i="6"/>
  <c r="B279" i="6"/>
  <c r="C279" i="6" s="1"/>
  <c r="C30" i="6"/>
  <c r="B31" i="6"/>
  <c r="B234" i="6"/>
  <c r="C233" i="6"/>
  <c r="B757" i="6"/>
  <c r="C756" i="6"/>
  <c r="C867" i="6"/>
  <c r="B868" i="6"/>
  <c r="C919" i="6"/>
  <c r="B920" i="6"/>
  <c r="C406" i="6"/>
  <c r="B407" i="6"/>
  <c r="C356" i="6"/>
  <c r="B357" i="6"/>
  <c r="C249" i="6"/>
  <c r="B250" i="6"/>
  <c r="B1144" i="6" l="1"/>
  <c r="C1144" i="6" s="1"/>
  <c r="C1143" i="6"/>
  <c r="C1339" i="6"/>
  <c r="B1340" i="6"/>
  <c r="C134" i="6"/>
  <c r="B135" i="6"/>
  <c r="C311" i="6"/>
  <c r="B312" i="6"/>
  <c r="C815" i="6"/>
  <c r="B816" i="6"/>
  <c r="C31" i="6"/>
  <c r="B32" i="6"/>
  <c r="C662" i="6"/>
  <c r="B663" i="6"/>
  <c r="C757" i="6"/>
  <c r="B758" i="6"/>
  <c r="C589" i="6"/>
  <c r="B590" i="6"/>
  <c r="C987" i="6"/>
  <c r="B988" i="6"/>
  <c r="C250" i="6"/>
  <c r="B251" i="6"/>
  <c r="C516" i="6"/>
  <c r="B517" i="6"/>
  <c r="C517" i="6" s="1"/>
  <c r="B625" i="6"/>
  <c r="C624" i="6"/>
  <c r="B209" i="6"/>
  <c r="C209" i="6" s="1"/>
  <c r="C208" i="6"/>
  <c r="C717" i="6"/>
  <c r="B718" i="6"/>
  <c r="C234" i="6"/>
  <c r="B235" i="6"/>
  <c r="C181" i="6"/>
  <c r="B182" i="6"/>
  <c r="C157" i="6"/>
  <c r="B158" i="6"/>
  <c r="C158" i="6" s="1"/>
  <c r="C96" i="6"/>
  <c r="B97" i="6"/>
  <c r="C868" i="6"/>
  <c r="B869" i="6"/>
  <c r="C920" i="6"/>
  <c r="B921" i="6"/>
  <c r="C357" i="6"/>
  <c r="B358" i="6"/>
  <c r="C407" i="6"/>
  <c r="B408" i="6"/>
  <c r="B1341" i="6" l="1"/>
  <c r="C1340" i="6"/>
  <c r="C235" i="6"/>
  <c r="B236" i="6"/>
  <c r="C988" i="6"/>
  <c r="B989" i="6"/>
  <c r="C758" i="6"/>
  <c r="B759" i="6"/>
  <c r="C759" i="6" s="1"/>
  <c r="C32" i="6"/>
  <c r="B33" i="6"/>
  <c r="B313" i="6"/>
  <c r="C312" i="6"/>
  <c r="C97" i="6"/>
  <c r="B98" i="6"/>
  <c r="C182" i="6"/>
  <c r="B183" i="6"/>
  <c r="C718" i="6"/>
  <c r="B719" i="6"/>
  <c r="B252" i="6"/>
  <c r="C251" i="6"/>
  <c r="C590" i="6"/>
  <c r="B591" i="6"/>
  <c r="B664" i="6"/>
  <c r="C663" i="6"/>
  <c r="B817" i="6"/>
  <c r="C816" i="6"/>
  <c r="B136" i="6"/>
  <c r="C135" i="6"/>
  <c r="C625" i="6"/>
  <c r="B626" i="6"/>
  <c r="B870" i="6"/>
  <c r="C869" i="6"/>
  <c r="C921" i="6"/>
  <c r="B922" i="6"/>
  <c r="C358" i="6"/>
  <c r="B359" i="6"/>
  <c r="C408" i="6"/>
  <c r="B409" i="6"/>
  <c r="C1341" i="6" l="1"/>
  <c r="B1342" i="6"/>
  <c r="B665" i="6"/>
  <c r="C664" i="6"/>
  <c r="B253" i="6"/>
  <c r="C252" i="6"/>
  <c r="C626" i="6"/>
  <c r="B627" i="6"/>
  <c r="B592" i="6"/>
  <c r="C592" i="6" s="1"/>
  <c r="C591" i="6"/>
  <c r="B720" i="6"/>
  <c r="C719" i="6"/>
  <c r="C98" i="6"/>
  <c r="B99" i="6"/>
  <c r="C99" i="6" s="1"/>
  <c r="C33" i="6"/>
  <c r="B34" i="6"/>
  <c r="C34" i="6" s="1"/>
  <c r="C989" i="6"/>
  <c r="B990" i="6"/>
  <c r="C817" i="6"/>
  <c r="B818" i="6"/>
  <c r="B184" i="6"/>
  <c r="C183" i="6"/>
  <c r="C236" i="6"/>
  <c r="B237" i="6"/>
  <c r="C237" i="6" s="1"/>
  <c r="C136" i="6"/>
  <c r="B137" i="6"/>
  <c r="C313" i="6"/>
  <c r="B314" i="6"/>
  <c r="C870" i="6"/>
  <c r="B871" i="6"/>
  <c r="B923" i="6"/>
  <c r="C922" i="6"/>
  <c r="B410" i="6"/>
  <c r="C409" i="6"/>
  <c r="C359" i="6"/>
  <c r="B360" i="6"/>
  <c r="C1342" i="6" l="1"/>
  <c r="B1343" i="6"/>
  <c r="C314" i="6"/>
  <c r="B315" i="6"/>
  <c r="B138" i="6"/>
  <c r="C137" i="6"/>
  <c r="C990" i="6"/>
  <c r="B991" i="6"/>
  <c r="C184" i="6"/>
  <c r="B185" i="6"/>
  <c r="B254" i="6"/>
  <c r="C253" i="6"/>
  <c r="C818" i="6"/>
  <c r="B819" i="6"/>
  <c r="C627" i="6"/>
  <c r="B628" i="6"/>
  <c r="B721" i="6"/>
  <c r="C720" i="6"/>
  <c r="C665" i="6"/>
  <c r="B666" i="6"/>
  <c r="B872" i="6"/>
  <c r="C871" i="6"/>
  <c r="C923" i="6"/>
  <c r="B924" i="6"/>
  <c r="C360" i="6"/>
  <c r="B361" i="6"/>
  <c r="C410" i="6"/>
  <c r="B411" i="6"/>
  <c r="B1344" i="6" l="1"/>
  <c r="C1343" i="6"/>
  <c r="C819" i="6"/>
  <c r="B820" i="6"/>
  <c r="C185" i="6"/>
  <c r="B186" i="6"/>
  <c r="C721" i="6"/>
  <c r="B722" i="6"/>
  <c r="C138" i="6"/>
  <c r="B139" i="6"/>
  <c r="C666" i="6"/>
  <c r="B667" i="6"/>
  <c r="B629" i="6"/>
  <c r="C628" i="6"/>
  <c r="C991" i="6"/>
  <c r="B992" i="6"/>
  <c r="C992" i="6" s="1"/>
  <c r="B316" i="6"/>
  <c r="C315" i="6"/>
  <c r="C254" i="6"/>
  <c r="B255" i="6"/>
  <c r="C872" i="6"/>
  <c r="B873" i="6"/>
  <c r="C924" i="6"/>
  <c r="B925" i="6"/>
  <c r="C411" i="6"/>
  <c r="B412" i="6"/>
  <c r="B362" i="6"/>
  <c r="C361" i="6"/>
  <c r="B1345" i="6" l="1"/>
  <c r="C1344" i="6"/>
  <c r="C255" i="6"/>
  <c r="B256" i="6"/>
  <c r="C256" i="6" s="1"/>
  <c r="B140" i="6"/>
  <c r="C139" i="6"/>
  <c r="C186" i="6"/>
  <c r="B187" i="6"/>
  <c r="C316" i="6"/>
  <c r="B317" i="6"/>
  <c r="C629" i="6"/>
  <c r="B630" i="6"/>
  <c r="C667" i="6"/>
  <c r="B668" i="6"/>
  <c r="C668" i="6" s="1"/>
  <c r="B723" i="6"/>
  <c r="C722" i="6"/>
  <c r="B821" i="6"/>
  <c r="C820" i="6"/>
  <c r="C873" i="6"/>
  <c r="B874" i="6"/>
  <c r="B926" i="6"/>
  <c r="C925" i="6"/>
  <c r="C412" i="6"/>
  <c r="B413" i="6"/>
  <c r="C362" i="6"/>
  <c r="B363" i="6"/>
  <c r="B1346" i="6" l="1"/>
  <c r="C1345" i="6"/>
  <c r="C317" i="6"/>
  <c r="B318" i="6"/>
  <c r="C363" i="6"/>
  <c r="B364" i="6"/>
  <c r="C821" i="6"/>
  <c r="B822" i="6"/>
  <c r="B141" i="6"/>
  <c r="C140" i="6"/>
  <c r="C630" i="6"/>
  <c r="B631" i="6"/>
  <c r="B188" i="6"/>
  <c r="C187" i="6"/>
  <c r="B724" i="6"/>
  <c r="C723" i="6"/>
  <c r="C874" i="6"/>
  <c r="B875" i="6"/>
  <c r="B927" i="6"/>
  <c r="C926" i="6"/>
  <c r="C413" i="6"/>
  <c r="B414" i="6"/>
  <c r="C1346" i="6" l="1"/>
  <c r="B1347" i="6"/>
  <c r="C364" i="6"/>
  <c r="B365" i="6"/>
  <c r="C188" i="6"/>
  <c r="B189" i="6"/>
  <c r="C141" i="6"/>
  <c r="B142" i="6"/>
  <c r="C631" i="6"/>
  <c r="B632" i="6"/>
  <c r="C822" i="6"/>
  <c r="B823" i="6"/>
  <c r="C318" i="6"/>
  <c r="B319" i="6"/>
  <c r="C724" i="6"/>
  <c r="B725" i="6"/>
  <c r="C875" i="6"/>
  <c r="B876" i="6"/>
  <c r="C927" i="6"/>
  <c r="B928" i="6"/>
  <c r="C414" i="6"/>
  <c r="B415" i="6"/>
  <c r="C1347" i="6" l="1"/>
  <c r="B1348" i="6"/>
  <c r="C876" i="6"/>
  <c r="B877" i="6"/>
  <c r="C319" i="6"/>
  <c r="B320" i="6"/>
  <c r="B633" i="6"/>
  <c r="C632" i="6"/>
  <c r="C189" i="6"/>
  <c r="B190" i="6"/>
  <c r="C725" i="6"/>
  <c r="B726" i="6"/>
  <c r="C823" i="6"/>
  <c r="B824" i="6"/>
  <c r="C142" i="6"/>
  <c r="B143" i="6"/>
  <c r="C143" i="6" s="1"/>
  <c r="C365" i="6"/>
  <c r="B366" i="6"/>
  <c r="C928" i="6"/>
  <c r="B929" i="6"/>
  <c r="C415" i="6"/>
  <c r="B416" i="6"/>
  <c r="C1348" i="6" l="1"/>
  <c r="B1349" i="6"/>
  <c r="C824" i="6"/>
  <c r="B825" i="6"/>
  <c r="C366" i="6"/>
  <c r="B367" i="6"/>
  <c r="C190" i="6"/>
  <c r="B191" i="6"/>
  <c r="C191" i="6" s="1"/>
  <c r="B321" i="6"/>
  <c r="C320" i="6"/>
  <c r="C726" i="6"/>
  <c r="B727" i="6"/>
  <c r="B878" i="6"/>
  <c r="C877" i="6"/>
  <c r="C633" i="6"/>
  <c r="B634" i="6"/>
  <c r="C929" i="6"/>
  <c r="B930" i="6"/>
  <c r="C416" i="6"/>
  <c r="B417" i="6"/>
  <c r="C1349" i="6" l="1"/>
  <c r="B1350" i="6"/>
  <c r="C367" i="6"/>
  <c r="B368" i="6"/>
  <c r="C878" i="6"/>
  <c r="B879" i="6"/>
  <c r="C321" i="6"/>
  <c r="B322" i="6"/>
  <c r="C634" i="6"/>
  <c r="B635" i="6"/>
  <c r="C635" i="6" s="1"/>
  <c r="B728" i="6"/>
  <c r="C727" i="6"/>
  <c r="B826" i="6"/>
  <c r="C825" i="6"/>
  <c r="C930" i="6"/>
  <c r="B931" i="6"/>
  <c r="B418" i="6"/>
  <c r="C417" i="6"/>
  <c r="C1350" i="6" l="1"/>
  <c r="B1351" i="6"/>
  <c r="C879" i="6"/>
  <c r="B880" i="6"/>
  <c r="B827" i="6"/>
  <c r="C826" i="6"/>
  <c r="C322" i="6"/>
  <c r="B323" i="6"/>
  <c r="C368" i="6"/>
  <c r="B369" i="6"/>
  <c r="B729" i="6"/>
  <c r="C728" i="6"/>
  <c r="C931" i="6"/>
  <c r="B932" i="6"/>
  <c r="C418" i="6"/>
  <c r="B419" i="6"/>
  <c r="C1351" i="6" l="1"/>
  <c r="B1352" i="6"/>
  <c r="B828" i="6"/>
  <c r="C827" i="6"/>
  <c r="B370" i="6"/>
  <c r="C369" i="6"/>
  <c r="C323" i="6"/>
  <c r="B324" i="6"/>
  <c r="C880" i="6"/>
  <c r="B881" i="6"/>
  <c r="C729" i="6"/>
  <c r="B730" i="6"/>
  <c r="C932" i="6"/>
  <c r="B933" i="6"/>
  <c r="C419" i="6"/>
  <c r="B420" i="6"/>
  <c r="B1353" i="6" l="1"/>
  <c r="C1352" i="6"/>
  <c r="B882" i="6"/>
  <c r="C881" i="6"/>
  <c r="C370" i="6"/>
  <c r="B371" i="6"/>
  <c r="C730" i="6"/>
  <c r="B731" i="6"/>
  <c r="C324" i="6"/>
  <c r="B325" i="6"/>
  <c r="C828" i="6"/>
  <c r="B829" i="6"/>
  <c r="B934" i="6"/>
  <c r="C933" i="6"/>
  <c r="C420" i="6"/>
  <c r="B421" i="6"/>
  <c r="B1354" i="6" l="1"/>
  <c r="C1353" i="6"/>
  <c r="C829" i="6"/>
  <c r="B830" i="6"/>
  <c r="B326" i="6"/>
  <c r="C325" i="6"/>
  <c r="C371" i="6"/>
  <c r="B372" i="6"/>
  <c r="C731" i="6"/>
  <c r="B732" i="6"/>
  <c r="B883" i="6"/>
  <c r="C882" i="6"/>
  <c r="C934" i="6"/>
  <c r="B935" i="6"/>
  <c r="B422" i="6"/>
  <c r="C421" i="6"/>
  <c r="C1354" i="6" l="1"/>
  <c r="B1355" i="6"/>
  <c r="C326" i="6"/>
  <c r="B327" i="6"/>
  <c r="C372" i="6"/>
  <c r="B373" i="6"/>
  <c r="C830" i="6"/>
  <c r="B831" i="6"/>
  <c r="C732" i="6"/>
  <c r="B733" i="6"/>
  <c r="C883" i="6"/>
  <c r="B884" i="6"/>
  <c r="C935" i="6"/>
  <c r="B936" i="6"/>
  <c r="C422" i="6"/>
  <c r="B423" i="6"/>
  <c r="C1355" i="6" l="1"/>
  <c r="B1356" i="6"/>
  <c r="C1356" i="6" s="1"/>
  <c r="C733" i="6"/>
  <c r="B734" i="6"/>
  <c r="B374" i="6"/>
  <c r="C373" i="6"/>
  <c r="C884" i="6"/>
  <c r="B885" i="6"/>
  <c r="B832" i="6"/>
  <c r="C831" i="6"/>
  <c r="C327" i="6"/>
  <c r="B328" i="6"/>
  <c r="C936" i="6"/>
  <c r="B937" i="6"/>
  <c r="C423" i="6"/>
  <c r="B424" i="6"/>
  <c r="B833" i="6" l="1"/>
  <c r="C832" i="6"/>
  <c r="B375" i="6"/>
  <c r="C374" i="6"/>
  <c r="C328" i="6"/>
  <c r="B329" i="6"/>
  <c r="B886" i="6"/>
  <c r="C885" i="6"/>
  <c r="B735" i="6"/>
  <c r="C734" i="6"/>
  <c r="B938" i="6"/>
  <c r="C937" i="6"/>
  <c r="C424" i="6"/>
  <c r="B425" i="6"/>
  <c r="C886" i="6" l="1"/>
  <c r="B887" i="6"/>
  <c r="C375" i="6"/>
  <c r="B376" i="6"/>
  <c r="B330" i="6"/>
  <c r="C329" i="6"/>
  <c r="C735" i="6"/>
  <c r="B736" i="6"/>
  <c r="C736" i="6" s="1"/>
  <c r="B834" i="6"/>
  <c r="C833" i="6"/>
  <c r="C938" i="6"/>
  <c r="B939" i="6"/>
  <c r="B426" i="6"/>
  <c r="C425" i="6"/>
  <c r="C887" i="6" l="1"/>
  <c r="B888" i="6"/>
  <c r="C376" i="6"/>
  <c r="B377" i="6"/>
  <c r="B835" i="6"/>
  <c r="C834" i="6"/>
  <c r="C330" i="6"/>
  <c r="B331" i="6"/>
  <c r="C939" i="6"/>
  <c r="B940" i="6"/>
  <c r="C426" i="6"/>
  <c r="B427" i="6"/>
  <c r="C377" i="6" l="1"/>
  <c r="B378" i="6"/>
  <c r="C331" i="6"/>
  <c r="B332" i="6"/>
  <c r="C888" i="6"/>
  <c r="B889" i="6"/>
  <c r="C835" i="6"/>
  <c r="B836" i="6"/>
  <c r="C940" i="6"/>
  <c r="B941" i="6"/>
  <c r="C427" i="6"/>
  <c r="B428" i="6"/>
  <c r="C428" i="6" l="1"/>
  <c r="B429" i="6"/>
  <c r="C836" i="6"/>
  <c r="B837" i="6"/>
  <c r="B333" i="6"/>
  <c r="C332" i="6"/>
  <c r="C941" i="6"/>
  <c r="B942" i="6"/>
  <c r="C889" i="6"/>
  <c r="B890" i="6"/>
  <c r="C378" i="6"/>
  <c r="B379" i="6"/>
  <c r="C379" i="6" l="1"/>
  <c r="B380" i="6"/>
  <c r="C942" i="6"/>
  <c r="B943" i="6"/>
  <c r="C837" i="6"/>
  <c r="B838" i="6"/>
  <c r="C890" i="6"/>
  <c r="B891" i="6"/>
  <c r="C891" i="6" s="1"/>
  <c r="C429" i="6"/>
  <c r="B430" i="6"/>
  <c r="C430" i="6" s="1"/>
  <c r="C333" i="6"/>
  <c r="B334" i="6"/>
  <c r="B335" i="6" l="1"/>
  <c r="C334" i="6"/>
  <c r="C943" i="6"/>
  <c r="B944" i="6"/>
  <c r="B839" i="6"/>
  <c r="C838" i="6"/>
  <c r="C380" i="6"/>
  <c r="B381" i="6"/>
  <c r="C944" i="6" l="1"/>
  <c r="B945" i="6"/>
  <c r="C381" i="6"/>
  <c r="B382" i="6"/>
  <c r="B840" i="6"/>
  <c r="C839" i="6"/>
  <c r="C335" i="6"/>
  <c r="B336" i="6"/>
  <c r="C336" i="6" s="1"/>
  <c r="C382" i="6" l="1"/>
  <c r="B383" i="6"/>
  <c r="C383" i="6" s="1"/>
  <c r="B946" i="6"/>
  <c r="C945" i="6"/>
  <c r="C840" i="6"/>
  <c r="B841" i="6"/>
  <c r="C841" i="6" s="1"/>
  <c r="C946" i="6" l="1"/>
  <c r="B947" i="6"/>
  <c r="C947" i="6" l="1"/>
  <c r="B948" i="6"/>
  <c r="C948" i="6" l="1"/>
  <c r="B949" i="6"/>
  <c r="B950" i="6" l="1"/>
  <c r="C949" i="6"/>
  <c r="B951" i="6" l="1"/>
  <c r="C950" i="6"/>
  <c r="B952" i="6" l="1"/>
  <c r="C951" i="6"/>
  <c r="C952" i="6" l="1"/>
  <c r="B953" i="6"/>
  <c r="C953" i="6" l="1"/>
  <c r="B954" i="6"/>
  <c r="C954" i="6" l="1"/>
  <c r="B955" i="6"/>
  <c r="C955" i="6" l="1"/>
  <c r="B956" i="6"/>
  <c r="C956" i="6" s="1"/>
  <c r="L12" i="9" l="1"/>
  <c r="P30" i="9"/>
  <c r="N9" i="9"/>
  <c r="N16" i="9"/>
  <c r="N28" i="9"/>
  <c r="O27" i="9"/>
  <c r="M15" i="9"/>
  <c r="N12" i="9"/>
  <c r="N14" i="9"/>
  <c r="N23" i="9"/>
  <c r="O21" i="9"/>
  <c r="P22" i="9"/>
  <c r="O28" i="9"/>
  <c r="L17" i="9"/>
  <c r="O24" i="9"/>
  <c r="P12" i="9"/>
  <c r="O16" i="9"/>
  <c r="P21" i="9"/>
  <c r="M14" i="9"/>
  <c r="P28" i="9"/>
  <c r="P13" i="9"/>
  <c r="L24" i="9"/>
  <c r="N26" i="9"/>
  <c r="L9" i="9"/>
  <c r="N24" i="9"/>
  <c r="L14" i="9"/>
  <c r="P15" i="9"/>
  <c r="P27" i="9"/>
  <c r="O25" i="9"/>
  <c r="M13" i="9"/>
  <c r="P10" i="9"/>
  <c r="L30" i="9"/>
  <c r="N11" i="9"/>
  <c r="M26" i="9"/>
  <c r="P25" i="9"/>
  <c r="O9" i="9"/>
  <c r="P11" i="9"/>
  <c r="M10" i="9"/>
  <c r="M12" i="9"/>
  <c r="S12" i="9" s="1"/>
  <c r="N21" i="9"/>
  <c r="P8" i="9"/>
  <c r="P17" i="9"/>
  <c r="N29" i="9"/>
  <c r="L16" i="9"/>
  <c r="M30" i="9"/>
  <c r="O13" i="9"/>
  <c r="O17" i="9"/>
  <c r="O29" i="9"/>
  <c r="L23" i="9"/>
  <c r="L27" i="9"/>
  <c r="M21" i="9"/>
  <c r="L25" i="9"/>
  <c r="N27" i="9"/>
  <c r="O10" i="9"/>
  <c r="L10" i="9"/>
  <c r="P9" i="9"/>
  <c r="U9" i="9" s="1"/>
  <c r="N25" i="9"/>
  <c r="P29" i="9"/>
  <c r="N13" i="9"/>
  <c r="L13" i="9"/>
  <c r="O14" i="9"/>
  <c r="M23" i="9"/>
  <c r="S23" i="9" s="1"/>
  <c r="O22" i="9"/>
  <c r="P23" i="9"/>
  <c r="L15" i="9"/>
  <c r="L22" i="9"/>
  <c r="N17" i="9"/>
  <c r="L11" i="9"/>
  <c r="M25" i="9"/>
  <c r="O15" i="9"/>
  <c r="O11" i="9"/>
  <c r="M11" i="9"/>
  <c r="L28" i="9"/>
  <c r="M9" i="9"/>
  <c r="N15" i="9"/>
  <c r="O12" i="9"/>
  <c r="P26" i="9"/>
  <c r="M24" i="9"/>
  <c r="S24" i="9" s="1"/>
  <c r="M17" i="9"/>
  <c r="S17" i="9" s="1"/>
  <c r="M27" i="9"/>
  <c r="M22" i="9"/>
  <c r="L26" i="9"/>
  <c r="L8" i="9"/>
  <c r="L29" i="9"/>
  <c r="O26" i="9"/>
  <c r="N22" i="9"/>
  <c r="M16" i="9"/>
  <c r="O23" i="9"/>
  <c r="O30" i="9"/>
  <c r="L21" i="9"/>
  <c r="N30" i="9"/>
  <c r="N10" i="9"/>
  <c r="P14" i="9"/>
  <c r="N8" i="9"/>
  <c r="P16" i="9"/>
  <c r="M8" i="9"/>
  <c r="M29" i="9"/>
  <c r="M28" i="9"/>
  <c r="S28" i="9" s="1"/>
  <c r="P24" i="9"/>
  <c r="U24" i="9" s="1"/>
  <c r="O8" i="9"/>
  <c r="U17" i="9" l="1"/>
  <c r="S11" i="9"/>
  <c r="S14" i="9"/>
  <c r="U15" i="9"/>
  <c r="S15" i="9"/>
  <c r="U16" i="9"/>
  <c r="S16" i="9"/>
  <c r="U29" i="9"/>
  <c r="U30" i="9"/>
  <c r="S29" i="9"/>
  <c r="S30" i="9"/>
  <c r="U14" i="9"/>
  <c r="S8" i="9"/>
  <c r="S27" i="9"/>
  <c r="U23" i="9"/>
  <c r="U27" i="9"/>
  <c r="U28" i="9"/>
  <c r="U12" i="9"/>
  <c r="U22" i="9"/>
  <c r="S21" i="9"/>
  <c r="U25" i="9"/>
  <c r="U10" i="9"/>
  <c r="S10" i="9"/>
  <c r="S26" i="9"/>
  <c r="S13" i="9"/>
  <c r="U21" i="9"/>
  <c r="S9" i="9"/>
  <c r="S22" i="9"/>
  <c r="U26" i="9"/>
  <c r="S25" i="9"/>
  <c r="U8" i="9"/>
  <c r="U11" i="9"/>
  <c r="U13" i="9"/>
  <c r="W28" i="9"/>
  <c r="R28" i="9"/>
  <c r="V28" i="9"/>
  <c r="T28" i="9"/>
  <c r="Q28" i="9"/>
  <c r="X28" i="9"/>
  <c r="R15" i="9"/>
  <c r="X15" i="9"/>
  <c r="T15" i="9"/>
  <c r="V15" i="9"/>
  <c r="W15" i="9"/>
  <c r="Q15" i="9"/>
  <c r="V29" i="9"/>
  <c r="X29" i="9"/>
  <c r="T29" i="9"/>
  <c r="Q29" i="9"/>
  <c r="R29" i="9"/>
  <c r="W29" i="9"/>
  <c r="R11" i="9"/>
  <c r="Q11" i="9"/>
  <c r="T11" i="9"/>
  <c r="V11" i="9"/>
  <c r="W11" i="9"/>
  <c r="X11" i="9"/>
  <c r="T13" i="9"/>
  <c r="V13" i="9"/>
  <c r="X13" i="9"/>
  <c r="W13" i="9"/>
  <c r="Q13" i="9"/>
  <c r="R13" i="9"/>
  <c r="Q25" i="9"/>
  <c r="W25" i="9"/>
  <c r="X25" i="9"/>
  <c r="R25" i="9"/>
  <c r="T25" i="9"/>
  <c r="V25" i="9"/>
  <c r="V16" i="9"/>
  <c r="T16" i="9"/>
  <c r="W16" i="9"/>
  <c r="X16" i="9"/>
  <c r="Q16" i="9"/>
  <c r="R16" i="9"/>
  <c r="X30" i="9"/>
  <c r="T30" i="9"/>
  <c r="Q30" i="9"/>
  <c r="V30" i="9"/>
  <c r="W30" i="9"/>
  <c r="R30" i="9"/>
  <c r="Q9" i="9"/>
  <c r="R9" i="9"/>
  <c r="T9" i="9"/>
  <c r="V9" i="9"/>
  <c r="X9" i="9"/>
  <c r="W9" i="9"/>
  <c r="X21" i="9"/>
  <c r="W21" i="9"/>
  <c r="R21" i="9"/>
  <c r="T21" i="9"/>
  <c r="Q21" i="9"/>
  <c r="V21" i="9"/>
  <c r="Q26" i="9"/>
  <c r="V26" i="9"/>
  <c r="T26" i="9"/>
  <c r="R26" i="9"/>
  <c r="W26" i="9"/>
  <c r="X26" i="9"/>
  <c r="T22" i="9"/>
  <c r="V22" i="9"/>
  <c r="X22" i="9"/>
  <c r="W22" i="9"/>
  <c r="Q22" i="9"/>
  <c r="R22" i="9"/>
  <c r="X8" i="9"/>
  <c r="W8" i="9"/>
  <c r="T8" i="9"/>
  <c r="Q8" i="9"/>
  <c r="V8" i="9"/>
  <c r="R8" i="9"/>
  <c r="V10" i="9"/>
  <c r="X10" i="9"/>
  <c r="R10" i="9"/>
  <c r="Q10" i="9"/>
  <c r="W10" i="9"/>
  <c r="T10" i="9"/>
  <c r="V27" i="9"/>
  <c r="W27" i="9"/>
  <c r="Q27" i="9"/>
  <c r="T27" i="9"/>
  <c r="R27" i="9"/>
  <c r="X27" i="9"/>
  <c r="Q14" i="9"/>
  <c r="X14" i="9"/>
  <c r="R14" i="9"/>
  <c r="V14" i="9"/>
  <c r="W14" i="9"/>
  <c r="T14" i="9"/>
  <c r="W24" i="9"/>
  <c r="R24" i="9"/>
  <c r="Q24" i="9"/>
  <c r="X24" i="9"/>
  <c r="T24" i="9"/>
  <c r="V24" i="9"/>
  <c r="W17" i="9"/>
  <c r="T17" i="9"/>
  <c r="R17" i="9"/>
  <c r="X17" i="9"/>
  <c r="V17" i="9"/>
  <c r="Q17" i="9"/>
  <c r="X23" i="9"/>
  <c r="Q23" i="9"/>
  <c r="W23" i="9"/>
  <c r="R23" i="9"/>
  <c r="T23" i="9"/>
  <c r="V23" i="9"/>
  <c r="Q12" i="9"/>
  <c r="T12" i="9"/>
  <c r="R12" i="9"/>
  <c r="X12" i="9"/>
  <c r="W12" i="9"/>
  <c r="V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A1" authorId="0" shapeId="0" xr:uid="{8389A253-594D-4214-A5E6-556CC8FD1EFB}">
      <text>
        <r>
          <rPr>
            <b/>
            <sz val="9"/>
            <color indexed="81"/>
            <rFont val="Tahoma"/>
            <family val="2"/>
          </rPr>
          <t>Criteria:</t>
        </r>
        <r>
          <rPr>
            <sz val="9"/>
            <color indexed="81"/>
            <rFont val="Tahoma"/>
            <family val="2"/>
          </rPr>
          <t xml:space="preserve">
Select from the Sales Rep and Year drop downs to filter the report.  See tab Report Info for instructions.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B3" authorId="0" shapeId="0" xr:uid="{B558E946-3F75-4C63-8DE4-122DF8E56B3A}">
      <text>
        <r>
          <rPr>
            <b/>
            <sz val="9"/>
            <color indexed="81"/>
            <rFont val="Tahoma"/>
            <family val="2"/>
          </rPr>
          <t>Criteria:</t>
        </r>
        <r>
          <rPr>
            <sz val="9"/>
            <color indexed="81"/>
            <rFont val="Tahoma"/>
            <family val="2"/>
          </rPr>
          <t xml:space="preserve">
Select one or more items from the slicers to filter the report.  See tab Report_Info for instructions.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B3" authorId="0" shapeId="0" xr:uid="{8810798B-72FE-4401-8450-9ED530DC22C3}">
      <text>
        <r>
          <rPr>
            <b/>
            <sz val="9"/>
            <color indexed="81"/>
            <rFont val="Tahoma"/>
            <family val="2"/>
          </rPr>
          <t>Criteria:</t>
        </r>
        <r>
          <rPr>
            <sz val="9"/>
            <color indexed="81"/>
            <rFont val="Tahoma"/>
            <family val="2"/>
          </rPr>
          <t xml:space="preserve">
Select one or more items from the slicers to filter the report.  See tab Report_Info for instructions.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<sst xmlns="http://schemas.openxmlformats.org/spreadsheetml/2006/main" count="6867" uniqueCount="608">
  <si>
    <t>Sales</t>
  </si>
  <si>
    <t>AE Publishing</t>
  </si>
  <si>
    <t>National</t>
  </si>
  <si>
    <t>Medium</t>
  </si>
  <si>
    <t>Large</t>
  </si>
  <si>
    <t>All Natural Foods</t>
  </si>
  <si>
    <t>Top Tier</t>
  </si>
  <si>
    <t>Allied Factories</t>
  </si>
  <si>
    <t>Alpine Apex Apparel</t>
  </si>
  <si>
    <t>Regional</t>
  </si>
  <si>
    <t>Small</t>
  </si>
  <si>
    <t>Alpine Arcades</t>
  </si>
  <si>
    <t>Apex Aroma</t>
  </si>
  <si>
    <t>Apex Horizons</t>
  </si>
  <si>
    <t>Arbor Aura</t>
  </si>
  <si>
    <t>Arcadia Analytics</t>
  </si>
  <si>
    <t>Arizona University</t>
  </si>
  <si>
    <t>Aspen &amp; Oak</t>
  </si>
  <si>
    <t>Aura &amp; Iron</t>
  </si>
  <si>
    <t>Aurora Apparel</t>
  </si>
  <si>
    <t>Bamboo Blossom Florists</t>
  </si>
  <si>
    <t>Bamboo Grove Bistro</t>
  </si>
  <si>
    <t>Beacon Bay</t>
  </si>
  <si>
    <t>Beacon Builders</t>
  </si>
  <si>
    <t>Bently Foods</t>
  </si>
  <si>
    <t>Big Apple Foods</t>
  </si>
  <si>
    <t>Blaze Bazaar</t>
  </si>
  <si>
    <t>Blue Barn</t>
  </si>
  <si>
    <t>Blue Heron</t>
  </si>
  <si>
    <t>Blue Horizon Ventures</t>
  </si>
  <si>
    <t>Blue Jay Bay</t>
  </si>
  <si>
    <t>Blush Bloom</t>
  </si>
  <si>
    <t>Bold Beam</t>
  </si>
  <si>
    <t>Bold Brew</t>
  </si>
  <si>
    <t>Boulder Construction</t>
  </si>
  <si>
    <t>Brave &amp; Sage</t>
  </si>
  <si>
    <t>Bright Aura</t>
  </si>
  <si>
    <t>Brite &amp; Bloom</t>
  </si>
  <si>
    <t>BriteVista</t>
  </si>
  <si>
    <t>Brown Industrial</t>
  </si>
  <si>
    <t>Businesss Connections</t>
  </si>
  <si>
    <t>Butler and Sons</t>
  </si>
  <si>
    <t>ByteBloom</t>
  </si>
  <si>
    <t>CallTech Phone Services</t>
  </si>
  <si>
    <t>Canvas Co.</t>
  </si>
  <si>
    <t>Cascade Creations</t>
  </si>
  <si>
    <t>Catalyst Consulting</t>
  </si>
  <si>
    <t>Catalyst Creative</t>
  </si>
  <si>
    <t>Cedar &amp; Sky</t>
  </si>
  <si>
    <t>Cedar &amp; Stone</t>
  </si>
  <si>
    <t>Cedar Crest Homes</t>
  </si>
  <si>
    <t>Cedar Springs Spa</t>
  </si>
  <si>
    <t>Celestial Cliff</t>
  </si>
  <si>
    <t>Chandra Technology</t>
  </si>
  <si>
    <t>Cinder &amp; Sage</t>
  </si>
  <si>
    <t>City Glow</t>
  </si>
  <si>
    <t>City Line Co.</t>
  </si>
  <si>
    <t>City Stone</t>
  </si>
  <si>
    <t>ClearSky Co.</t>
  </si>
  <si>
    <t>Cliff &amp; Clay</t>
  </si>
  <si>
    <t>Cloud Crest</t>
  </si>
  <si>
    <t>CloudForge</t>
  </si>
  <si>
    <t>Clover Coast</t>
  </si>
  <si>
    <t>Coast &amp; Cedar</t>
  </si>
  <si>
    <t>Communication Specialists</t>
  </si>
  <si>
    <t>Copper &amp; Craft</t>
  </si>
  <si>
    <t>Copper Canyon Coffee</t>
  </si>
  <si>
    <t>Copper Compass Navigation</t>
  </si>
  <si>
    <t>Coral Coast Craftworks</t>
  </si>
  <si>
    <t>Coral Crest Cruises</t>
  </si>
  <si>
    <t>Core Consulting</t>
  </si>
  <si>
    <t>Cove &amp; Canvas</t>
  </si>
  <si>
    <t>CoveCraft</t>
  </si>
  <si>
    <t>Cozy Compass</t>
  </si>
  <si>
    <t>Crimson Canyon</t>
  </si>
  <si>
    <t>Crimson Cascade Creations</t>
  </si>
  <si>
    <t>Crimson Clay</t>
  </si>
  <si>
    <t>Crimson Creek Brewery</t>
  </si>
  <si>
    <t>Dawn &amp; Dusk</t>
  </si>
  <si>
    <t>DC Distributors</t>
  </si>
  <si>
    <t>Desert Bloom Florists</t>
  </si>
  <si>
    <t>Digital Drift</t>
  </si>
  <si>
    <t>Dream &amp; Drift</t>
  </si>
  <si>
    <t>Driftwood &amp; Dew</t>
  </si>
  <si>
    <t>DwellWave</t>
  </si>
  <si>
    <t>Earth Echo</t>
  </si>
  <si>
    <t>Eastern Bank</t>
  </si>
  <si>
    <t>Eastern Distributors</t>
  </si>
  <si>
    <t>eBusiness Services</t>
  </si>
  <si>
    <t>Echo Earth</t>
  </si>
  <si>
    <t>Echo Enterprises</t>
  </si>
  <si>
    <t>Echoes &amp; Ember</t>
  </si>
  <si>
    <t>Electric Edge Gaming</t>
  </si>
  <si>
    <t>Electric Ember Studios</t>
  </si>
  <si>
    <t>Element Earth</t>
  </si>
  <si>
    <t>Elemental Energy</t>
  </si>
  <si>
    <t>Elevation Enterprises</t>
  </si>
  <si>
    <t>Ember Edge</t>
  </si>
  <si>
    <t>EmberStone</t>
  </si>
  <si>
    <t>Emerald Echo Music</t>
  </si>
  <si>
    <t>Emerald Eclipse Energy</t>
  </si>
  <si>
    <t>Emerald Edge Engineering</t>
  </si>
  <si>
    <t>Enchanted Earth</t>
  </si>
  <si>
    <t>Enigma Enterprises</t>
  </si>
  <si>
    <t>eTech Depot</t>
  </si>
  <si>
    <t>Ether Echo</t>
  </si>
  <si>
    <t>Ether Edge</t>
  </si>
  <si>
    <t>EtherEase</t>
  </si>
  <si>
    <t>Fable Flora</t>
  </si>
  <si>
    <t>Fast Track Computers</t>
  </si>
  <si>
    <t>Flora Forge</t>
  </si>
  <si>
    <t>Flux &amp; Flow</t>
  </si>
  <si>
    <t>Forge &amp; Fern</t>
  </si>
  <si>
    <t>Fresh Finch</t>
  </si>
  <si>
    <t>FreshFields</t>
  </si>
  <si>
    <t>FreshSprout</t>
  </si>
  <si>
    <t>Frost &amp; Forge</t>
  </si>
  <si>
    <t>Frost Forest</t>
  </si>
  <si>
    <t>FrostFire Furnishings</t>
  </si>
  <si>
    <t>Fusion Finance</t>
  </si>
  <si>
    <t>FusionFrame</t>
  </si>
  <si>
    <t>Future Forge</t>
  </si>
  <si>
    <t>Genesis Group</t>
  </si>
  <si>
    <t>Gilded Glow</t>
  </si>
  <si>
    <t>Glacier Glimpse Photography</t>
  </si>
  <si>
    <t>Glacier Grove Farms</t>
  </si>
  <si>
    <t>Glade Goods</t>
  </si>
  <si>
    <t>Glade Grove</t>
  </si>
  <si>
    <t>Glimmer Grove</t>
  </si>
  <si>
    <t>Global Connections</t>
  </si>
  <si>
    <t>Global Financial</t>
  </si>
  <si>
    <t>Glow &amp; Gather</t>
  </si>
  <si>
    <t>Glow Guild</t>
  </si>
  <si>
    <t>Golden Grove Catering</t>
  </si>
  <si>
    <t>Golden Grove Gaming</t>
  </si>
  <si>
    <t>Granite Grove</t>
  </si>
  <si>
    <t>Granite Services</t>
  </si>
  <si>
    <t>Green &amp; Gold</t>
  </si>
  <si>
    <t>GreenLeaf Organics</t>
  </si>
  <si>
    <t>GreenSpire</t>
  </si>
  <si>
    <t>Grove &amp; Gather</t>
  </si>
  <si>
    <t>Halo &amp; Horizon</t>
  </si>
  <si>
    <t>Harbor Halo</t>
  </si>
  <si>
    <t>Harbor Homes</t>
  </si>
  <si>
    <t>Harbor Hues</t>
  </si>
  <si>
    <t>Harmony Harbor Counseling</t>
  </si>
  <si>
    <t>Harvest Halo</t>
  </si>
  <si>
    <t>Harvest Hill</t>
  </si>
  <si>
    <t>HeartBloom</t>
  </si>
  <si>
    <t>Hearth &amp; Haven</t>
  </si>
  <si>
    <t>Hearth &amp; Stone</t>
  </si>
  <si>
    <t>High Tide Labs</t>
  </si>
  <si>
    <t>Horizon Healthcare</t>
  </si>
  <si>
    <t>Horizon Hive</t>
  </si>
  <si>
    <t>Horizon Holdings</t>
  </si>
  <si>
    <t>Ignite Industries</t>
  </si>
  <si>
    <t>Illinois University</t>
  </si>
  <si>
    <t>Indigo &amp; Ivory</t>
  </si>
  <si>
    <t>Indigo Echo</t>
  </si>
  <si>
    <t>Indigo Ivy</t>
  </si>
  <si>
    <t>Industrial Solutions</t>
  </si>
  <si>
    <t>Infinite Ideas</t>
  </si>
  <si>
    <t>Infinite Insights</t>
  </si>
  <si>
    <t>Infinity Services</t>
  </si>
  <si>
    <t>Ink &amp; Iron</t>
  </si>
  <si>
    <t>Insight Innovations</t>
  </si>
  <si>
    <t>International Shipping</t>
  </si>
  <si>
    <t>Iron &amp; Ivy</t>
  </si>
  <si>
    <t>Ironclad Innovations</t>
  </si>
  <si>
    <t>Ironwood Industries</t>
  </si>
  <si>
    <t>Ivory Ink</t>
  </si>
  <si>
    <t>Ivory Isle</t>
  </si>
  <si>
    <t>Jameson Mobile Tech</t>
  </si>
  <si>
    <t>Jay &amp; Jay Construction</t>
  </si>
  <si>
    <t>Jayce Communications</t>
  </si>
  <si>
    <t>Jenson Industries</t>
  </si>
  <si>
    <t>Johnson Technology Services</t>
  </si>
  <si>
    <t>Lumina Luxe Interiors</t>
  </si>
  <si>
    <t>Luminous Labs</t>
  </si>
  <si>
    <t>Luna Light</t>
  </si>
  <si>
    <t>Luna Loop</t>
  </si>
  <si>
    <t>LunaLeaf</t>
  </si>
  <si>
    <t>Lunar Lagoon Logistics</t>
  </si>
  <si>
    <t>Lunar Lagoon Pools</t>
  </si>
  <si>
    <t>Lush Layers</t>
  </si>
  <si>
    <t>Luxe Lagoon</t>
  </si>
  <si>
    <t>Luxe Lane</t>
  </si>
  <si>
    <t>Luxe Layers</t>
  </si>
  <si>
    <t>Luxure Lab</t>
  </si>
  <si>
    <t>Maple Mountain Coffee</t>
  </si>
  <si>
    <t>Maple Mountain Motors</t>
  </si>
  <si>
    <t>Marble &amp; Moss</t>
  </si>
  <si>
    <t>Meadow Mint</t>
  </si>
  <si>
    <t>MeadowMist</t>
  </si>
  <si>
    <t>Merriam Consulting</t>
  </si>
  <si>
    <t>Mesa Muse</t>
  </si>
  <si>
    <t>MetroMeadow</t>
  </si>
  <si>
    <t>Midnight Flora</t>
  </si>
  <si>
    <t>Midnight Meadow Music</t>
  </si>
  <si>
    <t>Midnight Mirage Entertainment</t>
  </si>
  <si>
    <t>Midnight Mirage Music</t>
  </si>
  <si>
    <t>Midnight Moss</t>
  </si>
  <si>
    <t>Midnight Muse</t>
  </si>
  <si>
    <t>Mist &amp; Moss</t>
  </si>
  <si>
    <t>Momentum Marketing</t>
  </si>
  <si>
    <t>Momentum Media</t>
  </si>
  <si>
    <t>Moonlight Mirage Media</t>
  </si>
  <si>
    <t>Moonstone Meadow</t>
  </si>
  <si>
    <t>Mosaic Media</t>
  </si>
  <si>
    <t>Mosaic Muse</t>
  </si>
  <si>
    <t>Moss &amp; Ember</t>
  </si>
  <si>
    <t>Mountain &amp; Mist</t>
  </si>
  <si>
    <t>Mystic Moss</t>
  </si>
  <si>
    <t>Mystic Vine</t>
  </si>
  <si>
    <t>National Brokers</t>
  </si>
  <si>
    <t>National Distributors</t>
  </si>
  <si>
    <t>Nectar Network</t>
  </si>
  <si>
    <t>NectarNest Honey Farms</t>
  </si>
  <si>
    <t>Neon Nook</t>
  </si>
  <si>
    <t>Nest &amp; North</t>
  </si>
  <si>
    <t>Nest Nurture</t>
  </si>
  <si>
    <t>NextNest Homes</t>
  </si>
  <si>
    <t>Nexus Networks</t>
  </si>
  <si>
    <t>Nexus Nexus</t>
  </si>
  <si>
    <t>Night &amp; Light</t>
  </si>
  <si>
    <t>NightWind Co.</t>
  </si>
  <si>
    <t>Nimbus Networks</t>
  </si>
  <si>
    <t>North Harvest</t>
  </si>
  <si>
    <t>North Nook</t>
  </si>
  <si>
    <t>North Star Nest</t>
  </si>
  <si>
    <t>North West Bank</t>
  </si>
  <si>
    <t>Nova Nest</t>
  </si>
  <si>
    <t>Nova Nexus Solutions</t>
  </si>
  <si>
    <t>Nover, Inc.</t>
  </si>
  <si>
    <t>Oasis &amp; Oak</t>
  </si>
  <si>
    <t>Ocean Aura</t>
  </si>
  <si>
    <t>Ocean Oracle Shipping</t>
  </si>
  <si>
    <t>Ocean’s Edge</t>
  </si>
  <si>
    <t>Oceanic Orbit Maritime</t>
  </si>
  <si>
    <t>Odyssey Operations</t>
  </si>
  <si>
    <t>Olive &amp; Iron</t>
  </si>
  <si>
    <t>Onyx Orchard Tech</t>
  </si>
  <si>
    <t>Opal Owl Bookstore</t>
  </si>
  <si>
    <t>Orbit Outfitters</t>
  </si>
  <si>
    <t>Orchard Oasis</t>
  </si>
  <si>
    <t>Peak &amp; Pine</t>
  </si>
  <si>
    <t>Peak Performance</t>
  </si>
  <si>
    <t>Phoenix Enterprises</t>
  </si>
  <si>
    <t>Phoenix Finance</t>
  </si>
  <si>
    <t>Pine Peak Pizzeria</t>
  </si>
  <si>
    <t>Pinnacle Productions</t>
  </si>
  <si>
    <t>PixelPerfect Studios</t>
  </si>
  <si>
    <t>PixelPort</t>
  </si>
  <si>
    <t>Platinum Peak Motors</t>
  </si>
  <si>
    <t>Pulse Planet</t>
  </si>
  <si>
    <t>Pulse Productions</t>
  </si>
  <si>
    <t>Pure &amp; Simple</t>
  </si>
  <si>
    <t>Pure Pacific</t>
  </si>
  <si>
    <t>Pure Palate</t>
  </si>
  <si>
    <t>Pure Peak</t>
  </si>
  <si>
    <t>Pure Pine</t>
  </si>
  <si>
    <t>PureEssence</t>
  </si>
  <si>
    <t>Quantum Coast Consulting</t>
  </si>
  <si>
    <t>Quantum Leap Innovations</t>
  </si>
  <si>
    <t>Quantum Quest Labs</t>
  </si>
  <si>
    <t>Quantum Quill Publishing</t>
  </si>
  <si>
    <t>Quantum Ventures</t>
  </si>
  <si>
    <t>Quick Web Solutions</t>
  </si>
  <si>
    <t>Radiant Realty</t>
  </si>
  <si>
    <t>Radiant Reef Aquatics</t>
  </si>
  <si>
    <t>Radiant Resources</t>
  </si>
  <si>
    <t>Radiant Ridge Realty</t>
  </si>
  <si>
    <t>Radiant River Resorts</t>
  </si>
  <si>
    <t>RapidRise Fitness</t>
  </si>
  <si>
    <t>Rover Tech</t>
  </si>
  <si>
    <t>Seattle Coffee</t>
  </si>
  <si>
    <t>South West Power</t>
  </si>
  <si>
    <t>Southern Foods</t>
  </si>
  <si>
    <t>Speedway Motor Co.</t>
  </si>
  <si>
    <t>Standard Services</t>
  </si>
  <si>
    <t>Texas Shipping</t>
  </si>
  <si>
    <t>Texas Technical College</t>
  </si>
  <si>
    <t>Vanda Power</t>
  </si>
  <si>
    <t>Wallen Home Furnishings</t>
  </si>
  <si>
    <t>Wilson Financial Services</t>
  </si>
  <si>
    <t>Zain Financial</t>
  </si>
  <si>
    <t>Zain Mortgage</t>
  </si>
  <si>
    <t>Gross Profit</t>
  </si>
  <si>
    <t>%</t>
  </si>
  <si>
    <t>Net Profit</t>
  </si>
  <si>
    <t>Aqua Pools</t>
  </si>
  <si>
    <t>Ariendia Technologies</t>
  </si>
  <si>
    <t>Aspen Rentals</t>
  </si>
  <si>
    <t>Aura Adventures</t>
  </si>
  <si>
    <t>Azure Inc</t>
  </si>
  <si>
    <t>Bamboo Furnishings</t>
  </si>
  <si>
    <t>Breeze Bistro</t>
  </si>
  <si>
    <t>Canyon Logistics</t>
  </si>
  <si>
    <t>Cascade Wines</t>
  </si>
  <si>
    <t>Coastal Surf Shop</t>
  </si>
  <si>
    <t>Coral Craftworks</t>
  </si>
  <si>
    <t>Creative Chocolates</t>
  </si>
  <si>
    <t>Crest Consulting</t>
  </si>
  <si>
    <t>Crown Casinos</t>
  </si>
  <si>
    <t>Crown Catering</t>
  </si>
  <si>
    <t>Crystal Consulting</t>
  </si>
  <si>
    <t>Crystal Glassworks</t>
  </si>
  <si>
    <t>Drift &amp; Sons</t>
  </si>
  <si>
    <t>Electric Ember Audio</t>
  </si>
  <si>
    <t>Electric Energy</t>
  </si>
  <si>
    <t>Ember Electronics</t>
  </si>
  <si>
    <t>Ember Essentials</t>
  </si>
  <si>
    <t>Frost Apparel</t>
  </si>
  <si>
    <t>Frosted Fawn</t>
  </si>
  <si>
    <t>Gateway Gourmet</t>
  </si>
  <si>
    <t>Golden Garments</t>
  </si>
  <si>
    <t>Golden Graphics</t>
  </si>
  <si>
    <t>Golden Lights Gear</t>
  </si>
  <si>
    <t>Grove Solutions</t>
  </si>
  <si>
    <t>Indigo Consulting</t>
  </si>
  <si>
    <t>Iron Solutions</t>
  </si>
  <si>
    <t>Island Cruises</t>
  </si>
  <si>
    <t>Lens Productions</t>
  </si>
  <si>
    <t>Lexas Lantern</t>
  </si>
  <si>
    <t>Loft Designs</t>
  </si>
  <si>
    <t>Lush Loft</t>
  </si>
  <si>
    <t>Moss Consulting</t>
  </si>
  <si>
    <t>Mountain Adventures</t>
  </si>
  <si>
    <t>Mystic Meadow Labs</t>
  </si>
  <si>
    <t>Nova Industries</t>
  </si>
  <si>
    <t>Olive Oil Inovations</t>
  </si>
  <si>
    <t>Quantum Qube</t>
  </si>
  <si>
    <t>South West Phones</t>
  </si>
  <si>
    <t>Orders</t>
  </si>
  <si>
    <t>Lines</t>
  </si>
  <si>
    <t>Customer Name</t>
  </si>
  <si>
    <t>Acct#</t>
  </si>
  <si>
    <t>Advanced Technologies</t>
  </si>
  <si>
    <t>Allandra Enterprises</t>
  </si>
  <si>
    <t>Audio Illusions</t>
  </si>
  <si>
    <t>Bert Electronics</t>
  </si>
  <si>
    <t>BlackRock Bites</t>
  </si>
  <si>
    <t>Blue Coast Inc</t>
  </si>
  <si>
    <t>Bora Bay Imports</t>
  </si>
  <si>
    <t>Cigar Haven</t>
  </si>
  <si>
    <t>Clear Lens Logistics</t>
  </si>
  <si>
    <t>Clear Sunset</t>
  </si>
  <si>
    <t>Cooper Crafts</t>
  </si>
  <si>
    <t>Crystal Creations</t>
  </si>
  <si>
    <t>Draft Solutions</t>
  </si>
  <si>
    <t>Driftwood Creations</t>
  </si>
  <si>
    <t>Energy Quench</t>
  </si>
  <si>
    <t>Fable Bookstores</t>
  </si>
  <si>
    <t>Forest Services</t>
  </si>
  <si>
    <t>Frost Furnishings</t>
  </si>
  <si>
    <t>Frosted Delicacies Bakery</t>
  </si>
  <si>
    <t>Glade Gardens</t>
  </si>
  <si>
    <t>Green Clover</t>
  </si>
  <si>
    <t>Green Fields</t>
  </si>
  <si>
    <t>Hair Services</t>
  </si>
  <si>
    <t>Home Innovations</t>
  </si>
  <si>
    <t>James &amp; Fern</t>
  </si>
  <si>
    <t>Jameson Consulting</t>
  </si>
  <si>
    <t>Johnson Crest Builders</t>
  </si>
  <si>
    <t>Lazy Lounge</t>
  </si>
  <si>
    <t>Lux Lounge</t>
  </si>
  <si>
    <t>Mariana Jewelry</t>
  </si>
  <si>
    <t>Meadow Markets</t>
  </si>
  <si>
    <t>Merris Real Estate</t>
  </si>
  <si>
    <t>Midnight  Studios</t>
  </si>
  <si>
    <t>Moonlight Photography</t>
  </si>
  <si>
    <t>Moore Distributors</t>
  </si>
  <si>
    <t>Mountain Apparel</t>
  </si>
  <si>
    <t>Mountain Cove</t>
  </si>
  <si>
    <t>Neon Nightlife</t>
  </si>
  <si>
    <t>Night Oak Inc.</t>
  </si>
  <si>
    <t>Night Studios</t>
  </si>
  <si>
    <t>Olive Oak Botanicals</t>
  </si>
  <si>
    <t>Peak Pollen Solutions</t>
  </si>
  <si>
    <t>Peak Time Outdoors</t>
  </si>
  <si>
    <t>Pure Essence</t>
  </si>
  <si>
    <t>Quick Bloom</t>
  </si>
  <si>
    <t>Quill Designs</t>
  </si>
  <si>
    <t>Rain Technologies</t>
  </si>
  <si>
    <t>Reef Resorts</t>
  </si>
  <si>
    <t>River Healthcare</t>
  </si>
  <si>
    <t>Sam &amp; Moon</t>
  </si>
  <si>
    <t>Spruce &amp; Elm</t>
  </si>
  <si>
    <t>Steel Birch</t>
  </si>
  <si>
    <t>Wave Audio</t>
  </si>
  <si>
    <t>Whole Meadow Botanicals</t>
  </si>
  <si>
    <t>Williams Real Estate</t>
  </si>
  <si>
    <t>Willow Markets</t>
  </si>
  <si>
    <t>Bill Hampton</t>
  </si>
  <si>
    <t>John Foley</t>
  </si>
  <si>
    <t>Debbie Wong</t>
  </si>
  <si>
    <t>Kevin Baxter</t>
  </si>
  <si>
    <t>Ronnie Estrada</t>
  </si>
  <si>
    <t>Mosaki Ishak</t>
  </si>
  <si>
    <t>Alberto Hunt</t>
  </si>
  <si>
    <t>Katie Sweeney</t>
  </si>
  <si>
    <t>Rebecca Jimenez</t>
  </si>
  <si>
    <t>Dora Tsai</t>
  </si>
  <si>
    <t>Javier Salinas</t>
  </si>
  <si>
    <t>Benny Wilder</t>
  </si>
  <si>
    <t>Gerald Wilson</t>
  </si>
  <si>
    <t>Mary Amendola</t>
  </si>
  <si>
    <t>Jeannie Skiles</t>
  </si>
  <si>
    <t>Paul Martell</t>
  </si>
  <si>
    <t>Alex Kwon</t>
  </si>
  <si>
    <t>Amy Blye</t>
  </si>
  <si>
    <t>Carol Mathews</t>
  </si>
  <si>
    <t>Jack Gao</t>
  </si>
  <si>
    <t>Ray McDermott</t>
  </si>
  <si>
    <t>Celia Pasillas</t>
  </si>
  <si>
    <t>Carmen Blakemoore</t>
  </si>
  <si>
    <t>Quinn York</t>
  </si>
  <si>
    <t>Malik Mann</t>
  </si>
  <si>
    <t>Ian Juliano</t>
  </si>
  <si>
    <t>Claudia Schwartz</t>
  </si>
  <si>
    <t>Nina Fuentes</t>
  </si>
  <si>
    <t>Kim Pearson</t>
  </si>
  <si>
    <t>Debbie Green</t>
  </si>
  <si>
    <t>Josh Banks</t>
  </si>
  <si>
    <t>Kurt Valentine</t>
  </si>
  <si>
    <t>Hugo Vale</t>
  </si>
  <si>
    <t>Mikhail Reilly</t>
  </si>
  <si>
    <t>Sivesh Saleh</t>
  </si>
  <si>
    <t>Rank</t>
  </si>
  <si>
    <t>Quantity</t>
  </si>
  <si>
    <t>Type</t>
  </si>
  <si>
    <t>Segment</t>
  </si>
  <si>
    <t>Rep-Name</t>
  </si>
  <si>
    <t>Rep Sales Rank</t>
  </si>
  <si>
    <t>Select Rep:</t>
  </si>
  <si>
    <t>Region:</t>
  </si>
  <si>
    <t>Sales/Order</t>
  </si>
  <si>
    <t>Lines/Order</t>
  </si>
  <si>
    <t>Quantity/Line</t>
  </si>
  <si>
    <t>Customer Segment Mix:</t>
  </si>
  <si>
    <t>Qty/Line</t>
  </si>
  <si>
    <t>Lookup</t>
  </si>
  <si>
    <t>Gross  Profit</t>
  </si>
  <si>
    <t>Sales &amp; Profit:</t>
  </si>
  <si>
    <t>Customer Type Mix:</t>
  </si>
  <si>
    <t>Own Reg</t>
  </si>
  <si>
    <t>CustAcct</t>
  </si>
  <si>
    <t>CustomerName</t>
  </si>
  <si>
    <t>RegNo</t>
  </si>
  <si>
    <t>OwningRegNo</t>
  </si>
  <si>
    <t>CustType</t>
  </si>
  <si>
    <t>CustSegment</t>
  </si>
  <si>
    <t>OrderCt</t>
  </si>
  <si>
    <t>LineCt</t>
  </si>
  <si>
    <t>TotQty</t>
  </si>
  <si>
    <t>ProductCost</t>
  </si>
  <si>
    <t>OrderCost</t>
  </si>
  <si>
    <t>Cove Creations</t>
  </si>
  <si>
    <t>Electric Echo Electronics</t>
  </si>
  <si>
    <t>Lush Lane</t>
  </si>
  <si>
    <t>OrderSales</t>
  </si>
  <si>
    <t>OrderLines</t>
  </si>
  <si>
    <t>LineQty</t>
  </si>
  <si>
    <t>GrossProfit</t>
  </si>
  <si>
    <t>GP_Prcnt</t>
  </si>
  <si>
    <t>NetProfit</t>
  </si>
  <si>
    <t>NP_Prcnt</t>
  </si>
  <si>
    <t>SalesRank</t>
  </si>
  <si>
    <t>GPRank</t>
  </si>
  <si>
    <t>NPRank</t>
  </si>
  <si>
    <t>Year</t>
  </si>
  <si>
    <t>Yr</t>
  </si>
  <si>
    <t>SalesRep</t>
  </si>
  <si>
    <t>03-North Central</t>
  </si>
  <si>
    <t>04-South Central</t>
  </si>
  <si>
    <t>05-North East</t>
  </si>
  <si>
    <t>02-South West</t>
  </si>
  <si>
    <t>01-North West</t>
  </si>
  <si>
    <t>06-South East</t>
  </si>
  <si>
    <t>Sales Rep</t>
  </si>
  <si>
    <t>Region</t>
  </si>
  <si>
    <t>Select Year:</t>
  </si>
  <si>
    <t>Sales Rep Performance Comparison</t>
  </si>
  <si>
    <t>Elevate Health Collective</t>
  </si>
  <si>
    <t>NovaTech Solutions</t>
  </si>
  <si>
    <t>Discount Audio &amp; Tech</t>
  </si>
  <si>
    <t>The Vintage Vault</t>
  </si>
  <si>
    <t>Golden Grain Brewery</t>
  </si>
  <si>
    <t>PureSpring Naturals</t>
  </si>
  <si>
    <t>Serenity Yoga Haven</t>
  </si>
  <si>
    <t>Aether AI Innovations</t>
  </si>
  <si>
    <t>Celestial Canvas Creations</t>
  </si>
  <si>
    <t>Timeless Trinkets &amp; Co.</t>
  </si>
  <si>
    <t>Infinite Muse Agency</t>
  </si>
  <si>
    <t>Urban Market Co.</t>
  </si>
  <si>
    <t>TechWave Systems</t>
  </si>
  <si>
    <t>Crimson Cup Coffee</t>
  </si>
  <si>
    <t>Epiphany Artworks</t>
  </si>
  <si>
    <t>Balanced Path Nutrition</t>
  </si>
  <si>
    <t>Pulse Digital Dynamics</t>
  </si>
  <si>
    <t>Quantum Core Ventures</t>
  </si>
  <si>
    <t>Vivid Vision Productions</t>
  </si>
  <si>
    <t>Zenith Fitness Club</t>
  </si>
  <si>
    <t>ByteTrail Software</t>
  </si>
  <si>
    <t>Radiant Reel Studios</t>
  </si>
  <si>
    <t>Vital Glow Skincare</t>
  </si>
  <si>
    <t>Lumina Health Co.</t>
  </si>
  <si>
    <t>Orbital Data Labs</t>
  </si>
  <si>
    <t>Frosted Bliss Bakery</t>
  </si>
  <si>
    <t>Chic Nest Décor</t>
  </si>
  <si>
    <t>Cloud Nine Chocolates</t>
  </si>
  <si>
    <t>Infinity Code Works</t>
  </si>
  <si>
    <t>The Scripted Sage Publishing</t>
  </si>
  <si>
    <t>Harmony Wellness Center</t>
  </si>
  <si>
    <t>Stellar Gadgets Co.</t>
  </si>
  <si>
    <t>Dreamscape Design Co.</t>
  </si>
  <si>
    <t>Aurora Media Studios</t>
  </si>
  <si>
    <t>Euphoria Wellness Spa</t>
  </si>
  <si>
    <t>Luxe Threads Boutique</t>
  </si>
  <si>
    <t>CloudSmith Technologies</t>
  </si>
  <si>
    <t>Momentum Music Collective</t>
  </si>
  <si>
    <t>Haven Holistic Healing</t>
  </si>
  <si>
    <t>HyperSphere Innovations</t>
  </si>
  <si>
    <t>Lyrical Lens Photography</t>
  </si>
  <si>
    <t>Criteria:</t>
  </si>
  <si>
    <t>Aria Langston</t>
  </si>
  <si>
    <t>Caleb Thorne</t>
  </si>
  <si>
    <t>Elena Crosswell</t>
  </si>
  <si>
    <t>Janet Phillips</t>
  </si>
  <si>
    <t>Sienna Calderon</t>
  </si>
  <si>
    <t>CustomerCt</t>
  </si>
  <si>
    <t>TopTier</t>
  </si>
  <si>
    <t>GrossProfitRank</t>
  </si>
  <si>
    <t>NetProfitRank</t>
  </si>
  <si>
    <t>Grand Total</t>
  </si>
  <si>
    <t xml:space="preserve">Sales </t>
  </si>
  <si>
    <t>Cust Ct</t>
  </si>
  <si>
    <t xml:space="preserve">Orders </t>
  </si>
  <si>
    <t xml:space="preserve">Lines </t>
  </si>
  <si>
    <t>Qty</t>
  </si>
  <si>
    <t>Top Tier %</t>
  </si>
  <si>
    <t>Large %</t>
  </si>
  <si>
    <t>Medium %</t>
  </si>
  <si>
    <t>Small %</t>
  </si>
  <si>
    <t>GP %</t>
  </si>
  <si>
    <t>NP %</t>
  </si>
  <si>
    <t>Sales Rank</t>
  </si>
  <si>
    <t>Gross Profit Rank</t>
  </si>
  <si>
    <t>Net Profit Rank</t>
  </si>
  <si>
    <t>2023 Total</t>
  </si>
  <si>
    <t>2022 Total</t>
  </si>
  <si>
    <t>Column Labels</t>
  </si>
  <si>
    <t>Sales Rep Perf:</t>
  </si>
  <si>
    <t>Sales_Rep_Perf:</t>
  </si>
  <si>
    <t>Sales_Rep_Sum:</t>
  </si>
  <si>
    <t>Year over year performance summary, including Top 10 customers, for selected sales rep.  See below for how to use Criteria fields.</t>
  </si>
  <si>
    <t>List of all sales reps with a summary of performance information that can be filtered at various levels.  See below for how to use slicers.</t>
  </si>
  <si>
    <t>Sales_Rep_YOY_Perf:</t>
  </si>
  <si>
    <t>Report Criteria for Sales_Rep_Perf</t>
  </si>
  <si>
    <t>Slicers for Sales_Rep_Sum and Sales_Rep_YOY_Perf</t>
  </si>
  <si>
    <t>Patricia Joseph</t>
  </si>
  <si>
    <t>Megan Neal</t>
  </si>
  <si>
    <t>Tamera Arnold</t>
  </si>
  <si>
    <t>Isaac Siegler</t>
  </si>
  <si>
    <t>2024 Total</t>
  </si>
  <si>
    <t>Click on one of more of the slicers to filter the report.  To make multiple selections from one slicer set pre &lt;Ctrl&gt; or &lt;Shift&gt; and left mouse click.</t>
  </si>
  <si>
    <t>To clear selections in a slicer set, click on the filter icon.</t>
  </si>
  <si>
    <t>Criteria</t>
  </si>
  <si>
    <t>Sales Rep Year over Year Performance</t>
  </si>
  <si>
    <t>Sales Rep Performance Summary</t>
  </si>
  <si>
    <r>
      <t xml:space="preserve">Select </t>
    </r>
    <r>
      <rPr>
        <b/>
        <sz val="11"/>
        <color theme="1"/>
        <rFont val="Aptos Narrow"/>
        <family val="2"/>
        <scheme val="minor"/>
      </rPr>
      <t>Sales Rep</t>
    </r>
    <r>
      <rPr>
        <sz val="11"/>
        <color theme="1"/>
        <rFont val="Aptos Narrow"/>
        <family val="2"/>
        <scheme val="minor"/>
      </rPr>
      <t xml:space="preserve"> and </t>
    </r>
    <r>
      <rPr>
        <b/>
        <sz val="11"/>
        <color theme="1"/>
        <rFont val="Aptos Narrow"/>
        <family val="2"/>
        <scheme val="minor"/>
      </rPr>
      <t>Year</t>
    </r>
    <r>
      <rPr>
        <sz val="11"/>
        <color theme="1"/>
        <rFont val="Aptos Narrow"/>
        <family val="2"/>
        <scheme val="minor"/>
      </rPr>
      <t xml:space="preserve"> to filter.</t>
    </r>
  </si>
  <si>
    <t>Fitness Solutions</t>
  </si>
  <si>
    <t>Healthy Plate</t>
  </si>
  <si>
    <t>Qwill Printing</t>
  </si>
  <si>
    <t>Bakery Supplies</t>
  </si>
  <si>
    <t>Peak Coffee</t>
  </si>
  <si>
    <t>Technology Pros</t>
  </si>
  <si>
    <t>Dexter Inc.</t>
  </si>
  <si>
    <t>Hot Shot Shipping</t>
  </si>
  <si>
    <t>Eye Specialists</t>
  </si>
  <si>
    <t>Southeast Diocese</t>
  </si>
  <si>
    <t>Night Security</t>
  </si>
  <si>
    <t>Traylor Bookkeeping</t>
  </si>
  <si>
    <t>Health National</t>
  </si>
  <si>
    <t>Hill Winery</t>
  </si>
  <si>
    <t>Computer Doctors</t>
  </si>
  <si>
    <t>Amy's Grocers</t>
  </si>
  <si>
    <t>Cyber Security Specialists</t>
  </si>
  <si>
    <t>Zara Regional Distributors</t>
  </si>
  <si>
    <t>Cliff Realty</t>
  </si>
  <si>
    <t>South East Medical</t>
  </si>
  <si>
    <t>Licensing Inc.</t>
  </si>
  <si>
    <t>Reliable Car Sales</t>
  </si>
  <si>
    <t>Clayton Insurance</t>
  </si>
  <si>
    <t>Expert Tattoos</t>
  </si>
  <si>
    <t>J.P. Steakhouse</t>
  </si>
  <si>
    <t>Safety Bank</t>
  </si>
  <si>
    <t>B&amp;D Brewing Co.</t>
  </si>
  <si>
    <t>Becker's Auto</t>
  </si>
  <si>
    <t>Northwestern Credit Union</t>
  </si>
  <si>
    <t>Fantasy Books</t>
  </si>
  <si>
    <t>Plants for Life</t>
  </si>
  <si>
    <t>Promise Insurance</t>
  </si>
  <si>
    <t>Coffee Suppliers</t>
  </si>
  <si>
    <t>Gibson Inc.</t>
  </si>
  <si>
    <t>Best Burgers</t>
  </si>
  <si>
    <t>Reliable Accountants</t>
  </si>
  <si>
    <t>This set of reports provides a view sales rep level performance with the ability to filter by multiple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</si>
</sst>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Red]&quot;$&quot;#,##0"/>
    <numFmt numFmtId="168"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tint="-0.499984740745262"/>
      <name val="Aptos Narrow"/>
      <family val="2"/>
      <scheme val="minor"/>
    </font>
    <font>
      <b/>
      <sz val="11"/>
      <color theme="0" tint="-0.499984740745262"/>
      <name val="Aptos Narrow"/>
      <family val="2"/>
      <scheme val="minor"/>
    </font>
    <font>
      <sz val="11"/>
      <color rgb="FF0000FF"/>
      <name val="Aptos Narrow"/>
      <family val="2"/>
      <scheme val="minor"/>
    </font>
    <font>
      <b/>
      <sz val="9"/>
      <color theme="1"/>
      <name val="Aptos Narrow"/>
      <family val="2"/>
      <scheme val="minor"/>
    </font>
    <font>
      <sz val="9"/>
      <color theme="1"/>
      <name val="Aptos Narrow"/>
      <family val="2"/>
      <scheme val="minor"/>
    </font>
    <font>
      <b/>
      <u/>
      <sz val="11"/>
      <color theme="1"/>
      <name val="Aptos Narrow"/>
      <family val="2"/>
      <scheme val="minor"/>
    </font>
    <font>
      <sz val="11"/>
      <name val="Aptos Narrow"/>
      <family val="2"/>
      <scheme val="minor"/>
    </font>
    <font>
      <b/>
      <sz val="11"/>
      <name val="Aptos Narrow"/>
      <family val="2"/>
      <scheme val="minor"/>
    </font>
    <font>
      <b/>
      <sz val="12"/>
      <color theme="1"/>
      <name val="Aptos Narrow"/>
      <family val="2"/>
      <scheme val="minor"/>
    </font>
    <font>
      <sz val="12"/>
      <color theme="1"/>
      <name val="Aptos Narrow"/>
      <family val="2"/>
      <scheme val="minor"/>
    </font>
    <font>
      <sz val="11"/>
      <color theme="5" tint="0.79998168889431442"/>
      <name val="Aptos Narrow"/>
      <family val="2"/>
      <scheme val="minor"/>
    </font>
    <font>
      <sz val="9"/>
      <color indexed="81"/>
      <name val="Tahoma"/>
      <family val="2"/>
    </font>
    <font>
      <b/>
      <sz val="9"/>
      <color indexed="81"/>
      <name val="Tahoma"/>
      <family val="2"/>
    </font>
    <font>
      <sz val="14"/>
      <color theme="1"/>
      <name val="Aptos Narrow"/>
      <family val="2"/>
      <scheme val="minor"/>
    </font>
    <font>
      <b/>
      <sz val="14"/>
      <color theme="1"/>
      <name val="Aptos Narrow"/>
      <family val="2"/>
      <scheme val="minor"/>
    </font>
    <font>
      <u/>
      <sz val="11"/>
      <color theme="10"/>
      <name val="Aptos Narrow"/>
      <family val="2"/>
      <scheme val="minor"/>
    </font>
    <font>
      <b/>
      <u/>
      <sz val="11"/>
      <color theme="10"/>
      <name val="Aptos Narrow"/>
      <family val="2"/>
      <scheme val="minor"/>
    </font>
    <font>
      <u/>
      <sz val="11"/>
      <color theme="1"/>
      <name val="Aptos Narrow"/>
      <family val="2"/>
      <scheme val="minor"/>
    </font>
    <font>
      <b/>
      <sz val="11"/>
      <color theme="0"/>
      <name val="Aptos Narrow"/>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s>
  <borders count="12">
    <border>
      <left/>
      <right/>
      <top/>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96">
    <xf numFmtId="0" fontId="0" fillId="0" borderId="0" xfId="0"/>
    <xf numFmtId="164" fontId="0" fillId="0" borderId="0" xfId="0" applyNumberFormat="1"/>
    <xf numFmtId="165" fontId="0" fillId="0" borderId="0" xfId="1" applyNumberFormat="1" applyFont="1"/>
    <xf numFmtId="0" fontId="2" fillId="0" borderId="0" xfId="0" applyFont="1" applyAlignment="1">
      <alignment wrapText="1"/>
    </xf>
    <xf numFmtId="9" fontId="0" fillId="0" borderId="0" xfId="1" applyFont="1"/>
    <xf numFmtId="0" fontId="2" fillId="2" borderId="0" xfId="0" applyFont="1" applyFill="1" applyAlignment="1">
      <alignment wrapText="1"/>
    </xf>
    <xf numFmtId="0" fontId="2" fillId="2" borderId="0" xfId="0" applyFont="1" applyFill="1"/>
    <xf numFmtId="164" fontId="2" fillId="2" borderId="0" xfId="0" applyNumberFormat="1" applyFont="1" applyFill="1" applyAlignment="1">
      <alignment horizontal="center" wrapText="1"/>
    </xf>
    <xf numFmtId="0" fontId="2" fillId="2" borderId="0" xfId="0" applyFont="1" applyFill="1" applyAlignment="1">
      <alignment horizontal="center" wrapText="1"/>
    </xf>
    <xf numFmtId="165" fontId="2" fillId="2" borderId="0" xfId="1" applyNumberFormat="1" applyFont="1" applyFill="1" applyAlignment="1">
      <alignment horizontal="center" wrapText="1"/>
    </xf>
    <xf numFmtId="3" fontId="0" fillId="0" borderId="0" xfId="0" applyNumberFormat="1"/>
    <xf numFmtId="164" fontId="2" fillId="2" borderId="0" xfId="0" applyNumberFormat="1" applyFont="1" applyFill="1" applyAlignment="1">
      <alignment horizontal="center"/>
    </xf>
    <xf numFmtId="3"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wrapText="1"/>
    </xf>
    <xf numFmtId="0" fontId="2" fillId="2" borderId="0" xfId="0" applyFont="1" applyFill="1" applyAlignment="1">
      <alignment horizontal="left"/>
    </xf>
    <xf numFmtId="0" fontId="2" fillId="2" borderId="0" xfId="0" applyFont="1" applyFill="1" applyAlignment="1">
      <alignment horizontal="left" wrapText="1"/>
    </xf>
    <xf numFmtId="0" fontId="0" fillId="0" borderId="0" xfId="0" applyAlignment="1">
      <alignment horizontal="left"/>
    </xf>
    <xf numFmtId="166" fontId="2" fillId="2" borderId="0" xfId="0" applyNumberFormat="1" applyFont="1" applyFill="1" applyAlignment="1">
      <alignment horizontal="center" wrapText="1"/>
    </xf>
    <xf numFmtId="166" fontId="0" fillId="0" borderId="0" xfId="0" applyNumberFormat="1"/>
    <xf numFmtId="0" fontId="0" fillId="0" borderId="0" xfId="0" applyAlignment="1">
      <alignment horizontal="center"/>
    </xf>
    <xf numFmtId="0" fontId="2" fillId="0" borderId="0" xfId="0" applyFont="1"/>
    <xf numFmtId="0" fontId="0" fillId="2" borderId="0" xfId="0" applyFill="1"/>
    <xf numFmtId="0" fontId="3" fillId="3" borderId="0" xfId="0" applyFont="1" applyFill="1"/>
    <xf numFmtId="0" fontId="4" fillId="3" borderId="0" xfId="0" applyFont="1" applyFill="1"/>
    <xf numFmtId="0" fontId="2" fillId="0" borderId="0" xfId="0" applyFont="1" applyAlignment="1">
      <alignment horizontal="right"/>
    </xf>
    <xf numFmtId="0" fontId="0" fillId="0" borderId="0" xfId="0" applyAlignment="1">
      <alignment horizontal="left" indent="1"/>
    </xf>
    <xf numFmtId="167" fontId="0" fillId="0" borderId="0" xfId="0" applyNumberFormat="1"/>
    <xf numFmtId="168" fontId="0" fillId="0" borderId="0" xfId="0" applyNumberFormat="1"/>
    <xf numFmtId="0" fontId="6" fillId="2" borderId="0" xfId="0" applyFont="1" applyFill="1"/>
    <xf numFmtId="167" fontId="6" fillId="2" borderId="0" xfId="0" applyNumberFormat="1" applyFont="1" applyFill="1" applyAlignment="1">
      <alignment horizontal="center"/>
    </xf>
    <xf numFmtId="9" fontId="6" fillId="2" borderId="0" xfId="1" applyFont="1" applyFill="1" applyAlignment="1">
      <alignment horizontal="center"/>
    </xf>
    <xf numFmtId="0" fontId="6" fillId="2" borderId="0" xfId="0" applyFont="1" applyFill="1" applyAlignment="1">
      <alignment horizontal="center"/>
    </xf>
    <xf numFmtId="0" fontId="7" fillId="0" borderId="0" xfId="0" applyFont="1"/>
    <xf numFmtId="167" fontId="7" fillId="0" borderId="0" xfId="0" applyNumberFormat="1" applyFont="1"/>
    <xf numFmtId="9" fontId="7" fillId="0" borderId="0" xfId="1" applyFont="1"/>
    <xf numFmtId="168" fontId="7" fillId="0" borderId="0" xfId="0" applyNumberFormat="1" applyFont="1"/>
    <xf numFmtId="0" fontId="7" fillId="0" borderId="0" xfId="0" applyFont="1" applyAlignment="1">
      <alignment horizontal="center"/>
    </xf>
    <xf numFmtId="0" fontId="8" fillId="2" borderId="0" xfId="0" applyFont="1" applyFill="1"/>
    <xf numFmtId="9" fontId="2" fillId="2" borderId="0" xfId="1" applyFont="1" applyFill="1" applyAlignment="1">
      <alignment horizontal="center" wrapText="1"/>
    </xf>
    <xf numFmtId="164" fontId="4" fillId="3" borderId="0" xfId="0" applyNumberFormat="1" applyFont="1" applyFill="1" applyAlignment="1">
      <alignment horizontal="center"/>
    </xf>
    <xf numFmtId="166" fontId="4" fillId="3" borderId="0" xfId="0" applyNumberFormat="1" applyFont="1" applyFill="1" applyAlignment="1">
      <alignment horizontal="center"/>
    </xf>
    <xf numFmtId="0" fontId="4" fillId="3" borderId="0" xfId="0" applyFont="1" applyFill="1" applyAlignment="1">
      <alignment horizontal="center"/>
    </xf>
    <xf numFmtId="165" fontId="4" fillId="3" borderId="0" xfId="1" applyNumberFormat="1" applyFont="1" applyFill="1" applyAlignment="1">
      <alignment horizontal="center"/>
    </xf>
    <xf numFmtId="164" fontId="3" fillId="3" borderId="0" xfId="0" applyNumberFormat="1" applyFont="1" applyFill="1"/>
    <xf numFmtId="166" fontId="3" fillId="3" borderId="0" xfId="0" applyNumberFormat="1" applyFont="1" applyFill="1"/>
    <xf numFmtId="165" fontId="3" fillId="3" borderId="0" xfId="1" applyNumberFormat="1" applyFont="1" applyFill="1"/>
    <xf numFmtId="0" fontId="0" fillId="5" borderId="0" xfId="0" applyFill="1"/>
    <xf numFmtId="0" fontId="2" fillId="5" borderId="0" xfId="0" applyFont="1" applyFill="1" applyAlignment="1">
      <alignment horizontal="right"/>
    </xf>
    <xf numFmtId="0" fontId="10" fillId="5" borderId="0" xfId="0" applyFont="1" applyFill="1" applyAlignment="1">
      <alignment horizontal="right"/>
    </xf>
    <xf numFmtId="0" fontId="8" fillId="5" borderId="0" xfId="0" applyFont="1" applyFill="1"/>
    <xf numFmtId="0" fontId="11" fillId="0" borderId="0" xfId="0" applyFont="1"/>
    <xf numFmtId="0" fontId="12" fillId="0" borderId="0" xfId="0" applyFont="1"/>
    <xf numFmtId="167" fontId="12" fillId="0" borderId="0" xfId="0" applyNumberFormat="1" applyFont="1"/>
    <xf numFmtId="9" fontId="12" fillId="0" borderId="0" xfId="1" applyFont="1"/>
    <xf numFmtId="0" fontId="11" fillId="0" borderId="0" xfId="0" applyFont="1" applyAlignment="1">
      <alignment horizontal="left"/>
    </xf>
    <xf numFmtId="0" fontId="5" fillId="4" borderId="1" xfId="0" applyFont="1" applyFill="1" applyBorder="1"/>
    <xf numFmtId="0" fontId="5" fillId="4" borderId="2" xfId="0" applyFont="1" applyFill="1" applyBorder="1" applyAlignment="1">
      <alignment horizontal="center"/>
    </xf>
    <xf numFmtId="0" fontId="9" fillId="0" borderId="0" xfId="0" applyFont="1"/>
    <xf numFmtId="0" fontId="5" fillId="5" borderId="0" xfId="0" applyFont="1" applyFill="1" applyAlignment="1">
      <alignment horizontal="center"/>
    </xf>
    <xf numFmtId="11" fontId="0" fillId="0" borderId="0" xfId="1" applyNumberFormat="1" applyFont="1"/>
    <xf numFmtId="0" fontId="9" fillId="5" borderId="3" xfId="0" applyFont="1" applyFill="1" applyBorder="1"/>
    <xf numFmtId="10" fontId="2" fillId="2" borderId="0" xfId="1" applyNumberFormat="1" applyFont="1" applyFill="1" applyAlignment="1">
      <alignment horizontal="center" wrapText="1"/>
    </xf>
    <xf numFmtId="10" fontId="0" fillId="0" borderId="0" xfId="1" applyNumberFormat="1" applyFont="1"/>
    <xf numFmtId="0" fontId="0" fillId="0" borderId="0" xfId="0" pivotButton="1"/>
    <xf numFmtId="9" fontId="0" fillId="0" borderId="0" xfId="0" applyNumberFormat="1"/>
    <xf numFmtId="10" fontId="0" fillId="0" borderId="0" xfId="0" applyNumberFormat="1"/>
    <xf numFmtId="165" fontId="0" fillId="0" borderId="0" xfId="0" applyNumberFormat="1"/>
    <xf numFmtId="1" fontId="0" fillId="0" borderId="0" xfId="0" applyNumberFormat="1"/>
    <xf numFmtId="0" fontId="0" fillId="0" borderId="0" xfId="0" pivotButton="1" applyAlignment="1">
      <alignment horizontal="left"/>
    </xf>
    <xf numFmtId="0" fontId="13" fillId="5" borderId="0" xfId="0" applyFont="1" applyFill="1"/>
    <xf numFmtId="0" fontId="16" fillId="0" borderId="0" xfId="0" applyFont="1"/>
    <xf numFmtId="0" fontId="17" fillId="0" borderId="0" xfId="0" applyFont="1"/>
    <xf numFmtId="0" fontId="19" fillId="0" borderId="0" xfId="2" applyFont="1"/>
    <xf numFmtId="0" fontId="20"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1" fillId="7" borderId="0" xfId="0" applyFont="1" applyFill="1" applyAlignment="1">
      <alignment horizontal="left" indent="1"/>
    </xf>
    <xf numFmtId="0" fontId="21" fillId="6" borderId="0" xfId="0" applyFont="1" applyFill="1" applyAlignment="1">
      <alignment horizontal="left" indent="1"/>
    </xf>
    <xf numFmtId="0" fontId="21" fillId="8" borderId="0" xfId="0" applyFont="1" applyFill="1" applyAlignment="1">
      <alignment horizontal="left" indent="1"/>
    </xf>
    <xf numFmtId="0" fontId="21" fillId="10" borderId="0" xfId="0" applyFont="1" applyFill="1" applyAlignment="1">
      <alignment horizontal="left" indent="1"/>
    </xf>
    <xf numFmtId="0" fontId="21" fillId="11" borderId="0" xfId="0" applyFont="1" applyFill="1" applyAlignment="1">
      <alignment horizontal="left" indent="1"/>
    </xf>
    <xf numFmtId="0" fontId="21" fillId="9" borderId="0" xfId="0" applyFont="1" applyFill="1" applyAlignment="1">
      <alignment horizontal="left" indent="1"/>
    </xf>
  </cellXfs>
  <cellStyles count="3">
    <cellStyle name="Hyperlink" xfId="2" builtinId="8"/>
    <cellStyle name="Normal" xfId="0" builtinId="0"/>
    <cellStyle name="Percent" xfId="1" builtinId="5"/>
  </cellStyles>
  <dxfs count="11">
    <dxf>
      <numFmt numFmtId="1" formatCode="0"/>
    </dxf>
    <dxf>
      <numFmt numFmtId="1" formatCode="0"/>
    </dxf>
    <dxf>
      <alignment horizontal="left"/>
    </dxf>
    <dxf>
      <alignment horizontal="left"/>
    </dxf>
    <dxf>
      <alignment horizontal="left"/>
    </dxf>
    <dxf>
      <alignment horizontal="center"/>
    </dxf>
    <dxf>
      <alignment horizontal="left"/>
    </dxf>
    <dxf>
      <alignment horizontal="left"/>
    </dxf>
    <dxf>
      <alignment horizontal="left"/>
    </dxf>
    <dxf>
      <numFmt numFmtId="1" formatCode="0"/>
    </dxf>
    <dxf>
      <alignment horizontal="center"/>
    </dxf>
  </dxfs>
  <tableStyles count="0" defaultTableStyle="TableStyleMedium2" defaultPivotStyle="PivotStyleLight16"/>
  <colors>
    <mruColors>
      <color rgb="FFCCFFF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microsoft.com/office/2007/relationships/slicerCache" Target="slicerCaches/slicerCache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17/10/relationships/person" Target="persons/person.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openxmlformats.org/officeDocument/2006/relationships/sheetMetadata" Target="metadata.xml"/><Relationship Id="rId5" Type="http://schemas.openxmlformats.org/officeDocument/2006/relationships/worksheet" Target="worksheets/sheet5.xml"/><Relationship Id="rId15" Type="http://schemas.microsoft.com/office/2007/relationships/slicerCache" Target="slicerCaches/slicerCache7.xml"/><Relationship Id="rId23" Type="http://schemas.openxmlformats.org/officeDocument/2006/relationships/sharedStrings" Target="sharedStrings.xml"/><Relationship Id="rId10" Type="http://schemas.microsoft.com/office/2007/relationships/slicerCache" Target="slicerCaches/slicerCache2.xml"/><Relationship Id="rId19" Type="http://schemas.microsoft.com/office/2007/relationships/slicerCache" Target="slicerCaches/slicerCache1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A8-445A-A5C8-A646207FC7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A8-445A-A5C8-A646207FC741}"/>
              </c:ext>
            </c:extLst>
          </c:dPt>
          <c:cat>
            <c:strRef>
              <c:f>Sales_Rep_Perf!$E$17:$E$18</c:f>
              <c:strCache>
                <c:ptCount val="2"/>
                <c:pt idx="0">
                  <c:v>National</c:v>
                </c:pt>
                <c:pt idx="1">
                  <c:v>Regional</c:v>
                </c:pt>
              </c:strCache>
            </c:strRef>
          </c:cat>
          <c:val>
            <c:numRef>
              <c:f>Sales_Rep_Perf!$F$17:$F$18</c:f>
              <c:numCache>
                <c:formatCode>0.0%</c:formatCode>
                <c:ptCount val="2"/>
                <c:pt idx="0">
                  <c:v>0.73760760321578489</c:v>
                </c:pt>
                <c:pt idx="1">
                  <c:v>0.26239239678421511</c:v>
                </c:pt>
              </c:numCache>
            </c:numRef>
          </c:val>
          <c:extLst>
            <c:ext xmlns:c16="http://schemas.microsoft.com/office/drawing/2014/chart" uri="{C3380CC4-5D6E-409C-BE32-E72D297353CC}">
              <c16:uniqueId val="{00000000-DF12-4EC6-9976-5B82CC176A9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52-426D-9731-C6DC0344E8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52-426D-9731-C6DC0344E880}"/>
              </c:ext>
            </c:extLst>
          </c:dPt>
          <c:cat>
            <c:strRef>
              <c:f>Sales_Rep_Perf!$E$17:$E$18</c:f>
              <c:strCache>
                <c:ptCount val="2"/>
                <c:pt idx="0">
                  <c:v>National</c:v>
                </c:pt>
                <c:pt idx="1">
                  <c:v>Regional</c:v>
                </c:pt>
              </c:strCache>
            </c:strRef>
          </c:cat>
          <c:val>
            <c:numRef>
              <c:f>Sales_Rep_Perf!$H$17:$H$18</c:f>
              <c:numCache>
                <c:formatCode>0.0%</c:formatCode>
                <c:ptCount val="2"/>
                <c:pt idx="0">
                  <c:v>0.73258674508048494</c:v>
                </c:pt>
                <c:pt idx="1">
                  <c:v>0.26741325491951246</c:v>
                </c:pt>
              </c:numCache>
            </c:numRef>
          </c:val>
          <c:extLst>
            <c:ext xmlns:c16="http://schemas.microsoft.com/office/drawing/2014/chart" uri="{C3380CC4-5D6E-409C-BE32-E72D297353CC}">
              <c16:uniqueId val="{00000004-1D52-426D-9731-C6DC0344E88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4-609D-424B-8425-E40968681B89}"/>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609D-424B-8425-E40968681B8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2-609D-424B-8425-E40968681B89}"/>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3-609D-424B-8425-E40968681B89}"/>
              </c:ext>
            </c:extLst>
          </c:dPt>
          <c:cat>
            <c:strRef>
              <c:f>Sales_Rep_Perf!$E$21:$E$24</c:f>
              <c:strCache>
                <c:ptCount val="4"/>
                <c:pt idx="0">
                  <c:v>Top Tier</c:v>
                </c:pt>
                <c:pt idx="1">
                  <c:v>Large</c:v>
                </c:pt>
                <c:pt idx="2">
                  <c:v>Medium</c:v>
                </c:pt>
                <c:pt idx="3">
                  <c:v>Small</c:v>
                </c:pt>
              </c:strCache>
            </c:strRef>
          </c:cat>
          <c:val>
            <c:numRef>
              <c:f>Sales_Rep_Perf!$F$21:$F$24</c:f>
              <c:numCache>
                <c:formatCode>0.0%</c:formatCode>
                <c:ptCount val="4"/>
                <c:pt idx="0">
                  <c:v>0.204968178539882</c:v>
                </c:pt>
                <c:pt idx="1">
                  <c:v>0.51702638525313804</c:v>
                </c:pt>
                <c:pt idx="2">
                  <c:v>0.203240471775293</c:v>
                </c:pt>
                <c:pt idx="3">
                  <c:v>7.4764964431686703E-2</c:v>
                </c:pt>
              </c:numCache>
            </c:numRef>
          </c:val>
          <c:extLst>
            <c:ext xmlns:c16="http://schemas.microsoft.com/office/drawing/2014/chart" uri="{C3380CC4-5D6E-409C-BE32-E72D297353CC}">
              <c16:uniqueId val="{00000000-609D-424B-8425-E40968681B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6"/>
            </a:solidFill>
          </c:spPr>
          <c:dPt>
            <c:idx val="0"/>
            <c:bubble3D val="0"/>
            <c:spPr>
              <a:solidFill>
                <a:schemeClr val="accent5"/>
              </a:solidFill>
              <a:ln w="19050">
                <a:solidFill>
                  <a:schemeClr val="lt1"/>
                </a:solidFill>
              </a:ln>
              <a:effectLst/>
            </c:spPr>
            <c:extLst>
              <c:ext xmlns:c16="http://schemas.microsoft.com/office/drawing/2014/chart" uri="{C3380CC4-5D6E-409C-BE32-E72D297353CC}">
                <c16:uniqueId val="{00000001-059A-47F5-9170-8D25E2FA2C7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059A-47F5-9170-8D25E2FA2C7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59A-47F5-9170-8D25E2FA2C77}"/>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059A-47F5-9170-8D25E2FA2C77}"/>
              </c:ext>
            </c:extLst>
          </c:dPt>
          <c:cat>
            <c:strRef>
              <c:f>Sales_Rep_Perf!$E$21:$E$24</c:f>
              <c:strCache>
                <c:ptCount val="4"/>
                <c:pt idx="0">
                  <c:v>Top Tier</c:v>
                </c:pt>
                <c:pt idx="1">
                  <c:v>Large</c:v>
                </c:pt>
                <c:pt idx="2">
                  <c:v>Medium</c:v>
                </c:pt>
                <c:pt idx="3">
                  <c:v>Small</c:v>
                </c:pt>
              </c:strCache>
            </c:strRef>
          </c:cat>
          <c:val>
            <c:numRef>
              <c:f>Sales_Rep_Perf!$H$21:$H$24</c:f>
              <c:numCache>
                <c:formatCode>0.0%</c:formatCode>
                <c:ptCount val="4"/>
                <c:pt idx="0">
                  <c:v>0.23807448155048899</c:v>
                </c:pt>
                <c:pt idx="1">
                  <c:v>0.53235047546518399</c:v>
                </c:pt>
                <c:pt idx="2">
                  <c:v>0.17095637729701099</c:v>
                </c:pt>
                <c:pt idx="3">
                  <c:v>5.8618665687315497E-2</c:v>
                </c:pt>
              </c:numCache>
            </c:numRef>
          </c:val>
          <c:extLst>
            <c:ext xmlns:c16="http://schemas.microsoft.com/office/drawing/2014/chart" uri="{C3380CC4-5D6E-409C-BE32-E72D297353CC}">
              <c16:uniqueId val="{00000008-059A-47F5-9170-8D25E2FA2C7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38100</xdr:colOff>
      <xdr:row>15</xdr:row>
      <xdr:rowOff>95250</xdr:rowOff>
    </xdr:from>
    <xdr:to>
      <xdr:col>7</xdr:col>
      <xdr:colOff>171450</xdr:colOff>
      <xdr:row>18</xdr:row>
      <xdr:rowOff>161925</xdr:rowOff>
    </xdr:to>
    <xdr:graphicFrame macro="">
      <xdr:nvGraphicFramePr>
        <xdr:cNvPr id="2" name="Chart 1">
          <a:extLst>
            <a:ext uri="{FF2B5EF4-FFF2-40B4-BE49-F238E27FC236}">
              <a16:creationId xmlns:a16="http://schemas.microsoft.com/office/drawing/2014/main" id="{165C7420-DD31-9682-B298-C2A239C0C0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76200</xdr:rowOff>
    </xdr:from>
    <xdr:to>
      <xdr:col>9</xdr:col>
      <xdr:colOff>133350</xdr:colOff>
      <xdr:row>18</xdr:row>
      <xdr:rowOff>142875</xdr:rowOff>
    </xdr:to>
    <xdr:graphicFrame macro="">
      <xdr:nvGraphicFramePr>
        <xdr:cNvPr id="3" name="Chart 2">
          <a:extLst>
            <a:ext uri="{FF2B5EF4-FFF2-40B4-BE49-F238E27FC236}">
              <a16:creationId xmlns:a16="http://schemas.microsoft.com/office/drawing/2014/main" id="{C38CA53C-ECB1-46F6-83EC-D28C6367F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20</xdr:row>
      <xdr:rowOff>19050</xdr:rowOff>
    </xdr:from>
    <xdr:to>
      <xdr:col>7</xdr:col>
      <xdr:colOff>161925</xdr:colOff>
      <xdr:row>23</xdr:row>
      <xdr:rowOff>42861</xdr:rowOff>
    </xdr:to>
    <xdr:graphicFrame macro="">
      <xdr:nvGraphicFramePr>
        <xdr:cNvPr id="5" name="Chart 4">
          <a:extLst>
            <a:ext uri="{FF2B5EF4-FFF2-40B4-BE49-F238E27FC236}">
              <a16:creationId xmlns:a16="http://schemas.microsoft.com/office/drawing/2014/main" id="{8BD35F88-7B50-4C12-C682-EA8CB01CB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9</xdr:col>
      <xdr:colOff>142875</xdr:colOff>
      <xdr:row>23</xdr:row>
      <xdr:rowOff>23811</xdr:rowOff>
    </xdr:to>
    <xdr:graphicFrame macro="">
      <xdr:nvGraphicFramePr>
        <xdr:cNvPr id="8" name="Chart 7">
          <a:extLst>
            <a:ext uri="{FF2B5EF4-FFF2-40B4-BE49-F238E27FC236}">
              <a16:creationId xmlns:a16="http://schemas.microsoft.com/office/drawing/2014/main" id="{FF844C84-65D7-49BE-A8F0-60C284EEE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200025</xdr:colOff>
      <xdr:row>3</xdr:row>
      <xdr:rowOff>28575</xdr:rowOff>
    </xdr:from>
    <xdr:to>
      <xdr:col>2</xdr:col>
      <xdr:colOff>828675</xdr:colOff>
      <xdr:row>9</xdr:row>
      <xdr:rowOff>152400</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0CBC95C1-C207-17B3-1587-C0EB7083AEA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81050" y="609600"/>
              <a:ext cx="1828800" cy="1266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95250</xdr:colOff>
      <xdr:row>3</xdr:row>
      <xdr:rowOff>28575</xdr:rowOff>
    </xdr:from>
    <xdr:to>
      <xdr:col>10</xdr:col>
      <xdr:colOff>600075</xdr:colOff>
      <xdr:row>14</xdr:row>
      <xdr:rowOff>85725</xdr:rowOff>
    </xdr:to>
    <mc:AlternateContent xmlns:mc="http://schemas.openxmlformats.org/markup-compatibility/2006" xmlns:a14="http://schemas.microsoft.com/office/drawing/2010/main">
      <mc:Choice Requires="a14">
        <xdr:graphicFrame macro="">
          <xdr:nvGraphicFramePr>
            <xdr:cNvPr id="3" name="Sales Rep">
              <a:extLst>
                <a:ext uri="{FF2B5EF4-FFF2-40B4-BE49-F238E27FC236}">
                  <a16:creationId xmlns:a16="http://schemas.microsoft.com/office/drawing/2014/main" id="{9A1DF627-3C41-03FD-B26A-64586AE9FAC7}"/>
                </a:ext>
              </a:extLst>
            </xdr:cNvPr>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mlns="">
        <xdr:sp macro="" textlink="">
          <xdr:nvSpPr>
            <xdr:cNvPr id="0" name=""/>
            <xdr:cNvSpPr>
              <a:spLocks noTextEdit="1"/>
            </xdr:cNvSpPr>
          </xdr:nvSpPr>
          <xdr:spPr>
            <a:xfrm>
              <a:off x="4610100" y="609600"/>
              <a:ext cx="4210050" cy="2152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904875</xdr:colOff>
      <xdr:row>3</xdr:row>
      <xdr:rowOff>28575</xdr:rowOff>
    </xdr:from>
    <xdr:to>
      <xdr:col>5</xdr:col>
      <xdr:colOff>0</xdr:colOff>
      <xdr:row>14</xdr:row>
      <xdr:rowOff>76200</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9716C4BB-65EB-C6AF-9CE4-0B5F17392648}"/>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686050" y="609600"/>
              <a:ext cx="1828800"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685799</xdr:colOff>
      <xdr:row>3</xdr:row>
      <xdr:rowOff>38100</xdr:rowOff>
    </xdr:from>
    <xdr:to>
      <xdr:col>12</xdr:col>
      <xdr:colOff>600074</xdr:colOff>
      <xdr:row>14</xdr:row>
      <xdr:rowOff>85725</xdr:rowOff>
    </xdr:to>
    <mc:AlternateContent xmlns:mc="http://schemas.openxmlformats.org/markup-compatibility/2006" xmlns:a14="http://schemas.microsoft.com/office/drawing/2010/main">
      <mc:Choice Requires="a14">
        <xdr:graphicFrame macro="">
          <xdr:nvGraphicFramePr>
            <xdr:cNvPr id="5" name="SalesRank">
              <a:extLst>
                <a:ext uri="{FF2B5EF4-FFF2-40B4-BE49-F238E27FC236}">
                  <a16:creationId xmlns:a16="http://schemas.microsoft.com/office/drawing/2014/main" id="{113AE72F-9C81-E29D-A158-BC23D61DA40D}"/>
                </a:ext>
              </a:extLst>
            </xdr:cNvPr>
            <xdr:cNvGraphicFramePr/>
          </xdr:nvGraphicFramePr>
          <xdr:xfrm>
            <a:off x="0" y="0"/>
            <a:ext cx="0" cy="0"/>
          </xdr:xfrm>
          <a:graphic>
            <a:graphicData uri="http://schemas.microsoft.com/office/drawing/2010/slicer">
              <sle:slicer xmlns:sle="http://schemas.microsoft.com/office/drawing/2010/slicer" name="SalesRank"/>
            </a:graphicData>
          </a:graphic>
        </xdr:graphicFrame>
      </mc:Choice>
      <mc:Fallback xmlns="">
        <xdr:sp macro="" textlink="">
          <xdr:nvSpPr>
            <xdr:cNvPr id="0" name=""/>
            <xdr:cNvSpPr>
              <a:spLocks noTextEdit="1"/>
            </xdr:cNvSpPr>
          </xdr:nvSpPr>
          <xdr:spPr>
            <a:xfrm>
              <a:off x="8905874" y="619125"/>
              <a:ext cx="1343025"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666749</xdr:colOff>
      <xdr:row>3</xdr:row>
      <xdr:rowOff>38100</xdr:rowOff>
    </xdr:from>
    <xdr:to>
      <xdr:col>15</xdr:col>
      <xdr:colOff>104775</xdr:colOff>
      <xdr:row>14</xdr:row>
      <xdr:rowOff>76200</xdr:rowOff>
    </xdr:to>
    <mc:AlternateContent xmlns:mc="http://schemas.openxmlformats.org/markup-compatibility/2006" xmlns:a14="http://schemas.microsoft.com/office/drawing/2010/main">
      <mc:Choice Requires="a14">
        <xdr:graphicFrame macro="">
          <xdr:nvGraphicFramePr>
            <xdr:cNvPr id="6" name="GrossProfitRank">
              <a:extLst>
                <a:ext uri="{FF2B5EF4-FFF2-40B4-BE49-F238E27FC236}">
                  <a16:creationId xmlns:a16="http://schemas.microsoft.com/office/drawing/2014/main" id="{D333E9DF-5A5B-B819-6030-061B9968A219}"/>
                </a:ext>
              </a:extLst>
            </xdr:cNvPr>
            <xdr:cNvGraphicFramePr/>
          </xdr:nvGraphicFramePr>
          <xdr:xfrm>
            <a:off x="0" y="0"/>
            <a:ext cx="0" cy="0"/>
          </xdr:xfrm>
          <a:graphic>
            <a:graphicData uri="http://schemas.microsoft.com/office/drawing/2010/slicer">
              <sle:slicer xmlns:sle="http://schemas.microsoft.com/office/drawing/2010/slicer" name="GrossProfitRank"/>
            </a:graphicData>
          </a:graphic>
        </xdr:graphicFrame>
      </mc:Choice>
      <mc:Fallback xmlns="">
        <xdr:sp macro="" textlink="">
          <xdr:nvSpPr>
            <xdr:cNvPr id="0" name=""/>
            <xdr:cNvSpPr>
              <a:spLocks noTextEdit="1"/>
            </xdr:cNvSpPr>
          </xdr:nvSpPr>
          <xdr:spPr>
            <a:xfrm>
              <a:off x="10315574" y="619125"/>
              <a:ext cx="1666876"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180975</xdr:colOff>
      <xdr:row>3</xdr:row>
      <xdr:rowOff>47625</xdr:rowOff>
    </xdr:from>
    <xdr:to>
      <xdr:col>17</xdr:col>
      <xdr:colOff>457200</xdr:colOff>
      <xdr:row>14</xdr:row>
      <xdr:rowOff>66675</xdr:rowOff>
    </xdr:to>
    <mc:AlternateContent xmlns:mc="http://schemas.openxmlformats.org/markup-compatibility/2006" xmlns:a14="http://schemas.microsoft.com/office/drawing/2010/main">
      <mc:Choice Requires="a14">
        <xdr:graphicFrame macro="">
          <xdr:nvGraphicFramePr>
            <xdr:cNvPr id="7" name="NetProfitRank">
              <a:extLst>
                <a:ext uri="{FF2B5EF4-FFF2-40B4-BE49-F238E27FC236}">
                  <a16:creationId xmlns:a16="http://schemas.microsoft.com/office/drawing/2014/main" id="{E9F02A01-F871-DDFC-B547-2C3C60AF4891}"/>
                </a:ext>
              </a:extLst>
            </xdr:cNvPr>
            <xdr:cNvGraphicFramePr/>
          </xdr:nvGraphicFramePr>
          <xdr:xfrm>
            <a:off x="0" y="0"/>
            <a:ext cx="0" cy="0"/>
          </xdr:xfrm>
          <a:graphic>
            <a:graphicData uri="http://schemas.microsoft.com/office/drawing/2010/slicer">
              <sle:slicer xmlns:sle="http://schemas.microsoft.com/office/drawing/2010/slicer" name="NetProfitRank"/>
            </a:graphicData>
          </a:graphic>
        </xdr:graphicFrame>
      </mc:Choice>
      <mc:Fallback xmlns="">
        <xdr:sp macro="" textlink="">
          <xdr:nvSpPr>
            <xdr:cNvPr id="0" name=""/>
            <xdr:cNvSpPr>
              <a:spLocks noTextEdit="1"/>
            </xdr:cNvSpPr>
          </xdr:nvSpPr>
          <xdr:spPr>
            <a:xfrm>
              <a:off x="12058650" y="628650"/>
              <a:ext cx="1571625" cy="2114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171450</xdr:colOff>
      <xdr:row>3</xdr:row>
      <xdr:rowOff>47625</xdr:rowOff>
    </xdr:from>
    <xdr:to>
      <xdr:col>3</xdr:col>
      <xdr:colOff>47625</xdr:colOff>
      <xdr:row>10</xdr:row>
      <xdr:rowOff>9525</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E5C1FCAD-F7EA-44A4-BB7B-0AE53AB49C1D}"/>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95425" y="638175"/>
              <a:ext cx="1828800" cy="1295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590550</xdr:colOff>
      <xdr:row>3</xdr:row>
      <xdr:rowOff>47625</xdr:rowOff>
    </xdr:from>
    <xdr:to>
      <xdr:col>10</xdr:col>
      <xdr:colOff>695325</xdr:colOff>
      <xdr:row>14</xdr:row>
      <xdr:rowOff>104775</xdr:rowOff>
    </xdr:to>
    <mc:AlternateContent xmlns:mc="http://schemas.openxmlformats.org/markup-compatibility/2006" xmlns:a14="http://schemas.microsoft.com/office/drawing/2010/main">
      <mc:Choice Requires="a14">
        <xdr:graphicFrame macro="">
          <xdr:nvGraphicFramePr>
            <xdr:cNvPr id="3" name="Sales Rep 1">
              <a:extLst>
                <a:ext uri="{FF2B5EF4-FFF2-40B4-BE49-F238E27FC236}">
                  <a16:creationId xmlns:a16="http://schemas.microsoft.com/office/drawing/2014/main" id="{965A0D39-1875-4F90-9384-50446D0C53F3}"/>
                </a:ext>
              </a:extLst>
            </xdr:cNvPr>
            <xdr:cNvGraphicFramePr/>
          </xdr:nvGraphicFramePr>
          <xdr:xfrm>
            <a:off x="0" y="0"/>
            <a:ext cx="0" cy="0"/>
          </xdr:xfrm>
          <a:graphic>
            <a:graphicData uri="http://schemas.microsoft.com/office/drawing/2010/slicer">
              <sle:slicer xmlns:sle="http://schemas.microsoft.com/office/drawing/2010/slicer" name="Sales Rep 1"/>
            </a:graphicData>
          </a:graphic>
        </xdr:graphicFrame>
      </mc:Choice>
      <mc:Fallback xmlns="">
        <xdr:sp macro="" textlink="">
          <xdr:nvSpPr>
            <xdr:cNvPr id="0" name=""/>
            <xdr:cNvSpPr>
              <a:spLocks noTextEdit="1"/>
            </xdr:cNvSpPr>
          </xdr:nvSpPr>
          <xdr:spPr>
            <a:xfrm>
              <a:off x="5324475" y="638175"/>
              <a:ext cx="4210050" cy="2152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123825</xdr:colOff>
      <xdr:row>3</xdr:row>
      <xdr:rowOff>47625</xdr:rowOff>
    </xdr:from>
    <xdr:to>
      <xdr:col>5</xdr:col>
      <xdr:colOff>495300</xdr:colOff>
      <xdr:row>14</xdr:row>
      <xdr:rowOff>95250</xdr:rowOff>
    </xdr:to>
    <mc:AlternateContent xmlns:mc="http://schemas.openxmlformats.org/markup-compatibility/2006" xmlns:a14="http://schemas.microsoft.com/office/drawing/2010/main">
      <mc:Choice Requires="a14">
        <xdr:graphicFrame macro="">
          <xdr:nvGraphicFramePr>
            <xdr:cNvPr id="4" name="Region 1">
              <a:extLst>
                <a:ext uri="{FF2B5EF4-FFF2-40B4-BE49-F238E27FC236}">
                  <a16:creationId xmlns:a16="http://schemas.microsoft.com/office/drawing/2014/main" id="{AEDF0E9B-A140-43EE-AF59-0C7179007D5D}"/>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400425" y="638175"/>
              <a:ext cx="1828800"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781049</xdr:colOff>
      <xdr:row>3</xdr:row>
      <xdr:rowOff>57150</xdr:rowOff>
    </xdr:from>
    <xdr:to>
      <xdr:col>12</xdr:col>
      <xdr:colOff>428624</xdr:colOff>
      <xdr:row>14</xdr:row>
      <xdr:rowOff>104775</xdr:rowOff>
    </xdr:to>
    <mc:AlternateContent xmlns:mc="http://schemas.openxmlformats.org/markup-compatibility/2006" xmlns:a14="http://schemas.microsoft.com/office/drawing/2010/main">
      <mc:Choice Requires="a14">
        <xdr:graphicFrame macro="">
          <xdr:nvGraphicFramePr>
            <xdr:cNvPr id="5" name="SalesRank 1">
              <a:extLst>
                <a:ext uri="{FF2B5EF4-FFF2-40B4-BE49-F238E27FC236}">
                  <a16:creationId xmlns:a16="http://schemas.microsoft.com/office/drawing/2014/main" id="{FA15DF36-E537-490E-9997-4ADDFE97A7F5}"/>
                </a:ext>
              </a:extLst>
            </xdr:cNvPr>
            <xdr:cNvGraphicFramePr/>
          </xdr:nvGraphicFramePr>
          <xdr:xfrm>
            <a:off x="0" y="0"/>
            <a:ext cx="0" cy="0"/>
          </xdr:xfrm>
          <a:graphic>
            <a:graphicData uri="http://schemas.microsoft.com/office/drawing/2010/slicer">
              <sle:slicer xmlns:sle="http://schemas.microsoft.com/office/drawing/2010/slicer" name="SalesRank 1"/>
            </a:graphicData>
          </a:graphic>
        </xdr:graphicFrame>
      </mc:Choice>
      <mc:Fallback xmlns="">
        <xdr:sp macro="" textlink="">
          <xdr:nvSpPr>
            <xdr:cNvPr id="0" name=""/>
            <xdr:cNvSpPr>
              <a:spLocks noTextEdit="1"/>
            </xdr:cNvSpPr>
          </xdr:nvSpPr>
          <xdr:spPr>
            <a:xfrm>
              <a:off x="9620249" y="647700"/>
              <a:ext cx="1343025"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495299</xdr:colOff>
      <xdr:row>3</xdr:row>
      <xdr:rowOff>57150</xdr:rowOff>
    </xdr:from>
    <xdr:to>
      <xdr:col>14</xdr:col>
      <xdr:colOff>600075</xdr:colOff>
      <xdr:row>14</xdr:row>
      <xdr:rowOff>95250</xdr:rowOff>
    </xdr:to>
    <mc:AlternateContent xmlns:mc="http://schemas.openxmlformats.org/markup-compatibility/2006" xmlns:a14="http://schemas.microsoft.com/office/drawing/2010/main">
      <mc:Choice Requires="a14">
        <xdr:graphicFrame macro="">
          <xdr:nvGraphicFramePr>
            <xdr:cNvPr id="6" name="GrossProfitRank 1">
              <a:extLst>
                <a:ext uri="{FF2B5EF4-FFF2-40B4-BE49-F238E27FC236}">
                  <a16:creationId xmlns:a16="http://schemas.microsoft.com/office/drawing/2014/main" id="{BB233CD9-C8A5-49C5-82CF-EF6E6D26B7AD}"/>
                </a:ext>
              </a:extLst>
            </xdr:cNvPr>
            <xdr:cNvGraphicFramePr/>
          </xdr:nvGraphicFramePr>
          <xdr:xfrm>
            <a:off x="0" y="0"/>
            <a:ext cx="0" cy="0"/>
          </xdr:xfrm>
          <a:graphic>
            <a:graphicData uri="http://schemas.microsoft.com/office/drawing/2010/slicer">
              <sle:slicer xmlns:sle="http://schemas.microsoft.com/office/drawing/2010/slicer" name="GrossProfitRank 1"/>
            </a:graphicData>
          </a:graphic>
        </xdr:graphicFrame>
      </mc:Choice>
      <mc:Fallback xmlns="">
        <xdr:sp macro="" textlink="">
          <xdr:nvSpPr>
            <xdr:cNvPr id="0" name=""/>
            <xdr:cNvSpPr>
              <a:spLocks noTextEdit="1"/>
            </xdr:cNvSpPr>
          </xdr:nvSpPr>
          <xdr:spPr>
            <a:xfrm>
              <a:off x="11029949" y="647700"/>
              <a:ext cx="1666876"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9525</xdr:colOff>
      <xdr:row>3</xdr:row>
      <xdr:rowOff>66675</xdr:rowOff>
    </xdr:from>
    <xdr:to>
      <xdr:col>17</xdr:col>
      <xdr:colOff>285750</xdr:colOff>
      <xdr:row>14</xdr:row>
      <xdr:rowOff>85725</xdr:rowOff>
    </xdr:to>
    <mc:AlternateContent xmlns:mc="http://schemas.openxmlformats.org/markup-compatibility/2006" xmlns:a14="http://schemas.microsoft.com/office/drawing/2010/main">
      <mc:Choice Requires="a14">
        <xdr:graphicFrame macro="">
          <xdr:nvGraphicFramePr>
            <xdr:cNvPr id="7" name="NetProfitRank 1">
              <a:extLst>
                <a:ext uri="{FF2B5EF4-FFF2-40B4-BE49-F238E27FC236}">
                  <a16:creationId xmlns:a16="http://schemas.microsoft.com/office/drawing/2014/main" id="{686DFE10-5E24-4D7B-99A0-B4F09419B569}"/>
                </a:ext>
              </a:extLst>
            </xdr:cNvPr>
            <xdr:cNvGraphicFramePr/>
          </xdr:nvGraphicFramePr>
          <xdr:xfrm>
            <a:off x="0" y="0"/>
            <a:ext cx="0" cy="0"/>
          </xdr:xfrm>
          <a:graphic>
            <a:graphicData uri="http://schemas.microsoft.com/office/drawing/2010/slicer">
              <sle:slicer xmlns:sle="http://schemas.microsoft.com/office/drawing/2010/slicer" name="NetProfitRank 1"/>
            </a:graphicData>
          </a:graphic>
        </xdr:graphicFrame>
      </mc:Choice>
      <mc:Fallback xmlns="">
        <xdr:sp macro="" textlink="">
          <xdr:nvSpPr>
            <xdr:cNvPr id="0" name=""/>
            <xdr:cNvSpPr>
              <a:spLocks noTextEdit="1"/>
            </xdr:cNvSpPr>
          </xdr:nvSpPr>
          <xdr:spPr>
            <a:xfrm>
              <a:off x="12773025" y="657225"/>
              <a:ext cx="1571625" cy="2114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409575</xdr:colOff>
      <xdr:row>12</xdr:row>
      <xdr:rowOff>19050</xdr:rowOff>
    </xdr:from>
    <xdr:to>
      <xdr:col>8</xdr:col>
      <xdr:colOff>505179</xdr:colOff>
      <xdr:row>26</xdr:row>
      <xdr:rowOff>67054</xdr:rowOff>
    </xdr:to>
    <xdr:pic>
      <xdr:nvPicPr>
        <xdr:cNvPr id="2" name="Picture 1">
          <a:extLst>
            <a:ext uri="{FF2B5EF4-FFF2-40B4-BE49-F238E27FC236}">
              <a16:creationId xmlns:a16="http://schemas.microsoft.com/office/drawing/2014/main" id="{046EA50E-1EDA-D078-A2F4-551C56BB731E}"/>
            </a:ext>
          </a:extLst>
        </xdr:cNvPr>
        <xdr:cNvPicPr>
          <a:picLocks noChangeAspect="1"/>
        </xdr:cNvPicPr>
      </xdr:nvPicPr>
      <xdr:blipFill>
        <a:blip xmlns:r="http://schemas.openxmlformats.org/officeDocument/2006/relationships" r:embed="rId1"/>
        <a:stretch>
          <a:fillRect/>
        </a:stretch>
      </xdr:blipFill>
      <xdr:spPr>
        <a:xfrm>
          <a:off x="4029075" y="2352675"/>
          <a:ext cx="2534004" cy="2715004"/>
        </a:xfrm>
        <a:prstGeom prst="rect">
          <a:avLst/>
        </a:prstGeom>
      </xdr:spPr>
    </xdr:pic>
    <xdr:clientData/>
  </xdr:twoCellAnchor>
  <xdr:twoCellAnchor>
    <xdr:from>
      <xdr:col>2</xdr:col>
      <xdr:colOff>695325</xdr:colOff>
      <xdr:row>13</xdr:row>
      <xdr:rowOff>19050</xdr:rowOff>
    </xdr:from>
    <xdr:to>
      <xdr:col>4</xdr:col>
      <xdr:colOff>466725</xdr:colOff>
      <xdr:row>14</xdr:row>
      <xdr:rowOff>95250</xdr:rowOff>
    </xdr:to>
    <xdr:cxnSp macro="">
      <xdr:nvCxnSpPr>
        <xdr:cNvPr id="4" name="Straight Arrow Connector 3">
          <a:extLst>
            <a:ext uri="{FF2B5EF4-FFF2-40B4-BE49-F238E27FC236}">
              <a16:creationId xmlns:a16="http://schemas.microsoft.com/office/drawing/2014/main" id="{1CAEFAC6-B87E-18C2-4E20-386C85E3F3E5}"/>
            </a:ext>
          </a:extLst>
        </xdr:cNvPr>
        <xdr:cNvCxnSpPr/>
      </xdr:nvCxnSpPr>
      <xdr:spPr>
        <a:xfrm>
          <a:off x="2571750" y="2543175"/>
          <a:ext cx="1514475" cy="266700"/>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285750</xdr:colOff>
      <xdr:row>13</xdr:row>
      <xdr:rowOff>0</xdr:rowOff>
    </xdr:from>
    <xdr:to>
      <xdr:col>4</xdr:col>
      <xdr:colOff>466725</xdr:colOff>
      <xdr:row>16</xdr:row>
      <xdr:rowOff>85725</xdr:rowOff>
    </xdr:to>
    <xdr:cxnSp macro="">
      <xdr:nvCxnSpPr>
        <xdr:cNvPr id="6" name="Straight Arrow Connector 5">
          <a:extLst>
            <a:ext uri="{FF2B5EF4-FFF2-40B4-BE49-F238E27FC236}">
              <a16:creationId xmlns:a16="http://schemas.microsoft.com/office/drawing/2014/main" id="{516F4312-D7E2-4B81-BDB1-0DFA39344E25}"/>
            </a:ext>
          </a:extLst>
        </xdr:cNvPr>
        <xdr:cNvCxnSpPr/>
      </xdr:nvCxnSpPr>
      <xdr:spPr>
        <a:xfrm>
          <a:off x="3295650" y="2524125"/>
          <a:ext cx="790575" cy="657225"/>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0</xdr:colOff>
      <xdr:row>31</xdr:row>
      <xdr:rowOff>9525</xdr:rowOff>
    </xdr:from>
    <xdr:to>
      <xdr:col>22</xdr:col>
      <xdr:colOff>325670</xdr:colOff>
      <xdr:row>43</xdr:row>
      <xdr:rowOff>28897</xdr:rowOff>
    </xdr:to>
    <xdr:pic>
      <xdr:nvPicPr>
        <xdr:cNvPr id="11" name="Picture 10">
          <a:extLst>
            <a:ext uri="{FF2B5EF4-FFF2-40B4-BE49-F238E27FC236}">
              <a16:creationId xmlns:a16="http://schemas.microsoft.com/office/drawing/2014/main" id="{0694D106-14D4-0A1F-AD0E-E3B21AE4B63E}"/>
            </a:ext>
          </a:extLst>
        </xdr:cNvPr>
        <xdr:cNvPicPr>
          <a:picLocks noChangeAspect="1"/>
        </xdr:cNvPicPr>
      </xdr:nvPicPr>
      <xdr:blipFill>
        <a:blip xmlns:r="http://schemas.openxmlformats.org/officeDocument/2006/relationships" r:embed="rId2"/>
        <a:stretch>
          <a:fillRect/>
        </a:stretch>
      </xdr:blipFill>
      <xdr:spPr>
        <a:xfrm>
          <a:off x="1857375" y="6153150"/>
          <a:ext cx="13041545" cy="2305372"/>
        </a:xfrm>
        <a:prstGeom prst="rect">
          <a:avLst/>
        </a:prstGeom>
      </xdr:spPr>
    </xdr:pic>
    <xdr:clientData/>
  </xdr:twoCellAnchor>
  <xdr:twoCellAnchor>
    <xdr:from>
      <xdr:col>3</xdr:col>
      <xdr:colOff>285750</xdr:colOff>
      <xdr:row>29</xdr:row>
      <xdr:rowOff>9525</xdr:rowOff>
    </xdr:from>
    <xdr:to>
      <xdr:col>4</xdr:col>
      <xdr:colOff>85725</xdr:colOff>
      <xdr:row>31</xdr:row>
      <xdr:rowOff>57150</xdr:rowOff>
    </xdr:to>
    <xdr:cxnSp macro="">
      <xdr:nvCxnSpPr>
        <xdr:cNvPr id="12" name="Straight Arrow Connector 11">
          <a:extLst>
            <a:ext uri="{FF2B5EF4-FFF2-40B4-BE49-F238E27FC236}">
              <a16:creationId xmlns:a16="http://schemas.microsoft.com/office/drawing/2014/main" id="{ACF36BE6-330B-4FB6-AB62-AA171B03F4FF}"/>
            </a:ext>
          </a:extLst>
        </xdr:cNvPr>
        <xdr:cNvCxnSpPr/>
      </xdr:nvCxnSpPr>
      <xdr:spPr>
        <a:xfrm flipH="1">
          <a:off x="3276600" y="5772150"/>
          <a:ext cx="409575" cy="428625"/>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123825</xdr:colOff>
      <xdr:row>28</xdr:row>
      <xdr:rowOff>171450</xdr:rowOff>
    </xdr:from>
    <xdr:to>
      <xdr:col>5</xdr:col>
      <xdr:colOff>495300</xdr:colOff>
      <xdr:row>31</xdr:row>
      <xdr:rowOff>95250</xdr:rowOff>
    </xdr:to>
    <xdr:cxnSp macro="">
      <xdr:nvCxnSpPr>
        <xdr:cNvPr id="13" name="Straight Arrow Connector 12">
          <a:extLst>
            <a:ext uri="{FF2B5EF4-FFF2-40B4-BE49-F238E27FC236}">
              <a16:creationId xmlns:a16="http://schemas.microsoft.com/office/drawing/2014/main" id="{5A474F90-28DA-41F1-B16C-E70A7AF90469}"/>
            </a:ext>
          </a:extLst>
        </xdr:cNvPr>
        <xdr:cNvCxnSpPr/>
      </xdr:nvCxnSpPr>
      <xdr:spPr>
        <a:xfrm>
          <a:off x="3724275" y="5743575"/>
          <a:ext cx="981075" cy="495300"/>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200025</xdr:colOff>
      <xdr:row>29</xdr:row>
      <xdr:rowOff>161925</xdr:rowOff>
    </xdr:from>
    <xdr:to>
      <xdr:col>7</xdr:col>
      <xdr:colOff>0</xdr:colOff>
      <xdr:row>32</xdr:row>
      <xdr:rowOff>0</xdr:rowOff>
    </xdr:to>
    <xdr:cxnSp macro="">
      <xdr:nvCxnSpPr>
        <xdr:cNvPr id="17" name="Straight Arrow Connector 16">
          <a:extLst>
            <a:ext uri="{FF2B5EF4-FFF2-40B4-BE49-F238E27FC236}">
              <a16:creationId xmlns:a16="http://schemas.microsoft.com/office/drawing/2014/main" id="{B41AB63F-46D3-4468-BA6A-AC7044E0E7F3}"/>
            </a:ext>
          </a:extLst>
        </xdr:cNvPr>
        <xdr:cNvCxnSpPr/>
      </xdr:nvCxnSpPr>
      <xdr:spPr>
        <a:xfrm>
          <a:off x="5019675" y="5924550"/>
          <a:ext cx="409575" cy="409575"/>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White" refreshedDate="45693.628123842595" createdVersion="8" refreshedVersion="8" minRefreshableVersion="3" recordCount="124" xr:uid="{85049CFE-826D-4463-84A3-4EDC53E1C82B}">
  <cacheSource type="worksheet">
    <worksheetSource ref="A1:V125" sheet="Data_Sales_Rep"/>
  </cacheSource>
  <cacheFields count="22">
    <cacheField name="Year" numFmtId="0">
      <sharedItems containsSemiMixedTypes="0" containsString="0" containsNumber="1" containsInteger="1" minValue="2022" maxValue="2024" count="3">
        <n v="2022"/>
        <n v="2023"/>
        <n v="2024"/>
      </sharedItems>
    </cacheField>
    <cacheField name="Sales Rep" numFmtId="0">
      <sharedItems count="44">
        <s v="Paul Martell"/>
        <s v="Javier Salinas"/>
        <s v="John Foley"/>
        <s v="Hugo Vale"/>
        <s v="Gerald Wilson"/>
        <s v="Bill Hampton"/>
        <s v="Carmen Blakemoore"/>
        <s v="Dora Tsai"/>
        <s v="Alberto Hunt"/>
        <s v="Sivesh Saleh"/>
        <s v="Mary Amendola"/>
        <s v="Rebecca Jimenez"/>
        <s v="Benny Wilder"/>
        <s v="Nina Fuentes"/>
        <s v="Debbie Wong"/>
        <s v="Katie Sweeney"/>
        <s v="Kim Pearson"/>
        <s v="Debbie Green"/>
        <s v="Ronnie Estrada"/>
        <s v="Mosaki Ishak"/>
        <s v="Celia Pasillas"/>
        <s v="Kevin Baxter"/>
        <s v="Malik Mann"/>
        <s v="Ray McDermott"/>
        <s v="Kurt Valentine"/>
        <s v="Jack Gao"/>
        <s v="Claudia Schwartz"/>
        <s v="Mikhail Reilly"/>
        <s v="Amy Blye"/>
        <s v="Carol Mathews"/>
        <s v="Quinn York"/>
        <s v="Jeannie Skiles"/>
        <s v="Alex Kwon"/>
        <s v="Josh Banks"/>
        <s v="Ian Juliano"/>
        <s v="Sienna Calderon"/>
        <s v="Elena Crosswell"/>
        <s v="Caleb Thorne"/>
        <s v="Aria Langston"/>
        <s v="Janet Phillips"/>
        <s v="Patricia Joseph"/>
        <s v="Megan Neal"/>
        <s v="Tamera Arnold"/>
        <s v="Isaac Siegler"/>
      </sharedItems>
    </cacheField>
    <cacheField name="Region" numFmtId="0">
      <sharedItems count="6">
        <s v="03-North Central"/>
        <s v="04-South Central"/>
        <s v="05-North East"/>
        <s v="02-South West"/>
        <s v="01-North West"/>
        <s v="06-South East"/>
      </sharedItems>
    </cacheField>
    <cacheField name="CustomerCt" numFmtId="0">
      <sharedItems containsSemiMixedTypes="0" containsString="0" containsNumber="1" containsInteger="1" minValue="2" maxValue="48"/>
    </cacheField>
    <cacheField name="Orders" numFmtId="3">
      <sharedItems containsSemiMixedTypes="0" containsString="0" containsNumber="1" containsInteger="1" minValue="79" maxValue="1755"/>
    </cacheField>
    <cacheField name="Lines" numFmtId="3">
      <sharedItems containsSemiMixedTypes="0" containsString="0" containsNumber="1" containsInteger="1" minValue="327" maxValue="6167"/>
    </cacheField>
    <cacheField name="Quantity" numFmtId="3">
      <sharedItems containsSemiMixedTypes="0" containsString="0" containsNumber="1" containsInteger="1" minValue="1254" maxValue="36806"/>
    </cacheField>
    <cacheField name="Sales" numFmtId="164">
      <sharedItems containsSemiMixedTypes="0" containsString="0" containsNumber="1" minValue="57162.881999999998" maxValue="1489108.9306000001"/>
    </cacheField>
    <cacheField name="TopTier" numFmtId="9">
      <sharedItems containsSemiMixedTypes="0" containsString="0" containsNumber="1" minValue="0" maxValue="1"/>
    </cacheField>
    <cacheField name="Large" numFmtId="9">
      <sharedItems containsSemiMixedTypes="0" containsString="0" containsNumber="1" minValue="0" maxValue="0.98338819271612699"/>
    </cacheField>
    <cacheField name="Medium" numFmtId="0">
      <sharedItems containsSemiMixedTypes="0" containsString="0" containsNumber="1" minValue="0" maxValue="0.96834147933646297"/>
    </cacheField>
    <cacheField name="Small" numFmtId="0">
      <sharedItems containsSemiMixedTypes="0" containsString="0" containsNumber="1" minValue="0" maxValue="1"/>
    </cacheField>
    <cacheField name="OrderSales" numFmtId="164">
      <sharedItems containsSemiMixedTypes="0" containsString="0" containsNumber="1" minValue="205.35977605321401" maxValue="2139.9684128395102"/>
    </cacheField>
    <cacheField name="OrderLines" numFmtId="166">
      <sharedItems containsSemiMixedTypes="0" containsString="0" containsNumber="1" minValue="1.6430155210643" maxValue="8.1374501992031902"/>
    </cacheField>
    <cacheField name="LineQty" numFmtId="166">
      <sharedItems containsSemiMixedTypes="0" containsString="0" containsNumber="1" minValue="4.25942350332594" maxValue="48.182716049382698"/>
    </cacheField>
    <cacheField name="GrossProfit" numFmtId="0">
      <sharedItems containsSemiMixedTypes="0" containsString="0" containsNumber="1" minValue="7208.0810000003303" maxValue="210423.89599999701"/>
    </cacheField>
    <cacheField name="GP_Prcnt" numFmtId="165">
      <sharedItems containsSemiMixedTypes="0" containsString="0" containsNumber="1" minValue="3.0189699941837601E-2" maxValue="0.36033447657492101"/>
    </cacheField>
    <cacheField name="NetProfit" numFmtId="0">
      <sharedItems containsSemiMixedTypes="0" containsString="0" containsNumber="1" minValue="-8664.5800999995408" maxValue="155407.58599999701"/>
    </cacheField>
    <cacheField name="NP_Prcnt" numFmtId="165">
      <sharedItems containsSemiMixedTypes="0" containsString="0" containsNumber="1" minValue="-5.7889758464235101E-2" maxValue="0.232558697167284"/>
    </cacheField>
    <cacheField name="SalesRank" numFmtId="0">
      <sharedItems containsSemiMixedTypes="0" containsString="0" containsNumber="1" containsInteger="1" minValue="1" maxValue="47" count="47">
        <n v="1"/>
        <n v="2"/>
        <n v="3"/>
        <n v="4"/>
        <n v="5"/>
        <n v="6"/>
        <n v="7"/>
        <n v="8"/>
        <n v="9"/>
        <n v="10"/>
        <n v="11"/>
        <n v="12"/>
        <n v="13"/>
        <n v="14"/>
        <n v="15"/>
        <n v="16"/>
        <n v="17"/>
        <n v="18"/>
        <n v="19"/>
        <n v="20"/>
        <n v="21"/>
        <n v="22"/>
        <n v="23"/>
        <n v="24"/>
        <n v="25"/>
        <n v="26"/>
        <n v="27"/>
        <n v="28"/>
        <n v="29"/>
        <n v="30"/>
        <n v="31"/>
        <n v="32"/>
        <n v="33"/>
        <n v="34"/>
        <n v="35"/>
        <n v="36"/>
        <n v="37"/>
        <n v="38"/>
        <n v="39"/>
        <n v="40"/>
        <n v="41"/>
        <n v="42"/>
        <n v="43"/>
        <n v="44"/>
        <n v="45"/>
        <n v="46"/>
        <n v="47"/>
      </sharedItems>
    </cacheField>
    <cacheField name="GrossProfitRank" numFmtId="0">
      <sharedItems containsSemiMixedTypes="0" containsString="0" containsNumber="1" containsInteger="1" minValue="1" maxValue="47" count="47">
        <n v="2"/>
        <n v="1"/>
        <n v="3"/>
        <n v="9"/>
        <n v="15"/>
        <n v="11"/>
        <n v="18"/>
        <n v="21"/>
        <n v="19"/>
        <n v="20"/>
        <n v="6"/>
        <n v="16"/>
        <n v="26"/>
        <n v="5"/>
        <n v="12"/>
        <n v="8"/>
        <n v="7"/>
        <n v="23"/>
        <n v="10"/>
        <n v="4"/>
        <n v="13"/>
        <n v="14"/>
        <n v="24"/>
        <n v="17"/>
        <n v="25"/>
        <n v="28"/>
        <n v="22"/>
        <n v="31"/>
        <n v="27"/>
        <n v="29"/>
        <n v="30"/>
        <n v="32"/>
        <n v="33"/>
        <n v="36"/>
        <n v="34"/>
        <n v="35"/>
        <n v="38"/>
        <n v="41"/>
        <n v="40"/>
        <n v="37"/>
        <n v="39"/>
        <n v="42"/>
        <n v="45"/>
        <n v="46"/>
        <n v="43"/>
        <n v="47"/>
        <n v="44"/>
      </sharedItems>
    </cacheField>
    <cacheField name="NetProfitRank" numFmtId="0">
      <sharedItems containsSemiMixedTypes="0" containsString="0" containsNumber="1" containsInteger="1" minValue="1" maxValue="47" count="47">
        <n v="3"/>
        <n v="2"/>
        <n v="1"/>
        <n v="11"/>
        <n v="16"/>
        <n v="8"/>
        <n v="21"/>
        <n v="22"/>
        <n v="24"/>
        <n v="19"/>
        <n v="7"/>
        <n v="18"/>
        <n v="32"/>
        <n v="6"/>
        <n v="14"/>
        <n v="5"/>
        <n v="9"/>
        <n v="17"/>
        <n v="12"/>
        <n v="4"/>
        <n v="10"/>
        <n v="13"/>
        <n v="25"/>
        <n v="15"/>
        <n v="23"/>
        <n v="26"/>
        <n v="20"/>
        <n v="30"/>
        <n v="29"/>
        <n v="27"/>
        <n v="28"/>
        <n v="31"/>
        <n v="33"/>
        <n v="36"/>
        <n v="34"/>
        <n v="35"/>
        <n v="41"/>
        <n v="37"/>
        <n v="39"/>
        <n v="38"/>
        <n v="40"/>
        <n v="42"/>
        <n v="43"/>
        <n v="46"/>
        <n v="45"/>
        <n v="47"/>
        <n v="44"/>
      </sharedItems>
    </cacheField>
  </cacheFields>
  <extLst>
    <ext xmlns:x14="http://schemas.microsoft.com/office/spreadsheetml/2009/9/main" uri="{725AE2AE-9491-48be-B2B4-4EB974FC3084}">
      <x14:pivotCacheDefinition pivotCacheId="204857098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x v="0"/>
    <x v="0"/>
    <x v="0"/>
    <n v="9"/>
    <n v="1522"/>
    <n v="6167"/>
    <n v="36474"/>
    <n v="1296943.7755"/>
    <n v="0.70713487070511805"/>
    <n v="0.29286512929488201"/>
    <n v="0"/>
    <n v="0"/>
    <n v="852.131258541394"/>
    <n v="4.0519053876478299"/>
    <n v="23.964520367936899"/>
    <n v="174095.575500003"/>
    <n v="0.13423525274477299"/>
    <n v="116716.975500003"/>
    <n v="8.9993859182527794E-2"/>
    <x v="0"/>
    <x v="0"/>
    <x v="0"/>
  </r>
  <r>
    <x v="0"/>
    <x v="1"/>
    <x v="1"/>
    <n v="9"/>
    <n v="1706"/>
    <n v="5050"/>
    <n v="26644"/>
    <n v="995673.79449999798"/>
    <n v="0.65587519035583097"/>
    <n v="0.17581776176795799"/>
    <n v="0.16503465684011201"/>
    <n v="3.2723910360985199E-3"/>
    <n v="583.63059466588402"/>
    <n v="2.9601406799531098"/>
    <n v="15.6178194607268"/>
    <n v="186124.89449999901"/>
    <n v="0.186933607701773"/>
    <n v="133417.39449999901"/>
    <n v="0.13399709346272101"/>
    <x v="1"/>
    <x v="1"/>
    <x v="1"/>
  </r>
  <r>
    <x v="0"/>
    <x v="2"/>
    <x v="1"/>
    <n v="4"/>
    <n v="505"/>
    <n v="3851"/>
    <n v="23150"/>
    <n v="880743.47530000098"/>
    <n v="0.83952431898305302"/>
    <n v="0.16047568101694701"/>
    <n v="0"/>
    <n v="0"/>
    <n v="1744.04648574258"/>
    <n v="7.6257425742574299"/>
    <n v="45.841584158415799"/>
    <n v="155186.22529999999"/>
    <n v="0.17619912000726401"/>
    <n v="137520.22529999999"/>
    <n v="0.156141066220397"/>
    <x v="2"/>
    <x v="2"/>
    <x v="2"/>
  </r>
  <r>
    <x v="0"/>
    <x v="3"/>
    <x v="2"/>
    <n v="15"/>
    <n v="1251"/>
    <n v="4034"/>
    <n v="19633"/>
    <n v="729314.43080000195"/>
    <n v="0.23807448155048899"/>
    <n v="0.53235047546518399"/>
    <n v="0.17095637729701099"/>
    <n v="5.8618665687315497E-2"/>
    <n v="582.98515651478999"/>
    <n v="3.22462030375699"/>
    <n v="15.6938449240608"/>
    <n v="105430.680800002"/>
    <n v="0.14456135289185601"/>
    <n v="62329.740800002997"/>
    <n v="8.5463468385826497E-2"/>
    <x v="3"/>
    <x v="3"/>
    <x v="3"/>
  </r>
  <r>
    <x v="0"/>
    <x v="4"/>
    <x v="0"/>
    <n v="7"/>
    <n v="915"/>
    <n v="3115"/>
    <n v="17563"/>
    <n v="654164.03339999903"/>
    <n v="0.25296901319980097"/>
    <n v="0.41698363021008"/>
    <n v="0.33004735659011902"/>
    <n v="0"/>
    <n v="714.933369836064"/>
    <n v="3.40437158469945"/>
    <n v="19.194535519125701"/>
    <n v="87077.933399999398"/>
    <n v="0.133113300264177"/>
    <n v="53222.333399999203"/>
    <n v="8.1359308495420696E-2"/>
    <x v="4"/>
    <x v="4"/>
    <x v="4"/>
  </r>
  <r>
    <x v="0"/>
    <x v="5"/>
    <x v="1"/>
    <n v="5"/>
    <n v="819"/>
    <n v="2817"/>
    <n v="17737"/>
    <n v="645374.92149999901"/>
    <n v="0.69511059316859403"/>
    <n v="0.125578762514713"/>
    <n v="0.179310644316693"/>
    <n v="0"/>
    <n v="788.00356715506598"/>
    <n v="3.4395604395604402"/>
    <n v="21.656898656898701"/>
    <n v="96140.721499998501"/>
    <n v="0.14896879053890899"/>
    <n v="70424.721499998501"/>
    <n v="0.109122184878699"/>
    <x v="5"/>
    <x v="5"/>
    <x v="5"/>
  </r>
  <r>
    <x v="0"/>
    <x v="6"/>
    <x v="0"/>
    <n v="10"/>
    <n v="1084"/>
    <n v="3350"/>
    <n v="17275"/>
    <n v="619789.52919999999"/>
    <n v="0.27207511914191301"/>
    <n v="0.39198499579944202"/>
    <n v="0.31132570285442002"/>
    <n v="2.46141822042256E-2"/>
    <n v="571.76155830258301"/>
    <n v="3.0904059040590401"/>
    <n v="15.9363468634686"/>
    <n v="77362.079199999906"/>
    <n v="0.124819919594085"/>
    <n v="37631.879199999901"/>
    <n v="6.0717190960895402E-2"/>
    <x v="6"/>
    <x v="6"/>
    <x v="6"/>
  </r>
  <r>
    <x v="0"/>
    <x v="7"/>
    <x v="3"/>
    <n v="11"/>
    <n v="1029"/>
    <n v="3342"/>
    <n v="16940"/>
    <n v="604981.71300000302"/>
    <n v="0"/>
    <n v="0.58323094417179899"/>
    <n v="0.39688664512375799"/>
    <n v="1.98824107044436E-2"/>
    <n v="587.93169387755404"/>
    <n v="3.2478134110787198"/>
    <n v="16.4625850340136"/>
    <n v="73265.013000002698"/>
    <n v="0.12110285555028399"/>
    <n v="36738.863000003097"/>
    <n v="6.0727228956758403E-2"/>
    <x v="7"/>
    <x v="7"/>
    <x v="7"/>
  </r>
  <r>
    <x v="0"/>
    <x v="8"/>
    <x v="4"/>
    <n v="8"/>
    <n v="1301"/>
    <n v="3748"/>
    <n v="15631"/>
    <n v="570473.25100000098"/>
    <n v="0.274753495847959"/>
    <n v="0.476257497654347"/>
    <n v="0.24109082022497799"/>
    <n v="7.8981862727162191E-3"/>
    <n v="438.48827901614197"/>
    <n v="2.8808608762490402"/>
    <n v="12.0146041506533"/>
    <n v="77189.051000000894"/>
    <n v="0.13530704702577001"/>
    <n v="32786.951000000998"/>
    <n v="5.7473248644923799E-2"/>
    <x v="8"/>
    <x v="8"/>
    <x v="8"/>
  </r>
  <r>
    <x v="0"/>
    <x v="9"/>
    <x v="0"/>
    <n v="4"/>
    <n v="840"/>
    <n v="2663"/>
    <n v="15507"/>
    <n v="563165.85479999997"/>
    <n v="0.66404057492585"/>
    <n v="0.33595942507415"/>
    <n v="0"/>
    <n v="0"/>
    <n v="670.43554142857204"/>
    <n v="3.1702380952381"/>
    <n v="18.4607142857143"/>
    <n v="73781.954800000502"/>
    <n v="0.131012834267452"/>
    <n v="42899.9548000004"/>
    <n v="7.6176413101670906E-2"/>
    <x v="9"/>
    <x v="9"/>
    <x v="9"/>
  </r>
  <r>
    <x v="0"/>
    <x v="10"/>
    <x v="2"/>
    <n v="23"/>
    <n v="1368"/>
    <n v="3532"/>
    <n v="14332"/>
    <n v="558627.76619999995"/>
    <n v="0"/>
    <n v="0.36464821107203998"/>
    <n v="0.50493134403028195"/>
    <n v="0.13042044489767801"/>
    <n v="408.35363026315798"/>
    <n v="2.5818713450292399"/>
    <n v="10.4766081871345"/>
    <n v="119498.5662"/>
    <n v="0.213914476562586"/>
    <n v="73262.566200000205"/>
    <n v="0.131147376898861"/>
    <x v="10"/>
    <x v="10"/>
    <x v="10"/>
  </r>
  <r>
    <x v="0"/>
    <x v="11"/>
    <x v="0"/>
    <n v="5"/>
    <n v="821"/>
    <n v="2816"/>
    <n v="14711"/>
    <n v="548972.51800000004"/>
    <n v="0.57317870509503299"/>
    <n v="0.31388555956821101"/>
    <n v="0.11293573533675499"/>
    <n v="0"/>
    <n v="668.66323751522498"/>
    <n v="3.4299634591961001"/>
    <n v="17.9183922046285"/>
    <n v="81003.567999999999"/>
    <n v="0.147554869039911"/>
    <n v="50601.567999999701"/>
    <n v="9.2175047640544697E-2"/>
    <x v="11"/>
    <x v="11"/>
    <x v="11"/>
  </r>
  <r>
    <x v="0"/>
    <x v="12"/>
    <x v="4"/>
    <n v="7"/>
    <n v="957"/>
    <n v="3050"/>
    <n v="16097"/>
    <n v="546005.78500000003"/>
    <n v="0"/>
    <n v="0.78583665189554697"/>
    <n v="0.19677419901329399"/>
    <n v="1.73891490911584E-2"/>
    <n v="570.53896029258101"/>
    <n v="3.1870428422152601"/>
    <n v="16.8202716823406"/>
    <n v="52863.9350000005"/>
    <n v="9.6819367948639004E-2"/>
    <n v="19928.055000000499"/>
    <n v="3.6497882527014698E-2"/>
    <x v="12"/>
    <x v="12"/>
    <x v="12"/>
  </r>
  <r>
    <x v="0"/>
    <x v="13"/>
    <x v="3"/>
    <n v="18"/>
    <n v="1256"/>
    <n v="3212"/>
    <n v="13208"/>
    <n v="518976.64579999901"/>
    <n v="0"/>
    <n v="0.163484171564623"/>
    <n v="0.75986980183299802"/>
    <n v="7.6646026602378597E-2"/>
    <n v="413.19796640127299"/>
    <n v="2.5573248407643301"/>
    <n v="10.515923566879"/>
    <n v="120443.0958"/>
    <n v="0.23207806512051701"/>
    <n v="76757.495800000004"/>
    <n v="0.14790163761931699"/>
    <x v="13"/>
    <x v="13"/>
    <x v="13"/>
  </r>
  <r>
    <x v="0"/>
    <x v="14"/>
    <x v="4"/>
    <n v="12"/>
    <n v="1118"/>
    <n v="3137"/>
    <n v="12906"/>
    <n v="495851.98259999999"/>
    <n v="0"/>
    <n v="0"/>
    <n v="0.95932120651361497"/>
    <n v="4.0678793486385097E-2"/>
    <n v="443.51697906976801"/>
    <n v="2.8059033989266502"/>
    <n v="11.543828264758501"/>
    <n v="93148.832599999907"/>
    <n v="0.18785612616001601"/>
    <n v="55089.082600000103"/>
    <n v="0.1110998534505"/>
    <x v="14"/>
    <x v="14"/>
    <x v="14"/>
  </r>
  <r>
    <x v="0"/>
    <x v="15"/>
    <x v="1"/>
    <n v="23"/>
    <n v="1145"/>
    <n v="2968"/>
    <n v="11552"/>
    <n v="483119.6998"/>
    <n v="0"/>
    <n v="0"/>
    <n v="0.89662826454670697"/>
    <n v="0.10337173545329301"/>
    <n v="421.93860244541497"/>
    <n v="2.5921397379912698"/>
    <n v="10.089082969432299"/>
    <n v="112767.84979999901"/>
    <n v="0.23341596264172701"/>
    <n v="77778.349799999298"/>
    <n v="0.16099188220268701"/>
    <x v="15"/>
    <x v="15"/>
    <x v="15"/>
  </r>
  <r>
    <x v="0"/>
    <x v="16"/>
    <x v="1"/>
    <n v="47"/>
    <n v="1524"/>
    <n v="3545"/>
    <n v="11487"/>
    <n v="471789.039500001"/>
    <n v="0"/>
    <n v="0"/>
    <n v="0.43990507583633698"/>
    <n v="0.56009492416366302"/>
    <n v="309.57286056430502"/>
    <n v="2.3261154855643"/>
    <n v="7.53740157480315"/>
    <n v="113167.58950000101"/>
    <n v="0.23986905168448999"/>
    <n v="66981.089500001501"/>
    <n v="0.14197254258171699"/>
    <x v="16"/>
    <x v="16"/>
    <x v="16"/>
  </r>
  <r>
    <x v="0"/>
    <x v="17"/>
    <x v="1"/>
    <n v="3"/>
    <n v="444"/>
    <n v="2220"/>
    <n v="12520"/>
    <n v="465480.0477"/>
    <n v="0.71843892590543801"/>
    <n v="0.28156107409456199"/>
    <n v="0"/>
    <n v="0"/>
    <n v="1048.3784858108099"/>
    <n v="5"/>
    <n v="28.198198198198199"/>
    <n v="65619.797699999894"/>
    <n v="0.14097231025096801"/>
    <n v="51016.797699999901"/>
    <n v="0.109600396305021"/>
    <x v="17"/>
    <x v="17"/>
    <x v="17"/>
  </r>
  <r>
    <x v="0"/>
    <x v="18"/>
    <x v="5"/>
    <n v="18"/>
    <n v="969"/>
    <n v="2939"/>
    <n v="11185"/>
    <n v="455563.621600001"/>
    <n v="0"/>
    <n v="0"/>
    <n v="0.866025687947512"/>
    <n v="0.133974312052488"/>
    <n v="470.13789638803001"/>
    <n v="3.0330237358101102"/>
    <n v="11.5428276573787"/>
    <n v="99753.421600001006"/>
    <n v="0.21896704844353801"/>
    <n v="62199.391600001101"/>
    <n v="0.13653283240999001"/>
    <x v="18"/>
    <x v="18"/>
    <x v="18"/>
  </r>
  <r>
    <x v="0"/>
    <x v="19"/>
    <x v="1"/>
    <n v="11"/>
    <n v="745"/>
    <n v="2367"/>
    <n v="10431"/>
    <n v="442993.1372"/>
    <n v="0"/>
    <n v="0.40193502121820202"/>
    <n v="0.55321252141510602"/>
    <n v="4.4852457366691703E-2"/>
    <n v="594.62166067114094"/>
    <n v="3.1771812080536899"/>
    <n v="14.0013422818792"/>
    <n v="124435.53720000001"/>
    <n v="0.280897212057308"/>
    <n v="101248.03720000001"/>
    <n v="0.22855441472514201"/>
    <x v="19"/>
    <x v="19"/>
    <x v="19"/>
  </r>
  <r>
    <x v="0"/>
    <x v="20"/>
    <x v="4"/>
    <n v="11"/>
    <n v="808"/>
    <n v="2427"/>
    <n v="9637"/>
    <n v="390882.56079999998"/>
    <n v="0"/>
    <n v="0"/>
    <n v="0.90522026277105805"/>
    <n v="9.4779737228942104E-2"/>
    <n v="483.76554554455498"/>
    <n v="3.0037128712871302"/>
    <n v="11.9269801980198"/>
    <n v="92201.910799999998"/>
    <n v="0.23588136193974699"/>
    <n v="64510.610800000002"/>
    <n v="0.16503834468329601"/>
    <x v="20"/>
    <x v="20"/>
    <x v="20"/>
  </r>
  <r>
    <x v="0"/>
    <x v="21"/>
    <x v="0"/>
    <n v="10"/>
    <n v="810"/>
    <n v="2239"/>
    <n v="8953"/>
    <n v="377935.99579999998"/>
    <n v="0"/>
    <n v="0.230290422101149"/>
    <n v="0.70524448468001699"/>
    <n v="6.4465093218834396E-2"/>
    <n v="466.587649135802"/>
    <n v="2.7641975308641999"/>
    <n v="11.0530864197531"/>
    <n v="88354.345799999996"/>
    <n v="0.23378124016204099"/>
    <n v="58967.545799999803"/>
    <n v="0.15602521711428899"/>
    <x v="21"/>
    <x v="21"/>
    <x v="21"/>
  </r>
  <r>
    <x v="0"/>
    <x v="22"/>
    <x v="5"/>
    <n v="14"/>
    <n v="787"/>
    <n v="2040"/>
    <n v="7667"/>
    <n v="301057.80800000002"/>
    <n v="0"/>
    <n v="0"/>
    <n v="0.88070413706061401"/>
    <n v="0.119295862939386"/>
    <n v="382.53851080050799"/>
    <n v="2.59212198221093"/>
    <n v="9.7420584498094005"/>
    <n v="62277.407999999697"/>
    <n v="0.206861959215486"/>
    <n v="32205.3479999997"/>
    <n v="0.10697396693993"/>
    <x v="22"/>
    <x v="22"/>
    <x v="22"/>
  </r>
  <r>
    <x v="0"/>
    <x v="23"/>
    <x v="0"/>
    <n v="10"/>
    <n v="664"/>
    <n v="1810"/>
    <n v="7252"/>
    <n v="299703.859"/>
    <n v="0"/>
    <n v="0"/>
    <n v="0.89355716771067695"/>
    <n v="0.106442832289323"/>
    <n v="451.361233433736"/>
    <n v="2.7259036144578301"/>
    <n v="10.921686746988"/>
    <n v="78692.309000000707"/>
    <n v="0.26256688606735801"/>
    <n v="54629.309000000598"/>
    <n v="0.182277629598358"/>
    <x v="23"/>
    <x v="23"/>
    <x v="23"/>
  </r>
  <r>
    <x v="0"/>
    <x v="24"/>
    <x v="3"/>
    <n v="10"/>
    <n v="607"/>
    <n v="1855"/>
    <n v="6622"/>
    <n v="274502.97600000002"/>
    <n v="0"/>
    <n v="0.28329717780545999"/>
    <n v="0.60326441342479298"/>
    <n v="0.11343840876974701"/>
    <n v="452.22895551894601"/>
    <n v="3.0560131795716599"/>
    <n v="10.9093904448105"/>
    <n v="57402.675999999898"/>
    <n v="0.20911494963173"/>
    <n v="35965.125999999902"/>
    <n v="0.13101907499902599"/>
    <x v="24"/>
    <x v="24"/>
    <x v="24"/>
  </r>
  <r>
    <x v="0"/>
    <x v="25"/>
    <x v="4"/>
    <n v="4"/>
    <n v="451"/>
    <n v="1429"/>
    <n v="6181"/>
    <n v="249906.5729"/>
    <n v="0.70359026359166299"/>
    <n v="0"/>
    <n v="0.23088361514640199"/>
    <n v="6.5526121261934994E-2"/>
    <n v="554.11656962306097"/>
    <n v="3.1685144124168501"/>
    <n v="13.705099778270499"/>
    <n v="47184.272900000396"/>
    <n v="0.188807650605017"/>
    <n v="31656.6729000003"/>
    <n v="0.12667403074935399"/>
    <x v="25"/>
    <x v="25"/>
    <x v="25"/>
  </r>
  <r>
    <x v="0"/>
    <x v="26"/>
    <x v="0"/>
    <n v="33"/>
    <n v="872"/>
    <n v="1675"/>
    <n v="4605"/>
    <n v="210208.33049999899"/>
    <n v="0"/>
    <n v="0"/>
    <n v="0.15006606029821501"/>
    <n v="0.84993393970178499"/>
    <n v="241.06459919724699"/>
    <n v="1.9208715596330299"/>
    <n v="5.2809633027522898"/>
    <n v="72986.780499999106"/>
    <n v="0.34721164630532803"/>
    <n v="42210.380499998901"/>
    <n v="0.20080260567979299"/>
    <x v="26"/>
    <x v="26"/>
    <x v="26"/>
  </r>
  <r>
    <x v="0"/>
    <x v="27"/>
    <x v="0"/>
    <n v="9"/>
    <n v="381"/>
    <n v="1094"/>
    <n v="4499"/>
    <n v="181913.554"/>
    <n v="0"/>
    <n v="0"/>
    <n v="0.90408804282939803"/>
    <n v="9.5911957170601997E-2"/>
    <n v="477.46339632546"/>
    <n v="2.8713910761154899"/>
    <n v="11.808398950131201"/>
    <n v="38093.4540000001"/>
    <n v="0.20940415467887599"/>
    <n v="24222.6540000001"/>
    <n v="0.133154751074788"/>
    <x v="27"/>
    <x v="27"/>
    <x v="27"/>
  </r>
  <r>
    <x v="0"/>
    <x v="28"/>
    <x v="3"/>
    <n v="17"/>
    <n v="626"/>
    <n v="1038"/>
    <n v="2714"/>
    <n v="132598.28799999901"/>
    <n v="0"/>
    <n v="0"/>
    <n v="0.143085527620085"/>
    <n v="0.85691447237991503"/>
    <n v="211.81835143769899"/>
    <n v="1.6581469648562299"/>
    <n v="4.3354632587859401"/>
    <n v="47519.637999999301"/>
    <n v="0.35837293766567802"/>
    <n v="26350.237999999299"/>
    <n v="0.198722309295573"/>
    <x v="28"/>
    <x v="28"/>
    <x v="28"/>
  </r>
  <r>
    <x v="0"/>
    <x v="29"/>
    <x v="5"/>
    <n v="26"/>
    <n v="460"/>
    <n v="929"/>
    <n v="2440"/>
    <n v="129981.77199999899"/>
    <n v="0"/>
    <n v="0"/>
    <n v="0"/>
    <n v="1"/>
    <n v="282.56906956521601"/>
    <n v="2.0195652173913001"/>
    <n v="5.3043478260869596"/>
    <n v="45445.021999999502"/>
    <n v="0.34962611526791398"/>
    <n v="28193.071999999502"/>
    <n v="0.21690019735997801"/>
    <x v="29"/>
    <x v="29"/>
    <x v="29"/>
  </r>
  <r>
    <x v="0"/>
    <x v="30"/>
    <x v="4"/>
    <n v="17"/>
    <n v="459"/>
    <n v="847"/>
    <n v="2329"/>
    <n v="118607.76799999901"/>
    <n v="0"/>
    <n v="0"/>
    <n v="0.12917035922976"/>
    <n v="0.87082964077024005"/>
    <n v="258.40472331154598"/>
    <n v="1.84531590413943"/>
    <n v="5.07407407407407"/>
    <n v="42738.467999999499"/>
    <n v="0.36033447657492101"/>
    <n v="27583.2679999994"/>
    <n v="0.232558697167284"/>
    <x v="30"/>
    <x v="30"/>
    <x v="30"/>
  </r>
  <r>
    <x v="0"/>
    <x v="31"/>
    <x v="2"/>
    <n v="19"/>
    <n v="413"/>
    <n v="752"/>
    <n v="2055"/>
    <n v="97537.973399999595"/>
    <n v="0"/>
    <n v="0"/>
    <n v="0.222106316594845"/>
    <n v="0.77789368340515497"/>
    <n v="236.169427118643"/>
    <n v="1.82082324455206"/>
    <n v="4.9757869249394702"/>
    <n v="34799.823399999601"/>
    <n v="0.356782309360548"/>
    <n v="21174.573399999499"/>
    <n v="0.21709056136693999"/>
    <x v="31"/>
    <x v="31"/>
    <x v="31"/>
  </r>
  <r>
    <x v="0"/>
    <x v="32"/>
    <x v="4"/>
    <n v="25"/>
    <n v="451"/>
    <n v="741"/>
    <n v="1921"/>
    <n v="92617.258999999496"/>
    <n v="0"/>
    <n v="0"/>
    <n v="0.166898914596468"/>
    <n v="0.833101085403532"/>
    <n v="205.35977605321401"/>
    <n v="1.6430155210643"/>
    <n v="4.25942350332594"/>
    <n v="32481.458999999501"/>
    <n v="0.35070633001565799"/>
    <n v="17688.1089999994"/>
    <n v="0.190980700476133"/>
    <x v="32"/>
    <x v="32"/>
    <x v="32"/>
  </r>
  <r>
    <x v="0"/>
    <x v="7"/>
    <x v="4"/>
    <n v="11"/>
    <n v="205"/>
    <n v="532"/>
    <n v="2460"/>
    <n v="89971.238400000002"/>
    <n v="0"/>
    <n v="0.58323094417179899"/>
    <n v="0.39688664512375799"/>
    <n v="1.98824107044436E-2"/>
    <n v="438.88408975609798"/>
    <n v="2.5951219512195101"/>
    <n v="12"/>
    <n v="17449.288400000001"/>
    <n v="0.193942961220817"/>
    <n v="10515.688399999999"/>
    <n v="0.116878333420828"/>
    <x v="33"/>
    <x v="33"/>
    <x v="33"/>
  </r>
  <r>
    <x v="0"/>
    <x v="33"/>
    <x v="2"/>
    <n v="15"/>
    <n v="339"/>
    <n v="634"/>
    <n v="1719"/>
    <n v="80651.483999999706"/>
    <n v="0"/>
    <n v="0"/>
    <n v="0"/>
    <n v="1"/>
    <n v="237.909982300884"/>
    <n v="1.8702064896755199"/>
    <n v="5.0707964601769904"/>
    <n v="28512.6339999997"/>
    <n v="0.35352894436511301"/>
    <n v="17310.083999999701"/>
    <n v="0.21462821440458199"/>
    <x v="34"/>
    <x v="34"/>
    <x v="34"/>
  </r>
  <r>
    <x v="0"/>
    <x v="34"/>
    <x v="3"/>
    <n v="14"/>
    <n v="319"/>
    <n v="547"/>
    <n v="1454"/>
    <n v="66807.1259999998"/>
    <n v="0"/>
    <n v="0"/>
    <n v="0"/>
    <n v="1"/>
    <n v="209.42672727272699"/>
    <n v="1.7147335423197501"/>
    <n v="4.55799373040752"/>
    <n v="23517.825999999801"/>
    <n v="0.35202571055069598"/>
    <n v="12709.2259999997"/>
    <n v="0.19023758034434499"/>
    <x v="35"/>
    <x v="35"/>
    <x v="35"/>
  </r>
  <r>
    <x v="1"/>
    <x v="0"/>
    <x v="0"/>
    <n v="9"/>
    <n v="1428"/>
    <n v="6130"/>
    <n v="36806"/>
    <n v="1489108.9306000001"/>
    <n v="0.67220394407055095"/>
    <n v="0.28015764040304703"/>
    <n v="4.7638415526402703E-2"/>
    <n v="0"/>
    <n v="1042.7933687675099"/>
    <n v="4.2927170868347302"/>
    <n v="25.7745098039216"/>
    <n v="118176.93060000001"/>
    <n v="7.9360836653087102E-2"/>
    <n v="67448.640600000203"/>
    <n v="4.5294631718328003E-2"/>
    <x v="0"/>
    <x v="0"/>
    <x v="0"/>
  </r>
  <r>
    <x v="1"/>
    <x v="1"/>
    <x v="1"/>
    <n v="8"/>
    <n v="1755"/>
    <n v="5083"/>
    <n v="26200"/>
    <n v="1149105.9198499999"/>
    <n v="0.66568417430992999"/>
    <n v="0.24184559334293301"/>
    <n v="9.2470232347136694E-2"/>
    <n v="0"/>
    <n v="654.76120789173797"/>
    <n v="2.8962962962962999"/>
    <n v="14.928774928774899"/>
    <n v="169088.41985000001"/>
    <n v="0.14714781024892201"/>
    <n v="114970.66985000001"/>
    <n v="0.100052282269165"/>
    <x v="1"/>
    <x v="1"/>
    <x v="2"/>
  </r>
  <r>
    <x v="1"/>
    <x v="2"/>
    <x v="1"/>
    <n v="4"/>
    <n v="502"/>
    <n v="4085"/>
    <n v="24102"/>
    <n v="1004453.837175"/>
    <n v="1"/>
    <n v="0"/>
    <n v="0"/>
    <n v="0"/>
    <n v="2000.90405811753"/>
    <n v="8.1374501992031902"/>
    <n v="48.011952191235103"/>
    <n v="96245.587175000706"/>
    <n v="9.5818825726913207E-2"/>
    <n v="78438.087175000706"/>
    <n v="7.8090285757288394E-2"/>
    <x v="2"/>
    <x v="13"/>
    <x v="1"/>
  </r>
  <r>
    <x v="1"/>
    <x v="10"/>
    <x v="2"/>
    <n v="25"/>
    <n v="1703"/>
    <n v="5063"/>
    <n v="22104"/>
    <n v="931949.88700000301"/>
    <n v="0.183179962229021"/>
    <n v="0.29926714932902798"/>
    <n v="0.43571856112044399"/>
    <n v="8.1834327321507597E-2"/>
    <n v="547.24009806224501"/>
    <n v="2.9729888432178502"/>
    <n v="12.9794480328831"/>
    <n v="106954.887000003"/>
    <n v="0.114764633261877"/>
    <n v="44804.407000003797"/>
    <n v="4.8075983081270202E-2"/>
    <x v="3"/>
    <x v="2"/>
    <x v="15"/>
  </r>
  <r>
    <x v="1"/>
    <x v="13"/>
    <x v="3"/>
    <n v="17"/>
    <n v="1559"/>
    <n v="4644"/>
    <n v="20324"/>
    <n v="863398.23437499802"/>
    <n v="0"/>
    <n v="0.59419056693620498"/>
    <n v="0.39041489637051402"/>
    <n v="1.5394536693281001E-2"/>
    <n v="553.81541653303304"/>
    <n v="2.9788325849903798"/>
    <n v="13.036561898653"/>
    <n v="92474.234374998399"/>
    <n v="0.107104961179286"/>
    <n v="37552.634374998903"/>
    <n v="4.3493990235204401E-2"/>
    <x v="4"/>
    <x v="10"/>
    <x v="13"/>
  </r>
  <r>
    <x v="1"/>
    <x v="3"/>
    <x v="2"/>
    <n v="15"/>
    <n v="1255"/>
    <n v="4317"/>
    <n v="20660"/>
    <n v="842222.4939"/>
    <n v="0.204968178539882"/>
    <n v="0.51702638525313804"/>
    <n v="0.203240471775293"/>
    <n v="7.4764964431686703E-2"/>
    <n v="671.09362063745095"/>
    <n v="3.4398406374502"/>
    <n v="16.4621513944223"/>
    <n v="68312.993900000496"/>
    <n v="8.1110388756859206E-2"/>
    <n v="21887.403900000601"/>
    <n v="2.5987674347960801E-2"/>
    <x v="5"/>
    <x v="3"/>
    <x v="11"/>
  </r>
  <r>
    <x v="1"/>
    <x v="12"/>
    <x v="4"/>
    <n v="6"/>
    <n v="895"/>
    <n v="3331"/>
    <n v="19170"/>
    <n v="739294.91500000004"/>
    <n v="0.51708225329806301"/>
    <n v="0.335651249948067"/>
    <n v="0.14726649675386999"/>
    <n v="0"/>
    <n v="826.02783798882695"/>
    <n v="3.7217877094972098"/>
    <n v="21.418994413407798"/>
    <n v="41382.914999999899"/>
    <n v="5.5976193208362501E-2"/>
    <n v="10072.4449999999"/>
    <n v="1.36243937238495E-2"/>
    <x v="6"/>
    <x v="7"/>
    <x v="8"/>
  </r>
  <r>
    <x v="1"/>
    <x v="8"/>
    <x v="4"/>
    <n v="8"/>
    <n v="1335"/>
    <n v="3916"/>
    <n v="16433"/>
    <n v="695758.47859999898"/>
    <n v="0.237131921600129"/>
    <n v="0.59553805342588595"/>
    <n v="0.15937311151870201"/>
    <n v="7.9569134552836193E-3"/>
    <n v="521.16739970037395"/>
    <n v="2.93333333333333"/>
    <n v="12.3093632958801"/>
    <n v="72079.478599999304"/>
    <n v="0.10359841930354501"/>
    <n v="26441.3285999994"/>
    <n v="3.8003602418477798E-2"/>
    <x v="7"/>
    <x v="16"/>
    <x v="18"/>
  </r>
  <r>
    <x v="1"/>
    <x v="21"/>
    <x v="0"/>
    <n v="12"/>
    <n v="858"/>
    <n v="2947"/>
    <n v="16681"/>
    <n v="685261.26650000003"/>
    <n v="0.47416132092152902"/>
    <n v="0.11769870550534001"/>
    <n v="0.38471595067164099"/>
    <n v="2.3424022901489899E-2"/>
    <n v="798.67280477855502"/>
    <n v="3.4347319347319298"/>
    <n v="19.4417249417249"/>
    <n v="62167.516499999903"/>
    <n v="9.0720896596889297E-2"/>
    <n v="32491.556499999901"/>
    <n v="4.7414844656187699E-2"/>
    <x v="8"/>
    <x v="14"/>
    <x v="5"/>
  </r>
  <r>
    <x v="1"/>
    <x v="18"/>
    <x v="5"/>
    <n v="20"/>
    <n v="1214"/>
    <n v="3705"/>
    <n v="14955"/>
    <n v="668667.03359999903"/>
    <n v="0"/>
    <n v="0.30738110011709102"/>
    <n v="0.58521934884872395"/>
    <n v="0.107399551034185"/>
    <n v="550.79656803953799"/>
    <n v="3.0518945634266901"/>
    <n v="12.318780889621101"/>
    <n v="106843.28359999901"/>
    <n v="0.15978548101103701"/>
    <n v="62391.333599999001"/>
    <n v="9.3307027959930705E-2"/>
    <x v="9"/>
    <x v="19"/>
    <x v="19"/>
  </r>
  <r>
    <x v="1"/>
    <x v="11"/>
    <x v="0"/>
    <n v="5"/>
    <n v="893"/>
    <n v="3239"/>
    <n v="16628"/>
    <n v="658054.42879999895"/>
    <n v="0.52597681065861401"/>
    <n v="0.38792344740465901"/>
    <n v="8.6099741936726606E-2"/>
    <n v="0"/>
    <n v="736.90305576707601"/>
    <n v="3.6270996640537501"/>
    <n v="18.6203807390817"/>
    <n v="36060.178799999303"/>
    <n v="5.4798170518747399E-2"/>
    <n v="4896.2287999993996"/>
    <n v="7.4404617395068097E-3"/>
    <x v="10"/>
    <x v="22"/>
    <x v="32"/>
  </r>
  <r>
    <x v="1"/>
    <x v="9"/>
    <x v="0"/>
    <n v="4"/>
    <n v="832"/>
    <n v="2678"/>
    <n v="15743"/>
    <n v="651039.090900001"/>
    <n v="0.69106378524528"/>
    <n v="0.30893621475472"/>
    <n v="0"/>
    <n v="0"/>
    <n v="782.49890733173095"/>
    <n v="3.21875"/>
    <n v="18.921875"/>
    <n v="54622.340900000498"/>
    <n v="8.3900247563460803E-2"/>
    <n v="25941.740900000601"/>
    <n v="3.9846671670880199E-2"/>
    <x v="11"/>
    <x v="23"/>
    <x v="21"/>
  </r>
  <r>
    <x v="1"/>
    <x v="6"/>
    <x v="0"/>
    <n v="9"/>
    <n v="1025"/>
    <n v="3104"/>
    <n v="16638"/>
    <n v="632530.26989999996"/>
    <n v="0.32475743624487102"/>
    <n v="0.35431334224594702"/>
    <n v="0.31856133720186403"/>
    <n v="2.36788430731827E-3"/>
    <n v="617.10270234146401"/>
    <n v="3.0282926829268302"/>
    <n v="16.2321951219512"/>
    <n v="26483.0199000004"/>
    <n v="4.1868383475445803E-2"/>
    <n v="-8664.5800999995408"/>
    <n v="-1.36982853031988E-2"/>
    <x v="12"/>
    <x v="30"/>
    <x v="36"/>
  </r>
  <r>
    <x v="1"/>
    <x v="7"/>
    <x v="3"/>
    <n v="11"/>
    <n v="1036"/>
    <n v="2990"/>
    <n v="15344"/>
    <n v="631437.05790000199"/>
    <n v="0.23138783423745901"/>
    <n v="0.527238687435585"/>
    <n v="0.207152686027615"/>
    <n v="3.42207922993411E-2"/>
    <n v="609.49522963320601"/>
    <n v="2.8861003861003902"/>
    <n v="14.8108108108108"/>
    <n v="36134.057900001499"/>
    <n v="5.7225114440027001E-2"/>
    <n v="-237.55209999808699"/>
    <n v="-3.7620867674147102E-4"/>
    <x v="13"/>
    <x v="17"/>
    <x v="37"/>
  </r>
  <r>
    <x v="1"/>
    <x v="4"/>
    <x v="0"/>
    <n v="5"/>
    <n v="744"/>
    <n v="2722"/>
    <n v="15431"/>
    <n v="611295.84669999999"/>
    <n v="0.32572129448429998"/>
    <n v="0.56590777324514097"/>
    <n v="0.108370932270559"/>
    <n v="0"/>
    <n v="821.63420255376298"/>
    <n v="3.65860215053763"/>
    <n v="20.740591397849499"/>
    <n v="34033.3466999995"/>
    <n v="5.5674100983548497E-2"/>
    <n v="8049.4166999996296"/>
    <n v="1.31677922293327E-2"/>
    <x v="14"/>
    <x v="24"/>
    <x v="29"/>
  </r>
  <r>
    <x v="1"/>
    <x v="16"/>
    <x v="1"/>
    <n v="48"/>
    <n v="1657"/>
    <n v="4303"/>
    <n v="14335"/>
    <n v="607318.38190000004"/>
    <n v="0"/>
    <n v="0"/>
    <n v="0.64204228378551498"/>
    <n v="0.35795771621448402"/>
    <n v="366.516826735064"/>
    <n v="2.5968617984309001"/>
    <n v="8.6511768255884096"/>
    <n v="69445.381900000299"/>
    <n v="0.114347571174678"/>
    <n v="18798.881900000299"/>
    <n v="3.09539155412814E-2"/>
    <x v="15"/>
    <x v="15"/>
    <x v="26"/>
  </r>
  <r>
    <x v="1"/>
    <x v="14"/>
    <x v="4"/>
    <n v="12"/>
    <n v="1118"/>
    <n v="3106"/>
    <n v="12386"/>
    <n v="520967.40860000002"/>
    <n v="0"/>
    <n v="0.28696071372630599"/>
    <n v="0.68003512187460902"/>
    <n v="3.30041643990856E-2"/>
    <n v="465.98158193202102"/>
    <n v="2.7781753130590299"/>
    <n v="11.078711985688701"/>
    <n v="66527.158599999704"/>
    <n v="0.12769927158932801"/>
    <n v="28498.208600000002"/>
    <n v="5.4702478753101802E-2"/>
    <x v="16"/>
    <x v="5"/>
    <x v="3"/>
  </r>
  <r>
    <x v="1"/>
    <x v="5"/>
    <x v="1"/>
    <n v="3"/>
    <n v="724"/>
    <n v="2279"/>
    <n v="13056"/>
    <n v="515188.52229999902"/>
    <n v="0.88569274265448805"/>
    <n v="0"/>
    <n v="0.114307257345512"/>
    <n v="0"/>
    <n v="711.58635676795495"/>
    <n v="3.14779005524862"/>
    <n v="18.033149171270701"/>
    <n v="21613.022299999098"/>
    <n v="4.1951676647434502E-2"/>
    <n v="-899.977700000862"/>
    <n v="-1.7468900432467201E-3"/>
    <x v="17"/>
    <x v="27"/>
    <x v="38"/>
  </r>
  <r>
    <x v="1"/>
    <x v="20"/>
    <x v="4"/>
    <n v="10"/>
    <n v="856"/>
    <n v="2556"/>
    <n v="10334"/>
    <n v="460717.476399999"/>
    <n v="0"/>
    <n v="0.70994240017937404"/>
    <n v="0.24172845334677201"/>
    <n v="4.8329146473854098E-2"/>
    <n v="538.22135093457905"/>
    <n v="2.9859813084112199"/>
    <n v="12.0724299065421"/>
    <n v="58009.226399999301"/>
    <n v="0.125910627166301"/>
    <n v="28691.326399999401"/>
    <n v="6.2275315935897697E-2"/>
    <x v="18"/>
    <x v="21"/>
    <x v="20"/>
  </r>
  <r>
    <x v="1"/>
    <x v="24"/>
    <x v="3"/>
    <n v="11"/>
    <n v="783"/>
    <n v="2576"/>
    <n v="10575"/>
    <n v="455479.17680000002"/>
    <n v="0"/>
    <n v="0.43408947646978402"/>
    <n v="0.50442756354784002"/>
    <n v="6.1482959982376101E-2"/>
    <n v="581.71031519795702"/>
    <n v="3.2899106002554301"/>
    <n v="13.5057471264368"/>
    <n v="49075.676800000401"/>
    <n v="0.10774516004175"/>
    <n v="21216.326800000399"/>
    <n v="4.6580234356830799E-2"/>
    <x v="19"/>
    <x v="6"/>
    <x v="9"/>
  </r>
  <r>
    <x v="1"/>
    <x v="19"/>
    <x v="1"/>
    <n v="13"/>
    <n v="914"/>
    <n v="2652"/>
    <n v="10298"/>
    <n v="435102.62359999999"/>
    <n v="0"/>
    <n v="0"/>
    <n v="0.96834147933646297"/>
    <n v="3.1658520663537602E-2"/>
    <n v="476.04225776805202"/>
    <n v="2.9015317286652098"/>
    <n v="11.266958424507701"/>
    <n v="59111.623599999803"/>
    <n v="0.13585673906288001"/>
    <n v="30900.623599999799"/>
    <n v="7.1019161742420303E-2"/>
    <x v="20"/>
    <x v="20"/>
    <x v="16"/>
  </r>
  <r>
    <x v="1"/>
    <x v="15"/>
    <x v="1"/>
    <n v="22"/>
    <n v="1057"/>
    <n v="2605"/>
    <n v="10026"/>
    <n v="420653.73349999997"/>
    <n v="0"/>
    <n v="0"/>
    <n v="0.87625589254397995"/>
    <n v="0.12374410745602001"/>
    <n v="397.96947350993401"/>
    <n v="2.4645222327341498"/>
    <n v="9.4853358561967802"/>
    <n v="56538.483500000497"/>
    <n v="0.13440623248385"/>
    <n v="24362.4835000005"/>
    <n v="5.7915766721705501E-2"/>
    <x v="21"/>
    <x v="11"/>
    <x v="4"/>
  </r>
  <r>
    <x v="1"/>
    <x v="22"/>
    <x v="5"/>
    <n v="14"/>
    <n v="877"/>
    <n v="2341"/>
    <n v="9269"/>
    <n v="418435.78009999997"/>
    <n v="0"/>
    <n v="0"/>
    <n v="0.92712590019736696"/>
    <n v="7.2874099802632999E-2"/>
    <n v="477.12175610034302"/>
    <n v="2.6693272519954401"/>
    <n v="10.5689851767389"/>
    <n v="57549.780100000498"/>
    <n v="0.13753551401901401"/>
    <n v="25842.650100000101"/>
    <n v="6.1760134598967897E-2"/>
    <x v="22"/>
    <x v="4"/>
    <x v="14"/>
  </r>
  <r>
    <x v="1"/>
    <x v="35"/>
    <x v="3"/>
    <n v="5"/>
    <n v="456"/>
    <n v="1998"/>
    <n v="9434"/>
    <n v="411565.864"/>
    <n v="0.57574274916055701"/>
    <n v="0.26943313257875101"/>
    <n v="0.124521109457222"/>
    <n v="3.0303008803470598E-2"/>
    <n v="902.55671929824496"/>
    <n v="4.3815789473684204"/>
    <n v="20.6885964912281"/>
    <n v="40658.1139999999"/>
    <n v="9.8788839299849898E-2"/>
    <n v="23916.483999999899"/>
    <n v="5.8110951592428198E-2"/>
    <x v="23"/>
    <x v="26"/>
    <x v="17"/>
  </r>
  <r>
    <x v="1"/>
    <x v="17"/>
    <x v="1"/>
    <n v="2"/>
    <n v="346"/>
    <n v="1557"/>
    <n v="9105"/>
    <n v="345204.88179999997"/>
    <n v="0.57837307676220695"/>
    <n v="0.42162692323779299"/>
    <n v="0"/>
    <n v="0"/>
    <n v="997.70197052023002"/>
    <n v="4.5"/>
    <n v="26.315028901734099"/>
    <n v="10421.631799999501"/>
    <n v="3.0189699941837601E-2"/>
    <n v="-793.36820000049204"/>
    <n v="-2.2982531297461302E-3"/>
    <x v="24"/>
    <x v="36"/>
    <x v="39"/>
  </r>
  <r>
    <x v="1"/>
    <x v="23"/>
    <x v="0"/>
    <n v="11"/>
    <n v="682"/>
    <n v="1768"/>
    <n v="7494"/>
    <n v="342464.516"/>
    <n v="0"/>
    <n v="0.230997998052446"/>
    <n v="0.67454724214405903"/>
    <n v="9.4454759803494506E-2"/>
    <n v="502.14738416422301"/>
    <n v="2.59237536656891"/>
    <n v="10.988269794721401"/>
    <n v="48353.266000000098"/>
    <n v="0.141192046886399"/>
    <n v="25281.316000000101"/>
    <n v="7.3821709458506704E-2"/>
    <x v="25"/>
    <x v="8"/>
    <x v="23"/>
  </r>
  <r>
    <x v="1"/>
    <x v="26"/>
    <x v="0"/>
    <n v="33"/>
    <n v="929"/>
    <n v="1943"/>
    <n v="6224"/>
    <n v="312264.59850000002"/>
    <n v="0"/>
    <n v="0"/>
    <n v="0.47733854146774202"/>
    <n v="0.52266145853225798"/>
    <n v="336.12981539289598"/>
    <n v="2.0914962325080699"/>
    <n v="6.6996770721205596"/>
    <n v="66916.348499999993"/>
    <n v="0.21429373941663801"/>
    <n v="35999.298500000397"/>
    <n v="0.115284597334848"/>
    <x v="26"/>
    <x v="18"/>
    <x v="10"/>
  </r>
  <r>
    <x v="1"/>
    <x v="31"/>
    <x v="2"/>
    <n v="21"/>
    <n v="782"/>
    <n v="1828"/>
    <n v="6672"/>
    <n v="294546.55070000101"/>
    <n v="0.54504347587323498"/>
    <n v="0"/>
    <n v="7.5027135600403402E-2"/>
    <n v="0.37992938852636199"/>
    <n v="376.657993222507"/>
    <n v="2.3375959079283901"/>
    <n v="8.5319693094629194"/>
    <n v="44342.8007000008"/>
    <n v="0.15054598532767899"/>
    <n v="16363.990700000601"/>
    <n v="5.5556551794991402E-2"/>
    <x v="27"/>
    <x v="9"/>
    <x v="7"/>
  </r>
  <r>
    <x v="1"/>
    <x v="30"/>
    <x v="4"/>
    <n v="17"/>
    <n v="507"/>
    <n v="1219"/>
    <n v="5284"/>
    <n v="224382.016"/>
    <n v="0"/>
    <n v="0.42700812528576298"/>
    <n v="0.18307552776422101"/>
    <n v="0.38991634695001598"/>
    <n v="442.568078895464"/>
    <n v="2.4043392504930998"/>
    <n v="10.422090729782999"/>
    <n v="33471.016000000098"/>
    <n v="0.149169780166339"/>
    <n v="16448.315999999999"/>
    <n v="7.3304965759822593E-2"/>
    <x v="28"/>
    <x v="12"/>
    <x v="6"/>
  </r>
  <r>
    <x v="1"/>
    <x v="36"/>
    <x v="4"/>
    <n v="8"/>
    <n v="335"/>
    <n v="1025"/>
    <n v="4432"/>
    <n v="181991.81899999999"/>
    <n v="0"/>
    <n v="0"/>
    <n v="0.89886099220756699"/>
    <n v="0.101139007792433"/>
    <n v="543.25916119402996"/>
    <n v="3.0597014925373101"/>
    <n v="13.229850746268699"/>
    <n v="15477.0690000001"/>
    <n v="8.5042663373786395E-2"/>
    <n v="3975.56900000008"/>
    <n v="2.1844767648594599E-2"/>
    <x v="29"/>
    <x v="33"/>
    <x v="34"/>
  </r>
  <r>
    <x v="1"/>
    <x v="32"/>
    <x v="4"/>
    <n v="25"/>
    <n v="607"/>
    <n v="1234"/>
    <n v="3684"/>
    <n v="165807.82489999899"/>
    <n v="0"/>
    <n v="0"/>
    <n v="0.25925681146788898"/>
    <n v="0.74074318853211196"/>
    <n v="273.159513838549"/>
    <n v="2.0329489291598"/>
    <n v="6.0691927512355797"/>
    <n v="27777.574899999399"/>
    <n v="0.167528733440369"/>
    <n v="7612.52489999932"/>
    <n v="4.5911734893033698E-2"/>
    <x v="30"/>
    <x v="25"/>
    <x v="28"/>
  </r>
  <r>
    <x v="1"/>
    <x v="37"/>
    <x v="5"/>
    <n v="9"/>
    <n v="260"/>
    <n v="896"/>
    <n v="3839"/>
    <n v="163158.2831"/>
    <n v="0"/>
    <n v="0"/>
    <n v="0.75735423388994905"/>
    <n v="0.24264576611005001"/>
    <n v="627.53185807692296"/>
    <n v="3.4461538461538499"/>
    <n v="14.765384615384599"/>
    <n v="18540.283099999899"/>
    <n v="0.11363372271229701"/>
    <n v="8903.9630999998899"/>
    <n v="5.4572547166009601E-2"/>
    <x v="31"/>
    <x v="34"/>
    <x v="22"/>
  </r>
  <r>
    <x v="1"/>
    <x v="27"/>
    <x v="0"/>
    <n v="9"/>
    <n v="360"/>
    <n v="1016"/>
    <n v="3665"/>
    <n v="156950.6648"/>
    <n v="0"/>
    <n v="0"/>
    <n v="0.90672826382319305"/>
    <n v="9.3271736176806605E-2"/>
    <n v="435.97406888888901"/>
    <n v="2.8222222222222202"/>
    <n v="10.1805555555556"/>
    <n v="19963.914800000101"/>
    <n v="0.12719866351276601"/>
    <n v="7697.8648000000303"/>
    <n v="4.9046398177473798E-2"/>
    <x v="32"/>
    <x v="31"/>
    <x v="30"/>
  </r>
  <r>
    <x v="1"/>
    <x v="38"/>
    <x v="2"/>
    <n v="7"/>
    <n v="423"/>
    <n v="995"/>
    <n v="3571"/>
    <n v="137046.33100000001"/>
    <n v="0"/>
    <n v="0"/>
    <n v="0.90292818565131805"/>
    <n v="9.7071814348681798E-2"/>
    <n v="323.98659810874801"/>
    <n v="2.35224586288416"/>
    <n v="8.4420803782505907"/>
    <n v="7208.0810000003303"/>
    <n v="5.2595942900509403E-2"/>
    <n v="-7933.5789999996396"/>
    <n v="-5.7889758464235101E-2"/>
    <x v="33"/>
    <x v="37"/>
    <x v="40"/>
  </r>
  <r>
    <x v="1"/>
    <x v="28"/>
    <x v="3"/>
    <n v="16"/>
    <n v="493"/>
    <n v="868"/>
    <n v="2494"/>
    <n v="120420.04799999901"/>
    <n v="0"/>
    <n v="0"/>
    <n v="0.25247596646033599"/>
    <n v="0.74752403353966501"/>
    <n v="244.25973225152001"/>
    <n v="1.7606490872211"/>
    <n v="5.0588235294117601"/>
    <n v="28394.7979999993"/>
    <n v="0.23579792959391199"/>
    <n v="11670.5979999992"/>
    <n v="9.6915739478855595E-2"/>
    <x v="34"/>
    <x v="28"/>
    <x v="24"/>
  </r>
  <r>
    <x v="1"/>
    <x v="29"/>
    <x v="5"/>
    <n v="25"/>
    <n v="527"/>
    <n v="1025"/>
    <n v="2437"/>
    <n v="118552.99499999901"/>
    <n v="0"/>
    <n v="0"/>
    <n v="0"/>
    <n v="1"/>
    <n v="224.95824478178201"/>
    <n v="1.9449715370019001"/>
    <n v="4.6242884250474399"/>
    <n v="26849.7449999993"/>
    <n v="0.22647884180403399"/>
    <n v="8235.2349999992202"/>
    <n v="6.9464588389346701E-2"/>
    <x v="35"/>
    <x v="29"/>
    <x v="25"/>
  </r>
  <r>
    <x v="1"/>
    <x v="39"/>
    <x v="4"/>
    <n v="2"/>
    <n v="177"/>
    <n v="513"/>
    <n v="2752"/>
    <n v="110580.4264"/>
    <n v="0"/>
    <n v="0.97716000849133999"/>
    <n v="0"/>
    <n v="2.283999150866E-2"/>
    <n v="624.74817175141197"/>
    <n v="2.8983050847457599"/>
    <n v="15.5480225988701"/>
    <n v="7313.1763999999703"/>
    <n v="6.6134456504501005E-2"/>
    <n v="1269.0263999999599"/>
    <n v="1.1476049074087899E-2"/>
    <x v="36"/>
    <x v="38"/>
    <x v="35"/>
  </r>
  <r>
    <x v="1"/>
    <x v="7"/>
    <x v="4"/>
    <n v="11"/>
    <n v="215"/>
    <n v="529"/>
    <n v="2107"/>
    <n v="96070.054799999998"/>
    <n v="0.23138783423745901"/>
    <n v="0.527238687435585"/>
    <n v="0.207152686027615"/>
    <n v="3.42207922993411E-2"/>
    <n v="446.83746418604602"/>
    <n v="2.4604651162790701"/>
    <n v="9.8000000000000007"/>
    <n v="13196.5548"/>
    <n v="0.13736387293077701"/>
    <n v="5957.35479999994"/>
    <n v="6.20105277591654E-2"/>
    <x v="37"/>
    <x v="39"/>
    <x v="27"/>
  </r>
  <r>
    <x v="1"/>
    <x v="33"/>
    <x v="2"/>
    <n v="19"/>
    <n v="404"/>
    <n v="818"/>
    <n v="1936"/>
    <n v="94622.569999999701"/>
    <n v="0"/>
    <n v="0"/>
    <n v="0"/>
    <n v="1"/>
    <n v="234.21428217821699"/>
    <n v="2.0247524752475199"/>
    <n v="4.7920792079207901"/>
    <n v="19837.569999999701"/>
    <n v="0.20964945255661199"/>
    <n v="5529.6399999996202"/>
    <n v="5.8438911562005098E-2"/>
    <x v="38"/>
    <x v="32"/>
    <x v="31"/>
  </r>
  <r>
    <x v="1"/>
    <x v="25"/>
    <x v="4"/>
    <n v="3"/>
    <n v="284"/>
    <n v="617"/>
    <n v="2136"/>
    <n v="92420.694199999896"/>
    <n v="0"/>
    <n v="0.798381146546289"/>
    <n v="0"/>
    <n v="0.201618853453711"/>
    <n v="325.42497957746502"/>
    <n v="2.17253521126761"/>
    <n v="7.52112676056338"/>
    <n v="9930.4441999999308"/>
    <n v="0.10744827536688099"/>
    <n v="451.04419999990802"/>
    <n v="4.8803377198600199E-3"/>
    <x v="39"/>
    <x v="40"/>
    <x v="33"/>
  </r>
  <r>
    <x v="1"/>
    <x v="34"/>
    <x v="3"/>
    <n v="14"/>
    <n v="345"/>
    <n v="593"/>
    <n v="1502"/>
    <n v="74489.718999999706"/>
    <n v="0"/>
    <n v="0"/>
    <n v="0"/>
    <n v="1"/>
    <n v="215.912228985506"/>
    <n v="1.71884057971014"/>
    <n v="4.3536231884058001"/>
    <n v="16974.218999999699"/>
    <n v="0.22787331228890501"/>
    <n v="5282.4689999996699"/>
    <n v="7.0915410487716907E-2"/>
    <x v="40"/>
    <x v="35"/>
    <x v="12"/>
  </r>
  <r>
    <x v="2"/>
    <x v="1"/>
    <x v="1"/>
    <n v="8"/>
    <n v="1729"/>
    <n v="4975"/>
    <n v="26316"/>
    <n v="1201838.1459999999"/>
    <n v="0.62134488948065103"/>
    <n v="0.26351153610329803"/>
    <n v="0.115143574416051"/>
    <n v="0"/>
    <n v="695.10592596876597"/>
    <n v="2.8773857721226102"/>
    <n v="15.2203585887796"/>
    <n v="210423.89599999701"/>
    <n v="0.17508505342448799"/>
    <n v="155407.58599999701"/>
    <n v="0.129308248799749"/>
    <x v="0"/>
    <x v="1"/>
    <x v="2"/>
  </r>
  <r>
    <x v="2"/>
    <x v="0"/>
    <x v="0"/>
    <n v="7"/>
    <n v="1052"/>
    <n v="4550"/>
    <n v="27926"/>
    <n v="1142024.5175000001"/>
    <n v="0.79050934648607496"/>
    <n v="0.14916889207678499"/>
    <n v="6.0321761437140103E-2"/>
    <n v="0"/>
    <n v="1085.57463640684"/>
    <n v="4.3250950570342201"/>
    <n v="26.545627376425902"/>
    <n v="121508.01750000101"/>
    <n v="0.10639703056987999"/>
    <n v="84103.597500000498"/>
    <n v="7.3644301160986705E-2"/>
    <x v="1"/>
    <x v="10"/>
    <x v="13"/>
  </r>
  <r>
    <x v="2"/>
    <x v="10"/>
    <x v="2"/>
    <n v="22"/>
    <n v="1486"/>
    <n v="4497"/>
    <n v="19775"/>
    <n v="890894.46580000001"/>
    <n v="0.18862798732181801"/>
    <n v="0.31469792412308001"/>
    <n v="0.43249389011975198"/>
    <n v="6.4180198435350999E-2"/>
    <n v="599.52521251682401"/>
    <n v="3.0262449528936699"/>
    <n v="13.3075370121131"/>
    <n v="142232.46580000001"/>
    <n v="0.15965130692812099"/>
    <n v="89831.975800000801"/>
    <n v="0.100833464847415"/>
    <x v="2"/>
    <x v="0"/>
    <x v="19"/>
  </r>
  <r>
    <x v="2"/>
    <x v="2"/>
    <x v="1"/>
    <n v="4"/>
    <n v="405"/>
    <n v="3257"/>
    <n v="19514"/>
    <n v="866687.20719999995"/>
    <n v="0.87129589075120695"/>
    <n v="0.128704109248793"/>
    <n v="0"/>
    <n v="0"/>
    <n v="2139.9684128395102"/>
    <n v="8.0419753086419696"/>
    <n v="48.182716049382698"/>
    <n v="124189.4572"/>
    <n v="0.143292131426767"/>
    <n v="109452.3572"/>
    <n v="0.12628818827683699"/>
    <x v="3"/>
    <x v="13"/>
    <x v="1"/>
  </r>
  <r>
    <x v="2"/>
    <x v="3"/>
    <x v="2"/>
    <n v="15"/>
    <n v="1291"/>
    <n v="4433"/>
    <n v="20753"/>
    <n v="864022.49080000201"/>
    <n v="0.39485207020955898"/>
    <n v="0.33396018862059001"/>
    <n v="0.236457342459725"/>
    <n v="3.4730398710125801E-2"/>
    <n v="669.26606568551597"/>
    <n v="3.4337722695584798"/>
    <n v="16.075135553834201"/>
    <n v="106876.99080000199"/>
    <n v="0.123697000874415"/>
    <n v="60831.520800002101"/>
    <n v="7.0405020063398993E-2"/>
    <x v="4"/>
    <x v="15"/>
    <x v="16"/>
  </r>
  <r>
    <x v="2"/>
    <x v="13"/>
    <x v="3"/>
    <n v="17"/>
    <n v="1452"/>
    <n v="4163"/>
    <n v="17722"/>
    <n v="804793.10199999996"/>
    <n v="0"/>
    <n v="0.54621109563138404"/>
    <n v="0.44084128544133599"/>
    <n v="1.29476189272805E-2"/>
    <n v="554.26522176308504"/>
    <n v="2.8670798898071599"/>
    <n v="12.2052341597796"/>
    <n v="133920.10200000001"/>
    <n v="0.166403143450402"/>
    <n v="84384.661999999997"/>
    <n v="0.104852615896303"/>
    <x v="5"/>
    <x v="19"/>
    <x v="15"/>
  </r>
  <r>
    <x v="2"/>
    <x v="21"/>
    <x v="0"/>
    <n v="12"/>
    <n v="820"/>
    <n v="2924"/>
    <n v="15668"/>
    <n v="682511.90520000004"/>
    <n v="0.426894546131941"/>
    <n v="0.12997267787439601"/>
    <n v="0.41478328193710201"/>
    <n v="2.8349494056561699E-2"/>
    <n v="832.33159170731699"/>
    <n v="3.5658536585365899"/>
    <n v="19.107317073170702"/>
    <n v="88437.405199999906"/>
    <n v="0.129576355410364"/>
    <n v="59961.415199999901"/>
    <n v="8.7854020923531104E-2"/>
    <x v="6"/>
    <x v="18"/>
    <x v="20"/>
  </r>
  <r>
    <x v="2"/>
    <x v="16"/>
    <x v="1"/>
    <n v="44"/>
    <n v="1586"/>
    <n v="4130"/>
    <n v="14508"/>
    <n v="675229.90780000004"/>
    <n v="0"/>
    <n v="0.239525416649502"/>
    <n v="0.41718887825602302"/>
    <n v="0.34328570509447398"/>
    <n v="425.74395195460301"/>
    <n v="2.6040353089533399"/>
    <n v="9.1475409836065609"/>
    <n v="116616.9078"/>
    <n v="0.17270696462476801"/>
    <n v="66549.547799999898"/>
    <n v="9.8558353282703806E-2"/>
    <x v="7"/>
    <x v="16"/>
    <x v="10"/>
  </r>
  <r>
    <x v="2"/>
    <x v="9"/>
    <x v="0"/>
    <n v="4"/>
    <n v="821"/>
    <n v="2753"/>
    <n v="16283"/>
    <n v="673874.66595000005"/>
    <n v="0.72125266508544295"/>
    <n v="0.278747334914557"/>
    <n v="0"/>
    <n v="0"/>
    <n v="820.79740066991496"/>
    <n v="3.3532277710109599"/>
    <n v="19.833130328867199"/>
    <n v="71034.915949999893"/>
    <n v="0.10541265244013601"/>
    <n v="42600.165950000002"/>
    <n v="6.32167494973922E-2"/>
    <x v="8"/>
    <x v="4"/>
    <x v="9"/>
  </r>
  <r>
    <x v="2"/>
    <x v="12"/>
    <x v="4"/>
    <n v="6"/>
    <n v="897"/>
    <n v="2992"/>
    <n v="16326"/>
    <n v="664973.52385"/>
    <n v="0.27246637422645698"/>
    <n v="0.55367327125801602"/>
    <n v="0.173860354515527"/>
    <n v="0"/>
    <n v="741.33057285395796"/>
    <n v="3.3355629877369002"/>
    <n v="18.200668896321101"/>
    <n v="54068.523850000201"/>
    <n v="8.1309288130690494E-2"/>
    <n v="24225.563850000199"/>
    <n v="3.6430869773192397E-2"/>
    <x v="9"/>
    <x v="25"/>
    <x v="30"/>
  </r>
  <r>
    <x v="2"/>
    <x v="18"/>
    <x v="5"/>
    <n v="20"/>
    <n v="1221"/>
    <n v="3659"/>
    <n v="13910"/>
    <n v="657515.74919999996"/>
    <n v="0"/>
    <n v="0.27913603624446798"/>
    <n v="0.62406948928486605"/>
    <n v="9.6794474470665706E-2"/>
    <n v="538.50593710073701"/>
    <n v="2.996723996724"/>
    <n v="11.3923013923014"/>
    <n v="134425.24919999999"/>
    <n v="0.20444415113030501"/>
    <n v="92605.209200000594"/>
    <n v="0.14084105105113201"/>
    <x v="10"/>
    <x v="2"/>
    <x v="0"/>
  </r>
  <r>
    <x v="2"/>
    <x v="6"/>
    <x v="0"/>
    <n v="9"/>
    <n v="1029"/>
    <n v="3053"/>
    <n v="16198"/>
    <n v="653911.12659999903"/>
    <n v="0.29731453112117801"/>
    <n v="0.40082405718159603"/>
    <n v="0.29994498154483601"/>
    <n v="1.9164301523906799E-3"/>
    <n v="635.48214441205005"/>
    <n v="2.9669582118561699"/>
    <n v="15.7414965986395"/>
    <n v="54983.376599999501"/>
    <n v="8.4083867613454905E-2"/>
    <n v="19773.376599999599"/>
    <n v="3.02386299844918E-2"/>
    <x v="11"/>
    <x v="28"/>
    <x v="34"/>
  </r>
  <r>
    <x v="2"/>
    <x v="8"/>
    <x v="4"/>
    <n v="8"/>
    <n v="1235"/>
    <n v="3665"/>
    <n v="15123"/>
    <n v="653736.28200000001"/>
    <n v="0.25932805730369402"/>
    <n v="0.480908563064884"/>
    <n v="0.24210354290845401"/>
    <n v="1.7659836722967798E-2"/>
    <n v="529.34111902834002"/>
    <n v="2.9676113360323901"/>
    <n v="12.245344129554701"/>
    <n v="87115.032000000501"/>
    <n v="0.13325714726049201"/>
    <n v="46448.032000000501"/>
    <n v="7.1050105797861196E-2"/>
    <x v="12"/>
    <x v="5"/>
    <x v="23"/>
  </r>
  <r>
    <x v="2"/>
    <x v="11"/>
    <x v="0"/>
    <n v="4"/>
    <n v="803"/>
    <n v="2972"/>
    <n v="15763"/>
    <n v="651197.71349999902"/>
    <n v="0.83424907249770297"/>
    <n v="0.165750927502297"/>
    <n v="0"/>
    <n v="0"/>
    <n v="810.95605666251504"/>
    <n v="3.7011207970112099"/>
    <n v="19.630136986301402"/>
    <n v="65652.713499999503"/>
    <n v="0.100818402981078"/>
    <n v="37582.093499999602"/>
    <n v="5.7712262682875097E-2"/>
    <x v="13"/>
    <x v="8"/>
    <x v="24"/>
  </r>
  <r>
    <x v="2"/>
    <x v="7"/>
    <x v="3"/>
    <n v="11"/>
    <n v="1038"/>
    <n v="3005"/>
    <n v="14531"/>
    <n v="588873.119000001"/>
    <n v="0"/>
    <n v="0.66603145048213597"/>
    <n v="0.29718578184313899"/>
    <n v="3.6782767674724798E-2"/>
    <n v="567.31514354527997"/>
    <n v="2.89499036608863"/>
    <n v="13.9990366088632"/>
    <n v="45139.369000000603"/>
    <n v="7.6653811396000596E-2"/>
    <n v="9735.7190000009596"/>
    <n v="1.65327957515428E-2"/>
    <x v="14"/>
    <x v="30"/>
    <x v="41"/>
  </r>
  <r>
    <x v="2"/>
    <x v="5"/>
    <x v="1"/>
    <n v="3"/>
    <n v="729"/>
    <n v="2370"/>
    <n v="13191"/>
    <n v="552736.78599999903"/>
    <n v="0.88528970550550601"/>
    <n v="0"/>
    <n v="0.11471029449449401"/>
    <n v="0"/>
    <n v="758.21232647462205"/>
    <n v="3.25102880658436"/>
    <n v="18.094650205761301"/>
    <n v="56270.535999999302"/>
    <n v="0.10180349386045601"/>
    <n v="32795.535999999302"/>
    <n v="5.93330077365238E-2"/>
    <x v="15"/>
    <x v="24"/>
    <x v="25"/>
  </r>
  <r>
    <x v="2"/>
    <x v="4"/>
    <x v="0"/>
    <n v="4"/>
    <n v="683"/>
    <n v="2278"/>
    <n v="12504"/>
    <n v="540438.278400001"/>
    <n v="0.34174166113249199"/>
    <n v="0.65825833886750895"/>
    <n v="0"/>
    <n v="0"/>
    <n v="791.27127144948804"/>
    <n v="3.3352855051244501"/>
    <n v="18.307467057101"/>
    <n v="66367.778400000505"/>
    <n v="0.122803622638438"/>
    <n v="42729.678400000601"/>
    <n v="7.9064862922930496E-2"/>
    <x v="16"/>
    <x v="6"/>
    <x v="11"/>
  </r>
  <r>
    <x v="2"/>
    <x v="17"/>
    <x v="1"/>
    <n v="3"/>
    <n v="458"/>
    <n v="2328"/>
    <n v="13236"/>
    <n v="524418.18680000002"/>
    <n v="0.79656140941449105"/>
    <n v="0.203438590585509"/>
    <n v="0"/>
    <n v="0"/>
    <n v="1145.0178751091701"/>
    <n v="5.0829694323144103"/>
    <n v="28.8995633187773"/>
    <n v="57598.936800000301"/>
    <n v="0.109833980303904"/>
    <n v="42064.626800000202"/>
    <n v="8.0211990847759498E-2"/>
    <x v="17"/>
    <x v="22"/>
    <x v="26"/>
  </r>
  <r>
    <x v="2"/>
    <x v="15"/>
    <x v="1"/>
    <n v="23"/>
    <n v="1105"/>
    <n v="2741"/>
    <n v="10911"/>
    <n v="503768.306600001"/>
    <n v="0"/>
    <n v="0"/>
    <n v="0.899073923996631"/>
    <n v="0.100926076003369"/>
    <n v="455.89891999999998"/>
    <n v="2.4805429864253399"/>
    <n v="9.8742081447963805"/>
    <n v="99458.806600000506"/>
    <n v="0.19742966220177899"/>
    <n v="64700.646600000502"/>
    <n v="0.128433340788494"/>
    <x v="18"/>
    <x v="3"/>
    <x v="5"/>
  </r>
  <r>
    <x v="2"/>
    <x v="35"/>
    <x v="3"/>
    <n v="4"/>
    <n v="472"/>
    <n v="2099"/>
    <n v="10198"/>
    <n v="461989.04800000001"/>
    <n v="0.51926685500129"/>
    <n v="0.47108876052836701"/>
    <n v="0"/>
    <n v="9.6443844703435495E-3"/>
    <n v="978.79035593220397"/>
    <n v="4.4470338983050803"/>
    <n v="21.605932203389798"/>
    <n v="67439.798000000301"/>
    <n v="0.145977049222172"/>
    <n v="50553.618000000301"/>
    <n v="0.109426009596661"/>
    <x v="19"/>
    <x v="23"/>
    <x v="18"/>
  </r>
  <r>
    <x v="2"/>
    <x v="24"/>
    <x v="3"/>
    <n v="11"/>
    <n v="765"/>
    <n v="2492"/>
    <n v="10226"/>
    <n v="456968.126400001"/>
    <n v="0"/>
    <n v="0.28295913331779399"/>
    <n v="0.68335565165141898"/>
    <n v="3.3685215030787301E-2"/>
    <n v="597.34395607843203"/>
    <n v="3.2575163398692801"/>
    <n v="13.3673202614379"/>
    <n v="64747.376400000503"/>
    <n v="0.141689042756835"/>
    <n v="38331.076400000602"/>
    <n v="8.38812910256415E-2"/>
    <x v="20"/>
    <x v="7"/>
    <x v="7"/>
  </r>
  <r>
    <x v="2"/>
    <x v="20"/>
    <x v="4"/>
    <n v="10"/>
    <n v="779"/>
    <n v="2347"/>
    <n v="9546"/>
    <n v="448805.40240000002"/>
    <n v="0"/>
    <n v="0.42995008118912997"/>
    <n v="0.53799002799169504"/>
    <n v="3.2059890819175201E-2"/>
    <n v="576.13016996148895"/>
    <n v="3.0128369704749698"/>
    <n v="12.2541720154044"/>
    <n v="82926.402399999904"/>
    <n v="0.184771399712545"/>
    <n v="57240.602399999902"/>
    <n v="0.12753991394467201"/>
    <x v="21"/>
    <x v="14"/>
    <x v="3"/>
  </r>
  <r>
    <x v="2"/>
    <x v="14"/>
    <x v="4"/>
    <n v="11"/>
    <n v="877"/>
    <n v="2283"/>
    <n v="9796"/>
    <n v="438531.38699999999"/>
    <n v="0"/>
    <n v="0"/>
    <n v="0.95358440694690805"/>
    <n v="4.6415593053092001E-2"/>
    <n v="500.035789053592"/>
    <n v="2.60319270239453"/>
    <n v="11.169897377423"/>
    <n v="73621.636999999799"/>
    <n v="0.16788225240534499"/>
    <n v="45049.756999999801"/>
    <n v="0.10272869476501099"/>
    <x v="22"/>
    <x v="21"/>
    <x v="17"/>
  </r>
  <r>
    <x v="2"/>
    <x v="19"/>
    <x v="1"/>
    <n v="11"/>
    <n v="764"/>
    <n v="2399"/>
    <n v="9239"/>
    <n v="395005.696"/>
    <n v="0"/>
    <n v="0.42968167729915502"/>
    <n v="0.48422534190494299"/>
    <n v="8.6092980795902205E-2"/>
    <n v="517.023162303665"/>
    <n v="3.1400523560209401"/>
    <n v="12.0929319371728"/>
    <n v="58464.446000000098"/>
    <n v="0.14800912136720201"/>
    <n v="33946.885999999999"/>
    <n v="8.59402442642246E-2"/>
    <x v="23"/>
    <x v="17"/>
    <x v="22"/>
  </r>
  <r>
    <x v="2"/>
    <x v="22"/>
    <x v="5"/>
    <n v="14"/>
    <n v="777"/>
    <n v="1905"/>
    <n v="7994"/>
    <n v="388005.50580000097"/>
    <n v="0"/>
    <n v="0"/>
    <n v="0.91322493135611604"/>
    <n v="8.6775068643884207E-2"/>
    <n v="499.36358532818599"/>
    <n v="2.4517374517374502"/>
    <n v="10.2882882882883"/>
    <n v="65045.005800000901"/>
    <n v="0.16763938868828501"/>
    <n v="38883.595800001"/>
    <n v="0.10021403103502299"/>
    <x v="24"/>
    <x v="9"/>
    <x v="6"/>
  </r>
  <r>
    <x v="2"/>
    <x v="23"/>
    <x v="0"/>
    <n v="9"/>
    <n v="627"/>
    <n v="1637"/>
    <n v="7029"/>
    <n v="341553.93019999901"/>
    <n v="0"/>
    <n v="0.49877016815542402"/>
    <n v="0.41494589131798498"/>
    <n v="8.62839405265904E-2"/>
    <n v="544.74311036682502"/>
    <n v="2.6108452950558201"/>
    <n v="11.210526315789499"/>
    <n v="69464.680199999304"/>
    <n v="0.203378365926938"/>
    <n v="48248.430199999297"/>
    <n v="0.14126152836756101"/>
    <x v="25"/>
    <x v="11"/>
    <x v="21"/>
  </r>
  <r>
    <x v="2"/>
    <x v="40"/>
    <x v="4"/>
    <n v="5"/>
    <n v="394"/>
    <n v="1631"/>
    <n v="8101"/>
    <n v="340468.80800000002"/>
    <n v="0.64123407158050105"/>
    <n v="0.306982835267541"/>
    <n v="0"/>
    <n v="5.1783093151957699E-2"/>
    <n v="864.13403045685197"/>
    <n v="4.1395939086294398"/>
    <n v="20.5609137055838"/>
    <n v="49200.057999999801"/>
    <n v="0.14450680016478901"/>
    <n v="35782.177999999803"/>
    <n v="0.10509678760352099"/>
    <x v="26"/>
    <x v="29"/>
    <x v="8"/>
  </r>
  <r>
    <x v="2"/>
    <x v="30"/>
    <x v="4"/>
    <n v="19"/>
    <n v="543"/>
    <n v="1507"/>
    <n v="6892"/>
    <n v="333577.162000001"/>
    <n v="0"/>
    <n v="0.44044648955913801"/>
    <n v="0.252861099645665"/>
    <n v="0.30669241079519699"/>
    <n v="614.32258195212"/>
    <n v="2.7753222836095799"/>
    <n v="12.6924493554328"/>
    <n v="63663.912000001299"/>
    <n v="0.19085213033859"/>
    <n v="45913.1320000013"/>
    <n v="0.13763871520677201"/>
    <x v="27"/>
    <x v="26"/>
    <x v="4"/>
  </r>
  <r>
    <x v="2"/>
    <x v="31"/>
    <x v="2"/>
    <n v="20"/>
    <n v="702"/>
    <n v="1641"/>
    <n v="6091"/>
    <n v="289065.0196"/>
    <n v="0.57431047945449798"/>
    <n v="0"/>
    <n v="7.3483066299039695E-2"/>
    <n v="0.35220645424646202"/>
    <n v="411.77353219373299"/>
    <n v="2.33760683760684"/>
    <n v="8.6766381766381802"/>
    <n v="55794.519600000298"/>
    <n v="0.19301719619069499"/>
    <n v="31543.569600000301"/>
    <n v="0.10912274907441"/>
    <x v="28"/>
    <x v="12"/>
    <x v="29"/>
  </r>
  <r>
    <x v="2"/>
    <x v="36"/>
    <x v="4"/>
    <n v="8"/>
    <n v="484"/>
    <n v="1459"/>
    <n v="6586"/>
    <n v="282323.96000000002"/>
    <n v="0"/>
    <n v="0.41308406838725298"/>
    <n v="0.53617904056035504"/>
    <n v="5.0736891052392499E-2"/>
    <n v="583.31396694214902"/>
    <n v="3.0144628099173598"/>
    <n v="13.607438016528899"/>
    <n v="28418.460000000101"/>
    <n v="0.10065904431207399"/>
    <n v="12458.1800000001"/>
    <n v="4.41272501278323E-2"/>
    <x v="29"/>
    <x v="40"/>
    <x v="38"/>
  </r>
  <r>
    <x v="2"/>
    <x v="26"/>
    <x v="0"/>
    <n v="28"/>
    <n v="782"/>
    <n v="1584"/>
    <n v="5012"/>
    <n v="255539.60750000001"/>
    <n v="0"/>
    <n v="0"/>
    <n v="0.29017591724993103"/>
    <n v="0.70982408275006803"/>
    <n v="326.77699168797898"/>
    <n v="2.02557544757033"/>
    <n v="6.4092071611253196"/>
    <n v="73765.107499999605"/>
    <n v="0.28866408703394297"/>
    <n v="47794.4574999998"/>
    <n v="0.18703346212191299"/>
    <x v="30"/>
    <x v="20"/>
    <x v="14"/>
  </r>
  <r>
    <x v="2"/>
    <x v="38"/>
    <x v="2"/>
    <n v="7"/>
    <n v="606"/>
    <n v="1493"/>
    <n v="5469"/>
    <n v="228797.50440000001"/>
    <n v="0"/>
    <n v="0.34091079010912501"/>
    <n v="0.54211798649321297"/>
    <n v="0.116971223397662"/>
    <n v="377.553637623763"/>
    <n v="2.4636963696369598"/>
    <n v="9.0247524752475208"/>
    <n v="30591.254400000402"/>
    <n v="0.13370449332576001"/>
    <n v="9577.8544000003603"/>
    <n v="4.1861708348250398E-2"/>
    <x v="31"/>
    <x v="39"/>
    <x v="42"/>
  </r>
  <r>
    <x v="2"/>
    <x v="41"/>
    <x v="2"/>
    <n v="9"/>
    <n v="413"/>
    <n v="1109"/>
    <n v="5072"/>
    <n v="217096.033"/>
    <n v="0"/>
    <n v="0.45758535348271401"/>
    <n v="0.38423779028702898"/>
    <n v="0.15817685623025601"/>
    <n v="525.65625423728795"/>
    <n v="2.68523002421307"/>
    <n v="12.280871670702201"/>
    <n v="30753.533000000101"/>
    <n v="0.141658659419171"/>
    <n v="16336.333000000101"/>
    <n v="7.5249339079356006E-2"/>
    <x v="32"/>
    <x v="33"/>
    <x v="37"/>
  </r>
  <r>
    <x v="2"/>
    <x v="25"/>
    <x v="4"/>
    <n v="5"/>
    <n v="361"/>
    <n v="1018"/>
    <n v="4884"/>
    <n v="208461.93900000001"/>
    <n v="0"/>
    <n v="0.50225223607845304"/>
    <n v="0.41670959416721198"/>
    <n v="8.1038169754335795E-2"/>
    <n v="577.45689473684195"/>
    <n v="2.8199445983379499"/>
    <n v="13.5290858725762"/>
    <n v="23242.188999999798"/>
    <n v="0.11149368134774899"/>
    <n v="11426.0089999998"/>
    <n v="5.4811007970139998E-2"/>
    <x v="33"/>
    <x v="41"/>
    <x v="36"/>
  </r>
  <r>
    <x v="2"/>
    <x v="32"/>
    <x v="4"/>
    <n v="23"/>
    <n v="619"/>
    <n v="1269"/>
    <n v="3708"/>
    <n v="187464.21400000001"/>
    <n v="0"/>
    <n v="0"/>
    <n v="0.42121437641426301"/>
    <n v="0.57878562358573704"/>
    <n v="302.85010339256797"/>
    <n v="2.05008077544427"/>
    <n v="5.99030694668821"/>
    <n v="42739.9639999996"/>
    <n v="0.22798998853189001"/>
    <n v="22911.043999999602"/>
    <n v="0.1222155605656"/>
    <x v="34"/>
    <x v="27"/>
    <x v="28"/>
  </r>
  <r>
    <x v="2"/>
    <x v="33"/>
    <x v="2"/>
    <n v="22"/>
    <n v="570"/>
    <n v="1220"/>
    <n v="3699"/>
    <n v="179777.34400000001"/>
    <n v="0"/>
    <n v="0"/>
    <n v="0.450433843321214"/>
    <n v="0.54956615667878606"/>
    <n v="315.39884912280701"/>
    <n v="2.1403508771929798"/>
    <n v="6.4894736842105303"/>
    <n v="41266.093999999997"/>
    <n v="0.229540013673803"/>
    <n v="21694.544000000002"/>
    <n v="0.12067451613925299"/>
    <x v="35"/>
    <x v="31"/>
    <x v="27"/>
  </r>
  <r>
    <x v="2"/>
    <x v="27"/>
    <x v="0"/>
    <n v="10"/>
    <n v="331"/>
    <n v="981"/>
    <n v="3915"/>
    <n v="172908.33499999999"/>
    <n v="0"/>
    <n v="0.38379547899814098"/>
    <n v="0.547500815077402"/>
    <n v="6.8703705924456696E-2"/>
    <n v="522.38167673715998"/>
    <n v="2.9637462235649501"/>
    <n v="11.8277945619335"/>
    <n v="31129.584999999999"/>
    <n v="0.18003519032208601"/>
    <n v="19794.434999999899"/>
    <n v="0.114479356937882"/>
    <x v="36"/>
    <x v="35"/>
    <x v="32"/>
  </r>
  <r>
    <x v="2"/>
    <x v="37"/>
    <x v="5"/>
    <n v="9"/>
    <n v="262"/>
    <n v="819"/>
    <n v="3047"/>
    <n v="139818.58619999999"/>
    <n v="0"/>
    <n v="0"/>
    <n v="0.56165959000377896"/>
    <n v="0.43834040999622098"/>
    <n v="533.65872595419796"/>
    <n v="3.1259541984732802"/>
    <n v="11.629770992366399"/>
    <n v="26878.086199999801"/>
    <n v="0.19223543114327299"/>
    <n v="17865.446199999798"/>
    <n v="0.12777590365879299"/>
    <x v="37"/>
    <x v="38"/>
    <x v="33"/>
  </r>
  <r>
    <x v="2"/>
    <x v="29"/>
    <x v="5"/>
    <n v="26"/>
    <n v="491"/>
    <n v="1009"/>
    <n v="2566"/>
    <n v="137394.36799999999"/>
    <n v="0"/>
    <n v="0"/>
    <n v="0.24973827165899601"/>
    <n v="0.75026172834100402"/>
    <n v="279.82559674134302"/>
    <n v="2.0549898167006102"/>
    <n v="5.2260692464358396"/>
    <n v="36464.367999999602"/>
    <n v="0.26539929205831603"/>
    <n v="20139.167999999499"/>
    <n v="0.146579283366255"/>
    <x v="38"/>
    <x v="32"/>
    <x v="12"/>
  </r>
  <r>
    <x v="2"/>
    <x v="42"/>
    <x v="5"/>
    <n v="5"/>
    <n v="268"/>
    <n v="753"/>
    <n v="2558"/>
    <n v="128008.7368"/>
    <n v="0"/>
    <n v="0"/>
    <n v="0.92975610708471601"/>
    <n v="7.0243892915284198E-2"/>
    <n v="477.64454029850702"/>
    <n v="2.8097014925373101"/>
    <n v="9.5447761194029894"/>
    <n v="24532.486799999999"/>
    <n v="0.19164697202136599"/>
    <n v="15404.166800000001"/>
    <n v="0.12033683938360699"/>
    <x v="39"/>
    <x v="37"/>
    <x v="39"/>
  </r>
  <r>
    <x v="2"/>
    <x v="39"/>
    <x v="4"/>
    <n v="2"/>
    <n v="176"/>
    <n v="497"/>
    <n v="2890"/>
    <n v="127162.08199999999"/>
    <n v="0"/>
    <n v="0.98338819271612699"/>
    <n v="0"/>
    <n v="1.6611807283872598E-2"/>
    <n v="722.51182954545402"/>
    <n v="2.8238636363636398"/>
    <n v="16.420454545454501"/>
    <n v="9839.5819999999694"/>
    <n v="7.7378270670340005E-2"/>
    <n v="4069.7819999999701"/>
    <n v="3.2004682024630297E-2"/>
    <x v="40"/>
    <x v="42"/>
    <x v="43"/>
  </r>
  <r>
    <x v="2"/>
    <x v="28"/>
    <x v="3"/>
    <n v="14"/>
    <n v="440"/>
    <n v="789"/>
    <n v="2096"/>
    <n v="116676.03200000001"/>
    <n v="0"/>
    <n v="0"/>
    <n v="0.161614615073642"/>
    <n v="0.83838538492635695"/>
    <n v="265.17279999999897"/>
    <n v="1.79318181818182"/>
    <n v="4.7636363636363601"/>
    <n v="35595.531999999599"/>
    <n v="0.30508006991529901"/>
    <n v="21093.3319999995"/>
    <n v="0.18078547614645901"/>
    <x v="41"/>
    <x v="34"/>
    <x v="31"/>
  </r>
  <r>
    <x v="2"/>
    <x v="27"/>
    <x v="3"/>
    <n v="10"/>
    <n v="79"/>
    <n v="501"/>
    <n v="2795"/>
    <n v="107693.85"/>
    <n v="0"/>
    <n v="0.38379547899814098"/>
    <n v="0.547500815077402"/>
    <n v="6.8703705924456696E-2"/>
    <n v="1363.21329113924"/>
    <n v="6.3417721518987298"/>
    <n v="35.379746835443001"/>
    <n v="9790.3499999999894"/>
    <n v="9.0909090909090801E-2"/>
    <n v="6810.7699999999904"/>
    <n v="6.3241958570521797E-2"/>
    <x v="42"/>
    <x v="43"/>
    <x v="44"/>
  </r>
  <r>
    <x v="2"/>
    <x v="34"/>
    <x v="3"/>
    <n v="17"/>
    <n v="351"/>
    <n v="664"/>
    <n v="1895"/>
    <n v="104712.65399999999"/>
    <n v="0"/>
    <n v="0"/>
    <n v="0.53713011438965497"/>
    <n v="0.46286988561034598"/>
    <n v="298.32664957264899"/>
    <n v="1.89173789173789"/>
    <n v="5.3988603988603998"/>
    <n v="29852.403999999799"/>
    <n v="0.28508879165644901"/>
    <n v="18245.5639999997"/>
    <n v="0.17424411762115899"/>
    <x v="43"/>
    <x v="36"/>
    <x v="35"/>
  </r>
  <r>
    <x v="2"/>
    <x v="7"/>
    <x v="4"/>
    <n v="11"/>
    <n v="189"/>
    <n v="474"/>
    <n v="2306"/>
    <n v="100111.74"/>
    <n v="0"/>
    <n v="0.66603145048213597"/>
    <n v="0.29718578184313899"/>
    <n v="3.6782767674724798E-2"/>
    <n v="529.69174603174599"/>
    <n v="2.5079365079365101"/>
    <n v="12.201058201058199"/>
    <n v="17618.240000000002"/>
    <n v="0.17598575351901799"/>
    <n v="11478.56"/>
    <n v="0.114657481729915"/>
    <x v="44"/>
    <x v="44"/>
    <x v="40"/>
  </r>
  <r>
    <x v="2"/>
    <x v="34"/>
    <x v="4"/>
    <n v="17"/>
    <n v="169"/>
    <n v="441"/>
    <n v="1648"/>
    <n v="76809.005999999994"/>
    <n v="0"/>
    <n v="0"/>
    <n v="0.53713011438965497"/>
    <n v="0.46286988561034598"/>
    <n v="454.49115976331302"/>
    <n v="2.6094674556212998"/>
    <n v="9.7514792899408302"/>
    <n v="9512.0059999999794"/>
    <n v="0.12383972264919001"/>
    <n v="4005.80599999998"/>
    <n v="5.2152816559037099E-2"/>
    <x v="45"/>
    <x v="45"/>
    <x v="45"/>
  </r>
  <r>
    <x v="2"/>
    <x v="43"/>
    <x v="5"/>
    <n v="3"/>
    <n v="118"/>
    <n v="327"/>
    <n v="1254"/>
    <n v="57162.881999999998"/>
    <n v="0"/>
    <n v="0"/>
    <n v="0.95946180600201403"/>
    <n v="4.0538193997986298E-2"/>
    <n v="484.43120338982999"/>
    <n v="2.7711864406779698"/>
    <n v="10.627118644067799"/>
    <n v="13097.882"/>
    <n v="0.22913263890368599"/>
    <n v="9080.1819999999898"/>
    <n v="0.15884751926958501"/>
    <x v="46"/>
    <x v="46"/>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4B145F-411B-479B-B1D6-BECFB750D035}" name="PivotTable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Year">
  <location ref="A17:V145" firstHeaderRow="0" firstDataRow="1" firstDataCol="3"/>
  <pivotFields count="22">
    <pivotField axis="axisRow" outline="0" showAll="0" sortType="descending">
      <items count="4">
        <item x="2"/>
        <item x="1"/>
        <item x="0"/>
        <item t="default"/>
      </items>
      <extLst>
        <ext xmlns:x14="http://schemas.microsoft.com/office/spreadsheetml/2009/9/main" uri="{2946ED86-A175-432a-8AC1-64E0C546D7DE}">
          <x14:pivotField fillDownLabels="1"/>
        </ext>
      </extLst>
    </pivotField>
    <pivotField axis="axisRow" outline="0" showAll="0" defaultSubtotal="0">
      <items count="44">
        <item x="8"/>
        <item x="32"/>
        <item x="28"/>
        <item x="38"/>
        <item x="12"/>
        <item x="5"/>
        <item x="37"/>
        <item x="6"/>
        <item x="29"/>
        <item x="20"/>
        <item x="26"/>
        <item x="17"/>
        <item x="14"/>
        <item x="7"/>
        <item x="36"/>
        <item x="4"/>
        <item x="3"/>
        <item x="34"/>
        <item x="25"/>
        <item x="39"/>
        <item x="1"/>
        <item x="31"/>
        <item x="2"/>
        <item x="33"/>
        <item x="15"/>
        <item x="21"/>
        <item x="16"/>
        <item x="24"/>
        <item x="22"/>
        <item x="10"/>
        <item x="27"/>
        <item x="19"/>
        <item x="13"/>
        <item x="0"/>
        <item x="30"/>
        <item x="23"/>
        <item x="11"/>
        <item x="18"/>
        <item x="35"/>
        <item x="9"/>
        <item x="40"/>
        <item x="41"/>
        <item x="42"/>
        <item x="43"/>
      </items>
      <extLst>
        <ext xmlns:x14="http://schemas.microsoft.com/office/spreadsheetml/2009/9/main" uri="{2946ED86-A175-432a-8AC1-64E0C546D7DE}">
          <x14:pivotField fillDownLabels="1"/>
        </ext>
      </extLst>
    </pivotField>
    <pivotField axis="axisRow" outline="0" showAll="0" defaultSubtotal="0">
      <items count="6">
        <item x="4"/>
        <item x="3"/>
        <item x="0"/>
        <item x="1"/>
        <item x="2"/>
        <item x="5"/>
      </items>
      <extLst>
        <ext xmlns:x14="http://schemas.microsoft.com/office/spreadsheetml/2009/9/main" uri="{2946ED86-A175-432a-8AC1-64E0C546D7DE}">
          <x14:pivotField fillDownLabels="1"/>
        </ext>
      </extLst>
    </pivotField>
    <pivotField dataField="1" showAll="0"/>
    <pivotField dataField="1" numFmtId="3" showAll="0"/>
    <pivotField dataField="1" numFmtId="3" showAll="0"/>
    <pivotField dataField="1" numFmtId="3" showAll="0"/>
    <pivotField dataField="1" numFmtId="164" showAll="0"/>
    <pivotField dataField="1" numFmtId="9" showAll="0"/>
    <pivotField dataField="1" numFmtId="9" showAll="0"/>
    <pivotField dataField="1" showAll="0"/>
    <pivotField dataField="1" numFmtId="10" showAll="0"/>
    <pivotField dataField="1" numFmtId="164" showAll="0"/>
    <pivotField dataField="1" numFmtId="166" showAll="0"/>
    <pivotField dataField="1" numFmtId="166" showAll="0"/>
    <pivotField dataField="1" numFmtId="164" showAll="0"/>
    <pivotField dataField="1" numFmtId="165" showAll="0"/>
    <pivotField dataField="1" numFmtId="164" showAll="0"/>
    <pivotField dataField="1" numFmtId="165" showAll="0"/>
    <pivotField dataField="1" showAl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 dataField="1" showAll="0">
      <items count="48">
        <item x="1"/>
        <item x="0"/>
        <item x="2"/>
        <item x="19"/>
        <item x="13"/>
        <item x="10"/>
        <item x="16"/>
        <item x="15"/>
        <item x="3"/>
        <item x="18"/>
        <item x="5"/>
        <item x="14"/>
        <item x="20"/>
        <item x="21"/>
        <item x="4"/>
        <item x="11"/>
        <item x="23"/>
        <item x="6"/>
        <item x="8"/>
        <item x="9"/>
        <item x="7"/>
        <item x="26"/>
        <item x="17"/>
        <item x="22"/>
        <item x="24"/>
        <item x="12"/>
        <item x="28"/>
        <item x="25"/>
        <item x="29"/>
        <item x="30"/>
        <item x="27"/>
        <item x="31"/>
        <item x="32"/>
        <item x="34"/>
        <item x="35"/>
        <item x="33"/>
        <item x="39"/>
        <item x="36"/>
        <item x="40"/>
        <item x="38"/>
        <item x="37"/>
        <item x="41"/>
        <item x="44"/>
        <item x="46"/>
        <item x="42"/>
        <item x="43"/>
        <item x="45"/>
        <item t="default"/>
      </items>
    </pivotField>
    <pivotField dataField="1" showAll="0">
      <items count="48">
        <item x="2"/>
        <item x="1"/>
        <item x="0"/>
        <item x="19"/>
        <item x="15"/>
        <item x="13"/>
        <item x="10"/>
        <item x="5"/>
        <item x="16"/>
        <item x="20"/>
        <item x="3"/>
        <item x="18"/>
        <item x="21"/>
        <item x="14"/>
        <item x="23"/>
        <item x="4"/>
        <item x="17"/>
        <item x="11"/>
        <item x="9"/>
        <item x="26"/>
        <item x="6"/>
        <item x="7"/>
        <item x="24"/>
        <item x="8"/>
        <item x="22"/>
        <item x="25"/>
        <item x="29"/>
        <item x="30"/>
        <item x="28"/>
        <item x="27"/>
        <item x="31"/>
        <item x="12"/>
        <item x="32"/>
        <item x="34"/>
        <item x="35"/>
        <item x="33"/>
        <item x="37"/>
        <item x="39"/>
        <item x="38"/>
        <item x="40"/>
        <item x="36"/>
        <item x="41"/>
        <item x="42"/>
        <item x="46"/>
        <item x="44"/>
        <item x="43"/>
        <item x="45"/>
        <item t="default"/>
      </items>
    </pivotField>
  </pivotFields>
  <rowFields count="3">
    <field x="0"/>
    <field x="2"/>
    <field x="1"/>
  </rowFields>
  <rowItems count="128">
    <i>
      <x/>
      <x/>
      <x/>
    </i>
    <i r="2">
      <x v="1"/>
    </i>
    <i r="2">
      <x v="4"/>
    </i>
    <i r="2">
      <x v="9"/>
    </i>
    <i r="2">
      <x v="12"/>
    </i>
    <i r="2">
      <x v="13"/>
    </i>
    <i r="2">
      <x v="14"/>
    </i>
    <i r="2">
      <x v="17"/>
    </i>
    <i r="2">
      <x v="18"/>
    </i>
    <i r="2">
      <x v="19"/>
    </i>
    <i r="2">
      <x v="34"/>
    </i>
    <i r="2">
      <x v="40"/>
    </i>
    <i r="1">
      <x v="1"/>
      <x v="2"/>
    </i>
    <i r="2">
      <x v="13"/>
    </i>
    <i r="2">
      <x v="17"/>
    </i>
    <i r="2">
      <x v="27"/>
    </i>
    <i r="2">
      <x v="30"/>
    </i>
    <i r="2">
      <x v="32"/>
    </i>
    <i r="2">
      <x v="38"/>
    </i>
    <i r="1">
      <x v="2"/>
      <x v="7"/>
    </i>
    <i r="2">
      <x v="10"/>
    </i>
    <i r="2">
      <x v="15"/>
    </i>
    <i r="2">
      <x v="25"/>
    </i>
    <i r="2">
      <x v="30"/>
    </i>
    <i r="2">
      <x v="33"/>
    </i>
    <i r="2">
      <x v="35"/>
    </i>
    <i r="2">
      <x v="36"/>
    </i>
    <i r="2">
      <x v="39"/>
    </i>
    <i r="1">
      <x v="3"/>
      <x v="5"/>
    </i>
    <i r="2">
      <x v="11"/>
    </i>
    <i r="2">
      <x v="20"/>
    </i>
    <i r="2">
      <x v="22"/>
    </i>
    <i r="2">
      <x v="24"/>
    </i>
    <i r="2">
      <x v="26"/>
    </i>
    <i r="2">
      <x v="31"/>
    </i>
    <i r="1">
      <x v="4"/>
      <x v="3"/>
    </i>
    <i r="2">
      <x v="16"/>
    </i>
    <i r="2">
      <x v="21"/>
    </i>
    <i r="2">
      <x v="23"/>
    </i>
    <i r="2">
      <x v="29"/>
    </i>
    <i r="2">
      <x v="41"/>
    </i>
    <i r="1">
      <x v="5"/>
      <x v="6"/>
    </i>
    <i r="2">
      <x v="8"/>
    </i>
    <i r="2">
      <x v="28"/>
    </i>
    <i r="2">
      <x v="37"/>
    </i>
    <i r="2">
      <x v="42"/>
    </i>
    <i r="2">
      <x v="43"/>
    </i>
    <i t="default">
      <x/>
    </i>
    <i>
      <x v="1"/>
      <x/>
      <x/>
    </i>
    <i r="2">
      <x v="1"/>
    </i>
    <i r="2">
      <x v="4"/>
    </i>
    <i r="2">
      <x v="9"/>
    </i>
    <i r="2">
      <x v="12"/>
    </i>
    <i r="2">
      <x v="13"/>
    </i>
    <i r="2">
      <x v="14"/>
    </i>
    <i r="2">
      <x v="18"/>
    </i>
    <i r="2">
      <x v="19"/>
    </i>
    <i r="2">
      <x v="34"/>
    </i>
    <i r="1">
      <x v="1"/>
      <x v="2"/>
    </i>
    <i r="2">
      <x v="13"/>
    </i>
    <i r="2">
      <x v="17"/>
    </i>
    <i r="2">
      <x v="27"/>
    </i>
    <i r="2">
      <x v="32"/>
    </i>
    <i r="2">
      <x v="38"/>
    </i>
    <i r="1">
      <x v="2"/>
      <x v="7"/>
    </i>
    <i r="2">
      <x v="10"/>
    </i>
    <i r="2">
      <x v="15"/>
    </i>
    <i r="2">
      <x v="25"/>
    </i>
    <i r="2">
      <x v="30"/>
    </i>
    <i r="2">
      <x v="33"/>
    </i>
    <i r="2">
      <x v="35"/>
    </i>
    <i r="2">
      <x v="36"/>
    </i>
    <i r="2">
      <x v="39"/>
    </i>
    <i r="1">
      <x v="3"/>
      <x v="5"/>
    </i>
    <i r="2">
      <x v="11"/>
    </i>
    <i r="2">
      <x v="20"/>
    </i>
    <i r="2">
      <x v="22"/>
    </i>
    <i r="2">
      <x v="24"/>
    </i>
    <i r="2">
      <x v="26"/>
    </i>
    <i r="2">
      <x v="31"/>
    </i>
    <i r="1">
      <x v="4"/>
      <x v="3"/>
    </i>
    <i r="2">
      <x v="16"/>
    </i>
    <i r="2">
      <x v="21"/>
    </i>
    <i r="2">
      <x v="23"/>
    </i>
    <i r="2">
      <x v="29"/>
    </i>
    <i r="1">
      <x v="5"/>
      <x v="6"/>
    </i>
    <i r="2">
      <x v="8"/>
    </i>
    <i r="2">
      <x v="28"/>
    </i>
    <i r="2">
      <x v="37"/>
    </i>
    <i t="default">
      <x v="1"/>
    </i>
    <i>
      <x v="2"/>
      <x/>
      <x/>
    </i>
    <i r="2">
      <x v="1"/>
    </i>
    <i r="2">
      <x v="4"/>
    </i>
    <i r="2">
      <x v="9"/>
    </i>
    <i r="2">
      <x v="12"/>
    </i>
    <i r="2">
      <x v="13"/>
    </i>
    <i r="2">
      <x v="18"/>
    </i>
    <i r="2">
      <x v="34"/>
    </i>
    <i r="1">
      <x v="1"/>
      <x v="2"/>
    </i>
    <i r="2">
      <x v="13"/>
    </i>
    <i r="2">
      <x v="17"/>
    </i>
    <i r="2">
      <x v="27"/>
    </i>
    <i r="2">
      <x v="32"/>
    </i>
    <i r="1">
      <x v="2"/>
      <x v="7"/>
    </i>
    <i r="2">
      <x v="10"/>
    </i>
    <i r="2">
      <x v="15"/>
    </i>
    <i r="2">
      <x v="25"/>
    </i>
    <i r="2">
      <x v="30"/>
    </i>
    <i r="2">
      <x v="33"/>
    </i>
    <i r="2">
      <x v="35"/>
    </i>
    <i r="2">
      <x v="36"/>
    </i>
    <i r="2">
      <x v="39"/>
    </i>
    <i r="1">
      <x v="3"/>
      <x v="5"/>
    </i>
    <i r="2">
      <x v="11"/>
    </i>
    <i r="2">
      <x v="20"/>
    </i>
    <i r="2">
      <x v="22"/>
    </i>
    <i r="2">
      <x v="24"/>
    </i>
    <i r="2">
      <x v="26"/>
    </i>
    <i r="2">
      <x v="31"/>
    </i>
    <i r="1">
      <x v="4"/>
      <x v="16"/>
    </i>
    <i r="2">
      <x v="21"/>
    </i>
    <i r="2">
      <x v="23"/>
    </i>
    <i r="2">
      <x v="29"/>
    </i>
    <i r="1">
      <x v="5"/>
      <x v="8"/>
    </i>
    <i r="2">
      <x v="28"/>
    </i>
    <i r="2">
      <x v="37"/>
    </i>
    <i t="default">
      <x v="2"/>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ust Ct" fld="3" baseField="1" baseItem="12" numFmtId="1"/>
    <dataField name="Orders " fld="4" baseField="1" baseItem="12" numFmtId="3"/>
    <dataField name="Lines " fld="5" baseField="1" baseItem="12" numFmtId="3"/>
    <dataField name="Qty" fld="6" baseField="1" baseItem="12" numFmtId="3"/>
    <dataField name="Sales " fld="7" baseField="2" baseItem="0" numFmtId="164"/>
    <dataField name="Top Tier %" fld="8" subtotal="average" baseField="1" baseItem="13" numFmtId="9"/>
    <dataField name="Large %" fld="9" subtotal="average" baseField="1" baseItem="13" numFmtId="9"/>
    <dataField name="Medium %" fld="10" subtotal="average" baseField="1" baseItem="12" numFmtId="9"/>
    <dataField name="Small %" fld="11" subtotal="average" baseField="1" baseItem="12" numFmtId="10"/>
    <dataField name="Sales/Order" fld="12" subtotal="average" baseField="1" baseItem="0" numFmtId="164"/>
    <dataField name="Lines/Order" fld="13" subtotal="average" baseField="1" baseItem="13" numFmtId="166"/>
    <dataField name="Qty/Line" fld="14" subtotal="average" baseField="1" baseItem="17" numFmtId="166"/>
    <dataField name="Gross Profit" fld="15" baseField="1" baseItem="13" numFmtId="164"/>
    <dataField name="GP %" fld="16" subtotal="average" baseField="1" baseItem="18" numFmtId="165"/>
    <dataField name="Net Profit" fld="17" baseField="1" baseItem="18" numFmtId="164"/>
    <dataField name="NP %" fld="18" subtotal="average" baseField="1" baseItem="2" numFmtId="165"/>
    <dataField name="Sales Rank" fld="19" subtotal="average" baseField="1" baseItem="12" numFmtId="1"/>
    <dataField name="Gross Profit Rank" fld="20" subtotal="average" baseField="1" baseItem="34" numFmtId="1"/>
    <dataField name="Net Profit Rank" fld="21" subtotal="average" baseField="1" baseItem="1" numFmtId="1"/>
  </dataFields>
  <formats count="5">
    <format dxfId="10">
      <pivotArea dataOnly="0" labelOnly="1" outline="0" fieldPosition="0">
        <references count="1">
          <reference field="4294967294" count="19">
            <x v="0"/>
            <x v="1"/>
            <x v="2"/>
            <x v="3"/>
            <x v="4"/>
            <x v="5"/>
            <x v="6"/>
            <x v="7"/>
            <x v="8"/>
            <x v="9"/>
            <x v="10"/>
            <x v="11"/>
            <x v="12"/>
            <x v="13"/>
            <x v="14"/>
            <x v="15"/>
            <x v="16"/>
            <x v="17"/>
            <x v="18"/>
          </reference>
        </references>
      </pivotArea>
    </format>
    <format dxfId="9">
      <pivotArea outline="0" fieldPosition="0">
        <references count="1">
          <reference field="4294967294" count="1">
            <x v="18"/>
          </reference>
        </references>
      </pivotArea>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3505F8-FFDF-47B4-9ED9-51E0F069CB6F}" name="PivotTable1" cacheId="0"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Year">
  <location ref="A17:AC67" firstHeaderRow="1" firstDataRow="3" firstDataCol="2"/>
  <pivotFields count="22">
    <pivotField axis="axisCol" outline="0" showAll="0" sortType="descending">
      <items count="4">
        <item x="2"/>
        <item x="1"/>
        <item x="0"/>
        <item t="default"/>
      </items>
      <extLst>
        <ext xmlns:x14="http://schemas.microsoft.com/office/spreadsheetml/2009/9/main" uri="{2946ED86-A175-432a-8AC1-64E0C546D7DE}">
          <x14:pivotField fillDownLabels="1"/>
        </ext>
      </extLst>
    </pivotField>
    <pivotField axis="axisRow" outline="0" showAll="0" defaultSubtotal="0">
      <items count="44">
        <item x="8"/>
        <item x="32"/>
        <item x="28"/>
        <item x="38"/>
        <item x="12"/>
        <item x="5"/>
        <item x="37"/>
        <item x="6"/>
        <item x="29"/>
        <item x="20"/>
        <item x="26"/>
        <item x="17"/>
        <item x="14"/>
        <item x="7"/>
        <item x="36"/>
        <item x="4"/>
        <item x="3"/>
        <item x="34"/>
        <item x="25"/>
        <item x="39"/>
        <item x="1"/>
        <item x="31"/>
        <item x="2"/>
        <item x="33"/>
        <item x="15"/>
        <item x="21"/>
        <item x="16"/>
        <item x="24"/>
        <item x="22"/>
        <item x="10"/>
        <item x="27"/>
        <item x="19"/>
        <item x="13"/>
        <item x="0"/>
        <item x="30"/>
        <item x="23"/>
        <item x="11"/>
        <item x="18"/>
        <item x="35"/>
        <item x="9"/>
        <item x="40"/>
        <item x="41"/>
        <item x="42"/>
        <item x="43"/>
      </items>
      <extLst>
        <ext xmlns:x14="http://schemas.microsoft.com/office/spreadsheetml/2009/9/main" uri="{2946ED86-A175-432a-8AC1-64E0C546D7DE}">
          <x14:pivotField fillDownLabels="1"/>
        </ext>
      </extLst>
    </pivotField>
    <pivotField axis="axisRow" outline="0" showAll="0" defaultSubtotal="0">
      <items count="6">
        <item x="4"/>
        <item x="3"/>
        <item x="0"/>
        <item x="1"/>
        <item x="2"/>
        <item x="5"/>
      </items>
      <extLst>
        <ext xmlns:x14="http://schemas.microsoft.com/office/spreadsheetml/2009/9/main" uri="{2946ED86-A175-432a-8AC1-64E0C546D7DE}">
          <x14:pivotField fillDownLabels="1"/>
        </ext>
      </extLst>
    </pivotField>
    <pivotField dataField="1" showAll="0"/>
    <pivotField numFmtId="3" showAll="0"/>
    <pivotField numFmtId="3" showAll="0"/>
    <pivotField numFmtId="3" showAll="0"/>
    <pivotField dataField="1" numFmtId="164" showAll="0"/>
    <pivotField numFmtId="9" showAll="0"/>
    <pivotField numFmtId="9" showAll="0"/>
    <pivotField showAll="0"/>
    <pivotField numFmtId="10" showAll="0"/>
    <pivotField numFmtId="164" showAll="0"/>
    <pivotField numFmtId="166" showAll="0"/>
    <pivotField numFmtId="166" showAll="0"/>
    <pivotField dataField="1" numFmtId="164" showAll="0"/>
    <pivotField dataField="1" numFmtId="165" showAll="0"/>
    <pivotField dataField="1" numFmtId="164" showAll="0"/>
    <pivotField dataField="1" numFmtId="165" showAll="0"/>
    <pivotField dataField="1" showAl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 dataField="1" showAll="0">
      <items count="48">
        <item x="1"/>
        <item x="0"/>
        <item x="2"/>
        <item x="19"/>
        <item x="13"/>
        <item x="10"/>
        <item x="16"/>
        <item x="15"/>
        <item x="3"/>
        <item x="18"/>
        <item x="5"/>
        <item x="14"/>
        <item x="20"/>
        <item x="21"/>
        <item x="4"/>
        <item x="11"/>
        <item x="23"/>
        <item x="6"/>
        <item x="8"/>
        <item x="9"/>
        <item x="7"/>
        <item x="26"/>
        <item x="17"/>
        <item x="22"/>
        <item x="24"/>
        <item x="12"/>
        <item x="28"/>
        <item x="25"/>
        <item x="29"/>
        <item x="30"/>
        <item x="27"/>
        <item x="31"/>
        <item x="32"/>
        <item x="34"/>
        <item x="35"/>
        <item x="33"/>
        <item x="39"/>
        <item x="36"/>
        <item x="40"/>
        <item x="38"/>
        <item x="37"/>
        <item x="41"/>
        <item x="44"/>
        <item x="46"/>
        <item x="42"/>
        <item x="43"/>
        <item x="45"/>
        <item t="default"/>
      </items>
    </pivotField>
    <pivotField dataField="1" showAll="0">
      <items count="48">
        <item x="2"/>
        <item x="1"/>
        <item x="0"/>
        <item x="19"/>
        <item x="15"/>
        <item x="13"/>
        <item x="10"/>
        <item x="5"/>
        <item x="16"/>
        <item x="20"/>
        <item x="3"/>
        <item x="18"/>
        <item x="21"/>
        <item x="14"/>
        <item x="23"/>
        <item x="4"/>
        <item x="17"/>
        <item x="11"/>
        <item x="9"/>
        <item x="26"/>
        <item x="6"/>
        <item x="7"/>
        <item x="24"/>
        <item x="8"/>
        <item x="22"/>
        <item x="25"/>
        <item x="29"/>
        <item x="30"/>
        <item x="28"/>
        <item x="27"/>
        <item x="31"/>
        <item x="12"/>
        <item x="32"/>
        <item x="34"/>
        <item x="35"/>
        <item x="33"/>
        <item x="37"/>
        <item x="39"/>
        <item x="38"/>
        <item x="40"/>
        <item x="36"/>
        <item x="41"/>
        <item x="42"/>
        <item x="46"/>
        <item x="44"/>
        <item x="43"/>
        <item x="45"/>
        <item t="default"/>
      </items>
    </pivotField>
  </pivotFields>
  <rowFields count="2">
    <field x="2"/>
    <field x="1"/>
  </rowFields>
  <rowItems count="48">
    <i>
      <x/>
      <x/>
    </i>
    <i r="1">
      <x v="1"/>
    </i>
    <i r="1">
      <x v="4"/>
    </i>
    <i r="1">
      <x v="9"/>
    </i>
    <i r="1">
      <x v="12"/>
    </i>
    <i r="1">
      <x v="13"/>
    </i>
    <i r="1">
      <x v="14"/>
    </i>
    <i r="1">
      <x v="17"/>
    </i>
    <i r="1">
      <x v="18"/>
    </i>
    <i r="1">
      <x v="19"/>
    </i>
    <i r="1">
      <x v="34"/>
    </i>
    <i r="1">
      <x v="40"/>
    </i>
    <i>
      <x v="1"/>
      <x v="2"/>
    </i>
    <i r="1">
      <x v="13"/>
    </i>
    <i r="1">
      <x v="17"/>
    </i>
    <i r="1">
      <x v="27"/>
    </i>
    <i r="1">
      <x v="30"/>
    </i>
    <i r="1">
      <x v="32"/>
    </i>
    <i r="1">
      <x v="38"/>
    </i>
    <i>
      <x v="2"/>
      <x v="7"/>
    </i>
    <i r="1">
      <x v="10"/>
    </i>
    <i r="1">
      <x v="15"/>
    </i>
    <i r="1">
      <x v="25"/>
    </i>
    <i r="1">
      <x v="30"/>
    </i>
    <i r="1">
      <x v="33"/>
    </i>
    <i r="1">
      <x v="35"/>
    </i>
    <i r="1">
      <x v="36"/>
    </i>
    <i r="1">
      <x v="39"/>
    </i>
    <i>
      <x v="3"/>
      <x v="5"/>
    </i>
    <i r="1">
      <x v="11"/>
    </i>
    <i r="1">
      <x v="20"/>
    </i>
    <i r="1">
      <x v="22"/>
    </i>
    <i r="1">
      <x v="24"/>
    </i>
    <i r="1">
      <x v="26"/>
    </i>
    <i r="1">
      <x v="31"/>
    </i>
    <i>
      <x v="4"/>
      <x v="3"/>
    </i>
    <i r="1">
      <x v="16"/>
    </i>
    <i r="1">
      <x v="21"/>
    </i>
    <i r="1">
      <x v="23"/>
    </i>
    <i r="1">
      <x v="29"/>
    </i>
    <i r="1">
      <x v="41"/>
    </i>
    <i>
      <x v="5"/>
      <x v="6"/>
    </i>
    <i r="1">
      <x v="8"/>
    </i>
    <i r="1">
      <x v="28"/>
    </i>
    <i r="1">
      <x v="37"/>
    </i>
    <i r="1">
      <x v="42"/>
    </i>
    <i r="1">
      <x v="43"/>
    </i>
    <i t="grand">
      <x/>
    </i>
  </rowItems>
  <colFields count="2">
    <field x="0"/>
    <field x="-2"/>
  </colFields>
  <colItems count="27">
    <i>
      <x/>
      <x/>
    </i>
    <i r="1" i="1">
      <x v="1"/>
    </i>
    <i r="1" i="2">
      <x v="2"/>
    </i>
    <i r="1" i="3">
      <x v="3"/>
    </i>
    <i r="1" i="4">
      <x v="4"/>
    </i>
    <i r="1" i="5">
      <x v="5"/>
    </i>
    <i r="1" i="6">
      <x v="6"/>
    </i>
    <i r="1" i="7">
      <x v="7"/>
    </i>
    <i r="1" i="8">
      <x v="8"/>
    </i>
    <i>
      <x v="1"/>
      <x/>
    </i>
    <i r="1" i="1">
      <x v="1"/>
    </i>
    <i r="1" i="2">
      <x v="2"/>
    </i>
    <i r="1" i="3">
      <x v="3"/>
    </i>
    <i r="1" i="4">
      <x v="4"/>
    </i>
    <i r="1" i="5">
      <x v="5"/>
    </i>
    <i r="1" i="6">
      <x v="6"/>
    </i>
    <i r="1" i="7">
      <x v="7"/>
    </i>
    <i r="1" i="8">
      <x v="8"/>
    </i>
    <i>
      <x v="2"/>
      <x/>
    </i>
    <i r="1" i="1">
      <x v="1"/>
    </i>
    <i r="1" i="2">
      <x v="2"/>
    </i>
    <i r="1" i="3">
      <x v="3"/>
    </i>
    <i r="1" i="4">
      <x v="4"/>
    </i>
    <i r="1" i="5">
      <x v="5"/>
    </i>
    <i r="1" i="6">
      <x v="6"/>
    </i>
    <i r="1" i="7">
      <x v="7"/>
    </i>
    <i r="1" i="8">
      <x v="8"/>
    </i>
  </colItems>
  <dataFields count="9">
    <dataField name="Cust Ct" fld="3" baseField="1" baseItem="12" numFmtId="1"/>
    <dataField name="Sales " fld="7" baseField="2" baseItem="0" numFmtId="164"/>
    <dataField name="Gross Profit" fld="15" baseField="1" baseItem="13" numFmtId="164"/>
    <dataField name="GP %" fld="16" subtotal="average" baseField="1" baseItem="18" numFmtId="165"/>
    <dataField name="Net Profit" fld="17" baseField="1" baseItem="18" numFmtId="164"/>
    <dataField name="NP %" fld="18" subtotal="average" baseField="1" baseItem="2" numFmtId="165"/>
    <dataField name="Sales Rank" fld="19" subtotal="average" baseField="1" baseItem="30" numFmtId="1"/>
    <dataField name="Gross Profit Rank" fld="20" subtotal="average" baseField="1" baseItem="35" numFmtId="1"/>
    <dataField name="Net Profit Rank" fld="21" subtotal="average" baseField="1" baseItem="30" numFmtId="1"/>
  </dataFields>
  <formats count="6">
    <format dxfId="5">
      <pivotArea dataOnly="0" labelOnly="1" outline="0" fieldPosition="0">
        <references count="1">
          <reference field="4294967294" count="7">
            <x v="0"/>
            <x v="1"/>
            <x v="2"/>
            <x v="3"/>
            <x v="4"/>
            <x v="5"/>
            <x v="6"/>
          </reference>
        </references>
      </pivotArea>
    </format>
    <format dxfId="4">
      <pivotArea field="0" type="button" dataOnly="0" labelOnly="1" outline="0" axis="axisCol" fieldPosition="0"/>
    </format>
    <format dxfId="3">
      <pivotArea dataOnly="0" labelOnly="1" fieldPosition="0">
        <references count="1">
          <reference field="0" count="0"/>
        </references>
      </pivotArea>
    </format>
    <format dxfId="2">
      <pivotArea dataOnly="0" labelOnly="1" grandRow="1" outline="0" fieldPosition="0"/>
    </format>
    <format dxfId="1">
      <pivotArea outline="0" fieldPosition="0">
        <references count="1">
          <reference field="4294967294" count="1">
            <x v="8"/>
          </reference>
        </references>
      </pivotArea>
    </format>
    <format dxfId="0">
      <pivotArea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E97A5914-C702-4821-8417-A318E4B988BB}" sourceName="Year">
  <pivotTables>
    <pivotTable tabId="10" name="PivotTable1"/>
  </pivotTables>
  <data>
    <tabular pivotCacheId="2048570988" sortOrder="descending">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 xr10:uid="{481B86D0-0B69-4C76-9E92-DE19CCB8DCFD}" sourceName="Sales Rep">
  <pivotTables>
    <pivotTable tabId="10" name="PivotTable1"/>
  </pivotTables>
  <data>
    <tabular pivotCacheId="2048570988">
      <items count="44">
        <i x="8" s="1"/>
        <i x="32" s="1"/>
        <i x="28" s="1"/>
        <i x="38" s="1"/>
        <i x="12" s="1"/>
        <i x="5" s="1"/>
        <i x="37" s="1"/>
        <i x="6" s="1"/>
        <i x="29" s="1"/>
        <i x="20" s="1"/>
        <i x="26" s="1"/>
        <i x="17" s="1"/>
        <i x="14" s="1"/>
        <i x="7" s="1"/>
        <i x="36" s="1"/>
        <i x="4" s="1"/>
        <i x="3" s="1"/>
        <i x="34" s="1"/>
        <i x="43" s="1"/>
        <i x="25" s="1"/>
        <i x="39" s="1"/>
        <i x="1" s="1"/>
        <i x="31" s="1"/>
        <i x="2" s="1"/>
        <i x="33" s="1"/>
        <i x="15" s="1"/>
        <i x="21" s="1"/>
        <i x="16" s="1"/>
        <i x="24" s="1"/>
        <i x="22" s="1"/>
        <i x="10" s="1"/>
        <i x="41" s="1"/>
        <i x="27" s="1"/>
        <i x="19" s="1"/>
        <i x="13" s="1"/>
        <i x="40" s="1"/>
        <i x="0" s="1"/>
        <i x="30" s="1"/>
        <i x="23" s="1"/>
        <i x="11" s="1"/>
        <i x="18" s="1"/>
        <i x="35" s="1"/>
        <i x="9" s="1"/>
        <i x="4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2E73F69F-A446-48E4-B716-027D9B8C4158}" sourceName="Region">
  <pivotTables>
    <pivotTable tabId="10" name="PivotTable1"/>
  </pivotTables>
  <data>
    <tabular pivotCacheId="2048570988">
      <items count="6">
        <i x="4" s="1"/>
        <i x="3" s="1"/>
        <i x="0" s="1"/>
        <i x="1" s="1"/>
        <i x="2" s="1"/>
        <i x="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Rank" xr10:uid="{3CE42EA5-8993-4232-B1D4-319AEEE83317}" sourceName="SalesRank">
  <pivotTables>
    <pivotTable tabId="10" name="PivotTable1"/>
  </pivotTables>
  <data>
    <tabular pivotCacheId="2048570988">
      <items count="4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ssProfitRank" xr10:uid="{37355A32-4625-4A9A-A9AC-D43DB30460DB}" sourceName="GrossProfitRank">
  <pivotTables>
    <pivotTable tabId="10" name="PivotTable1"/>
  </pivotTables>
  <data>
    <tabular pivotCacheId="2048570988">
      <items count="47">
        <i x="1" s="1"/>
        <i x="0" s="1"/>
        <i x="2" s="1"/>
        <i x="19" s="1"/>
        <i x="13" s="1"/>
        <i x="10" s="1"/>
        <i x="16" s="1"/>
        <i x="15" s="1"/>
        <i x="3" s="1"/>
        <i x="18" s="1"/>
        <i x="5" s="1"/>
        <i x="14" s="1"/>
        <i x="20" s="1"/>
        <i x="21" s="1"/>
        <i x="4" s="1"/>
        <i x="11" s="1"/>
        <i x="23" s="1"/>
        <i x="6" s="1"/>
        <i x="8" s="1"/>
        <i x="9" s="1"/>
        <i x="7" s="1"/>
        <i x="26" s="1"/>
        <i x="17" s="1"/>
        <i x="22" s="1"/>
        <i x="24" s="1"/>
        <i x="12" s="1"/>
        <i x="28" s="1"/>
        <i x="25" s="1"/>
        <i x="29" s="1"/>
        <i x="30" s="1"/>
        <i x="27" s="1"/>
        <i x="31" s="1"/>
        <i x="32" s="1"/>
        <i x="34" s="1"/>
        <i x="35" s="1"/>
        <i x="33" s="1"/>
        <i x="39" s="1"/>
        <i x="36" s="1"/>
        <i x="40" s="1"/>
        <i x="38" s="1"/>
        <i x="37" s="1"/>
        <i x="41" s="1"/>
        <i x="44" s="1"/>
        <i x="46" s="1"/>
        <i x="42" s="1"/>
        <i x="43" s="1"/>
        <i x="4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etProfitRank" xr10:uid="{39519DDD-D650-42F0-AFCD-2381D323AF7C}" sourceName="NetProfitRank">
  <pivotTables>
    <pivotTable tabId="10" name="PivotTable1"/>
  </pivotTables>
  <data>
    <tabular pivotCacheId="2048570988">
      <items count="47">
        <i x="2" s="1"/>
        <i x="1" s="1"/>
        <i x="0" s="1"/>
        <i x="19" s="1"/>
        <i x="15" s="1"/>
        <i x="13" s="1"/>
        <i x="10" s="1"/>
        <i x="5" s="1"/>
        <i x="16" s="1"/>
        <i x="20" s="1"/>
        <i x="3" s="1"/>
        <i x="18" s="1"/>
        <i x="21" s="1"/>
        <i x="14" s="1"/>
        <i x="23" s="1"/>
        <i x="4" s="1"/>
        <i x="17" s="1"/>
        <i x="11" s="1"/>
        <i x="9" s="1"/>
        <i x="26" s="1"/>
        <i x="6" s="1"/>
        <i x="7" s="1"/>
        <i x="24" s="1"/>
        <i x="8" s="1"/>
        <i x="22" s="1"/>
        <i x="25" s="1"/>
        <i x="29" s="1"/>
        <i x="30" s="1"/>
        <i x="28" s="1"/>
        <i x="27" s="1"/>
        <i x="31" s="1"/>
        <i x="12" s="1"/>
        <i x="32" s="1"/>
        <i x="34" s="1"/>
        <i x="35" s="1"/>
        <i x="33" s="1"/>
        <i x="37" s="1"/>
        <i x="39" s="1"/>
        <i x="38" s="1"/>
        <i x="40" s="1"/>
        <i x="36" s="1"/>
        <i x="41" s="1"/>
        <i x="42" s="1"/>
        <i x="46" s="1"/>
        <i x="44" s="1"/>
        <i x="43" s="1"/>
        <i x="45"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A285917-8D4A-431C-8FAF-3AE2213A1C17}" sourceName="Year">
  <pivotTables>
    <pivotTable tabId="11" name="PivotTable1"/>
  </pivotTables>
  <data>
    <tabular pivotCacheId="2048570988" sortOrder="descending">
      <items count="3">
        <i x="2" s="1"/>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1" xr10:uid="{112DBC65-A1B7-4346-A1AD-4F53E2F39A0A}" sourceName="Sales Rep">
  <pivotTables>
    <pivotTable tabId="11" name="PivotTable1"/>
  </pivotTables>
  <data>
    <tabular pivotCacheId="2048570988">
      <items count="44">
        <i x="8" s="1"/>
        <i x="32" s="1"/>
        <i x="28" s="1"/>
        <i x="38" s="1"/>
        <i x="12" s="1"/>
        <i x="5" s="1"/>
        <i x="37" s="1"/>
        <i x="6" s="1"/>
        <i x="29" s="1"/>
        <i x="20" s="1"/>
        <i x="26" s="1"/>
        <i x="17" s="1"/>
        <i x="14" s="1"/>
        <i x="7" s="1"/>
        <i x="36" s="1"/>
        <i x="4" s="1"/>
        <i x="3" s="1"/>
        <i x="34" s="1"/>
        <i x="43" s="1"/>
        <i x="25" s="1"/>
        <i x="39" s="1"/>
        <i x="1" s="1"/>
        <i x="31" s="1"/>
        <i x="2" s="1"/>
        <i x="33" s="1"/>
        <i x="15" s="1"/>
        <i x="21" s="1"/>
        <i x="16" s="1"/>
        <i x="24" s="1"/>
        <i x="22" s="1"/>
        <i x="10" s="1"/>
        <i x="41" s="1"/>
        <i x="27" s="1"/>
        <i x="19" s="1"/>
        <i x="13" s="1"/>
        <i x="40" s="1"/>
        <i x="0" s="1"/>
        <i x="30" s="1"/>
        <i x="23" s="1"/>
        <i x="11" s="1"/>
        <i x="18" s="1"/>
        <i x="35" s="1"/>
        <i x="9" s="1"/>
        <i x="4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9D95F0D3-EE53-475E-83D5-2B9E3A4F0886}" sourceName="Region">
  <pivotTables>
    <pivotTable tabId="11" name="PivotTable1"/>
  </pivotTables>
  <data>
    <tabular pivotCacheId="2048570988">
      <items count="6">
        <i x="4" s="1"/>
        <i x="3" s="1"/>
        <i x="0" s="1"/>
        <i x="1" s="1"/>
        <i x="2" s="1"/>
        <i x="5"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Rank1" xr10:uid="{167F2D60-6A3E-4D90-BC49-D5D2BC1ACB7A}" sourceName="SalesRank">
  <pivotTables>
    <pivotTable tabId="11" name="PivotTable1"/>
  </pivotTables>
  <data>
    <tabular pivotCacheId="2048570988">
      <items count="4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ssProfitRank1" xr10:uid="{18CEBC0A-E32C-4C4D-B166-E8F7C6EF0AD0}" sourceName="GrossProfitRank">
  <pivotTables>
    <pivotTable tabId="11" name="PivotTable1"/>
  </pivotTables>
  <data>
    <tabular pivotCacheId="2048570988">
      <items count="47">
        <i x="1" s="1"/>
        <i x="0" s="1"/>
        <i x="2" s="1"/>
        <i x="19" s="1"/>
        <i x="13" s="1"/>
        <i x="10" s="1"/>
        <i x="16" s="1"/>
        <i x="15" s="1"/>
        <i x="3" s="1"/>
        <i x="18" s="1"/>
        <i x="5" s="1"/>
        <i x="14" s="1"/>
        <i x="20" s="1"/>
        <i x="21" s="1"/>
        <i x="4" s="1"/>
        <i x="11" s="1"/>
        <i x="23" s="1"/>
        <i x="6" s="1"/>
        <i x="8" s="1"/>
        <i x="9" s="1"/>
        <i x="7" s="1"/>
        <i x="26" s="1"/>
        <i x="17" s="1"/>
        <i x="22" s="1"/>
        <i x="24" s="1"/>
        <i x="12" s="1"/>
        <i x="28" s="1"/>
        <i x="25" s="1"/>
        <i x="29" s="1"/>
        <i x="30" s="1"/>
        <i x="27" s="1"/>
        <i x="31" s="1"/>
        <i x="32" s="1"/>
        <i x="34" s="1"/>
        <i x="35" s="1"/>
        <i x="33" s="1"/>
        <i x="39" s="1"/>
        <i x="36" s="1"/>
        <i x="40" s="1"/>
        <i x="38" s="1"/>
        <i x="37" s="1"/>
        <i x="41" s="1"/>
        <i x="44" s="1"/>
        <i x="46" s="1"/>
        <i x="42" s="1"/>
        <i x="43" s="1"/>
        <i x="45"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etProfitRank1" xr10:uid="{D7573378-FCF0-4294-A31D-E0E02F10ECA8}" sourceName="NetProfitRank">
  <pivotTables>
    <pivotTable tabId="11" name="PivotTable1"/>
  </pivotTables>
  <data>
    <tabular pivotCacheId="2048570988">
      <items count="47">
        <i x="2" s="1"/>
        <i x="1" s="1"/>
        <i x="0" s="1"/>
        <i x="19" s="1"/>
        <i x="15" s="1"/>
        <i x="13" s="1"/>
        <i x="10" s="1"/>
        <i x="5" s="1"/>
        <i x="16" s="1"/>
        <i x="20" s="1"/>
        <i x="3" s="1"/>
        <i x="18" s="1"/>
        <i x="21" s="1"/>
        <i x="14" s="1"/>
        <i x="23" s="1"/>
        <i x="4" s="1"/>
        <i x="17" s="1"/>
        <i x="11" s="1"/>
        <i x="9" s="1"/>
        <i x="26" s="1"/>
        <i x="6" s="1"/>
        <i x="7" s="1"/>
        <i x="24" s="1"/>
        <i x="8" s="1"/>
        <i x="22" s="1"/>
        <i x="25" s="1"/>
        <i x="29" s="1"/>
        <i x="30" s="1"/>
        <i x="28" s="1"/>
        <i x="27" s="1"/>
        <i x="31" s="1"/>
        <i x="12" s="1"/>
        <i x="32" s="1"/>
        <i x="34" s="1"/>
        <i x="35" s="1"/>
        <i x="33" s="1"/>
        <i x="37" s="1"/>
        <i x="39" s="1"/>
        <i x="38" s="1"/>
        <i x="40" s="1"/>
        <i x="36" s="1"/>
        <i x="41" s="1"/>
        <i x="42" s="1"/>
        <i x="46" s="1"/>
        <i x="44" s="1"/>
        <i x="43" s="1"/>
        <i x="4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49C3E996-9389-4140-A26A-F5412579F80D}" cache="Slicer_Year" caption="Year" rowHeight="257175"/>
  <slicer name="Sales Rep" xr10:uid="{00019048-B35F-4DBE-BB14-11BE7AE43DE5}" cache="Slicer_Sales_Rep" caption="Sales Rep" columnCount="3" rowHeight="257175"/>
  <slicer name="Region" xr10:uid="{2123C9E6-A098-4117-BA0F-3637EB24DA7E}" cache="Slicer_Region" caption="Region" rowHeight="257175"/>
  <slicer name="SalesRank" xr10:uid="{E0B3B642-F379-4990-A5FD-EF8BB85A8F8F}" cache="Slicer_SalesRank" caption="SalesRank" rowHeight="257175"/>
  <slicer name="GrossProfitRank" xr10:uid="{AA71773F-E000-4DF8-91D7-F6FD69D3C5FE}" cache="Slicer_GrossProfitRank" caption="GrossProfitRank" rowHeight="257175"/>
  <slicer name="NetProfitRank" xr10:uid="{FC53583A-2EE8-4EF4-956E-04745E26E595}" cache="Slicer_NetProfitRank" caption="NetProfitRank"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C1C2C3C3-E9E3-4F5F-9B6B-786CD43FEEB5}" cache="Slicer_Year1" caption="Year" rowHeight="257175"/>
  <slicer name="Sales Rep 1" xr10:uid="{6199E972-AE06-41CF-9D37-7108301EF33D}" cache="Slicer_Sales_Rep1" caption="Sales Rep" columnCount="3" rowHeight="257175"/>
  <slicer name="Region 1" xr10:uid="{F946BBA0-EF33-4D39-87ED-13983F3B1504}" cache="Slicer_Region1" caption="Region" rowHeight="257175"/>
  <slicer name="SalesRank 1" xr10:uid="{5DF63E1C-E2B8-481F-9C8E-B60BF66B4B22}" cache="Slicer_SalesRank1" caption="SalesRank" startItem="6" rowHeight="257175"/>
  <slicer name="GrossProfitRank 1" xr10:uid="{717C2E2A-0CE6-405A-907C-66CA1D400396}" cache="Slicer_GrossProfitRank1" caption="GrossProfitRank" rowHeight="257175"/>
  <slicer name="NetProfitRank 1" xr10:uid="{A3511F15-EB3F-414F-9194-E1D32AC78FE0}" cache="Slicer_NetProfitRank1" caption="NetProfitRank"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ivotTable" Target="../pivotTables/pivotTable1.xml"/><Relationship Id="rId5" Type="http://schemas.openxmlformats.org/officeDocument/2006/relationships/comments" Target="../comments2.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ivotTable" Target="../pivotTables/pivotTable2.xml"/><Relationship Id="rId5" Type="http://schemas.openxmlformats.org/officeDocument/2006/relationships/comments" Target="../comments3.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00F0-FB0B-4763-878F-2775054C7209}">
  <sheetPr>
    <pageSetUpPr fitToPage="1"/>
  </sheetPr>
  <dimension ref="A1:X30"/>
  <sheetViews>
    <sheetView showGridLines="0" tabSelected="1" workbookViewId="0">
      <selection activeCell="B3" sqref="B3"/>
    </sheetView>
  </sheetViews>
  <sheetFormatPr defaultRowHeight="15" x14ac:dyDescent="0.25"/>
  <cols>
    <col min="1" max="1" width="12.42578125" customWidth="1"/>
    <col min="2" max="2" width="20.5703125" customWidth="1"/>
    <col min="3" max="4" width="3.7109375" customWidth="1"/>
    <col min="5" max="5" width="15.5703125" customWidth="1"/>
    <col min="6" max="6" width="12.85546875" customWidth="1"/>
    <col min="7" max="7" width="6.7109375" customWidth="1"/>
    <col min="8" max="8" width="13.85546875" customWidth="1"/>
    <col min="9" max="9" width="6.7109375" customWidth="1"/>
    <col min="11" max="11" width="3.5703125" customWidth="1"/>
    <col min="12" max="12" width="6.85546875" customWidth="1"/>
    <col min="13" max="13" width="19.28515625" customWidth="1"/>
    <col min="14" max="14" width="7.140625" bestFit="1" customWidth="1"/>
    <col min="15" max="15" width="8.28515625" customWidth="1"/>
    <col min="16" max="16" width="7.85546875" customWidth="1"/>
    <col min="17" max="17" width="8.140625" style="27" customWidth="1"/>
    <col min="18" max="18" width="10.7109375" style="27" customWidth="1"/>
    <col min="19" max="19" width="4.5703125" style="4" bestFit="1" customWidth="1"/>
    <col min="20" max="20" width="9.28515625" style="27" customWidth="1"/>
    <col min="21" max="21" width="5.28515625" style="4" bestFit="1" customWidth="1"/>
    <col min="22" max="22" width="10" style="27" customWidth="1"/>
    <col min="23" max="23" width="9.28515625" customWidth="1"/>
    <col min="24" max="24" width="8.28515625" customWidth="1"/>
  </cols>
  <sheetData>
    <row r="1" spans="1:24" x14ac:dyDescent="0.25">
      <c r="A1" s="50" t="s">
        <v>524</v>
      </c>
      <c r="B1" s="47"/>
      <c r="C1" s="47"/>
    </row>
    <row r="2" spans="1:24" ht="15.75" x14ac:dyDescent="0.25">
      <c r="A2" s="47"/>
      <c r="B2" s="47"/>
      <c r="C2" s="47"/>
      <c r="E2" s="51" t="s">
        <v>482</v>
      </c>
      <c r="F2" s="52"/>
      <c r="G2" s="52"/>
      <c r="H2" s="52"/>
      <c r="I2" s="52"/>
      <c r="J2" s="52"/>
      <c r="K2" s="52"/>
      <c r="L2" s="52"/>
      <c r="M2" s="52"/>
      <c r="N2" s="52"/>
      <c r="O2" s="52"/>
      <c r="P2" s="52"/>
      <c r="Q2" s="53"/>
      <c r="R2" s="53"/>
      <c r="S2" s="54"/>
      <c r="T2" s="53"/>
      <c r="U2" s="54"/>
      <c r="V2" s="53"/>
      <c r="W2" s="52"/>
      <c r="X2" s="52"/>
    </row>
    <row r="3" spans="1:24" x14ac:dyDescent="0.25">
      <c r="A3" s="48" t="s">
        <v>434</v>
      </c>
      <c r="B3" s="56" t="s">
        <v>425</v>
      </c>
      <c r="C3" s="61"/>
      <c r="D3" s="58"/>
    </row>
    <row r="4" spans="1:24" x14ac:dyDescent="0.25">
      <c r="A4" s="47"/>
      <c r="B4" s="47"/>
      <c r="C4" s="47"/>
      <c r="E4" s="21" t="str">
        <f>B3</f>
        <v>Hugo Vale</v>
      </c>
      <c r="G4" s="21" t="s">
        <v>435</v>
      </c>
      <c r="H4" s="26">
        <f>VLOOKUP(E4,Data_Customer!A:H,8,FALSE)</f>
        <v>5</v>
      </c>
      <c r="I4" s="26"/>
      <c r="J4" s="26"/>
      <c r="K4" s="25"/>
      <c r="M4" s="25"/>
    </row>
    <row r="5" spans="1:24" s="52" customFormat="1" ht="15.75" x14ac:dyDescent="0.25">
      <c r="A5" s="49" t="s">
        <v>481</v>
      </c>
      <c r="B5" s="57">
        <v>2023</v>
      </c>
      <c r="C5" s="59"/>
      <c r="E5"/>
      <c r="F5"/>
      <c r="G5"/>
      <c r="H5"/>
      <c r="I5"/>
      <c r="J5"/>
      <c r="K5"/>
      <c r="L5"/>
      <c r="M5"/>
      <c r="N5"/>
      <c r="O5"/>
      <c r="P5"/>
      <c r="Q5" s="27"/>
      <c r="R5" s="27"/>
      <c r="S5" s="4"/>
      <c r="T5" s="27"/>
      <c r="U5" s="4"/>
      <c r="V5" s="27"/>
      <c r="W5"/>
      <c r="X5"/>
    </row>
    <row r="6" spans="1:24" x14ac:dyDescent="0.25">
      <c r="A6" s="47"/>
      <c r="B6" s="70">
        <f>Select_Year-1</f>
        <v>2022</v>
      </c>
      <c r="C6" s="47"/>
      <c r="E6" s="38" t="s">
        <v>443</v>
      </c>
      <c r="F6" s="22"/>
      <c r="G6" s="22"/>
      <c r="H6" s="22"/>
      <c r="I6" s="22"/>
      <c r="L6" s="38" t="str">
        <f>"Top 10 Customers - "&amp;Select_Year</f>
        <v>Top 10 Customers - 2023</v>
      </c>
      <c r="M6" s="6"/>
      <c r="N6" s="22"/>
    </row>
    <row r="7" spans="1:24" x14ac:dyDescent="0.25">
      <c r="F7" s="25">
        <f>Select_Year</f>
        <v>2023</v>
      </c>
      <c r="G7" s="25"/>
      <c r="H7" s="25">
        <f>Prior_Year</f>
        <v>2022</v>
      </c>
      <c r="I7" s="25"/>
      <c r="L7" s="29" t="s">
        <v>336</v>
      </c>
      <c r="M7" s="29" t="s">
        <v>335</v>
      </c>
      <c r="N7" s="29" t="s">
        <v>445</v>
      </c>
      <c r="O7" s="29" t="s">
        <v>430</v>
      </c>
      <c r="P7" s="29" t="s">
        <v>431</v>
      </c>
      <c r="Q7" s="30" t="s">
        <v>0</v>
      </c>
      <c r="R7" s="30" t="s">
        <v>287</v>
      </c>
      <c r="S7" s="31" t="s">
        <v>288</v>
      </c>
      <c r="T7" s="30" t="s">
        <v>289</v>
      </c>
      <c r="U7" s="31" t="s">
        <v>288</v>
      </c>
      <c r="V7" s="30" t="s">
        <v>436</v>
      </c>
      <c r="W7" s="32" t="s">
        <v>437</v>
      </c>
      <c r="X7" s="32" t="s">
        <v>440</v>
      </c>
    </row>
    <row r="8" spans="1:24" x14ac:dyDescent="0.25">
      <c r="E8" s="26" t="s">
        <v>0</v>
      </c>
      <c r="F8" s="27">
        <f>SUMIFS(Data_Sales_Rep!$H:$H,Data_Sales_Rep!$A:$A,Select_Year,Data_Sales_Rep!$B:$B,Select_Rep)</f>
        <v>842222.4939</v>
      </c>
      <c r="H8" s="27">
        <f>SUMIFS(Data_Sales_Rep!$H:$H,Data_Sales_Rep!$A:$A,Prior_Year,Data_Sales_Rep!$B:$B,Select_Rep)</f>
        <v>729314.43080000195</v>
      </c>
      <c r="K8" s="37">
        <v>1</v>
      </c>
      <c r="L8" s="33">
        <f>IFERROR(VLOOKUP(Select_Year&amp;Select_Rep&amp;$K8,Data_Customer!$C:$K,4,FALSE),"-")</f>
        <v>333866</v>
      </c>
      <c r="M8" s="33" t="str">
        <f>IFERROR(VLOOKUP(Select_Year&amp;Select_Rep&amp;$K8,Data_Customer!$C:$K,5,FALSE),"-")</f>
        <v>Zain Financial</v>
      </c>
      <c r="N8" s="37">
        <f>IFERROR(VLOOKUP(Select_Year&amp;Select_Rep&amp;$K8,Data_Customer!$C:$K,7,FALSE),"-")</f>
        <v>3</v>
      </c>
      <c r="O8" s="33" t="str">
        <f>IFERROR(VLOOKUP(Select_Year&amp;Select_Rep&amp;$K8,Data_Customer!$C:$K,8,FALSE),"-")</f>
        <v>National</v>
      </c>
      <c r="P8" s="33" t="str">
        <f>IFERROR(VLOOKUP(Select_Year&amp;Select_Rep&amp;$K8,Data_Customer!$C:$K,9,FALSE),"-")</f>
        <v>Top Tier</v>
      </c>
      <c r="Q8" s="34">
        <f>IF(L8="-","-",SUMIFS(Data_Customer!$O:$O,Data_Customer!$C:$C,Select_Year&amp;Select_Rep&amp;$K8,Data_Customer!$F:$F,$L8))</f>
        <v>172628.81049999999</v>
      </c>
      <c r="R8" s="34">
        <f>IF(L8="-","-",SUMIFS(Data_Customer!$U:$U,Data_Customer!$C:$C,Select_Year&amp;Select_Rep&amp;$K8,Data_Customer!$F:$F,$L8))</f>
        <v>8095.0604999999923</v>
      </c>
      <c r="S8" s="35">
        <f>IF(M8="-","-",SUMIFS(Data_Customer!$V:$V,Data_Customer!$C:$C,Select_Year&amp;Select_Rep&amp;$K8,Data_Customer!$F:$F,$L8))</f>
        <v>4.6892870758673232E-2</v>
      </c>
      <c r="T8" s="34">
        <f>IF(L8="-","-",SUMIFS(Data_Customer!$W:$W,Data_Customer!$C:$C,Select_Year&amp;Select_Rep&amp;$K8,Data_Customer!$F:$F,$L8))</f>
        <v>5281.380499999992</v>
      </c>
      <c r="U8" s="35">
        <f>IF(P8="-","-",SUMIFS(Data_Customer!$X:$X,Data_Customer!$C:$C,Select_Year&amp;Select_Rep&amp;$K8,Data_Customer!$F:$F,$L8))</f>
        <v>3.059385327804244E-2</v>
      </c>
      <c r="V8" s="34">
        <f>IF(L8="-","-",SUMIFS(Data_Customer!$R:$R,Data_Customer!$C:$C,Select_Year&amp;Select_Rep&amp;$K8,Data_Customer!$F:$F,$L8))</f>
        <v>2655.8278538461536</v>
      </c>
      <c r="W8" s="36">
        <f>IF(L8="-","-",SUMIFS(Data_Customer!$S:$S,Data_Customer!$C:$C,Select_Year&amp;Select_Rep&amp;$K8,Data_Customer!$F:$F,$L8))</f>
        <v>9.4615384615384617</v>
      </c>
      <c r="X8" s="36">
        <f>IF(L8="-","-",SUMIFS(Data_Customer!$T:$T,Data_Customer!$C:$C,Select_Year&amp;Select_Rep&amp;$K8,Data_Customer!$F:$F,$L8))</f>
        <v>7.1560975609756099</v>
      </c>
    </row>
    <row r="9" spans="1:24" x14ac:dyDescent="0.25">
      <c r="E9" s="26" t="s">
        <v>428</v>
      </c>
      <c r="F9">
        <f>SUMIFS(Data_Sales_Rep!$T:$T,Data_Sales_Rep!$A:$A,Select_Year,Data_Sales_Rep!$B:$B,Select_Rep)</f>
        <v>6</v>
      </c>
      <c r="H9">
        <f>SUMIFS(Data_Sales_Rep!$T:$T,Data_Sales_Rep!$A:$A,Prior_Year,Data_Sales_Rep!$B:$B,Select_Rep)</f>
        <v>4</v>
      </c>
      <c r="K9" s="37">
        <v>2</v>
      </c>
      <c r="L9" s="33">
        <f>IFERROR(VLOOKUP(Select_Year&amp;Select_Rep&amp;$K9,Data_Customer!$C:$K,4,FALSE),"-")</f>
        <v>775247</v>
      </c>
      <c r="M9" s="33" t="str">
        <f>IFERROR(VLOOKUP(Select_Year&amp;Select_Rep&amp;$K9,Data_Customer!$C:$K,5,FALSE),"-")</f>
        <v>Eastern Bank</v>
      </c>
      <c r="N9" s="37">
        <f>IFERROR(VLOOKUP(Select_Year&amp;Select_Rep&amp;$K9,Data_Customer!$C:$K,7,FALSE),"-")</f>
        <v>5</v>
      </c>
      <c r="O9" s="33" t="str">
        <f>IFERROR(VLOOKUP(Select_Year&amp;Select_Rep&amp;$K9,Data_Customer!$C:$K,8,FALSE),"-")</f>
        <v>National</v>
      </c>
      <c r="P9" s="33" t="str">
        <f>IFERROR(VLOOKUP(Select_Year&amp;Select_Rep&amp;$K9,Data_Customer!$C:$K,9,FALSE),"-")</f>
        <v>Large</v>
      </c>
      <c r="Q9" s="34">
        <f>IF(L9="-","-",SUMIFS(Data_Customer!$O:$O,Data_Customer!$C:$C,Select_Year&amp;Select_Rep&amp;$K9,Data_Customer!$F:$F,$L9))</f>
        <v>149341.42120000001</v>
      </c>
      <c r="R9" s="34">
        <f>IF(L9="-","-",SUMIFS(Data_Customer!$U:$U,Data_Customer!$C:$C,Select_Year&amp;Select_Rep&amp;$K9,Data_Customer!$F:$F,$L9))</f>
        <v>428.92120000001159</v>
      </c>
      <c r="S9" s="35">
        <f>IF(M9="-","-",SUMIFS(Data_Customer!$V:$V,Data_Customer!$C:$C,Select_Year&amp;Select_Rep&amp;$K9,Data_Customer!$F:$F,$L9))</f>
        <v>2.872084626980981E-3</v>
      </c>
      <c r="T9" s="34">
        <f>IF(L9="-","-",SUMIFS(Data_Customer!$W:$W,Data_Customer!$C:$C,Select_Year&amp;Select_Rep&amp;$K9,Data_Customer!$F:$F,$L9))</f>
        <v>-5055.4687999999887</v>
      </c>
      <c r="U9" s="35">
        <f>IF(P9="-","-",SUMIFS(Data_Customer!$X:$X,Data_Customer!$C:$C,Select_Year&amp;Select_Rep&amp;$K9,Data_Customer!$F:$F,$L9))</f>
        <v>-3.3851752309425512E-2</v>
      </c>
      <c r="V9" s="34">
        <f>IF(L9="-","-",SUMIFS(Data_Customer!$R:$R,Data_Customer!$C:$C,Select_Year&amp;Select_Rep&amp;$K9,Data_Customer!$F:$F,$L9))</f>
        <v>1009.0636567567568</v>
      </c>
      <c r="W9" s="36">
        <f>IF(L9="-","-",SUMIFS(Data_Customer!$S:$S,Data_Customer!$C:$C,Select_Year&amp;Select_Rep&amp;$K9,Data_Customer!$F:$F,$L9))</f>
        <v>3.4054054054054053</v>
      </c>
      <c r="X9" s="36">
        <f>IF(L9="-","-",SUMIFS(Data_Customer!$T:$T,Data_Customer!$C:$C,Select_Year&amp;Select_Rep&amp;$K9,Data_Customer!$F:$F,$L9))</f>
        <v>7.8849206349206353</v>
      </c>
    </row>
    <row r="10" spans="1:24" x14ac:dyDescent="0.25">
      <c r="E10" s="26" t="s">
        <v>442</v>
      </c>
      <c r="F10" s="27">
        <f>SUMIFS(Data_Sales_Rep!$P:$P,Data_Sales_Rep!$A:$A,Select_Year,Data_Sales_Rep!$B:$B,Select_Rep)</f>
        <v>68312.993900000496</v>
      </c>
      <c r="G10" s="2">
        <f>IFERROR(F10/F8,0)</f>
        <v>8.111038875685922E-2</v>
      </c>
      <c r="H10" s="27">
        <f>SUMIFS(Data_Sales_Rep!$P:$P,Data_Sales_Rep!$A:$A,Prior_Year,Data_Sales_Rep!$B:$B,Select_Rep)</f>
        <v>105430.680800002</v>
      </c>
      <c r="I10" s="2">
        <f>IFERROR(H10/H8,0)</f>
        <v>0.14456135289185576</v>
      </c>
      <c r="K10" s="37">
        <v>3</v>
      </c>
      <c r="L10" s="33">
        <f>IFERROR(VLOOKUP(Select_Year&amp;Select_Rep&amp;$K10,Data_Customer!$C:$K,4,FALSE),"-")</f>
        <v>106224</v>
      </c>
      <c r="M10" s="33" t="str">
        <f>IFERROR(VLOOKUP(Select_Year&amp;Select_Rep&amp;$K10,Data_Customer!$C:$K,5,FALSE),"-")</f>
        <v>Mountain Apparel</v>
      </c>
      <c r="N10" s="37">
        <f>IFERROR(VLOOKUP(Select_Year&amp;Select_Rep&amp;$K10,Data_Customer!$C:$K,7,FALSE),"-")</f>
        <v>5</v>
      </c>
      <c r="O10" s="33" t="str">
        <f>IFERROR(VLOOKUP(Select_Year&amp;Select_Rep&amp;$K10,Data_Customer!$C:$K,8,FALSE),"-")</f>
        <v>Regional</v>
      </c>
      <c r="P10" s="33" t="str">
        <f>IFERROR(VLOOKUP(Select_Year&amp;Select_Rep&amp;$K10,Data_Customer!$C:$K,9,FALSE),"-")</f>
        <v>Large</v>
      </c>
      <c r="Q10" s="34">
        <f>IF(L10="-","-",SUMIFS(Data_Customer!$O:$O,Data_Customer!$C:$C,Select_Year&amp;Select_Rep&amp;$K10,Data_Customer!$F:$F,$L10))</f>
        <v>102830.147</v>
      </c>
      <c r="R10" s="34">
        <f>IF(L10="-","-",SUMIFS(Data_Customer!$U:$U,Data_Customer!$C:$C,Select_Year&amp;Select_Rep&amp;$K10,Data_Customer!$F:$F,$L10))</f>
        <v>11569.646999999997</v>
      </c>
      <c r="S10" s="35">
        <f>IF(M10="-","-",SUMIFS(Data_Customer!$V:$V,Data_Customer!$C:$C,Select_Year&amp;Select_Rep&amp;$K10,Data_Customer!$F:$F,$L10))</f>
        <v>0.11251220908981097</v>
      </c>
      <c r="T10" s="34">
        <f>IF(L10="-","-",SUMIFS(Data_Customer!$W:$W,Data_Customer!$C:$C,Select_Year&amp;Select_Rep&amp;$K10,Data_Customer!$F:$F,$L10))</f>
        <v>6733.4969999999976</v>
      </c>
      <c r="U10" s="35">
        <f>IF(P10="-","-",SUMIFS(Data_Customer!$X:$X,Data_Customer!$C:$C,Select_Year&amp;Select_Rep&amp;$K10,Data_Customer!$F:$F,$L10))</f>
        <v>6.5481740486085252E-2</v>
      </c>
      <c r="V10" s="34">
        <f>IF(L10="-","-",SUMIFS(Data_Customer!$R:$R,Data_Customer!$C:$C,Select_Year&amp;Select_Rep&amp;$K10,Data_Customer!$F:$F,$L10))</f>
        <v>791.00113076923071</v>
      </c>
      <c r="W10" s="36">
        <f>IF(L10="-","-",SUMIFS(Data_Customer!$S:$S,Data_Customer!$C:$C,Select_Year&amp;Select_Rep&amp;$K10,Data_Customer!$F:$F,$L10))</f>
        <v>3.5615384615384613</v>
      </c>
      <c r="X10" s="36">
        <f>IF(L10="-","-",SUMIFS(Data_Customer!$T:$T,Data_Customer!$C:$C,Select_Year&amp;Select_Rep&amp;$K10,Data_Customer!$F:$F,$L10))</f>
        <v>5.1382289416846652</v>
      </c>
    </row>
    <row r="11" spans="1:24" x14ac:dyDescent="0.25">
      <c r="E11" s="26" t="s">
        <v>289</v>
      </c>
      <c r="F11" s="27">
        <f>SUMIFS(Data_Sales_Rep!$R:$R,Data_Sales_Rep!$A:$A,Select_Year,Data_Sales_Rep!$B:$B,Select_Rep)</f>
        <v>21887.403900000601</v>
      </c>
      <c r="G11" s="2">
        <f>IFERROR(F11/F8,0)</f>
        <v>2.5987674347960801E-2</v>
      </c>
      <c r="H11" s="27">
        <f>SUMIFS(Data_Sales_Rep!$R:$R,Data_Sales_Rep!$A:$A,Prior_Year,Data_Sales_Rep!$B:$B,Select_Rep)</f>
        <v>62329.740800002997</v>
      </c>
      <c r="I11" s="2">
        <f>IFERROR(H11/H8,0)</f>
        <v>8.5463468385826469E-2</v>
      </c>
      <c r="K11" s="37">
        <v>4</v>
      </c>
      <c r="L11" s="33">
        <f>IFERROR(VLOOKUP(Select_Year&amp;Select_Rep&amp;$K11,Data_Customer!$C:$K,4,FALSE),"-")</f>
        <v>143836</v>
      </c>
      <c r="M11" s="33" t="str">
        <f>IFERROR(VLOOKUP(Select_Year&amp;Select_Rep&amp;$K11,Data_Customer!$C:$K,5,FALSE),"-")</f>
        <v>Eastern Distributors</v>
      </c>
      <c r="N11" s="37">
        <f>IFERROR(VLOOKUP(Select_Year&amp;Select_Rep&amp;$K11,Data_Customer!$C:$K,7,FALSE),"-")</f>
        <v>2</v>
      </c>
      <c r="O11" s="33" t="str">
        <f>IFERROR(VLOOKUP(Select_Year&amp;Select_Rep&amp;$K11,Data_Customer!$C:$K,8,FALSE),"-")</f>
        <v>National</v>
      </c>
      <c r="P11" s="33" t="str">
        <f>IFERROR(VLOOKUP(Select_Year&amp;Select_Rep&amp;$K11,Data_Customer!$C:$K,9,FALSE),"-")</f>
        <v>Large</v>
      </c>
      <c r="Q11" s="34">
        <f>IF(L11="-","-",SUMIFS(Data_Customer!$O:$O,Data_Customer!$C:$C,Select_Year&amp;Select_Rep&amp;$K11,Data_Customer!$F:$F,$L11))</f>
        <v>93105.740999999995</v>
      </c>
      <c r="R11" s="34">
        <f>IF(L11="-","-",SUMIFS(Data_Customer!$U:$U,Data_Customer!$C:$C,Select_Year&amp;Select_Rep&amp;$K11,Data_Customer!$F:$F,$L11))</f>
        <v>13117.990999999995</v>
      </c>
      <c r="S11" s="35">
        <f>IF(M11="-","-",SUMIFS(Data_Customer!$V:$V,Data_Customer!$C:$C,Select_Year&amp;Select_Rep&amp;$K11,Data_Customer!$F:$F,$L11))</f>
        <v>0.14089347079037795</v>
      </c>
      <c r="T11" s="34">
        <f>IF(L11="-","-",SUMIFS(Data_Customer!$W:$W,Data_Customer!$C:$C,Select_Year&amp;Select_Rep&amp;$K11,Data_Customer!$F:$F,$L11))</f>
        <v>4152.6109999999953</v>
      </c>
      <c r="U11" s="35">
        <f>IF(P11="-","-",SUMIFS(Data_Customer!$X:$X,Data_Customer!$C:$C,Select_Year&amp;Select_Rep&amp;$K11,Data_Customer!$F:$F,$L11))</f>
        <v>4.4601019823256607E-2</v>
      </c>
      <c r="V11" s="34">
        <f>IF(L11="-","-",SUMIFS(Data_Customer!$R:$R,Data_Customer!$C:$C,Select_Year&amp;Select_Rep&amp;$K11,Data_Customer!$F:$F,$L11))</f>
        <v>376.94631983805664</v>
      </c>
      <c r="W11" s="36">
        <f>IF(L11="-","-",SUMIFS(Data_Customer!$S:$S,Data_Customer!$C:$C,Select_Year&amp;Select_Rep&amp;$K11,Data_Customer!$F:$F,$L11))</f>
        <v>2.7773279352226719</v>
      </c>
      <c r="X11" s="36">
        <f>IF(L11="-","-",SUMIFS(Data_Customer!$T:$T,Data_Customer!$C:$C,Select_Year&amp;Select_Rep&amp;$K11,Data_Customer!$F:$F,$L11))</f>
        <v>3.2390670553935861</v>
      </c>
    </row>
    <row r="12" spans="1:24" x14ac:dyDescent="0.25">
      <c r="E12" s="26" t="s">
        <v>436</v>
      </c>
      <c r="F12" s="27">
        <f>SUMIFS(Data_Sales_Rep!$M:$M,Data_Sales_Rep!$A:$A,Select_Year,Data_Sales_Rep!$B:$B,Select_Rep)</f>
        <v>671.09362063745095</v>
      </c>
      <c r="H12" s="27">
        <f>SUMIFS(Data_Sales_Rep!$M:$M,Data_Sales_Rep!$A:$A,Prior_Year,Data_Sales_Rep!$B:$B,Select_Rep)</f>
        <v>582.98515651478999</v>
      </c>
      <c r="K12" s="37">
        <v>5</v>
      </c>
      <c r="L12" s="33">
        <f>IFERROR(VLOOKUP(Select_Year&amp;Select_Rep&amp;$K12,Data_Customer!$C:$K,4,FALSE),"-")</f>
        <v>676623</v>
      </c>
      <c r="M12" s="33" t="str">
        <f>IFERROR(VLOOKUP(Select_Year&amp;Select_Rep&amp;$K12,Data_Customer!$C:$K,5,FALSE),"-")</f>
        <v>Rover Tech</v>
      </c>
      <c r="N12" s="37">
        <f>IFERROR(VLOOKUP(Select_Year&amp;Select_Rep&amp;$K12,Data_Customer!$C:$K,7,FALSE),"-")</f>
        <v>3</v>
      </c>
      <c r="O12" s="33" t="str">
        <f>IFERROR(VLOOKUP(Select_Year&amp;Select_Rep&amp;$K12,Data_Customer!$C:$K,8,FALSE),"-")</f>
        <v>National</v>
      </c>
      <c r="P12" s="33" t="str">
        <f>IFERROR(VLOOKUP(Select_Year&amp;Select_Rep&amp;$K12,Data_Customer!$C:$K,9,FALSE),"-")</f>
        <v>Large</v>
      </c>
      <c r="Q12" s="34">
        <f>IF(L12="-","-",SUMIFS(Data_Customer!$O:$O,Data_Customer!$C:$C,Select_Year&amp;Select_Rep&amp;$K12,Data_Customer!$F:$F,$L12))</f>
        <v>90173.9424</v>
      </c>
      <c r="R12" s="34">
        <f>IF(L12="-","-",SUMIFS(Data_Customer!$U:$U,Data_Customer!$C:$C,Select_Year&amp;Select_Rep&amp;$K12,Data_Customer!$F:$F,$L12))</f>
        <v>9285.9423999999999</v>
      </c>
      <c r="S12" s="35">
        <f>IF(M12="-","-",SUMIFS(Data_Customer!$V:$V,Data_Customer!$C:$C,Select_Year&amp;Select_Rep&amp;$K12,Data_Customer!$F:$F,$L12))</f>
        <v>0.10297811266594904</v>
      </c>
      <c r="T12" s="34">
        <f>IF(L12="-","-",SUMIFS(Data_Customer!$W:$W,Data_Customer!$C:$C,Select_Year&amp;Select_Rep&amp;$K12,Data_Customer!$F:$F,$L12))</f>
        <v>5316.2224000000006</v>
      </c>
      <c r="U12" s="35">
        <f>IF(P12="-","-",SUMIFS(Data_Customer!$X:$X,Data_Customer!$C:$C,Select_Year&amp;Select_Rep&amp;$K12,Data_Customer!$F:$F,$L12))</f>
        <v>5.8955195464538104E-2</v>
      </c>
      <c r="V12" s="34">
        <f>IF(L12="-","-",SUMIFS(Data_Customer!$R:$R,Data_Customer!$C:$C,Select_Year&amp;Select_Rep&amp;$K12,Data_Customer!$F:$F,$L12))</f>
        <v>858.79945142857139</v>
      </c>
      <c r="W12" s="36">
        <f>IF(L12="-","-",SUMIFS(Data_Customer!$S:$S,Data_Customer!$C:$C,Select_Year&amp;Select_Rep&amp;$K12,Data_Customer!$F:$F,$L12))</f>
        <v>4.0857142857142854</v>
      </c>
      <c r="X12" s="36">
        <f>IF(L12="-","-",SUMIFS(Data_Customer!$T:$T,Data_Customer!$C:$C,Select_Year&amp;Select_Rep&amp;$K12,Data_Customer!$F:$F,$L12))</f>
        <v>4.6713286713286717</v>
      </c>
    </row>
    <row r="13" spans="1:24" x14ac:dyDescent="0.25">
      <c r="E13" s="26" t="s">
        <v>437</v>
      </c>
      <c r="F13" s="28">
        <f>SUMIFS(Data_Sales_Rep!$N:$N,Data_Sales_Rep!$A:$A,Select_Year,Data_Sales_Rep!$B:$B,Select_Rep)</f>
        <v>3.4398406374502</v>
      </c>
      <c r="H13" s="28">
        <f>SUMIFS(Data_Sales_Rep!$N:$N,Data_Sales_Rep!$A:$A,Prior_Year,Data_Sales_Rep!$B:$B,Select_Rep)</f>
        <v>3.22462030375699</v>
      </c>
      <c r="K13" s="37">
        <v>6</v>
      </c>
      <c r="L13" s="33">
        <f>IFERROR(VLOOKUP(Select_Year&amp;Select_Rep&amp;$K13,Data_Customer!$C:$K,4,FALSE),"-")</f>
        <v>375019</v>
      </c>
      <c r="M13" s="33" t="str">
        <f>IFERROR(VLOOKUP(Select_Year&amp;Select_Rep&amp;$K13,Data_Customer!$C:$K,5,FALSE),"-")</f>
        <v>Elemental Energy</v>
      </c>
      <c r="N13" s="37">
        <f>IFERROR(VLOOKUP(Select_Year&amp;Select_Rep&amp;$K13,Data_Customer!$C:$K,7,FALSE),"-")</f>
        <v>5</v>
      </c>
      <c r="O13" s="33" t="str">
        <f>IFERROR(VLOOKUP(Select_Year&amp;Select_Rep&amp;$K13,Data_Customer!$C:$K,8,FALSE),"-")</f>
        <v>Regional</v>
      </c>
      <c r="P13" s="33" t="str">
        <f>IFERROR(VLOOKUP(Select_Year&amp;Select_Rep&amp;$K13,Data_Customer!$C:$K,9,FALSE),"-")</f>
        <v>Medium</v>
      </c>
      <c r="Q13" s="34">
        <f>IF(L13="-","-",SUMIFS(Data_Customer!$O:$O,Data_Customer!$C:$C,Select_Year&amp;Select_Rep&amp;$K13,Data_Customer!$F:$F,$L13))</f>
        <v>67569.909</v>
      </c>
      <c r="R13" s="34">
        <f>IF(L13="-","-",SUMIFS(Data_Customer!$U:$U,Data_Customer!$C:$C,Select_Year&amp;Select_Rep&amp;$K13,Data_Customer!$F:$F,$L13))</f>
        <v>9520.1589999999997</v>
      </c>
      <c r="S13" s="35">
        <f>IF(M13="-","-",SUMIFS(Data_Customer!$V:$V,Data_Customer!$C:$C,Select_Year&amp;Select_Rep&amp;$K13,Data_Customer!$F:$F,$L13))</f>
        <v>0.14089347079037801</v>
      </c>
      <c r="T13" s="34">
        <f>IF(L13="-","-",SUMIFS(Data_Customer!$W:$W,Data_Customer!$C:$C,Select_Year&amp;Select_Rep&amp;$K13,Data_Customer!$F:$F,$L13))</f>
        <v>4349.7489999999998</v>
      </c>
      <c r="U13" s="35">
        <f>IF(P13="-","-",SUMIFS(Data_Customer!$X:$X,Data_Customer!$C:$C,Select_Year&amp;Select_Rep&amp;$K13,Data_Customer!$F:$F,$L13))</f>
        <v>6.4374054433016914E-2</v>
      </c>
      <c r="V13" s="34">
        <f>IF(L13="-","-",SUMIFS(Data_Customer!$R:$R,Data_Customer!$C:$C,Select_Year&amp;Select_Rep&amp;$K13,Data_Customer!$F:$F,$L13))</f>
        <v>493.21101459854015</v>
      </c>
      <c r="W13" s="36">
        <f>IF(L13="-","-",SUMIFS(Data_Customer!$S:$S,Data_Customer!$C:$C,Select_Year&amp;Select_Rep&amp;$K13,Data_Customer!$F:$F,$L13))</f>
        <v>4</v>
      </c>
      <c r="X13" s="36">
        <f>IF(L13="-","-",SUMIFS(Data_Customer!$T:$T,Data_Customer!$C:$C,Select_Year&amp;Select_Rep&amp;$K13,Data_Customer!$F:$F,$L13))</f>
        <v>2.7135036496350367</v>
      </c>
    </row>
    <row r="14" spans="1:24" x14ac:dyDescent="0.25">
      <c r="E14" s="26" t="s">
        <v>438</v>
      </c>
      <c r="F14" s="28">
        <f>SUMIFS(Data_Sales_Rep!$O:$O,Data_Sales_Rep!$A:$A,Select_Year,Data_Sales_Rep!$B:$B,Select_Rep)</f>
        <v>16.4621513944223</v>
      </c>
      <c r="H14" s="28">
        <f>SUMIFS(Data_Sales_Rep!$O:$O,Data_Sales_Rep!$A:$A,Prior_Year,Data_Sales_Rep!$B:$B,Select_Rep)</f>
        <v>15.6938449240608</v>
      </c>
      <c r="K14" s="37">
        <v>7</v>
      </c>
      <c r="L14" s="33">
        <f>IFERROR(VLOOKUP(Select_Year&amp;Select_Rep&amp;$K14,Data_Customer!$C:$K,4,FALSE),"-")</f>
        <v>743099</v>
      </c>
      <c r="M14" s="33" t="str">
        <f>IFERROR(VLOOKUP(Select_Year&amp;Select_Rep&amp;$K14,Data_Customer!$C:$K,5,FALSE),"-")</f>
        <v>Mist &amp; Moss</v>
      </c>
      <c r="N14" s="37">
        <f>IFERROR(VLOOKUP(Select_Year&amp;Select_Rep&amp;$K14,Data_Customer!$C:$K,7,FALSE),"-")</f>
        <v>4</v>
      </c>
      <c r="O14" s="33" t="str">
        <f>IFERROR(VLOOKUP(Select_Year&amp;Select_Rep&amp;$K14,Data_Customer!$C:$K,8,FALSE),"-")</f>
        <v>National</v>
      </c>
      <c r="P14" s="33" t="str">
        <f>IFERROR(VLOOKUP(Select_Year&amp;Select_Rep&amp;$K14,Data_Customer!$C:$K,9,FALSE),"-")</f>
        <v>Medium</v>
      </c>
      <c r="Q14" s="34">
        <f>IF(L14="-","-",SUMIFS(Data_Customer!$O:$O,Data_Customer!$C:$C,Select_Year&amp;Select_Rep&amp;$K14,Data_Customer!$F:$F,$L14))</f>
        <v>42281.427000000003</v>
      </c>
      <c r="R14" s="34">
        <f>IF(L14="-","-",SUMIFS(Data_Customer!$U:$U,Data_Customer!$C:$C,Select_Year&amp;Select_Rep&amp;$K14,Data_Customer!$F:$F,$L14))</f>
        <v>5957.1770000000033</v>
      </c>
      <c r="S14" s="35">
        <f>IF(M14="-","-",SUMIFS(Data_Customer!$V:$V,Data_Customer!$C:$C,Select_Year&amp;Select_Rep&amp;$K14,Data_Customer!$F:$F,$L14))</f>
        <v>0.14089347079037806</v>
      </c>
      <c r="T14" s="34">
        <f>IF(L14="-","-",SUMIFS(Data_Customer!$W:$W,Data_Customer!$C:$C,Select_Year&amp;Select_Rep&amp;$K14,Data_Customer!$F:$F,$L14))</f>
        <v>3262.8770000000031</v>
      </c>
      <c r="U14" s="35">
        <f>IF(P14="-","-",SUMIFS(Data_Customer!$X:$X,Data_Customer!$C:$C,Select_Year&amp;Select_Rep&amp;$K14,Data_Customer!$F:$F,$L14))</f>
        <v>7.7170455954573225E-2</v>
      </c>
      <c r="V14" s="34">
        <f>IF(L14="-","-",SUMIFS(Data_Customer!$R:$R,Data_Customer!$C:$C,Select_Year&amp;Select_Rep&amp;$K14,Data_Customer!$F:$F,$L14))</f>
        <v>579.19763013698639</v>
      </c>
      <c r="W14" s="36">
        <f>IF(L14="-","-",SUMIFS(Data_Customer!$S:$S,Data_Customer!$C:$C,Select_Year&amp;Select_Rep&amp;$K14,Data_Customer!$F:$F,$L14))</f>
        <v>3.3287671232876712</v>
      </c>
      <c r="X14" s="36">
        <f>IF(L14="-","-",SUMIFS(Data_Customer!$T:$T,Data_Customer!$C:$C,Select_Year&amp;Select_Rep&amp;$K14,Data_Customer!$F:$F,$L14))</f>
        <v>4.7654320987654319</v>
      </c>
    </row>
    <row r="15" spans="1:24" x14ac:dyDescent="0.25">
      <c r="K15" s="37">
        <v>8</v>
      </c>
      <c r="L15" s="33">
        <f>IFERROR(VLOOKUP(Select_Year&amp;Select_Rep&amp;$K15,Data_Customer!$C:$K,4,FALSE),"-")</f>
        <v>405328</v>
      </c>
      <c r="M15" s="33" t="str">
        <f>IFERROR(VLOOKUP(Select_Year&amp;Select_Rep&amp;$K15,Data_Customer!$C:$K,5,FALSE),"-")</f>
        <v>Ether Echo</v>
      </c>
      <c r="N15" s="37">
        <f>IFERROR(VLOOKUP(Select_Year&amp;Select_Rep&amp;$K15,Data_Customer!$C:$K,7,FALSE),"-")</f>
        <v>5</v>
      </c>
      <c r="O15" s="33" t="str">
        <f>IFERROR(VLOOKUP(Select_Year&amp;Select_Rep&amp;$K15,Data_Customer!$C:$K,8,FALSE),"-")</f>
        <v>National</v>
      </c>
      <c r="P15" s="33" t="str">
        <f>IFERROR(VLOOKUP(Select_Year&amp;Select_Rep&amp;$K15,Data_Customer!$C:$K,9,FALSE),"-")</f>
        <v>Medium</v>
      </c>
      <c r="Q15" s="34">
        <f>IF(L15="-","-",SUMIFS(Data_Customer!$O:$O,Data_Customer!$C:$C,Select_Year&amp;Select_Rep&amp;$K15,Data_Customer!$F:$F,$L15))</f>
        <v>34128.487200000003</v>
      </c>
      <c r="R15" s="34">
        <f>IF(L15="-","-",SUMIFS(Data_Customer!$U:$U,Data_Customer!$C:$C,Select_Year&amp;Select_Rep&amp;$K15,Data_Customer!$F:$F,$L15))</f>
        <v>3514.4872000000032</v>
      </c>
      <c r="S15" s="35">
        <f>IF(M15="-","-",SUMIFS(Data_Customer!$V:$V,Data_Customer!$C:$C,Select_Year&amp;Select_Rep&amp;$K15,Data_Customer!$F:$F,$L15))</f>
        <v>0.10297811266594914</v>
      </c>
      <c r="T15" s="34">
        <f>IF(L15="-","-",SUMIFS(Data_Customer!$W:$W,Data_Customer!$C:$C,Select_Year&amp;Select_Rep&amp;$K15,Data_Customer!$F:$F,$L15))</f>
        <v>2595.7372000000032</v>
      </c>
      <c r="U15" s="35">
        <f>IF(P15="-","-",SUMIFS(Data_Customer!$X:$X,Data_Customer!$C:$C,Select_Year&amp;Select_Rep&amp;$K15,Data_Customer!$F:$F,$L15))</f>
        <v>7.6057786704357727E-2</v>
      </c>
      <c r="V15" s="34">
        <f>IF(L15="-","-",SUMIFS(Data_Customer!$R:$R,Data_Customer!$C:$C,Select_Year&amp;Select_Rep&amp;$K15,Data_Customer!$F:$F,$L15))</f>
        <v>1625.1660571428572</v>
      </c>
      <c r="W15" s="36">
        <f>IF(L15="-","-",SUMIFS(Data_Customer!$S:$S,Data_Customer!$C:$C,Select_Year&amp;Select_Rep&amp;$K15,Data_Customer!$F:$F,$L15))</f>
        <v>10.333333333333334</v>
      </c>
      <c r="X15" s="36">
        <f>IF(L15="-","-",SUMIFS(Data_Customer!$T:$T,Data_Customer!$C:$C,Select_Year&amp;Select_Rep&amp;$K15,Data_Customer!$F:$F,$L15))</f>
        <v>4.0460829493087553</v>
      </c>
    </row>
    <row r="16" spans="1:24" x14ac:dyDescent="0.25">
      <c r="E16" s="38" t="s">
        <v>444</v>
      </c>
      <c r="F16" s="22"/>
      <c r="G16" s="22"/>
      <c r="H16" s="22"/>
      <c r="I16" s="22"/>
      <c r="K16" s="37">
        <v>9</v>
      </c>
      <c r="L16" s="33">
        <f>IFERROR(VLOOKUP(Select_Year&amp;Select_Rep&amp;$K16,Data_Customer!$C:$K,4,FALSE),"-")</f>
        <v>688564</v>
      </c>
      <c r="M16" s="33" t="str">
        <f>IFERROR(VLOOKUP(Select_Year&amp;Select_Rep&amp;$K16,Data_Customer!$C:$K,5,FALSE),"-")</f>
        <v>Johnson Technology Services</v>
      </c>
      <c r="N16" s="37">
        <f>IFERROR(VLOOKUP(Select_Year&amp;Select_Rep&amp;$K16,Data_Customer!$C:$K,7,FALSE),"-")</f>
        <v>4</v>
      </c>
      <c r="O16" s="33" t="str">
        <f>IFERROR(VLOOKUP(Select_Year&amp;Select_Rep&amp;$K16,Data_Customer!$C:$K,8,FALSE),"-")</f>
        <v>National</v>
      </c>
      <c r="P16" s="33" t="str">
        <f>IFERROR(VLOOKUP(Select_Year&amp;Select_Rep&amp;$K16,Data_Customer!$C:$K,9,FALSE),"-")</f>
        <v>Medium</v>
      </c>
      <c r="Q16" s="34">
        <f>IF(L16="-","-",SUMIFS(Data_Customer!$O:$O,Data_Customer!$C:$C,Select_Year&amp;Select_Rep&amp;$K16,Data_Customer!$F:$F,$L16))</f>
        <v>27193.873800000001</v>
      </c>
      <c r="R16" s="34">
        <f>IF(L16="-","-",SUMIFS(Data_Customer!$U:$U,Data_Customer!$C:$C,Select_Year&amp;Select_Rep&amp;$K16,Data_Customer!$F:$F,$L16))</f>
        <v>2800.3738000000012</v>
      </c>
      <c r="S16" s="35">
        <f>IF(M16="-","-",SUMIFS(Data_Customer!$V:$V,Data_Customer!$C:$C,Select_Year&amp;Select_Rep&amp;$K16,Data_Customer!$F:$F,$L16))</f>
        <v>0.10297811266594908</v>
      </c>
      <c r="T16" s="34">
        <f>IF(L16="-","-",SUMIFS(Data_Customer!$W:$W,Data_Customer!$C:$C,Select_Year&amp;Select_Rep&amp;$K16,Data_Customer!$F:$F,$L16))</f>
        <v>-1391.8261999999886</v>
      </c>
      <c r="U16" s="35">
        <f>IF(P16="-","-",SUMIFS(Data_Customer!$X:$X,Data_Customer!$C:$C,Select_Year&amp;Select_Rep&amp;$K16,Data_Customer!$F:$F,$L16))</f>
        <v>-5.1181608410640948E-2</v>
      </c>
      <c r="V16" s="34">
        <f>IF(L16="-","-",SUMIFS(Data_Customer!$R:$R,Data_Customer!$C:$C,Select_Year&amp;Select_Rep&amp;$K16,Data_Customer!$F:$F,$L16))</f>
        <v>224.74275867768597</v>
      </c>
      <c r="W16" s="36">
        <f>IF(L16="-","-",SUMIFS(Data_Customer!$S:$S,Data_Customer!$C:$C,Select_Year&amp;Select_Rep&amp;$K16,Data_Customer!$F:$F,$L16))</f>
        <v>1.3719008264462811</v>
      </c>
      <c r="X16" s="36">
        <f>IF(L16="-","-",SUMIFS(Data_Customer!$T:$T,Data_Customer!$C:$C,Select_Year&amp;Select_Rep&amp;$K16,Data_Customer!$F:$F,$L16))</f>
        <v>3.5602409638554215</v>
      </c>
    </row>
    <row r="17" spans="5:24" x14ac:dyDescent="0.25">
      <c r="E17" s="90" t="s">
        <v>2</v>
      </c>
      <c r="F17" s="2">
        <f>SUMIFS(Data_Customer!$O:$O,Data_Customer!$A:$A,$B$3,Data_Customer!$D:$D,Select_Year,Data_Customer!$J:$J,$E17)/F$8</f>
        <v>0.73760760321578489</v>
      </c>
      <c r="H17" s="2">
        <f>IFERROR(SUMIFS(Data_Customer!$O:$O,Data_Customer!$A:$A,$B$3,Data_Customer!$D:$D,Prior_Year,Data_Customer!$J:$J,$E17)/H$8,0)</f>
        <v>0.73258674508048494</v>
      </c>
      <c r="K17" s="37">
        <v>10</v>
      </c>
      <c r="L17" s="33">
        <f>IFERROR(VLOOKUP(Select_Year&amp;Select_Rep&amp;$K17,Data_Customer!$C:$K,4,FALSE),"-")</f>
        <v>427511</v>
      </c>
      <c r="M17" s="33" t="str">
        <f>IFERROR(VLOOKUP(Select_Year&amp;Select_Rep&amp;$K17,Data_Customer!$C:$K,5,FALSE),"-")</f>
        <v>Forge &amp; Fern</v>
      </c>
      <c r="N17" s="37">
        <f>IFERROR(VLOOKUP(Select_Year&amp;Select_Rep&amp;$K17,Data_Customer!$C:$K,7,FALSE),"-")</f>
        <v>5</v>
      </c>
      <c r="O17" s="33" t="str">
        <f>IFERROR(VLOOKUP(Select_Year&amp;Select_Rep&amp;$K17,Data_Customer!$C:$K,8,FALSE),"-")</f>
        <v>Regional</v>
      </c>
      <c r="P17" s="33" t="str">
        <f>IFERROR(VLOOKUP(Select_Year&amp;Select_Rep&amp;$K17,Data_Customer!$C:$K,9,FALSE),"-")</f>
        <v>Small</v>
      </c>
      <c r="Q17" s="34">
        <f>IF(L17="-","-",SUMIFS(Data_Customer!$O:$O,Data_Customer!$C:$C,Select_Year&amp;Select_Rep&amp;$K17,Data_Customer!$F:$F,$L17))</f>
        <v>14175.773999999999</v>
      </c>
      <c r="R17" s="34">
        <f>IF(L17="-","-",SUMIFS(Data_Customer!$U:$U,Data_Customer!$C:$C,Select_Year&amp;Select_Rep&amp;$K17,Data_Customer!$F:$F,$L17))</f>
        <v>1997.2739999999994</v>
      </c>
      <c r="S17" s="35">
        <f>IF(M17="-","-",SUMIFS(Data_Customer!$V:$V,Data_Customer!$C:$C,Select_Year&amp;Select_Rep&amp;$K17,Data_Customer!$F:$F,$L17))</f>
        <v>0.14089347079037798</v>
      </c>
      <c r="T17" s="34">
        <f>IF(L17="-","-",SUMIFS(Data_Customer!$W:$W,Data_Customer!$C:$C,Select_Year&amp;Select_Rep&amp;$K17,Data_Customer!$F:$F,$L17))</f>
        <v>-87.126000000000658</v>
      </c>
      <c r="U17" s="35">
        <f>IF(P17="-","-",SUMIFS(Data_Customer!$X:$X,Data_Customer!$C:$C,Select_Year&amp;Select_Rep&amp;$K17,Data_Customer!$F:$F,$L17))</f>
        <v>-6.1461194288227692E-3</v>
      </c>
      <c r="V17" s="34">
        <f>IF(L17="-","-",SUMIFS(Data_Customer!$R:$R,Data_Customer!$C:$C,Select_Year&amp;Select_Rep&amp;$K17,Data_Customer!$F:$F,$L17))</f>
        <v>236.2629</v>
      </c>
      <c r="W17" s="36">
        <f>IF(L17="-","-",SUMIFS(Data_Customer!$S:$S,Data_Customer!$C:$C,Select_Year&amp;Select_Rep&amp;$K17,Data_Customer!$F:$F,$L17))</f>
        <v>1.45</v>
      </c>
      <c r="X17" s="36">
        <f>IF(L17="-","-",SUMIFS(Data_Customer!$T:$T,Data_Customer!$C:$C,Select_Year&amp;Select_Rep&amp;$K17,Data_Customer!$F:$F,$L17))</f>
        <v>3.9080459770114944</v>
      </c>
    </row>
    <row r="18" spans="5:24" x14ac:dyDescent="0.25">
      <c r="E18" s="91" t="s">
        <v>9</v>
      </c>
      <c r="F18" s="2">
        <f>SUMIFS(Data_Customer!$O:$O,Data_Customer!$A:$A,$B$3,Data_Customer!$D:$D,Select_Year,Data_Customer!$J:$J,$E18)/F$8</f>
        <v>0.26239239678421511</v>
      </c>
      <c r="H18" s="2">
        <f>IFERROR(SUMIFS(Data_Customer!$O:$O,Data_Customer!$A:$A,$B$3,Data_Customer!$D:$D,Prior_Year,Data_Customer!$J:$J,$E18)/H$8,0)</f>
        <v>0.26741325491951246</v>
      </c>
    </row>
    <row r="19" spans="5:24" x14ac:dyDescent="0.25">
      <c r="L19" s="38" t="str">
        <f>"Top 10 Customers - "&amp;Prior_Year</f>
        <v>Top 10 Customers - 2022</v>
      </c>
      <c r="M19" s="6"/>
      <c r="N19" s="22"/>
    </row>
    <row r="20" spans="5:24" x14ac:dyDescent="0.25">
      <c r="E20" s="38" t="s">
        <v>439</v>
      </c>
      <c r="F20" s="22"/>
      <c r="G20" s="22"/>
      <c r="H20" s="22"/>
      <c r="I20" s="22"/>
      <c r="L20" s="29" t="s">
        <v>336</v>
      </c>
      <c r="M20" s="29" t="s">
        <v>335</v>
      </c>
      <c r="N20" s="29" t="s">
        <v>445</v>
      </c>
      <c r="O20" s="29" t="s">
        <v>430</v>
      </c>
      <c r="P20" s="29" t="s">
        <v>431</v>
      </c>
      <c r="Q20" s="30" t="s">
        <v>0</v>
      </c>
      <c r="R20" s="30" t="s">
        <v>287</v>
      </c>
      <c r="S20" s="31" t="s">
        <v>288</v>
      </c>
      <c r="T20" s="30" t="s">
        <v>289</v>
      </c>
      <c r="U20" s="31" t="s">
        <v>288</v>
      </c>
      <c r="V20" s="30" t="s">
        <v>436</v>
      </c>
      <c r="W20" s="32" t="s">
        <v>437</v>
      </c>
      <c r="X20" s="32" t="s">
        <v>440</v>
      </c>
    </row>
    <row r="21" spans="5:24" x14ac:dyDescent="0.25">
      <c r="E21" s="92" t="s">
        <v>6</v>
      </c>
      <c r="F21" s="2">
        <f>SUMIFS(Data_Sales_Rep!$I:$I,Data_Sales_Rep!$A:$A,Select_Year,Data_Sales_Rep!$B:$B,Select_Rep)</f>
        <v>0.204968178539882</v>
      </c>
      <c r="H21" s="2">
        <f>SUMIFS(Data_Sales_Rep!$I:$I,Data_Sales_Rep!$A:$A,Prior_Year,Data_Sales_Rep!$B:$B,Select_Rep)</f>
        <v>0.23807448155048899</v>
      </c>
      <c r="K21" s="37">
        <v>1</v>
      </c>
      <c r="L21" s="33">
        <f>IFERROR(VLOOKUP(Prior_Year&amp;Select_Rep&amp;$K21,Data_Customer!$C:$K,4,FALSE),"-")</f>
        <v>775247</v>
      </c>
      <c r="M21" s="33" t="str">
        <f>IFERROR(VLOOKUP(Prior_Year&amp;Select_Rep&amp;$K21,Data_Customer!$C:$K,5,FALSE),"-")</f>
        <v>Eastern Bank</v>
      </c>
      <c r="N21" s="37">
        <f>IFERROR(VLOOKUP(Prior_Year&amp;Select_Rep&amp;$K21,Data_Customer!$C:$K,7,FALSE),"-")</f>
        <v>5</v>
      </c>
      <c r="O21" s="33" t="str">
        <f>IFERROR(VLOOKUP(Prior_Year&amp;Select_Rep&amp;$K21,Data_Customer!$C:$K,8,FALSE),"-")</f>
        <v>National</v>
      </c>
      <c r="P21" s="33" t="str">
        <f>IFERROR(VLOOKUP(Prior_Year&amp;Select_Rep&amp;$K21,Data_Customer!$C:$K,9,FALSE),"-")</f>
        <v>Top Tier</v>
      </c>
      <c r="Q21" s="34">
        <f>IF(L21="-","-",SUMIFS(Data_Customer!$O:$O,Data_Customer!$C:$C,Prior_Year&amp;Select_Rep&amp;$K21,Data_Customer!$F:$F,$L21))</f>
        <v>173631.155</v>
      </c>
      <c r="R21" s="34">
        <f>IF(L21="-","-",SUMIFS(Data_Customer!$U:$U,Data_Customer!$C:$C,Prior_Year&amp;Select_Rep&amp;$K21,Data_Customer!$F:$F,$L21))</f>
        <v>25773.404999999999</v>
      </c>
      <c r="S21" s="35">
        <f>IF(M21="-","-",SUMIFS(Data_Customer!$V:$V,Data_Customer!$C:$C,Prior_Year&amp;Select_Rep&amp;$K21,Data_Customer!$F:$F,$L21))</f>
        <v>0.14843767525476634</v>
      </c>
      <c r="T21" s="34">
        <f>IF(L21="-","-",SUMIFS(Data_Customer!$W:$W,Data_Customer!$C:$C,Prior_Year&amp;Select_Rep&amp;$K21,Data_Customer!$F:$F,$L21))</f>
        <v>20197.954999999998</v>
      </c>
      <c r="U21" s="35">
        <f>IF(P21="-","-",SUMIFS(Data_Customer!$X:$X,Data_Customer!$C:$C,Prior_Year&amp;Select_Rep&amp;$K21,Data_Customer!$F:$F,$L21))</f>
        <v>0.11632679054631641</v>
      </c>
      <c r="V21" s="34">
        <f>IF(L21="-","-",SUMIFS(Data_Customer!$R:$R,Data_Customer!$C:$C,Prior_Year&amp;Select_Rep&amp;$K21,Data_Customer!$F:$F,$L21))</f>
        <v>1085.19471875</v>
      </c>
      <c r="W21" s="36">
        <f>IF(L21="-","-",SUMIFS(Data_Customer!$S:$S,Data_Customer!$C:$C,Prior_Year&amp;Select_Rep&amp;$K21,Data_Customer!$F:$F,$L21))</f>
        <v>3.5625</v>
      </c>
      <c r="X21" s="36">
        <f>IF(L21="-","-",SUMIFS(Data_Customer!$T:$T,Data_Customer!$C:$C,Prior_Year&amp;Select_Rep&amp;$K21,Data_Customer!$F:$F,$L21))</f>
        <v>7.8508771929824563</v>
      </c>
    </row>
    <row r="22" spans="5:24" x14ac:dyDescent="0.25">
      <c r="E22" s="93" t="s">
        <v>4</v>
      </c>
      <c r="F22" s="2">
        <f>SUMIFS(Data_Sales_Rep!$J:$J,Data_Sales_Rep!$A:$A,Select_Year,Data_Sales_Rep!$B:$B,Select_Rep)</f>
        <v>0.51702638525313804</v>
      </c>
      <c r="H22" s="2">
        <f>SUMIFS(Data_Sales_Rep!$J:$J,Data_Sales_Rep!$A:$A,Prior_Year,Data_Sales_Rep!$B:$B,Select_Rep)</f>
        <v>0.53235047546518399</v>
      </c>
      <c r="K22" s="37">
        <v>2</v>
      </c>
      <c r="L22" s="33">
        <f>IFERROR(VLOOKUP(Prior_Year&amp;Select_Rep&amp;$K22,Data_Customer!$C:$K,4,FALSE),"-")</f>
        <v>333866</v>
      </c>
      <c r="M22" s="33" t="str">
        <f>IFERROR(VLOOKUP(Prior_Year&amp;Select_Rep&amp;$K22,Data_Customer!$C:$K,5,FALSE),"-")</f>
        <v>Zain Financial</v>
      </c>
      <c r="N22" s="37">
        <f>IFERROR(VLOOKUP(Prior_Year&amp;Select_Rep&amp;$K22,Data_Customer!$C:$K,7,FALSE),"-")</f>
        <v>3</v>
      </c>
      <c r="O22" s="33" t="str">
        <f>IFERROR(VLOOKUP(Prior_Year&amp;Select_Rep&amp;$K22,Data_Customer!$C:$K,8,FALSE),"-")</f>
        <v>National</v>
      </c>
      <c r="P22" s="33" t="str">
        <f>IFERROR(VLOOKUP(Prior_Year&amp;Select_Rep&amp;$K22,Data_Customer!$C:$K,9,FALSE),"-")</f>
        <v>Large</v>
      </c>
      <c r="Q22" s="34">
        <f>IF(L22="-","-",SUMIFS(Data_Customer!$O:$O,Data_Customer!$C:$C,Prior_Year&amp;Select_Rep&amp;$K22,Data_Customer!$F:$F,$L22))</f>
        <v>129532.795</v>
      </c>
      <c r="R22" s="34">
        <f>IF(L22="-","-",SUMIFS(Data_Customer!$U:$U,Data_Customer!$C:$C,Prior_Year&amp;Select_Rep&amp;$K22,Data_Customer!$F:$F,$L22))</f>
        <v>7332.0449999999983</v>
      </c>
      <c r="S22" s="35">
        <f>IF(M22="-","-",SUMIFS(Data_Customer!$V:$V,Data_Customer!$C:$C,Prior_Year&amp;Select_Rep&amp;$K22,Data_Customer!$F:$F,$L22))</f>
        <v>5.6603773584905648E-2</v>
      </c>
      <c r="T22" s="34">
        <f>IF(L22="-","-",SUMIFS(Data_Customer!$W:$W,Data_Customer!$C:$C,Prior_Year&amp;Select_Rep&amp;$K22,Data_Customer!$F:$F,$L22))</f>
        <v>4593.5249999999978</v>
      </c>
      <c r="U22" s="35">
        <f>IF(P22="-","-",SUMIFS(Data_Customer!$X:$X,Data_Customer!$C:$C,Prior_Year&amp;Select_Rep&amp;$K22,Data_Customer!$F:$F,$L22))</f>
        <v>3.5462254944780572E-2</v>
      </c>
      <c r="V22" s="34">
        <f>IF(L22="-","-",SUMIFS(Data_Customer!$R:$R,Data_Customer!$C:$C,Prior_Year&amp;Select_Rep&amp;$K22,Data_Customer!$F:$F,$L22))</f>
        <v>1850.4684999999999</v>
      </c>
      <c r="W22" s="36">
        <f>IF(L22="-","-",SUMIFS(Data_Customer!$S:$S,Data_Customer!$C:$C,Prior_Year&amp;Select_Rep&amp;$K22,Data_Customer!$F:$F,$L22))</f>
        <v>7.8571428571428568</v>
      </c>
      <c r="X22" s="36">
        <f>IF(L22="-","-",SUMIFS(Data_Customer!$T:$T,Data_Customer!$C:$C,Prior_Year&amp;Select_Rep&amp;$K22,Data_Customer!$F:$F,$L22))</f>
        <v>7.1545454545454543</v>
      </c>
    </row>
    <row r="23" spans="5:24" x14ac:dyDescent="0.25">
      <c r="E23" s="94" t="s">
        <v>3</v>
      </c>
      <c r="F23" s="2">
        <f>SUMIFS(Data_Sales_Rep!$K:$K,Data_Sales_Rep!$A:$A,Select_Year,Data_Sales_Rep!$B:$B,Select_Rep)</f>
        <v>0.203240471775293</v>
      </c>
      <c r="H23" s="2">
        <f>SUMIFS(Data_Sales_Rep!$K:$K,Data_Sales_Rep!$A:$A,Prior_Year,Data_Sales_Rep!$B:$B,Select_Rep)</f>
        <v>0.17095637729701099</v>
      </c>
      <c r="K23" s="37">
        <v>3</v>
      </c>
      <c r="L23" s="33">
        <f>IFERROR(VLOOKUP(Prior_Year&amp;Select_Rep&amp;$K23,Data_Customer!$C:$K,4,FALSE),"-")</f>
        <v>143836</v>
      </c>
      <c r="M23" s="33" t="str">
        <f>IFERROR(VLOOKUP(Prior_Year&amp;Select_Rep&amp;$K23,Data_Customer!$C:$K,5,FALSE),"-")</f>
        <v>Eastern Distributors</v>
      </c>
      <c r="N23" s="37">
        <f>IFERROR(VLOOKUP(Prior_Year&amp;Select_Rep&amp;$K23,Data_Customer!$C:$K,7,FALSE),"-")</f>
        <v>2</v>
      </c>
      <c r="O23" s="33" t="str">
        <f>IFERROR(VLOOKUP(Prior_Year&amp;Select_Rep&amp;$K23,Data_Customer!$C:$K,8,FALSE),"-")</f>
        <v>National</v>
      </c>
      <c r="P23" s="33" t="str">
        <f>IFERROR(VLOOKUP(Prior_Year&amp;Select_Rep&amp;$K23,Data_Customer!$C:$K,9,FALSE),"-")</f>
        <v>Large</v>
      </c>
      <c r="Q23" s="34">
        <f>IF(L23="-","-",SUMIFS(Data_Customer!$O:$O,Data_Customer!$C:$C,Prior_Year&amp;Select_Rep&amp;$K23,Data_Customer!$F:$F,$L23))</f>
        <v>98997.78</v>
      </c>
      <c r="R23" s="34">
        <f>IF(L23="-","-",SUMIFS(Data_Customer!$U:$U,Data_Customer!$C:$C,Prior_Year&amp;Select_Rep&amp;$K23,Data_Customer!$F:$F,$L23))</f>
        <v>16499.630000000005</v>
      </c>
      <c r="S23" s="35">
        <f>IF(M23="-","-",SUMIFS(Data_Customer!$V:$V,Data_Customer!$C:$C,Prior_Year&amp;Select_Rep&amp;$K23,Data_Customer!$F:$F,$L23))</f>
        <v>0.16666666666666671</v>
      </c>
      <c r="T23" s="34">
        <f>IF(L23="-","-",SUMIFS(Data_Customer!$W:$W,Data_Customer!$C:$C,Prior_Year&amp;Select_Rep&amp;$K23,Data_Customer!$F:$F,$L23))</f>
        <v>7911.980000000005</v>
      </c>
      <c r="U23" s="35">
        <f>IF(P23="-","-",SUMIFS(Data_Customer!$X:$X,Data_Customer!$C:$C,Prior_Year&amp;Select_Rep&amp;$K23,Data_Customer!$F:$F,$L23))</f>
        <v>7.9920782061981638E-2</v>
      </c>
      <c r="V23" s="34">
        <f>IF(L23="-","-",SUMIFS(Data_Customer!$R:$R,Data_Customer!$C:$C,Prior_Year&amp;Select_Rep&amp;$K23,Data_Customer!$F:$F,$L23))</f>
        <v>395.99112000000002</v>
      </c>
      <c r="W23" s="36">
        <f>IF(L23="-","-",SUMIFS(Data_Customer!$S:$S,Data_Customer!$C:$C,Prior_Year&amp;Select_Rep&amp;$K23,Data_Customer!$F:$F,$L23))</f>
        <v>3.0880000000000001</v>
      </c>
      <c r="X23" s="36">
        <f>IF(L23="-","-",SUMIFS(Data_Customer!$T:$T,Data_Customer!$C:$C,Prior_Year&amp;Select_Rep&amp;$K23,Data_Customer!$F:$F,$L23))</f>
        <v>3.5569948186528499</v>
      </c>
    </row>
    <row r="24" spans="5:24" x14ac:dyDescent="0.25">
      <c r="E24" s="95" t="s">
        <v>10</v>
      </c>
      <c r="F24" s="2">
        <f>SUMIFS(Data_Sales_Rep!$L:$L,Data_Sales_Rep!$A:$A,Select_Year,Data_Sales_Rep!$B:$B,Select_Rep)</f>
        <v>7.4764964431686703E-2</v>
      </c>
      <c r="H24" s="2">
        <f>SUMIFS(Data_Sales_Rep!$L:$L,Data_Sales_Rep!$A:$A,Prior_Year,Data_Sales_Rep!$B:$B,Select_Rep)</f>
        <v>5.8618665687315497E-2</v>
      </c>
      <c r="K24" s="37">
        <v>4</v>
      </c>
      <c r="L24" s="33">
        <f>IFERROR(VLOOKUP(Prior_Year&amp;Select_Rep&amp;$K24,Data_Customer!$C:$K,4,FALSE),"-")</f>
        <v>106224</v>
      </c>
      <c r="M24" s="33" t="str">
        <f>IFERROR(VLOOKUP(Prior_Year&amp;Select_Rep&amp;$K24,Data_Customer!$C:$K,5,FALSE),"-")</f>
        <v>Mountain Apparel</v>
      </c>
      <c r="N24" s="37">
        <f>IFERROR(VLOOKUP(Prior_Year&amp;Select_Rep&amp;$K24,Data_Customer!$C:$K,7,FALSE),"-")</f>
        <v>5</v>
      </c>
      <c r="O24" s="33" t="str">
        <f>IFERROR(VLOOKUP(Prior_Year&amp;Select_Rep&amp;$K24,Data_Customer!$C:$K,8,FALSE),"-")</f>
        <v>Regional</v>
      </c>
      <c r="P24" s="33" t="str">
        <f>IFERROR(VLOOKUP(Prior_Year&amp;Select_Rep&amp;$K24,Data_Customer!$C:$K,9,FALSE),"-")</f>
        <v>Large</v>
      </c>
      <c r="Q24" s="34">
        <f>IF(L24="-","-",SUMIFS(Data_Customer!$O:$O,Data_Customer!$C:$C,Prior_Year&amp;Select_Rep&amp;$K24,Data_Customer!$F:$F,$L24))</f>
        <v>82515.489000000001</v>
      </c>
      <c r="R24" s="34">
        <f>IF(L24="-","-",SUMIFS(Data_Customer!$U:$U,Data_Customer!$C:$C,Prior_Year&amp;Select_Rep&amp;$K24,Data_Customer!$F:$F,$L24))</f>
        <v>19995.039000000004</v>
      </c>
      <c r="S24" s="35">
        <f>IF(M24="-","-",SUMIFS(Data_Customer!$V:$V,Data_Customer!$C:$C,Prior_Year&amp;Select_Rep&amp;$K24,Data_Customer!$F:$F,$L24))</f>
        <v>0.2423186148724151</v>
      </c>
      <c r="T24" s="34">
        <f>IF(L24="-","-",SUMIFS(Data_Customer!$W:$W,Data_Customer!$C:$C,Prior_Year&amp;Select_Rep&amp;$K24,Data_Customer!$F:$F,$L24))</f>
        <v>16189.239000000005</v>
      </c>
      <c r="U24" s="35">
        <f>IF(P24="-","-",SUMIFS(Data_Customer!$X:$X,Data_Customer!$C:$C,Prior_Year&amp;Select_Rep&amp;$K24,Data_Customer!$F:$F,$L24))</f>
        <v>0.1961963650242684</v>
      </c>
      <c r="V24" s="34">
        <f>IF(L24="-","-",SUMIFS(Data_Customer!$R:$R,Data_Customer!$C:$C,Prior_Year&amp;Select_Rep&amp;$K24,Data_Customer!$F:$F,$L24))</f>
        <v>757.02283486238537</v>
      </c>
      <c r="W24" s="36">
        <f>IF(L24="-","-",SUMIFS(Data_Customer!$S:$S,Data_Customer!$C:$C,Prior_Year&amp;Select_Rep&amp;$K24,Data_Customer!$F:$F,$L24))</f>
        <v>3.6330275229357798</v>
      </c>
      <c r="X24" s="36">
        <f>IF(L24="-","-",SUMIFS(Data_Customer!$T:$T,Data_Customer!$C:$C,Prior_Year&amp;Select_Rep&amp;$K24,Data_Customer!$F:$F,$L24))</f>
        <v>4.7297979797979801</v>
      </c>
    </row>
    <row r="25" spans="5:24" x14ac:dyDescent="0.25">
      <c r="K25" s="37">
        <v>5</v>
      </c>
      <c r="L25" s="33">
        <f>IFERROR(VLOOKUP(Prior_Year&amp;Select_Rep&amp;$K25,Data_Customer!$C:$K,4,FALSE),"-")</f>
        <v>375019</v>
      </c>
      <c r="M25" s="33" t="str">
        <f>IFERROR(VLOOKUP(Prior_Year&amp;Select_Rep&amp;$K25,Data_Customer!$C:$K,5,FALSE),"-")</f>
        <v>Elemental Energy</v>
      </c>
      <c r="N25" s="37">
        <f>IFERROR(VLOOKUP(Prior_Year&amp;Select_Rep&amp;$K25,Data_Customer!$C:$K,7,FALSE),"-")</f>
        <v>5</v>
      </c>
      <c r="O25" s="33" t="str">
        <f>IFERROR(VLOOKUP(Prior_Year&amp;Select_Rep&amp;$K25,Data_Customer!$C:$K,8,FALSE),"-")</f>
        <v>Regional</v>
      </c>
      <c r="P25" s="33" t="str">
        <f>IFERROR(VLOOKUP(Prior_Year&amp;Select_Rep&amp;$K25,Data_Customer!$C:$K,9,FALSE),"-")</f>
        <v>Large</v>
      </c>
      <c r="Q25" s="34">
        <f>IF(L25="-","-",SUMIFS(Data_Customer!$O:$O,Data_Customer!$C:$C,Prior_Year&amp;Select_Rep&amp;$K25,Data_Customer!$F:$F,$L25))</f>
        <v>77204.820000000007</v>
      </c>
      <c r="R25" s="34">
        <f>IF(L25="-","-",SUMIFS(Data_Customer!$U:$U,Data_Customer!$C:$C,Prior_Year&amp;Select_Rep&amp;$K25,Data_Customer!$F:$F,$L25))</f>
        <v>12867.470000000008</v>
      </c>
      <c r="S25" s="35">
        <f>IF(M25="-","-",SUMIFS(Data_Customer!$V:$V,Data_Customer!$C:$C,Prior_Year&amp;Select_Rep&amp;$K25,Data_Customer!$F:$F,$L25))</f>
        <v>0.16666666666666677</v>
      </c>
      <c r="T25" s="34">
        <f>IF(L25="-","-",SUMIFS(Data_Customer!$W:$W,Data_Customer!$C:$C,Prior_Year&amp;Select_Rep&amp;$K25,Data_Customer!$F:$F,$L25))</f>
        <v>7937.6700000000083</v>
      </c>
      <c r="U25" s="35">
        <f>IF(P25="-","-",SUMIFS(Data_Customer!$X:$X,Data_Customer!$C:$C,Prior_Year&amp;Select_Rep&amp;$K25,Data_Customer!$F:$F,$L25))</f>
        <v>0.10281314042309804</v>
      </c>
      <c r="V25" s="34">
        <f>IF(L25="-","-",SUMIFS(Data_Customer!$R:$R,Data_Customer!$C:$C,Prior_Year&amp;Select_Rep&amp;$K25,Data_Customer!$F:$F,$L25))</f>
        <v>547.5519148936171</v>
      </c>
      <c r="W25" s="36">
        <f>IF(L25="-","-",SUMIFS(Data_Customer!$S:$S,Data_Customer!$C:$C,Prior_Year&amp;Select_Rep&amp;$K25,Data_Customer!$F:$F,$L25))</f>
        <v>3.6524822695035462</v>
      </c>
      <c r="X25" s="36">
        <f>IF(L25="-","-",SUMIFS(Data_Customer!$T:$T,Data_Customer!$C:$C,Prior_Year&amp;Select_Rep&amp;$K25,Data_Customer!$F:$F,$L25))</f>
        <v>3.6601941747572817</v>
      </c>
    </row>
    <row r="26" spans="5:24" x14ac:dyDescent="0.25">
      <c r="K26" s="37">
        <v>6</v>
      </c>
      <c r="L26" s="33">
        <f>IFERROR(VLOOKUP(Prior_Year&amp;Select_Rep&amp;$K26,Data_Customer!$C:$K,4,FALSE),"-")</f>
        <v>676623</v>
      </c>
      <c r="M26" s="33" t="str">
        <f>IFERROR(VLOOKUP(Prior_Year&amp;Select_Rep&amp;$K26,Data_Customer!$C:$K,5,FALSE),"-")</f>
        <v>Rover Tech</v>
      </c>
      <c r="N26" s="37">
        <f>IFERROR(VLOOKUP(Prior_Year&amp;Select_Rep&amp;$K26,Data_Customer!$C:$K,7,FALSE),"-")</f>
        <v>3</v>
      </c>
      <c r="O26" s="33" t="str">
        <f>IFERROR(VLOOKUP(Prior_Year&amp;Select_Rep&amp;$K26,Data_Customer!$C:$K,8,FALSE),"-")</f>
        <v>National</v>
      </c>
      <c r="P26" s="33" t="str">
        <f>IFERROR(VLOOKUP(Prior_Year&amp;Select_Rep&amp;$K26,Data_Customer!$C:$K,9,FALSE),"-")</f>
        <v>Medium</v>
      </c>
      <c r="Q26" s="34">
        <f>IF(L26="-","-",SUMIFS(Data_Customer!$O:$O,Data_Customer!$C:$C,Prior_Year&amp;Select_Rep&amp;$K26,Data_Customer!$F:$F,$L26))</f>
        <v>48216.87</v>
      </c>
      <c r="R26" s="34">
        <f>IF(L26="-","-",SUMIFS(Data_Customer!$U:$U,Data_Customer!$C:$C,Prior_Year&amp;Select_Rep&amp;$K26,Data_Customer!$F:$F,$L26))</f>
        <v>5921.3700000000026</v>
      </c>
      <c r="S26" s="35">
        <f>IF(M26="-","-",SUMIFS(Data_Customer!$V:$V,Data_Customer!$C:$C,Prior_Year&amp;Select_Rep&amp;$K26,Data_Customer!$F:$F,$L26))</f>
        <v>0.1228070175438597</v>
      </c>
      <c r="T26" s="34">
        <f>IF(L26="-","-",SUMIFS(Data_Customer!$W:$W,Data_Customer!$C:$C,Prior_Year&amp;Select_Rep&amp;$K26,Data_Customer!$F:$F,$L26))</f>
        <v>3443.3700000000026</v>
      </c>
      <c r="U26" s="35">
        <f>IF(P26="-","-",SUMIFS(Data_Customer!$X:$X,Data_Customer!$C:$C,Prior_Year&amp;Select_Rep&amp;$K26,Data_Customer!$F:$F,$L26))</f>
        <v>7.1414216642432457E-2</v>
      </c>
      <c r="V26" s="34">
        <f>IF(L26="-","-",SUMIFS(Data_Customer!$R:$R,Data_Customer!$C:$C,Prior_Year&amp;Select_Rep&amp;$K26,Data_Customer!$F:$F,$L26))</f>
        <v>688.81242857142865</v>
      </c>
      <c r="W26" s="36">
        <f>IF(L26="-","-",SUMIFS(Data_Customer!$S:$S,Data_Customer!$C:$C,Prior_Year&amp;Select_Rep&amp;$K26,Data_Customer!$F:$F,$L26))</f>
        <v>4.0428571428571427</v>
      </c>
      <c r="X26" s="36">
        <f>IF(L26="-","-",SUMIFS(Data_Customer!$T:$T,Data_Customer!$C:$C,Prior_Year&amp;Select_Rep&amp;$K26,Data_Customer!$F:$F,$L26))</f>
        <v>4.8939929328621909</v>
      </c>
    </row>
    <row r="27" spans="5:24" x14ac:dyDescent="0.25">
      <c r="K27" s="37">
        <v>7</v>
      </c>
      <c r="L27" s="33">
        <f>IFERROR(VLOOKUP(Prior_Year&amp;Select_Rep&amp;$K27,Data_Customer!$C:$K,4,FALSE),"-")</f>
        <v>743099</v>
      </c>
      <c r="M27" s="33" t="str">
        <f>IFERROR(VLOOKUP(Prior_Year&amp;Select_Rep&amp;$K27,Data_Customer!$C:$K,5,FALSE),"-")</f>
        <v>Mist &amp; Moss</v>
      </c>
      <c r="N27" s="37">
        <f>IFERROR(VLOOKUP(Prior_Year&amp;Select_Rep&amp;$K27,Data_Customer!$C:$K,7,FALSE),"-")</f>
        <v>4</v>
      </c>
      <c r="O27" s="33" t="str">
        <f>IFERROR(VLOOKUP(Prior_Year&amp;Select_Rep&amp;$K27,Data_Customer!$C:$K,8,FALSE),"-")</f>
        <v>National</v>
      </c>
      <c r="P27" s="33" t="str">
        <f>IFERROR(VLOOKUP(Prior_Year&amp;Select_Rep&amp;$K27,Data_Customer!$C:$K,9,FALSE),"-")</f>
        <v>Medium</v>
      </c>
      <c r="Q27" s="34">
        <f>IF(L27="-","-",SUMIFS(Data_Customer!$O:$O,Data_Customer!$C:$C,Prior_Year&amp;Select_Rep&amp;$K27,Data_Customer!$F:$F,$L27))</f>
        <v>35598.720000000001</v>
      </c>
      <c r="R27" s="34">
        <f>IF(L27="-","-",SUMIFS(Data_Customer!$U:$U,Data_Customer!$C:$C,Prior_Year&amp;Select_Rep&amp;$K27,Data_Customer!$F:$F,$L27))</f>
        <v>5933.1200000000026</v>
      </c>
      <c r="S27" s="35">
        <f>IF(M27="-","-",SUMIFS(Data_Customer!$V:$V,Data_Customer!$C:$C,Prior_Year&amp;Select_Rep&amp;$K27,Data_Customer!$F:$F,$L27))</f>
        <v>0.16666666666666674</v>
      </c>
      <c r="T27" s="34">
        <f>IF(L27="-","-",SUMIFS(Data_Customer!$W:$W,Data_Customer!$C:$C,Prior_Year&amp;Select_Rep&amp;$K27,Data_Customer!$F:$F,$L27))</f>
        <v>3599.9700000000025</v>
      </c>
      <c r="U27" s="35">
        <f>IF(P27="-","-",SUMIFS(Data_Customer!$X:$X,Data_Customer!$C:$C,Prior_Year&amp;Select_Rep&amp;$K27,Data_Customer!$F:$F,$L27))</f>
        <v>0.10112638881397989</v>
      </c>
      <c r="V27" s="34">
        <f>IF(L27="-","-",SUMIFS(Data_Customer!$R:$R,Data_Customer!$C:$C,Prior_Year&amp;Select_Rep&amp;$K27,Data_Customer!$F:$F,$L27))</f>
        <v>515.92347826086962</v>
      </c>
      <c r="W27" s="36">
        <f>IF(L27="-","-",SUMIFS(Data_Customer!$S:$S,Data_Customer!$C:$C,Prior_Year&amp;Select_Rep&amp;$K27,Data_Customer!$F:$F,$L27))</f>
        <v>2.5797101449275361</v>
      </c>
      <c r="X27" s="36">
        <f>IF(L27="-","-",SUMIFS(Data_Customer!$T:$T,Data_Customer!$C:$C,Prior_Year&amp;Select_Rep&amp;$K27,Data_Customer!$F:$F,$L27))</f>
        <v>4.893258426966292</v>
      </c>
    </row>
    <row r="28" spans="5:24" x14ac:dyDescent="0.25">
      <c r="K28" s="37">
        <v>8</v>
      </c>
      <c r="L28" s="33">
        <f>IFERROR(VLOOKUP(Prior_Year&amp;Select_Rep&amp;$K28,Data_Customer!$C:$K,4,FALSE),"-")</f>
        <v>688564</v>
      </c>
      <c r="M28" s="33" t="str">
        <f>IFERROR(VLOOKUP(Prior_Year&amp;Select_Rep&amp;$K28,Data_Customer!$C:$K,5,FALSE),"-")</f>
        <v>Johnson Technology Services</v>
      </c>
      <c r="N28" s="37">
        <f>IFERROR(VLOOKUP(Prior_Year&amp;Select_Rep&amp;$K28,Data_Customer!$C:$K,7,FALSE),"-")</f>
        <v>4</v>
      </c>
      <c r="O28" s="33" t="str">
        <f>IFERROR(VLOOKUP(Prior_Year&amp;Select_Rep&amp;$K28,Data_Customer!$C:$K,8,FALSE),"-")</f>
        <v>National</v>
      </c>
      <c r="P28" s="33" t="str">
        <f>IFERROR(VLOOKUP(Prior_Year&amp;Select_Rep&amp;$K28,Data_Customer!$C:$K,9,FALSE),"-")</f>
        <v>Medium</v>
      </c>
      <c r="Q28" s="34">
        <f>IF(L28="-","-",SUMIFS(Data_Customer!$O:$O,Data_Customer!$C:$C,Prior_Year&amp;Select_Rep&amp;$K28,Data_Customer!$F:$F,$L28))</f>
        <v>20614.506000000001</v>
      </c>
      <c r="R28" s="34">
        <f>IF(L28="-","-",SUMIFS(Data_Customer!$U:$U,Data_Customer!$C:$C,Prior_Year&amp;Select_Rep&amp;$K28,Data_Customer!$F:$F,$L28))</f>
        <v>2531.6059999999998</v>
      </c>
      <c r="S28" s="35">
        <f>IF(M28="-","-",SUMIFS(Data_Customer!$V:$V,Data_Customer!$C:$C,Prior_Year&amp;Select_Rep&amp;$K28,Data_Customer!$F:$F,$L28))</f>
        <v>0.12280701754385963</v>
      </c>
      <c r="T28" s="34">
        <f>IF(L28="-","-",SUMIFS(Data_Customer!$W:$W,Data_Customer!$C:$C,Prior_Year&amp;Select_Rep&amp;$K28,Data_Customer!$F:$F,$L28))</f>
        <v>-2609.4940000000006</v>
      </c>
      <c r="U28" s="35">
        <f>IF(P28="-","-",SUMIFS(Data_Customer!$X:$X,Data_Customer!$C:$C,Prior_Year&amp;Select_Rep&amp;$K28,Data_Customer!$F:$F,$L28))</f>
        <v>-0.12658532782691956</v>
      </c>
      <c r="V28" s="34">
        <f>IF(L28="-","-",SUMIFS(Data_Customer!$R:$R,Data_Customer!$C:$C,Prior_Year&amp;Select_Rep&amp;$K28,Data_Customer!$F:$F,$L28))</f>
        <v>130.47155696202532</v>
      </c>
      <c r="W28" s="36">
        <f>IF(L28="-","-",SUMIFS(Data_Customer!$S:$S,Data_Customer!$C:$C,Prior_Year&amp;Select_Rep&amp;$K28,Data_Customer!$F:$F,$L28))</f>
        <v>1.3987341772151898</v>
      </c>
      <c r="X28" s="36">
        <f>IF(L28="-","-",SUMIFS(Data_Customer!$T:$T,Data_Customer!$C:$C,Prior_Year&amp;Select_Rep&amp;$K28,Data_Customer!$F:$F,$L28))</f>
        <v>2.5248868778280542</v>
      </c>
    </row>
    <row r="29" spans="5:24" x14ac:dyDescent="0.25">
      <c r="K29" s="37">
        <v>9</v>
      </c>
      <c r="L29" s="33">
        <f>IFERROR(VLOOKUP(Prior_Year&amp;Select_Rep&amp;$K29,Data_Customer!$C:$K,4,FALSE),"-")</f>
        <v>652151</v>
      </c>
      <c r="M29" s="33" t="str">
        <f>IFERROR(VLOOKUP(Prior_Year&amp;Select_Rep&amp;$K29,Data_Customer!$C:$K,5,FALSE),"-")</f>
        <v>Nover, Inc.</v>
      </c>
      <c r="N29" s="37">
        <f>IFERROR(VLOOKUP(Prior_Year&amp;Select_Rep&amp;$K29,Data_Customer!$C:$K,7,FALSE),"-")</f>
        <v>4</v>
      </c>
      <c r="O29" s="33" t="str">
        <f>IFERROR(VLOOKUP(Prior_Year&amp;Select_Rep&amp;$K29,Data_Customer!$C:$K,8,FALSE),"-")</f>
        <v>National</v>
      </c>
      <c r="P29" s="33" t="str">
        <f>IFERROR(VLOOKUP(Prior_Year&amp;Select_Rep&amp;$K29,Data_Customer!$C:$K,9,FALSE),"-")</f>
        <v>Medium</v>
      </c>
      <c r="Q29" s="34">
        <f>IF(L29="-","-",SUMIFS(Data_Customer!$O:$O,Data_Customer!$C:$C,Prior_Year&amp;Select_Rep&amp;$K29,Data_Customer!$F:$F,$L29))</f>
        <v>20250.857</v>
      </c>
      <c r="R29" s="34">
        <f>IF(L29="-","-",SUMIFS(Data_Customer!$U:$U,Data_Customer!$C:$C,Prior_Year&amp;Select_Rep&amp;$K29,Data_Customer!$F:$F,$L29))</f>
        <v>1149.2570000000014</v>
      </c>
      <c r="S29" s="35">
        <f>IF(M29="-","-",SUMIFS(Data_Customer!$V:$V,Data_Customer!$C:$C,Prior_Year&amp;Select_Rep&amp;$K29,Data_Customer!$F:$F,$L29))</f>
        <v>5.675103033911115E-2</v>
      </c>
      <c r="T29" s="34">
        <f>IF(L29="-","-",SUMIFS(Data_Customer!$W:$W,Data_Customer!$C:$C,Prior_Year&amp;Select_Rep&amp;$K29,Data_Customer!$F:$F,$L29))</f>
        <v>-353.34299999999848</v>
      </c>
      <c r="U29" s="35">
        <f>IF(P29="-","-",SUMIFS(Data_Customer!$X:$X,Data_Customer!$C:$C,Prior_Year&amp;Select_Rep&amp;$K29,Data_Customer!$F:$F,$L29))</f>
        <v>-1.7448298607806993E-2</v>
      </c>
      <c r="V29" s="34">
        <f>IF(L29="-","-",SUMIFS(Data_Customer!$R:$R,Data_Customer!$C:$C,Prior_Year&amp;Select_Rep&amp;$K29,Data_Customer!$F:$F,$L29))</f>
        <v>460.24675000000002</v>
      </c>
      <c r="W29" s="36">
        <f>IF(L29="-","-",SUMIFS(Data_Customer!$S:$S,Data_Customer!$C:$C,Prior_Year&amp;Select_Rep&amp;$K29,Data_Customer!$F:$F,$L29))</f>
        <v>2.9318181818181817</v>
      </c>
      <c r="X29" s="36">
        <f>IF(L29="-","-",SUMIFS(Data_Customer!$T:$T,Data_Customer!$C:$C,Prior_Year&amp;Select_Rep&amp;$K29,Data_Customer!$F:$F,$L29))</f>
        <v>4.8527131782945734</v>
      </c>
    </row>
    <row r="30" spans="5:24" x14ac:dyDescent="0.25">
      <c r="K30" s="37">
        <v>10</v>
      </c>
      <c r="L30" s="33">
        <f>IFERROR(VLOOKUP(Prior_Year&amp;Select_Rep&amp;$K30,Data_Customer!$C:$K,4,FALSE),"-")</f>
        <v>968160</v>
      </c>
      <c r="M30" s="33" t="str">
        <f>IFERROR(VLOOKUP(Prior_Year&amp;Select_Rep&amp;$K30,Data_Customer!$C:$K,5,FALSE),"-")</f>
        <v>Quantum Ventures</v>
      </c>
      <c r="N30" s="37">
        <f>IFERROR(VLOOKUP(Prior_Year&amp;Select_Rep&amp;$K30,Data_Customer!$C:$K,7,FALSE),"-")</f>
        <v>5</v>
      </c>
      <c r="O30" s="33" t="str">
        <f>IFERROR(VLOOKUP(Prior_Year&amp;Select_Rep&amp;$K30,Data_Customer!$C:$K,8,FALSE),"-")</f>
        <v>Regional</v>
      </c>
      <c r="P30" s="33" t="str">
        <f>IFERROR(VLOOKUP(Prior_Year&amp;Select_Rep&amp;$K30,Data_Customer!$C:$K,9,FALSE),"-")</f>
        <v>Small</v>
      </c>
      <c r="Q30" s="34">
        <f>IF(L30="-","-",SUMIFS(Data_Customer!$O:$O,Data_Customer!$C:$C,Prior_Year&amp;Select_Rep&amp;$K30,Data_Customer!$F:$F,$L30))</f>
        <v>12498.406800000001</v>
      </c>
      <c r="R30" s="34">
        <f>IF(L30="-","-",SUMIFS(Data_Customer!$U:$U,Data_Customer!$C:$C,Prior_Year&amp;Select_Rep&amp;$K30,Data_Customer!$F:$F,$L30))</f>
        <v>3290.6068000000014</v>
      </c>
      <c r="S30" s="35">
        <f>IF(M30="-","-",SUMIFS(Data_Customer!$V:$V,Data_Customer!$C:$C,Prior_Year&amp;Select_Rep&amp;$K30,Data_Customer!$F:$F,$L30))</f>
        <v>0.26328210088345028</v>
      </c>
      <c r="T30" s="34">
        <f>IF(L30="-","-",SUMIFS(Data_Customer!$W:$W,Data_Customer!$C:$C,Prior_Year&amp;Select_Rep&amp;$K30,Data_Customer!$F:$F,$L30))</f>
        <v>1331.8068000000014</v>
      </c>
      <c r="U30" s="35">
        <f>IF(P30="-","-",SUMIFS(Data_Customer!$X:$X,Data_Customer!$C:$C,Prior_Year&amp;Select_Rep&amp;$K30,Data_Customer!$F:$F,$L30))</f>
        <v>0.10655812547244033</v>
      </c>
      <c r="V30" s="34">
        <f>IF(L30="-","-",SUMIFS(Data_Customer!$R:$R,Data_Customer!$C:$C,Prior_Year&amp;Select_Rep&amp;$K30,Data_Customer!$F:$F,$L30))</f>
        <v>211.83740338983051</v>
      </c>
      <c r="W30" s="36">
        <f>IF(L30="-","-",SUMIFS(Data_Customer!$S:$S,Data_Customer!$C:$C,Prior_Year&amp;Select_Rep&amp;$K30,Data_Customer!$F:$F,$L30))</f>
        <v>2.0169491525423728</v>
      </c>
      <c r="X30" s="36">
        <f>IF(L30="-","-",SUMIFS(Data_Customer!$T:$T,Data_Customer!$C:$C,Prior_Year&amp;Select_Rep&amp;$K30,Data_Customer!$F:$F,$L30))</f>
        <v>2.5126050420168067</v>
      </c>
    </row>
  </sheetData>
  <dataValidations count="2">
    <dataValidation type="list" allowBlank="1" showInputMessage="1" showErrorMessage="1" sqref="B3" xr:uid="{8455A55B-7FF9-45D0-B8E5-914DE41F61F0}">
      <formula1>Lookup_Rep</formula1>
    </dataValidation>
    <dataValidation type="list" allowBlank="1" showInputMessage="1" showErrorMessage="1" sqref="B5" xr:uid="{D7F496E5-3D84-494E-8251-F0F6DCB56B28}">
      <formula1>Lookup_Year</formula1>
    </dataValidation>
  </dataValidations>
  <pageMargins left="0.5" right="0.5" top="0.75" bottom="0.75" header="0.3" footer="0.3"/>
  <pageSetup scale="68" orientation="landscape" horizontalDpi="300" verticalDpi="300" r:id="rId1"/>
  <ignoredErrors>
    <ignoredError sqref="H10:H1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FFE2-BA81-478B-9565-AC1ED787BBC1}">
  <dimension ref="A1:V145"/>
  <sheetViews>
    <sheetView showGridLines="0" workbookViewId="0">
      <selection activeCell="A2" sqref="A2"/>
    </sheetView>
  </sheetViews>
  <sheetFormatPr defaultRowHeight="15" x14ac:dyDescent="0.25"/>
  <cols>
    <col min="1" max="1" width="8.7109375" style="17" customWidth="1"/>
    <col min="2" max="2" width="18" bestFit="1" customWidth="1"/>
    <col min="3" max="3" width="19.5703125" customWidth="1"/>
    <col min="4" max="7" width="10.7109375" customWidth="1"/>
    <col min="8" max="8" width="12.7109375" customWidth="1"/>
    <col min="9" max="12" width="10.7109375" customWidth="1"/>
    <col min="13" max="14" width="11.7109375" bestFit="1" customWidth="1"/>
    <col min="15" max="15" width="10" customWidth="1"/>
    <col min="16" max="16" width="12.7109375" customWidth="1"/>
    <col min="17" max="17" width="6.7109375" customWidth="1"/>
    <col min="18" max="18" width="12.7109375" customWidth="1"/>
    <col min="19" max="19" width="7.140625" bestFit="1" customWidth="1"/>
    <col min="20" max="20" width="10.7109375" bestFit="1" customWidth="1"/>
    <col min="21" max="21" width="16.7109375" bestFit="1" customWidth="1"/>
    <col min="22" max="22" width="14.7109375" bestFit="1" customWidth="1"/>
  </cols>
  <sheetData>
    <row r="1" spans="1:18" s="51" customFormat="1" ht="15.75" x14ac:dyDescent="0.25">
      <c r="A1" s="55" t="s">
        <v>569</v>
      </c>
    </row>
    <row r="3" spans="1:18" x14ac:dyDescent="0.25">
      <c r="B3" s="82" t="s">
        <v>567</v>
      </c>
      <c r="C3" s="83"/>
      <c r="D3" s="83"/>
      <c r="E3" s="83"/>
      <c r="F3" s="83"/>
      <c r="G3" s="83"/>
      <c r="H3" s="83"/>
      <c r="I3" s="83"/>
      <c r="J3" s="83"/>
      <c r="K3" s="83"/>
      <c r="L3" s="83"/>
      <c r="M3" s="83"/>
      <c r="N3" s="83"/>
      <c r="O3" s="83"/>
      <c r="P3" s="83"/>
      <c r="Q3" s="83"/>
      <c r="R3" s="84"/>
    </row>
    <row r="4" spans="1:18" x14ac:dyDescent="0.25">
      <c r="B4" s="85"/>
      <c r="C4" s="21"/>
      <c r="D4" s="21"/>
      <c r="E4" s="21"/>
      <c r="F4" s="21"/>
      <c r="G4" s="21"/>
      <c r="H4" s="21"/>
      <c r="I4" s="21"/>
      <c r="J4" s="21"/>
      <c r="K4" s="21"/>
      <c r="L4" s="21"/>
      <c r="M4" s="21"/>
      <c r="N4" s="21"/>
      <c r="O4" s="21"/>
      <c r="P4" s="21"/>
      <c r="Q4" s="21"/>
      <c r="R4" s="86"/>
    </row>
    <row r="5" spans="1:18" x14ac:dyDescent="0.25">
      <c r="B5" s="85"/>
      <c r="C5" s="21"/>
      <c r="D5" s="21"/>
      <c r="E5" s="21"/>
      <c r="F5" s="21"/>
      <c r="G5" s="21"/>
      <c r="H5" s="21"/>
      <c r="I5" s="21"/>
      <c r="J5" s="21"/>
      <c r="K5" s="21"/>
      <c r="L5" s="21"/>
      <c r="M5" s="21"/>
      <c r="N5" s="21"/>
      <c r="O5" s="21"/>
      <c r="P5" s="21"/>
      <c r="Q5" s="21"/>
      <c r="R5" s="86"/>
    </row>
    <row r="6" spans="1:18" x14ac:dyDescent="0.25">
      <c r="B6" s="85"/>
      <c r="C6" s="21"/>
      <c r="D6" s="21"/>
      <c r="E6" s="21"/>
      <c r="F6" s="21"/>
      <c r="G6" s="21"/>
      <c r="H6" s="21"/>
      <c r="I6" s="21"/>
      <c r="J6" s="21"/>
      <c r="K6" s="21"/>
      <c r="L6" s="21"/>
      <c r="M6" s="21"/>
      <c r="N6" s="21"/>
      <c r="O6" s="21"/>
      <c r="P6" s="21"/>
      <c r="Q6" s="21"/>
      <c r="R6" s="86"/>
    </row>
    <row r="7" spans="1:18" x14ac:dyDescent="0.25">
      <c r="B7" s="85"/>
      <c r="C7" s="21"/>
      <c r="D7" s="21"/>
      <c r="E7" s="21"/>
      <c r="F7" s="21"/>
      <c r="G7" s="21"/>
      <c r="H7" s="21"/>
      <c r="I7" s="21"/>
      <c r="J7" s="21"/>
      <c r="K7" s="21"/>
      <c r="L7" s="21"/>
      <c r="M7" s="21"/>
      <c r="N7" s="21"/>
      <c r="O7" s="21"/>
      <c r="P7" s="21"/>
      <c r="Q7" s="21"/>
      <c r="R7" s="86"/>
    </row>
    <row r="8" spans="1:18" x14ac:dyDescent="0.25">
      <c r="B8" s="85"/>
      <c r="C8" s="21"/>
      <c r="D8" s="21"/>
      <c r="E8" s="21"/>
      <c r="F8" s="21"/>
      <c r="G8" s="21"/>
      <c r="H8" s="21"/>
      <c r="I8" s="21"/>
      <c r="J8" s="21"/>
      <c r="K8" s="21"/>
      <c r="L8" s="21"/>
      <c r="M8" s="21"/>
      <c r="N8" s="21"/>
      <c r="O8" s="21"/>
      <c r="P8" s="21"/>
      <c r="Q8" s="21"/>
      <c r="R8" s="86"/>
    </row>
    <row r="9" spans="1:18" x14ac:dyDescent="0.25">
      <c r="B9" s="85"/>
      <c r="C9" s="21"/>
      <c r="D9" s="21"/>
      <c r="E9" s="21"/>
      <c r="F9" s="21"/>
      <c r="G9" s="21"/>
      <c r="H9" s="21"/>
      <c r="I9" s="21"/>
      <c r="J9" s="21"/>
      <c r="K9" s="21"/>
      <c r="L9" s="21"/>
      <c r="M9" s="21"/>
      <c r="N9" s="21"/>
      <c r="O9" s="21"/>
      <c r="P9" s="21"/>
      <c r="Q9" s="21"/>
      <c r="R9" s="86"/>
    </row>
    <row r="10" spans="1:18" x14ac:dyDescent="0.25">
      <c r="B10" s="85"/>
      <c r="C10" s="21"/>
      <c r="D10" s="21"/>
      <c r="E10" s="21"/>
      <c r="F10" s="21"/>
      <c r="G10" s="21"/>
      <c r="H10" s="21"/>
      <c r="I10" s="21"/>
      <c r="J10" s="21"/>
      <c r="K10" s="21"/>
      <c r="L10" s="21"/>
      <c r="M10" s="21"/>
      <c r="N10" s="21"/>
      <c r="O10" s="21"/>
      <c r="P10" s="21"/>
      <c r="Q10" s="21"/>
      <c r="R10" s="86"/>
    </row>
    <row r="11" spans="1:18" x14ac:dyDescent="0.25">
      <c r="B11" s="85"/>
      <c r="C11" s="21"/>
      <c r="D11" s="21"/>
      <c r="E11" s="21"/>
      <c r="F11" s="21"/>
      <c r="G11" s="21"/>
      <c r="H11" s="21"/>
      <c r="I11" s="21"/>
      <c r="J11" s="21"/>
      <c r="K11" s="21"/>
      <c r="L11" s="21"/>
      <c r="M11" s="21"/>
      <c r="N11" s="21"/>
      <c r="O11" s="21"/>
      <c r="P11" s="21"/>
      <c r="Q11" s="21"/>
      <c r="R11" s="86"/>
    </row>
    <row r="12" spans="1:18" x14ac:dyDescent="0.25">
      <c r="B12" s="85"/>
      <c r="C12" s="21"/>
      <c r="D12" s="21"/>
      <c r="E12" s="21"/>
      <c r="F12" s="21"/>
      <c r="G12" s="21"/>
      <c r="H12" s="21"/>
      <c r="I12" s="21"/>
      <c r="J12" s="21"/>
      <c r="K12" s="21"/>
      <c r="L12" s="21"/>
      <c r="M12" s="21"/>
      <c r="N12" s="21"/>
      <c r="O12" s="21"/>
      <c r="P12" s="21"/>
      <c r="Q12" s="21"/>
      <c r="R12" s="86"/>
    </row>
    <row r="13" spans="1:18" x14ac:dyDescent="0.25">
      <c r="B13" s="85"/>
      <c r="C13" s="21"/>
      <c r="D13" s="21"/>
      <c r="E13" s="21"/>
      <c r="F13" s="21"/>
      <c r="G13" s="21"/>
      <c r="H13" s="21"/>
      <c r="I13" s="21"/>
      <c r="J13" s="21"/>
      <c r="K13" s="21"/>
      <c r="L13" s="21"/>
      <c r="M13" s="21"/>
      <c r="N13" s="21"/>
      <c r="O13" s="21"/>
      <c r="P13" s="21"/>
      <c r="Q13" s="21"/>
      <c r="R13" s="86"/>
    </row>
    <row r="14" spans="1:18" x14ac:dyDescent="0.25">
      <c r="B14" s="85"/>
      <c r="C14" s="21"/>
      <c r="D14" s="21"/>
      <c r="E14" s="21"/>
      <c r="F14" s="21"/>
      <c r="G14" s="21"/>
      <c r="H14" s="21"/>
      <c r="I14" s="21"/>
      <c r="J14" s="21"/>
      <c r="K14" s="21"/>
      <c r="L14" s="21"/>
      <c r="M14" s="21"/>
      <c r="N14" s="21"/>
      <c r="O14" s="21"/>
      <c r="P14" s="21"/>
      <c r="Q14" s="21"/>
      <c r="R14" s="86"/>
    </row>
    <row r="15" spans="1:18" x14ac:dyDescent="0.25">
      <c r="B15" s="87"/>
      <c r="C15" s="88"/>
      <c r="D15" s="88"/>
      <c r="E15" s="88"/>
      <c r="F15" s="88"/>
      <c r="G15" s="88"/>
      <c r="H15" s="88"/>
      <c r="I15" s="88"/>
      <c r="J15" s="88"/>
      <c r="K15" s="88"/>
      <c r="L15" s="88"/>
      <c r="M15" s="88"/>
      <c r="N15" s="88"/>
      <c r="O15" s="88"/>
      <c r="P15" s="88"/>
      <c r="Q15" s="88"/>
      <c r="R15" s="89"/>
    </row>
    <row r="17" spans="1:22" x14ac:dyDescent="0.25">
      <c r="A17" s="69" t="s">
        <v>470</v>
      </c>
      <c r="B17" s="64" t="s">
        <v>480</v>
      </c>
      <c r="C17" s="64" t="s">
        <v>479</v>
      </c>
      <c r="D17" s="20" t="s">
        <v>536</v>
      </c>
      <c r="E17" s="20" t="s">
        <v>537</v>
      </c>
      <c r="F17" s="20" t="s">
        <v>538</v>
      </c>
      <c r="G17" s="20" t="s">
        <v>539</v>
      </c>
      <c r="H17" s="20" t="s">
        <v>535</v>
      </c>
      <c r="I17" s="20" t="s">
        <v>540</v>
      </c>
      <c r="J17" s="20" t="s">
        <v>541</v>
      </c>
      <c r="K17" s="20" t="s">
        <v>542</v>
      </c>
      <c r="L17" s="20" t="s">
        <v>543</v>
      </c>
      <c r="M17" s="20" t="s">
        <v>436</v>
      </c>
      <c r="N17" s="20" t="s">
        <v>437</v>
      </c>
      <c r="O17" s="20" t="s">
        <v>440</v>
      </c>
      <c r="P17" s="20" t="s">
        <v>287</v>
      </c>
      <c r="Q17" s="20" t="s">
        <v>544</v>
      </c>
      <c r="R17" s="20" t="s">
        <v>289</v>
      </c>
      <c r="S17" s="20" t="s">
        <v>545</v>
      </c>
      <c r="T17" s="20" t="s">
        <v>546</v>
      </c>
      <c r="U17" s="20" t="s">
        <v>547</v>
      </c>
      <c r="V17" s="20" t="s">
        <v>548</v>
      </c>
    </row>
    <row r="18" spans="1:22" x14ac:dyDescent="0.25">
      <c r="A18" s="17">
        <v>2024</v>
      </c>
      <c r="B18" t="s">
        <v>477</v>
      </c>
      <c r="C18" t="s">
        <v>399</v>
      </c>
      <c r="D18" s="68">
        <v>8</v>
      </c>
      <c r="E18" s="10">
        <v>1235</v>
      </c>
      <c r="F18" s="10">
        <v>3665</v>
      </c>
      <c r="G18" s="10">
        <v>15123</v>
      </c>
      <c r="H18" s="1">
        <v>653736.28200000001</v>
      </c>
      <c r="I18" s="65">
        <v>0.25932805730369402</v>
      </c>
      <c r="J18" s="65">
        <v>0.480908563064884</v>
      </c>
      <c r="K18" s="65">
        <v>0.24210354290845401</v>
      </c>
      <c r="L18" s="66">
        <v>1.7659836722967798E-2</v>
      </c>
      <c r="M18" s="1">
        <v>529.34111902834002</v>
      </c>
      <c r="N18" s="19">
        <v>2.9676113360323901</v>
      </c>
      <c r="O18" s="19">
        <v>12.245344129554701</v>
      </c>
      <c r="P18" s="1">
        <v>87115.032000000501</v>
      </c>
      <c r="Q18" s="67">
        <v>0.13325714726049201</v>
      </c>
      <c r="R18" s="1">
        <v>46448.032000000501</v>
      </c>
      <c r="S18" s="67">
        <v>7.1050105797861196E-2</v>
      </c>
      <c r="T18" s="68">
        <v>13</v>
      </c>
      <c r="U18" s="68">
        <v>11</v>
      </c>
      <c r="V18" s="68">
        <v>15</v>
      </c>
    </row>
    <row r="19" spans="1:22" x14ac:dyDescent="0.25">
      <c r="A19" s="17">
        <v>2024</v>
      </c>
      <c r="B19" t="s">
        <v>477</v>
      </c>
      <c r="C19" t="s">
        <v>409</v>
      </c>
      <c r="D19" s="68">
        <v>23</v>
      </c>
      <c r="E19" s="10">
        <v>619</v>
      </c>
      <c r="F19" s="10">
        <v>1269</v>
      </c>
      <c r="G19" s="10">
        <v>3708</v>
      </c>
      <c r="H19" s="1">
        <v>187464.21400000001</v>
      </c>
      <c r="I19" s="65">
        <v>0</v>
      </c>
      <c r="J19" s="65">
        <v>0</v>
      </c>
      <c r="K19" s="65">
        <v>0.42121437641426301</v>
      </c>
      <c r="L19" s="66">
        <v>0.57878562358573704</v>
      </c>
      <c r="M19" s="1">
        <v>302.85010339256797</v>
      </c>
      <c r="N19" s="19">
        <v>2.05008077544427</v>
      </c>
      <c r="O19" s="19">
        <v>5.99030694668821</v>
      </c>
      <c r="P19" s="1">
        <v>42739.9639999996</v>
      </c>
      <c r="Q19" s="67">
        <v>0.22798998853189001</v>
      </c>
      <c r="R19" s="1">
        <v>22911.043999999602</v>
      </c>
      <c r="S19" s="67">
        <v>0.1222155605656</v>
      </c>
      <c r="T19" s="68">
        <v>35</v>
      </c>
      <c r="U19" s="68">
        <v>31</v>
      </c>
      <c r="V19" s="68">
        <v>29</v>
      </c>
    </row>
    <row r="20" spans="1:22" x14ac:dyDescent="0.25">
      <c r="A20" s="17">
        <v>2024</v>
      </c>
      <c r="B20" t="s">
        <v>477</v>
      </c>
      <c r="C20" t="s">
        <v>404</v>
      </c>
      <c r="D20" s="68">
        <v>6</v>
      </c>
      <c r="E20" s="10">
        <v>897</v>
      </c>
      <c r="F20" s="10">
        <v>2992</v>
      </c>
      <c r="G20" s="10">
        <v>16326</v>
      </c>
      <c r="H20" s="1">
        <v>664973.52385</v>
      </c>
      <c r="I20" s="65">
        <v>0.27246637422645698</v>
      </c>
      <c r="J20" s="65">
        <v>0.55367327125801602</v>
      </c>
      <c r="K20" s="65">
        <v>0.173860354515527</v>
      </c>
      <c r="L20" s="66">
        <v>0</v>
      </c>
      <c r="M20" s="1">
        <v>741.33057285395796</v>
      </c>
      <c r="N20" s="19">
        <v>3.3355629877369002</v>
      </c>
      <c r="O20" s="19">
        <v>18.200668896321101</v>
      </c>
      <c r="P20" s="1">
        <v>54068.523850000201</v>
      </c>
      <c r="Q20" s="67">
        <v>8.1309288130690494E-2</v>
      </c>
      <c r="R20" s="1">
        <v>24225.563850000199</v>
      </c>
      <c r="S20" s="67">
        <v>3.6430869773192397E-2</v>
      </c>
      <c r="T20" s="68">
        <v>10</v>
      </c>
      <c r="U20" s="68">
        <v>28</v>
      </c>
      <c r="V20" s="68">
        <v>28</v>
      </c>
    </row>
    <row r="21" spans="1:22" x14ac:dyDescent="0.25">
      <c r="A21" s="17">
        <v>2024</v>
      </c>
      <c r="B21" t="s">
        <v>477</v>
      </c>
      <c r="C21" t="s">
        <v>414</v>
      </c>
      <c r="D21" s="68">
        <v>10</v>
      </c>
      <c r="E21" s="10">
        <v>779</v>
      </c>
      <c r="F21" s="10">
        <v>2347</v>
      </c>
      <c r="G21" s="10">
        <v>9546</v>
      </c>
      <c r="H21" s="1">
        <v>448805.40240000002</v>
      </c>
      <c r="I21" s="65">
        <v>0</v>
      </c>
      <c r="J21" s="65">
        <v>0.42995008118912997</v>
      </c>
      <c r="K21" s="65">
        <v>0.53799002799169504</v>
      </c>
      <c r="L21" s="66">
        <v>3.2059890819175201E-2</v>
      </c>
      <c r="M21" s="1">
        <v>576.13016996148895</v>
      </c>
      <c r="N21" s="19">
        <v>3.0128369704749698</v>
      </c>
      <c r="O21" s="19">
        <v>12.2541720154044</v>
      </c>
      <c r="P21" s="1">
        <v>82926.402399999904</v>
      </c>
      <c r="Q21" s="67">
        <v>0.184771399712545</v>
      </c>
      <c r="R21" s="1">
        <v>57240.602399999902</v>
      </c>
      <c r="S21" s="67">
        <v>0.12753991394467201</v>
      </c>
      <c r="T21" s="68">
        <v>22</v>
      </c>
      <c r="U21" s="68">
        <v>12</v>
      </c>
      <c r="V21" s="68">
        <v>11</v>
      </c>
    </row>
    <row r="22" spans="1:22" x14ac:dyDescent="0.25">
      <c r="A22" s="17">
        <v>2024</v>
      </c>
      <c r="B22" t="s">
        <v>477</v>
      </c>
      <c r="C22" t="s">
        <v>395</v>
      </c>
      <c r="D22" s="68">
        <v>11</v>
      </c>
      <c r="E22" s="10">
        <v>877</v>
      </c>
      <c r="F22" s="10">
        <v>2283</v>
      </c>
      <c r="G22" s="10">
        <v>9796</v>
      </c>
      <c r="H22" s="1">
        <v>438531.38699999999</v>
      </c>
      <c r="I22" s="65">
        <v>0</v>
      </c>
      <c r="J22" s="65">
        <v>0</v>
      </c>
      <c r="K22" s="65">
        <v>0.95358440694690805</v>
      </c>
      <c r="L22" s="66">
        <v>4.6415593053092001E-2</v>
      </c>
      <c r="M22" s="1">
        <v>500.035789053592</v>
      </c>
      <c r="N22" s="19">
        <v>2.60319270239453</v>
      </c>
      <c r="O22" s="19">
        <v>11.169897377423</v>
      </c>
      <c r="P22" s="1">
        <v>73621.636999999799</v>
      </c>
      <c r="Q22" s="67">
        <v>0.16788225240534499</v>
      </c>
      <c r="R22" s="1">
        <v>45049.756999999801</v>
      </c>
      <c r="S22" s="67">
        <v>0.10272869476501099</v>
      </c>
      <c r="T22" s="68">
        <v>23</v>
      </c>
      <c r="U22" s="68">
        <v>14</v>
      </c>
      <c r="V22" s="68">
        <v>17</v>
      </c>
    </row>
    <row r="23" spans="1:22" x14ac:dyDescent="0.25">
      <c r="A23" s="17">
        <v>2024</v>
      </c>
      <c r="B23" t="s">
        <v>477</v>
      </c>
      <c r="C23" t="s">
        <v>402</v>
      </c>
      <c r="D23" s="68">
        <v>11</v>
      </c>
      <c r="E23" s="10">
        <v>189</v>
      </c>
      <c r="F23" s="10">
        <v>474</v>
      </c>
      <c r="G23" s="10">
        <v>2306</v>
      </c>
      <c r="H23" s="1">
        <v>100111.74</v>
      </c>
      <c r="I23" s="65">
        <v>0</v>
      </c>
      <c r="J23" s="65">
        <v>0.66603145048213597</v>
      </c>
      <c r="K23" s="65">
        <v>0.29718578184313899</v>
      </c>
      <c r="L23" s="66">
        <v>3.6782767674724798E-2</v>
      </c>
      <c r="M23" s="1">
        <v>529.69174603174599</v>
      </c>
      <c r="N23" s="19">
        <v>2.5079365079365101</v>
      </c>
      <c r="O23" s="19">
        <v>12.201058201058199</v>
      </c>
      <c r="P23" s="1">
        <v>17618.240000000002</v>
      </c>
      <c r="Q23" s="67">
        <v>0.17598575351901799</v>
      </c>
      <c r="R23" s="1">
        <v>11478.56</v>
      </c>
      <c r="S23" s="67">
        <v>0.114657481729915</v>
      </c>
      <c r="T23" s="68">
        <v>45</v>
      </c>
      <c r="U23" s="68">
        <v>43</v>
      </c>
      <c r="V23" s="68">
        <v>40</v>
      </c>
    </row>
    <row r="24" spans="1:22" x14ac:dyDescent="0.25">
      <c r="A24" s="17">
        <v>2024</v>
      </c>
      <c r="B24" t="s">
        <v>477</v>
      </c>
      <c r="C24" t="s">
        <v>527</v>
      </c>
      <c r="D24" s="68">
        <v>8</v>
      </c>
      <c r="E24" s="10">
        <v>484</v>
      </c>
      <c r="F24" s="10">
        <v>1459</v>
      </c>
      <c r="G24" s="10">
        <v>6586</v>
      </c>
      <c r="H24" s="1">
        <v>282323.96000000002</v>
      </c>
      <c r="I24" s="65">
        <v>0</v>
      </c>
      <c r="J24" s="65">
        <v>0.41308406838725298</v>
      </c>
      <c r="K24" s="65">
        <v>0.53617904056035504</v>
      </c>
      <c r="L24" s="66">
        <v>5.0736891052392499E-2</v>
      </c>
      <c r="M24" s="1">
        <v>583.31396694214902</v>
      </c>
      <c r="N24" s="19">
        <v>3.0144628099173598</v>
      </c>
      <c r="O24" s="19">
        <v>13.607438016528899</v>
      </c>
      <c r="P24" s="1">
        <v>28418.460000000101</v>
      </c>
      <c r="Q24" s="67">
        <v>0.10065904431207399</v>
      </c>
      <c r="R24" s="1">
        <v>12458.1800000001</v>
      </c>
      <c r="S24" s="67">
        <v>4.41272501278323E-2</v>
      </c>
      <c r="T24" s="68">
        <v>30</v>
      </c>
      <c r="U24" s="68">
        <v>39</v>
      </c>
      <c r="V24" s="68">
        <v>39</v>
      </c>
    </row>
    <row r="25" spans="1:22" x14ac:dyDescent="0.25">
      <c r="A25" s="17">
        <v>2024</v>
      </c>
      <c r="B25" t="s">
        <v>477</v>
      </c>
      <c r="C25" t="s">
        <v>418</v>
      </c>
      <c r="D25" s="68">
        <v>17</v>
      </c>
      <c r="E25" s="10">
        <v>169</v>
      </c>
      <c r="F25" s="10">
        <v>441</v>
      </c>
      <c r="G25" s="10">
        <v>1648</v>
      </c>
      <c r="H25" s="1">
        <v>76809.005999999994</v>
      </c>
      <c r="I25" s="65">
        <v>0</v>
      </c>
      <c r="J25" s="65">
        <v>0</v>
      </c>
      <c r="K25" s="65">
        <v>0.53713011438965497</v>
      </c>
      <c r="L25" s="66">
        <v>0.46286988561034598</v>
      </c>
      <c r="M25" s="1">
        <v>454.49115976331302</v>
      </c>
      <c r="N25" s="19">
        <v>2.6094674556212998</v>
      </c>
      <c r="O25" s="19">
        <v>9.7514792899408302</v>
      </c>
      <c r="P25" s="1">
        <v>9512.0059999999794</v>
      </c>
      <c r="Q25" s="67">
        <v>0.12383972264919001</v>
      </c>
      <c r="R25" s="1">
        <v>4005.80599999998</v>
      </c>
      <c r="S25" s="67">
        <v>5.2152816559037099E-2</v>
      </c>
      <c r="T25" s="68">
        <v>46</v>
      </c>
      <c r="U25" s="68">
        <v>47</v>
      </c>
      <c r="V25" s="68">
        <v>47</v>
      </c>
    </row>
    <row r="26" spans="1:22" x14ac:dyDescent="0.25">
      <c r="A26" s="17">
        <v>2024</v>
      </c>
      <c r="B26" t="s">
        <v>477</v>
      </c>
      <c r="C26" t="s">
        <v>412</v>
      </c>
      <c r="D26" s="68">
        <v>5</v>
      </c>
      <c r="E26" s="10">
        <v>361</v>
      </c>
      <c r="F26" s="10">
        <v>1018</v>
      </c>
      <c r="G26" s="10">
        <v>4884</v>
      </c>
      <c r="H26" s="1">
        <v>208461.93900000001</v>
      </c>
      <c r="I26" s="65">
        <v>0</v>
      </c>
      <c r="J26" s="65">
        <v>0.50225223607845304</v>
      </c>
      <c r="K26" s="65">
        <v>0.41670959416721198</v>
      </c>
      <c r="L26" s="66">
        <v>8.1038169754335795E-2</v>
      </c>
      <c r="M26" s="1">
        <v>577.45689473684195</v>
      </c>
      <c r="N26" s="19">
        <v>2.8199445983379499</v>
      </c>
      <c r="O26" s="19">
        <v>13.5290858725762</v>
      </c>
      <c r="P26" s="1">
        <v>23242.188999999798</v>
      </c>
      <c r="Q26" s="67">
        <v>0.11149368134774899</v>
      </c>
      <c r="R26" s="1">
        <v>11426.0089999998</v>
      </c>
      <c r="S26" s="67">
        <v>5.4811007970139998E-2</v>
      </c>
      <c r="T26" s="68">
        <v>34</v>
      </c>
      <c r="U26" s="68">
        <v>42</v>
      </c>
      <c r="V26" s="68">
        <v>41</v>
      </c>
    </row>
    <row r="27" spans="1:22" x14ac:dyDescent="0.25">
      <c r="A27" s="17">
        <v>2024</v>
      </c>
      <c r="B27" t="s">
        <v>477</v>
      </c>
      <c r="C27" t="s">
        <v>528</v>
      </c>
      <c r="D27" s="68">
        <v>2</v>
      </c>
      <c r="E27" s="10">
        <v>176</v>
      </c>
      <c r="F27" s="10">
        <v>497</v>
      </c>
      <c r="G27" s="10">
        <v>2890</v>
      </c>
      <c r="H27" s="1">
        <v>127162.08199999999</v>
      </c>
      <c r="I27" s="65">
        <v>0</v>
      </c>
      <c r="J27" s="65">
        <v>0.98338819271612699</v>
      </c>
      <c r="K27" s="65">
        <v>0</v>
      </c>
      <c r="L27" s="66">
        <v>1.6611807283872598E-2</v>
      </c>
      <c r="M27" s="1">
        <v>722.51182954545402</v>
      </c>
      <c r="N27" s="19">
        <v>2.8238636363636398</v>
      </c>
      <c r="O27" s="19">
        <v>16.420454545454501</v>
      </c>
      <c r="P27" s="1">
        <v>9839.5819999999694</v>
      </c>
      <c r="Q27" s="67">
        <v>7.7378270670340005E-2</v>
      </c>
      <c r="R27" s="1">
        <v>4069.7819999999701</v>
      </c>
      <c r="S27" s="67">
        <v>3.2004682024630297E-2</v>
      </c>
      <c r="T27" s="68">
        <v>41</v>
      </c>
      <c r="U27" s="68">
        <v>45</v>
      </c>
      <c r="V27" s="68">
        <v>46</v>
      </c>
    </row>
    <row r="28" spans="1:22" x14ac:dyDescent="0.25">
      <c r="A28" s="17">
        <v>2024</v>
      </c>
      <c r="B28" t="s">
        <v>477</v>
      </c>
      <c r="C28" t="s">
        <v>416</v>
      </c>
      <c r="D28" s="68">
        <v>19</v>
      </c>
      <c r="E28" s="10">
        <v>543</v>
      </c>
      <c r="F28" s="10">
        <v>1507</v>
      </c>
      <c r="G28" s="10">
        <v>6892</v>
      </c>
      <c r="H28" s="1">
        <v>333577.162000001</v>
      </c>
      <c r="I28" s="65">
        <v>0</v>
      </c>
      <c r="J28" s="65">
        <v>0.44044648955913801</v>
      </c>
      <c r="K28" s="65">
        <v>0.252861099645665</v>
      </c>
      <c r="L28" s="66">
        <v>0.30669241079519699</v>
      </c>
      <c r="M28" s="1">
        <v>614.32258195212</v>
      </c>
      <c r="N28" s="19">
        <v>2.7753222836095799</v>
      </c>
      <c r="O28" s="19">
        <v>12.6924493554328</v>
      </c>
      <c r="P28" s="1">
        <v>63663.912000001299</v>
      </c>
      <c r="Q28" s="67">
        <v>0.19085213033859</v>
      </c>
      <c r="R28" s="1">
        <v>45913.1320000013</v>
      </c>
      <c r="S28" s="67">
        <v>0.13763871520677201</v>
      </c>
      <c r="T28" s="68">
        <v>28</v>
      </c>
      <c r="U28" s="68">
        <v>22</v>
      </c>
      <c r="V28" s="68">
        <v>16</v>
      </c>
    </row>
    <row r="29" spans="1:22" x14ac:dyDescent="0.25">
      <c r="A29" s="17">
        <v>2024</v>
      </c>
      <c r="B29" t="s">
        <v>477</v>
      </c>
      <c r="C29" t="s">
        <v>560</v>
      </c>
      <c r="D29" s="68">
        <v>5</v>
      </c>
      <c r="E29" s="10">
        <v>394</v>
      </c>
      <c r="F29" s="10">
        <v>1631</v>
      </c>
      <c r="G29" s="10">
        <v>8101</v>
      </c>
      <c r="H29" s="1">
        <v>340468.80800000002</v>
      </c>
      <c r="I29" s="65">
        <v>0.64123407158050105</v>
      </c>
      <c r="J29" s="65">
        <v>0.306982835267541</v>
      </c>
      <c r="K29" s="65">
        <v>0</v>
      </c>
      <c r="L29" s="66">
        <v>5.1783093151957699E-2</v>
      </c>
      <c r="M29" s="1">
        <v>864.13403045685197</v>
      </c>
      <c r="N29" s="19">
        <v>4.1395939086294398</v>
      </c>
      <c r="O29" s="19">
        <v>20.5609137055838</v>
      </c>
      <c r="P29" s="1">
        <v>49200.057999999801</v>
      </c>
      <c r="Q29" s="67">
        <v>0.14450680016478901</v>
      </c>
      <c r="R29" s="1">
        <v>35782.177999999803</v>
      </c>
      <c r="S29" s="67">
        <v>0.10509678760352099</v>
      </c>
      <c r="T29" s="68">
        <v>27</v>
      </c>
      <c r="U29" s="68">
        <v>29</v>
      </c>
      <c r="V29" s="68">
        <v>24</v>
      </c>
    </row>
    <row r="30" spans="1:22" x14ac:dyDescent="0.25">
      <c r="A30" s="17">
        <v>2024</v>
      </c>
      <c r="B30" t="s">
        <v>476</v>
      </c>
      <c r="C30" t="s">
        <v>410</v>
      </c>
      <c r="D30" s="68">
        <v>14</v>
      </c>
      <c r="E30" s="10">
        <v>440</v>
      </c>
      <c r="F30" s="10">
        <v>789</v>
      </c>
      <c r="G30" s="10">
        <v>2096</v>
      </c>
      <c r="H30" s="1">
        <v>116676.03200000001</v>
      </c>
      <c r="I30" s="65">
        <v>0</v>
      </c>
      <c r="J30" s="65">
        <v>0</v>
      </c>
      <c r="K30" s="65">
        <v>0.161614615073642</v>
      </c>
      <c r="L30" s="66">
        <v>0.83838538492635695</v>
      </c>
      <c r="M30" s="1">
        <v>265.17279999999897</v>
      </c>
      <c r="N30" s="19">
        <v>1.79318181818182</v>
      </c>
      <c r="O30" s="19">
        <v>4.7636363636363601</v>
      </c>
      <c r="P30" s="1">
        <v>35595.531999999599</v>
      </c>
      <c r="Q30" s="67">
        <v>0.30508006991529901</v>
      </c>
      <c r="R30" s="1">
        <v>21093.3319999995</v>
      </c>
      <c r="S30" s="67">
        <v>0.18078547614645901</v>
      </c>
      <c r="T30" s="68">
        <v>42</v>
      </c>
      <c r="U30" s="68">
        <v>34</v>
      </c>
      <c r="V30" s="68">
        <v>31</v>
      </c>
    </row>
    <row r="31" spans="1:22" x14ac:dyDescent="0.25">
      <c r="A31" s="17">
        <v>2024</v>
      </c>
      <c r="B31" t="s">
        <v>476</v>
      </c>
      <c r="C31" t="s">
        <v>402</v>
      </c>
      <c r="D31" s="68">
        <v>11</v>
      </c>
      <c r="E31" s="10">
        <v>1038</v>
      </c>
      <c r="F31" s="10">
        <v>3005</v>
      </c>
      <c r="G31" s="10">
        <v>14531</v>
      </c>
      <c r="H31" s="1">
        <v>588873.119000001</v>
      </c>
      <c r="I31" s="65">
        <v>0</v>
      </c>
      <c r="J31" s="65">
        <v>0.66603145048213597</v>
      </c>
      <c r="K31" s="65">
        <v>0.29718578184313899</v>
      </c>
      <c r="L31" s="66">
        <v>3.6782767674724798E-2</v>
      </c>
      <c r="M31" s="1">
        <v>567.31514354527997</v>
      </c>
      <c r="N31" s="19">
        <v>2.89499036608863</v>
      </c>
      <c r="O31" s="19">
        <v>13.9990366088632</v>
      </c>
      <c r="P31" s="1">
        <v>45139.369000000603</v>
      </c>
      <c r="Q31" s="67">
        <v>7.6653811396000596E-2</v>
      </c>
      <c r="R31" s="1">
        <v>9735.7190000009596</v>
      </c>
      <c r="S31" s="67">
        <v>1.65327957515428E-2</v>
      </c>
      <c r="T31" s="68">
        <v>15</v>
      </c>
      <c r="U31" s="68">
        <v>30</v>
      </c>
      <c r="V31" s="68">
        <v>42</v>
      </c>
    </row>
    <row r="32" spans="1:22" x14ac:dyDescent="0.25">
      <c r="A32" s="17">
        <v>2024</v>
      </c>
      <c r="B32" t="s">
        <v>476</v>
      </c>
      <c r="C32" t="s">
        <v>418</v>
      </c>
      <c r="D32" s="68">
        <v>17</v>
      </c>
      <c r="E32" s="10">
        <v>351</v>
      </c>
      <c r="F32" s="10">
        <v>664</v>
      </c>
      <c r="G32" s="10">
        <v>1895</v>
      </c>
      <c r="H32" s="1">
        <v>104712.65399999999</v>
      </c>
      <c r="I32" s="65">
        <v>0</v>
      </c>
      <c r="J32" s="65">
        <v>0</v>
      </c>
      <c r="K32" s="65">
        <v>0.53713011438965497</v>
      </c>
      <c r="L32" s="66">
        <v>0.46286988561034598</v>
      </c>
      <c r="M32" s="1">
        <v>298.32664957264899</v>
      </c>
      <c r="N32" s="19">
        <v>1.89173789173789</v>
      </c>
      <c r="O32" s="19">
        <v>5.3988603988603998</v>
      </c>
      <c r="P32" s="1">
        <v>29852.403999999799</v>
      </c>
      <c r="Q32" s="67">
        <v>0.28508879165644901</v>
      </c>
      <c r="R32" s="1">
        <v>18245.5639999997</v>
      </c>
      <c r="S32" s="67">
        <v>0.17424411762115899</v>
      </c>
      <c r="T32" s="68">
        <v>44</v>
      </c>
      <c r="U32" s="68">
        <v>38</v>
      </c>
      <c r="V32" s="68">
        <v>35</v>
      </c>
    </row>
    <row r="33" spans="1:22" x14ac:dyDescent="0.25">
      <c r="A33" s="17">
        <v>2024</v>
      </c>
      <c r="B33" t="s">
        <v>476</v>
      </c>
      <c r="C33" t="s">
        <v>424</v>
      </c>
      <c r="D33" s="68">
        <v>11</v>
      </c>
      <c r="E33" s="10">
        <v>765</v>
      </c>
      <c r="F33" s="10">
        <v>2492</v>
      </c>
      <c r="G33" s="10">
        <v>10226</v>
      </c>
      <c r="H33" s="1">
        <v>456968.126400001</v>
      </c>
      <c r="I33" s="65">
        <v>0</v>
      </c>
      <c r="J33" s="65">
        <v>0.28295913331779399</v>
      </c>
      <c r="K33" s="65">
        <v>0.68335565165141898</v>
      </c>
      <c r="L33" s="66">
        <v>3.3685215030787301E-2</v>
      </c>
      <c r="M33" s="1">
        <v>597.34395607843203</v>
      </c>
      <c r="N33" s="19">
        <v>3.2575163398692801</v>
      </c>
      <c r="O33" s="19">
        <v>13.3673202614379</v>
      </c>
      <c r="P33" s="1">
        <v>64747.376400000503</v>
      </c>
      <c r="Q33" s="67">
        <v>0.141689042756835</v>
      </c>
      <c r="R33" s="1">
        <v>38331.076400000602</v>
      </c>
      <c r="S33" s="67">
        <v>8.38812910256415E-2</v>
      </c>
      <c r="T33" s="68">
        <v>21</v>
      </c>
      <c r="U33" s="68">
        <v>21</v>
      </c>
      <c r="V33" s="68">
        <v>22</v>
      </c>
    </row>
    <row r="34" spans="1:22" x14ac:dyDescent="0.25">
      <c r="A34" s="17">
        <v>2024</v>
      </c>
      <c r="B34" t="s">
        <v>476</v>
      </c>
      <c r="C34" t="s">
        <v>426</v>
      </c>
      <c r="D34" s="68">
        <v>10</v>
      </c>
      <c r="E34" s="10">
        <v>79</v>
      </c>
      <c r="F34" s="10">
        <v>501</v>
      </c>
      <c r="G34" s="10">
        <v>2795</v>
      </c>
      <c r="H34" s="1">
        <v>107693.85</v>
      </c>
      <c r="I34" s="65">
        <v>0</v>
      </c>
      <c r="J34" s="65">
        <v>0.38379547899814098</v>
      </c>
      <c r="K34" s="65">
        <v>0.547500815077402</v>
      </c>
      <c r="L34" s="66">
        <v>6.8703705924456696E-2</v>
      </c>
      <c r="M34" s="1">
        <v>1363.21329113924</v>
      </c>
      <c r="N34" s="19">
        <v>6.3417721518987298</v>
      </c>
      <c r="O34" s="19">
        <v>35.379746835443001</v>
      </c>
      <c r="P34" s="1">
        <v>9790.3499999999894</v>
      </c>
      <c r="Q34" s="67">
        <v>9.0909090909090801E-2</v>
      </c>
      <c r="R34" s="1">
        <v>6810.7699999999904</v>
      </c>
      <c r="S34" s="67">
        <v>6.3241958570521797E-2</v>
      </c>
      <c r="T34" s="68">
        <v>43</v>
      </c>
      <c r="U34" s="68">
        <v>46</v>
      </c>
      <c r="V34" s="68">
        <v>45</v>
      </c>
    </row>
    <row r="35" spans="1:22" x14ac:dyDescent="0.25">
      <c r="A35" s="17">
        <v>2024</v>
      </c>
      <c r="B35" t="s">
        <v>476</v>
      </c>
      <c r="C35" t="s">
        <v>420</v>
      </c>
      <c r="D35" s="68">
        <v>17</v>
      </c>
      <c r="E35" s="10">
        <v>1452</v>
      </c>
      <c r="F35" s="10">
        <v>4163</v>
      </c>
      <c r="G35" s="10">
        <v>17722</v>
      </c>
      <c r="H35" s="1">
        <v>804793.10199999996</v>
      </c>
      <c r="I35" s="65">
        <v>0</v>
      </c>
      <c r="J35" s="65">
        <v>0.54621109563138404</v>
      </c>
      <c r="K35" s="65">
        <v>0.44084128544133599</v>
      </c>
      <c r="L35" s="66">
        <v>1.29476189272805E-2</v>
      </c>
      <c r="M35" s="1">
        <v>554.26522176308504</v>
      </c>
      <c r="N35" s="19">
        <v>2.8670798898071599</v>
      </c>
      <c r="O35" s="19">
        <v>12.2052341597796</v>
      </c>
      <c r="P35" s="1">
        <v>133920.10200000001</v>
      </c>
      <c r="Q35" s="67">
        <v>0.166403143450402</v>
      </c>
      <c r="R35" s="1">
        <v>84384.661999999997</v>
      </c>
      <c r="S35" s="67">
        <v>0.104852615896303</v>
      </c>
      <c r="T35" s="68">
        <v>6</v>
      </c>
      <c r="U35" s="68">
        <v>4</v>
      </c>
      <c r="V35" s="68">
        <v>5</v>
      </c>
    </row>
    <row r="36" spans="1:22" x14ac:dyDescent="0.25">
      <c r="A36" s="17">
        <v>2024</v>
      </c>
      <c r="B36" t="s">
        <v>476</v>
      </c>
      <c r="C36" t="s">
        <v>529</v>
      </c>
      <c r="D36" s="68">
        <v>4</v>
      </c>
      <c r="E36" s="10">
        <v>472</v>
      </c>
      <c r="F36" s="10">
        <v>2099</v>
      </c>
      <c r="G36" s="10">
        <v>10198</v>
      </c>
      <c r="H36" s="1">
        <v>461989.04800000001</v>
      </c>
      <c r="I36" s="65">
        <v>0.51926685500129</v>
      </c>
      <c r="J36" s="65">
        <v>0.47108876052836701</v>
      </c>
      <c r="K36" s="65">
        <v>0</v>
      </c>
      <c r="L36" s="66">
        <v>9.6443844703435495E-3</v>
      </c>
      <c r="M36" s="1">
        <v>978.79035593220397</v>
      </c>
      <c r="N36" s="19">
        <v>4.4470338983050803</v>
      </c>
      <c r="O36" s="19">
        <v>21.605932203389798</v>
      </c>
      <c r="P36" s="1">
        <v>67439.798000000301</v>
      </c>
      <c r="Q36" s="67">
        <v>0.145977049222172</v>
      </c>
      <c r="R36" s="1">
        <v>50553.618000000301</v>
      </c>
      <c r="S36" s="67">
        <v>0.109426009596661</v>
      </c>
      <c r="T36" s="68">
        <v>20</v>
      </c>
      <c r="U36" s="68">
        <v>17</v>
      </c>
      <c r="V36" s="68">
        <v>12</v>
      </c>
    </row>
    <row r="37" spans="1:22" x14ac:dyDescent="0.25">
      <c r="A37" s="17">
        <v>2024</v>
      </c>
      <c r="B37" t="s">
        <v>473</v>
      </c>
      <c r="C37" t="s">
        <v>415</v>
      </c>
      <c r="D37" s="68">
        <v>9</v>
      </c>
      <c r="E37" s="10">
        <v>1029</v>
      </c>
      <c r="F37" s="10">
        <v>3053</v>
      </c>
      <c r="G37" s="10">
        <v>16198</v>
      </c>
      <c r="H37" s="1">
        <v>653911.12659999903</v>
      </c>
      <c r="I37" s="65">
        <v>0.29731453112117801</v>
      </c>
      <c r="J37" s="65">
        <v>0.40082405718159603</v>
      </c>
      <c r="K37" s="65">
        <v>0.29994498154483601</v>
      </c>
      <c r="L37" s="66">
        <v>1.9164301523906799E-3</v>
      </c>
      <c r="M37" s="1">
        <v>635.48214441205005</v>
      </c>
      <c r="N37" s="19">
        <v>2.9669582118561699</v>
      </c>
      <c r="O37" s="19">
        <v>15.7414965986395</v>
      </c>
      <c r="P37" s="1">
        <v>54983.376599999501</v>
      </c>
      <c r="Q37" s="67">
        <v>8.4083867613454905E-2</v>
      </c>
      <c r="R37" s="1">
        <v>19773.376599999599</v>
      </c>
      <c r="S37" s="67">
        <v>3.02386299844918E-2</v>
      </c>
      <c r="T37" s="68">
        <v>12</v>
      </c>
      <c r="U37" s="68">
        <v>27</v>
      </c>
      <c r="V37" s="68">
        <v>34</v>
      </c>
    </row>
    <row r="38" spans="1:22" x14ac:dyDescent="0.25">
      <c r="A38" s="17">
        <v>2024</v>
      </c>
      <c r="B38" t="s">
        <v>473</v>
      </c>
      <c r="C38" t="s">
        <v>419</v>
      </c>
      <c r="D38" s="68">
        <v>28</v>
      </c>
      <c r="E38" s="10">
        <v>782</v>
      </c>
      <c r="F38" s="10">
        <v>1584</v>
      </c>
      <c r="G38" s="10">
        <v>5012</v>
      </c>
      <c r="H38" s="1">
        <v>255539.60750000001</v>
      </c>
      <c r="I38" s="65">
        <v>0</v>
      </c>
      <c r="J38" s="65">
        <v>0</v>
      </c>
      <c r="K38" s="65">
        <v>0.29017591724993103</v>
      </c>
      <c r="L38" s="66">
        <v>0.70982408275006803</v>
      </c>
      <c r="M38" s="1">
        <v>326.77699168797898</v>
      </c>
      <c r="N38" s="19">
        <v>2.02557544757033</v>
      </c>
      <c r="O38" s="19">
        <v>6.4092071611253196</v>
      </c>
      <c r="P38" s="1">
        <v>73765.107499999605</v>
      </c>
      <c r="Q38" s="67">
        <v>0.28866408703394297</v>
      </c>
      <c r="R38" s="1">
        <v>47794.4574999998</v>
      </c>
      <c r="S38" s="67">
        <v>0.18703346212191299</v>
      </c>
      <c r="T38" s="68">
        <v>31</v>
      </c>
      <c r="U38" s="68">
        <v>13</v>
      </c>
      <c r="V38" s="68">
        <v>14</v>
      </c>
    </row>
    <row r="39" spans="1:22" x14ac:dyDescent="0.25">
      <c r="A39" s="17">
        <v>2024</v>
      </c>
      <c r="B39" t="s">
        <v>473</v>
      </c>
      <c r="C39" t="s">
        <v>405</v>
      </c>
      <c r="D39" s="68">
        <v>4</v>
      </c>
      <c r="E39" s="10">
        <v>683</v>
      </c>
      <c r="F39" s="10">
        <v>2278</v>
      </c>
      <c r="G39" s="10">
        <v>12504</v>
      </c>
      <c r="H39" s="1">
        <v>540438.278400001</v>
      </c>
      <c r="I39" s="65">
        <v>0.34174166113249199</v>
      </c>
      <c r="J39" s="65">
        <v>0.65825833886750895</v>
      </c>
      <c r="K39" s="65">
        <v>0</v>
      </c>
      <c r="L39" s="66">
        <v>0</v>
      </c>
      <c r="M39" s="1">
        <v>791.27127144948804</v>
      </c>
      <c r="N39" s="19">
        <v>3.3352855051244501</v>
      </c>
      <c r="O39" s="19">
        <v>18.307467057101</v>
      </c>
      <c r="P39" s="1">
        <v>66367.778400000505</v>
      </c>
      <c r="Q39" s="67">
        <v>0.122803622638438</v>
      </c>
      <c r="R39" s="1">
        <v>42729.678400000601</v>
      </c>
      <c r="S39" s="67">
        <v>7.9064862922930496E-2</v>
      </c>
      <c r="T39" s="68">
        <v>17</v>
      </c>
      <c r="U39" s="68">
        <v>18</v>
      </c>
      <c r="V39" s="68">
        <v>18</v>
      </c>
    </row>
    <row r="40" spans="1:22" x14ac:dyDescent="0.25">
      <c r="A40" s="17">
        <v>2024</v>
      </c>
      <c r="B40" t="s">
        <v>473</v>
      </c>
      <c r="C40" t="s">
        <v>396</v>
      </c>
      <c r="D40" s="68">
        <v>12</v>
      </c>
      <c r="E40" s="10">
        <v>820</v>
      </c>
      <c r="F40" s="10">
        <v>2924</v>
      </c>
      <c r="G40" s="10">
        <v>15668</v>
      </c>
      <c r="H40" s="1">
        <v>682511.90520000004</v>
      </c>
      <c r="I40" s="65">
        <v>0.426894546131941</v>
      </c>
      <c r="J40" s="65">
        <v>0.12997267787439601</v>
      </c>
      <c r="K40" s="65">
        <v>0.41478328193710201</v>
      </c>
      <c r="L40" s="66">
        <v>2.8349494056561699E-2</v>
      </c>
      <c r="M40" s="1">
        <v>832.33159170731699</v>
      </c>
      <c r="N40" s="19">
        <v>3.5658536585365899</v>
      </c>
      <c r="O40" s="19">
        <v>19.107317073170702</v>
      </c>
      <c r="P40" s="1">
        <v>88437.405199999906</v>
      </c>
      <c r="Q40" s="67">
        <v>0.129576355410364</v>
      </c>
      <c r="R40" s="1">
        <v>59961.415199999901</v>
      </c>
      <c r="S40" s="67">
        <v>8.7854020923531104E-2</v>
      </c>
      <c r="T40" s="68">
        <v>7</v>
      </c>
      <c r="U40" s="68">
        <v>10</v>
      </c>
      <c r="V40" s="68">
        <v>10</v>
      </c>
    </row>
    <row r="41" spans="1:22" x14ac:dyDescent="0.25">
      <c r="A41" s="17">
        <v>2024</v>
      </c>
      <c r="B41" t="s">
        <v>473</v>
      </c>
      <c r="C41" t="s">
        <v>426</v>
      </c>
      <c r="D41" s="68">
        <v>10</v>
      </c>
      <c r="E41" s="10">
        <v>331</v>
      </c>
      <c r="F41" s="10">
        <v>981</v>
      </c>
      <c r="G41" s="10">
        <v>3915</v>
      </c>
      <c r="H41" s="1">
        <v>172908.33499999999</v>
      </c>
      <c r="I41" s="65">
        <v>0</v>
      </c>
      <c r="J41" s="65">
        <v>0.38379547899814098</v>
      </c>
      <c r="K41" s="65">
        <v>0.547500815077402</v>
      </c>
      <c r="L41" s="66">
        <v>6.8703705924456696E-2</v>
      </c>
      <c r="M41" s="1">
        <v>522.38167673715998</v>
      </c>
      <c r="N41" s="19">
        <v>2.9637462235649501</v>
      </c>
      <c r="O41" s="19">
        <v>11.8277945619335</v>
      </c>
      <c r="P41" s="1">
        <v>31129.584999999999</v>
      </c>
      <c r="Q41" s="67">
        <v>0.18003519032208601</v>
      </c>
      <c r="R41" s="1">
        <v>19794.434999999899</v>
      </c>
      <c r="S41" s="67">
        <v>0.114479356937882</v>
      </c>
      <c r="T41" s="68">
        <v>37</v>
      </c>
      <c r="U41" s="68">
        <v>35</v>
      </c>
      <c r="V41" s="68">
        <v>33</v>
      </c>
    </row>
    <row r="42" spans="1:22" x14ac:dyDescent="0.25">
      <c r="A42" s="17">
        <v>2024</v>
      </c>
      <c r="B42" t="s">
        <v>473</v>
      </c>
      <c r="C42" t="s">
        <v>408</v>
      </c>
      <c r="D42" s="68">
        <v>7</v>
      </c>
      <c r="E42" s="10">
        <v>1052</v>
      </c>
      <c r="F42" s="10">
        <v>4550</v>
      </c>
      <c r="G42" s="10">
        <v>27926</v>
      </c>
      <c r="H42" s="1">
        <v>1142024.5175000001</v>
      </c>
      <c r="I42" s="65">
        <v>0.79050934648607496</v>
      </c>
      <c r="J42" s="65">
        <v>0.14916889207678499</v>
      </c>
      <c r="K42" s="65">
        <v>6.0321761437140103E-2</v>
      </c>
      <c r="L42" s="66">
        <v>0</v>
      </c>
      <c r="M42" s="1">
        <v>1085.57463640684</v>
      </c>
      <c r="N42" s="19">
        <v>4.3250950570342201</v>
      </c>
      <c r="O42" s="19">
        <v>26.545627376425902</v>
      </c>
      <c r="P42" s="1">
        <v>121508.01750000101</v>
      </c>
      <c r="Q42" s="67">
        <v>0.10639703056987999</v>
      </c>
      <c r="R42" s="1">
        <v>84103.597500000498</v>
      </c>
      <c r="S42" s="67">
        <v>7.3644301160986705E-2</v>
      </c>
      <c r="T42" s="68">
        <v>2</v>
      </c>
      <c r="U42" s="68">
        <v>6</v>
      </c>
      <c r="V42" s="68">
        <v>6</v>
      </c>
    </row>
    <row r="43" spans="1:22" x14ac:dyDescent="0.25">
      <c r="A43" s="17">
        <v>2024</v>
      </c>
      <c r="B43" t="s">
        <v>473</v>
      </c>
      <c r="C43" t="s">
        <v>413</v>
      </c>
      <c r="D43" s="68">
        <v>9</v>
      </c>
      <c r="E43" s="10">
        <v>627</v>
      </c>
      <c r="F43" s="10">
        <v>1637</v>
      </c>
      <c r="G43" s="10">
        <v>7029</v>
      </c>
      <c r="H43" s="1">
        <v>341553.93019999901</v>
      </c>
      <c r="I43" s="65">
        <v>0</v>
      </c>
      <c r="J43" s="65">
        <v>0.49877016815542402</v>
      </c>
      <c r="K43" s="65">
        <v>0.41494589131798498</v>
      </c>
      <c r="L43" s="66">
        <v>8.62839405265904E-2</v>
      </c>
      <c r="M43" s="1">
        <v>544.74311036682502</v>
      </c>
      <c r="N43" s="19">
        <v>2.6108452950558201</v>
      </c>
      <c r="O43" s="19">
        <v>11.210526315789499</v>
      </c>
      <c r="P43" s="1">
        <v>69464.680199999304</v>
      </c>
      <c r="Q43" s="67">
        <v>0.203378365926938</v>
      </c>
      <c r="R43" s="1">
        <v>48248.430199999297</v>
      </c>
      <c r="S43" s="67">
        <v>0.14126152836756101</v>
      </c>
      <c r="T43" s="68">
        <v>26</v>
      </c>
      <c r="U43" s="68">
        <v>16</v>
      </c>
      <c r="V43" s="68">
        <v>13</v>
      </c>
    </row>
    <row r="44" spans="1:22" x14ac:dyDescent="0.25">
      <c r="A44" s="17">
        <v>2024</v>
      </c>
      <c r="B44" t="s">
        <v>473</v>
      </c>
      <c r="C44" t="s">
        <v>401</v>
      </c>
      <c r="D44" s="68">
        <v>4</v>
      </c>
      <c r="E44" s="10">
        <v>803</v>
      </c>
      <c r="F44" s="10">
        <v>2972</v>
      </c>
      <c r="G44" s="10">
        <v>15763</v>
      </c>
      <c r="H44" s="1">
        <v>651197.71349999902</v>
      </c>
      <c r="I44" s="65">
        <v>0.83424907249770297</v>
      </c>
      <c r="J44" s="65">
        <v>0.165750927502297</v>
      </c>
      <c r="K44" s="65">
        <v>0</v>
      </c>
      <c r="L44" s="66">
        <v>0</v>
      </c>
      <c r="M44" s="1">
        <v>810.95605666251504</v>
      </c>
      <c r="N44" s="19">
        <v>3.7011207970112099</v>
      </c>
      <c r="O44" s="19">
        <v>19.630136986301402</v>
      </c>
      <c r="P44" s="1">
        <v>65652.713499999503</v>
      </c>
      <c r="Q44" s="67">
        <v>0.100818402981078</v>
      </c>
      <c r="R44" s="1">
        <v>37582.093499999602</v>
      </c>
      <c r="S44" s="67">
        <v>5.7712262682875097E-2</v>
      </c>
      <c r="T44" s="68">
        <v>14</v>
      </c>
      <c r="U44" s="68">
        <v>19</v>
      </c>
      <c r="V44" s="68">
        <v>23</v>
      </c>
    </row>
    <row r="45" spans="1:22" x14ac:dyDescent="0.25">
      <c r="A45" s="17">
        <v>2024</v>
      </c>
      <c r="B45" t="s">
        <v>473</v>
      </c>
      <c r="C45" t="s">
        <v>427</v>
      </c>
      <c r="D45" s="68">
        <v>4</v>
      </c>
      <c r="E45" s="10">
        <v>821</v>
      </c>
      <c r="F45" s="10">
        <v>2753</v>
      </c>
      <c r="G45" s="10">
        <v>16283</v>
      </c>
      <c r="H45" s="1">
        <v>673874.66595000005</v>
      </c>
      <c r="I45" s="65">
        <v>0.72125266508544295</v>
      </c>
      <c r="J45" s="65">
        <v>0.278747334914557</v>
      </c>
      <c r="K45" s="65">
        <v>0</v>
      </c>
      <c r="L45" s="66">
        <v>0</v>
      </c>
      <c r="M45" s="1">
        <v>820.79740066991496</v>
      </c>
      <c r="N45" s="19">
        <v>3.3532277710109599</v>
      </c>
      <c r="O45" s="19">
        <v>19.833130328867199</v>
      </c>
      <c r="P45" s="1">
        <v>71034.915949999893</v>
      </c>
      <c r="Q45" s="67">
        <v>0.10541265244013601</v>
      </c>
      <c r="R45" s="1">
        <v>42600.165950000002</v>
      </c>
      <c r="S45" s="67">
        <v>6.32167494973922E-2</v>
      </c>
      <c r="T45" s="68">
        <v>9</v>
      </c>
      <c r="U45" s="68">
        <v>15</v>
      </c>
      <c r="V45" s="68">
        <v>19</v>
      </c>
    </row>
    <row r="46" spans="1:22" x14ac:dyDescent="0.25">
      <c r="A46" s="17">
        <v>2024</v>
      </c>
      <c r="B46" t="s">
        <v>474</v>
      </c>
      <c r="C46" t="s">
        <v>393</v>
      </c>
      <c r="D46" s="68">
        <v>3</v>
      </c>
      <c r="E46" s="10">
        <v>729</v>
      </c>
      <c r="F46" s="10">
        <v>2370</v>
      </c>
      <c r="G46" s="10">
        <v>13191</v>
      </c>
      <c r="H46" s="1">
        <v>552736.78599999903</v>
      </c>
      <c r="I46" s="65">
        <v>0.88528970550550601</v>
      </c>
      <c r="J46" s="65">
        <v>0</v>
      </c>
      <c r="K46" s="65">
        <v>0.11471029449449401</v>
      </c>
      <c r="L46" s="66">
        <v>0</v>
      </c>
      <c r="M46" s="1">
        <v>758.21232647462205</v>
      </c>
      <c r="N46" s="19">
        <v>3.25102880658436</v>
      </c>
      <c r="O46" s="19">
        <v>18.094650205761301</v>
      </c>
      <c r="P46" s="1">
        <v>56270.535999999302</v>
      </c>
      <c r="Q46" s="67">
        <v>0.10180349386045601</v>
      </c>
      <c r="R46" s="1">
        <v>32795.535999999302</v>
      </c>
      <c r="S46" s="67">
        <v>5.93330077365238E-2</v>
      </c>
      <c r="T46" s="68">
        <v>16</v>
      </c>
      <c r="U46" s="68">
        <v>25</v>
      </c>
      <c r="V46" s="68">
        <v>26</v>
      </c>
    </row>
    <row r="47" spans="1:22" x14ac:dyDescent="0.25">
      <c r="A47" s="17">
        <v>2024</v>
      </c>
      <c r="B47" t="s">
        <v>474</v>
      </c>
      <c r="C47" t="s">
        <v>422</v>
      </c>
      <c r="D47" s="68">
        <v>3</v>
      </c>
      <c r="E47" s="10">
        <v>458</v>
      </c>
      <c r="F47" s="10">
        <v>2328</v>
      </c>
      <c r="G47" s="10">
        <v>13236</v>
      </c>
      <c r="H47" s="1">
        <v>524418.18680000002</v>
      </c>
      <c r="I47" s="65">
        <v>0.79656140941449105</v>
      </c>
      <c r="J47" s="65">
        <v>0.203438590585509</v>
      </c>
      <c r="K47" s="65">
        <v>0</v>
      </c>
      <c r="L47" s="66">
        <v>0</v>
      </c>
      <c r="M47" s="1">
        <v>1145.0178751091701</v>
      </c>
      <c r="N47" s="19">
        <v>5.0829694323144103</v>
      </c>
      <c r="O47" s="19">
        <v>28.8995633187773</v>
      </c>
      <c r="P47" s="1">
        <v>57598.936800000301</v>
      </c>
      <c r="Q47" s="67">
        <v>0.109833980303904</v>
      </c>
      <c r="R47" s="1">
        <v>42064.626800000202</v>
      </c>
      <c r="S47" s="67">
        <v>8.0211990847759498E-2</v>
      </c>
      <c r="T47" s="68">
        <v>18</v>
      </c>
      <c r="U47" s="68">
        <v>24</v>
      </c>
      <c r="V47" s="68">
        <v>20</v>
      </c>
    </row>
    <row r="48" spans="1:22" x14ac:dyDescent="0.25">
      <c r="A48" s="17">
        <v>2024</v>
      </c>
      <c r="B48" t="s">
        <v>474</v>
      </c>
      <c r="C48" t="s">
        <v>403</v>
      </c>
      <c r="D48" s="68">
        <v>8</v>
      </c>
      <c r="E48" s="10">
        <v>1729</v>
      </c>
      <c r="F48" s="10">
        <v>4975</v>
      </c>
      <c r="G48" s="10">
        <v>26316</v>
      </c>
      <c r="H48" s="1">
        <v>1201838.1459999999</v>
      </c>
      <c r="I48" s="65">
        <v>0.62134488948065103</v>
      </c>
      <c r="J48" s="65">
        <v>0.26351153610329803</v>
      </c>
      <c r="K48" s="65">
        <v>0.115143574416051</v>
      </c>
      <c r="L48" s="66">
        <v>0</v>
      </c>
      <c r="M48" s="1">
        <v>695.10592596876597</v>
      </c>
      <c r="N48" s="19">
        <v>2.8773857721226102</v>
      </c>
      <c r="O48" s="19">
        <v>15.2203585887796</v>
      </c>
      <c r="P48" s="1">
        <v>210423.89599999701</v>
      </c>
      <c r="Q48" s="67">
        <v>0.17508505342448799</v>
      </c>
      <c r="R48" s="1">
        <v>155407.58599999701</v>
      </c>
      <c r="S48" s="67">
        <v>0.129308248799749</v>
      </c>
      <c r="T48" s="68">
        <v>1</v>
      </c>
      <c r="U48" s="68">
        <v>1</v>
      </c>
      <c r="V48" s="68">
        <v>1</v>
      </c>
    </row>
    <row r="49" spans="1:22" x14ac:dyDescent="0.25">
      <c r="A49" s="17">
        <v>2024</v>
      </c>
      <c r="B49" t="s">
        <v>474</v>
      </c>
      <c r="C49" t="s">
        <v>394</v>
      </c>
      <c r="D49" s="68">
        <v>4</v>
      </c>
      <c r="E49" s="10">
        <v>405</v>
      </c>
      <c r="F49" s="10">
        <v>3257</v>
      </c>
      <c r="G49" s="10">
        <v>19514</v>
      </c>
      <c r="H49" s="1">
        <v>866687.20719999995</v>
      </c>
      <c r="I49" s="65">
        <v>0.87129589075120695</v>
      </c>
      <c r="J49" s="65">
        <v>0.128704109248793</v>
      </c>
      <c r="K49" s="65">
        <v>0</v>
      </c>
      <c r="L49" s="66">
        <v>0</v>
      </c>
      <c r="M49" s="1">
        <v>2139.9684128395102</v>
      </c>
      <c r="N49" s="19">
        <v>8.0419753086419696</v>
      </c>
      <c r="O49" s="19">
        <v>48.182716049382698</v>
      </c>
      <c r="P49" s="1">
        <v>124189.4572</v>
      </c>
      <c r="Q49" s="67">
        <v>0.143292131426767</v>
      </c>
      <c r="R49" s="1">
        <v>109452.3572</v>
      </c>
      <c r="S49" s="67">
        <v>0.12628818827683699</v>
      </c>
      <c r="T49" s="68">
        <v>4</v>
      </c>
      <c r="U49" s="68">
        <v>5</v>
      </c>
      <c r="V49" s="68">
        <v>2</v>
      </c>
    </row>
    <row r="50" spans="1:22" x14ac:dyDescent="0.25">
      <c r="A50" s="17">
        <v>2024</v>
      </c>
      <c r="B50" t="s">
        <v>474</v>
      </c>
      <c r="C50" t="s">
        <v>400</v>
      </c>
      <c r="D50" s="68">
        <v>23</v>
      </c>
      <c r="E50" s="10">
        <v>1105</v>
      </c>
      <c r="F50" s="10">
        <v>2741</v>
      </c>
      <c r="G50" s="10">
        <v>10911</v>
      </c>
      <c r="H50" s="1">
        <v>503768.306600001</v>
      </c>
      <c r="I50" s="65">
        <v>0</v>
      </c>
      <c r="J50" s="65">
        <v>0</v>
      </c>
      <c r="K50" s="65">
        <v>0.899073923996631</v>
      </c>
      <c r="L50" s="66">
        <v>0.100926076003369</v>
      </c>
      <c r="M50" s="1">
        <v>455.89891999999998</v>
      </c>
      <c r="N50" s="19">
        <v>2.4805429864253399</v>
      </c>
      <c r="O50" s="19">
        <v>9.8742081447963805</v>
      </c>
      <c r="P50" s="1">
        <v>99458.806600000506</v>
      </c>
      <c r="Q50" s="67">
        <v>0.19742966220177899</v>
      </c>
      <c r="R50" s="1">
        <v>64700.646600000502</v>
      </c>
      <c r="S50" s="67">
        <v>0.128433340788494</v>
      </c>
      <c r="T50" s="68">
        <v>19</v>
      </c>
      <c r="U50" s="68">
        <v>9</v>
      </c>
      <c r="V50" s="68">
        <v>8</v>
      </c>
    </row>
    <row r="51" spans="1:22" x14ac:dyDescent="0.25">
      <c r="A51" s="17">
        <v>2024</v>
      </c>
      <c r="B51" t="s">
        <v>474</v>
      </c>
      <c r="C51" t="s">
        <v>421</v>
      </c>
      <c r="D51" s="68">
        <v>44</v>
      </c>
      <c r="E51" s="10">
        <v>1586</v>
      </c>
      <c r="F51" s="10">
        <v>4130</v>
      </c>
      <c r="G51" s="10">
        <v>14508</v>
      </c>
      <c r="H51" s="1">
        <v>675229.90780000004</v>
      </c>
      <c r="I51" s="65">
        <v>0</v>
      </c>
      <c r="J51" s="65">
        <v>0.239525416649502</v>
      </c>
      <c r="K51" s="65">
        <v>0.41718887825602302</v>
      </c>
      <c r="L51" s="66">
        <v>0.34328570509447398</v>
      </c>
      <c r="M51" s="1">
        <v>425.74395195460301</v>
      </c>
      <c r="N51" s="19">
        <v>2.6040353089533399</v>
      </c>
      <c r="O51" s="19">
        <v>9.1475409836065609</v>
      </c>
      <c r="P51" s="1">
        <v>116616.9078</v>
      </c>
      <c r="Q51" s="67">
        <v>0.17270696462476801</v>
      </c>
      <c r="R51" s="1">
        <v>66549.547799999898</v>
      </c>
      <c r="S51" s="67">
        <v>9.8558353282703806E-2</v>
      </c>
      <c r="T51" s="68">
        <v>8</v>
      </c>
      <c r="U51" s="68">
        <v>7</v>
      </c>
      <c r="V51" s="68">
        <v>7</v>
      </c>
    </row>
    <row r="52" spans="1:22" x14ac:dyDescent="0.25">
      <c r="A52" s="17">
        <v>2024</v>
      </c>
      <c r="B52" t="s">
        <v>474</v>
      </c>
      <c r="C52" t="s">
        <v>398</v>
      </c>
      <c r="D52" s="68">
        <v>11</v>
      </c>
      <c r="E52" s="10">
        <v>764</v>
      </c>
      <c r="F52" s="10">
        <v>2399</v>
      </c>
      <c r="G52" s="10">
        <v>9239</v>
      </c>
      <c r="H52" s="1">
        <v>395005.696</v>
      </c>
      <c r="I52" s="65">
        <v>0</v>
      </c>
      <c r="J52" s="65">
        <v>0.42968167729915502</v>
      </c>
      <c r="K52" s="65">
        <v>0.48422534190494299</v>
      </c>
      <c r="L52" s="66">
        <v>8.6092980795902205E-2</v>
      </c>
      <c r="M52" s="1">
        <v>517.023162303665</v>
      </c>
      <c r="N52" s="19">
        <v>3.1400523560209401</v>
      </c>
      <c r="O52" s="19">
        <v>12.0929319371728</v>
      </c>
      <c r="P52" s="1">
        <v>58464.446000000098</v>
      </c>
      <c r="Q52" s="67">
        <v>0.14800912136720201</v>
      </c>
      <c r="R52" s="1">
        <v>33946.885999999999</v>
      </c>
      <c r="S52" s="67">
        <v>8.59402442642246E-2</v>
      </c>
      <c r="T52" s="68">
        <v>24</v>
      </c>
      <c r="U52" s="68">
        <v>23</v>
      </c>
      <c r="V52" s="68">
        <v>25</v>
      </c>
    </row>
    <row r="53" spans="1:22" x14ac:dyDescent="0.25">
      <c r="A53" s="17">
        <v>2024</v>
      </c>
      <c r="B53" t="s">
        <v>475</v>
      </c>
      <c r="C53" t="s">
        <v>525</v>
      </c>
      <c r="D53" s="68">
        <v>7</v>
      </c>
      <c r="E53" s="10">
        <v>606</v>
      </c>
      <c r="F53" s="10">
        <v>1493</v>
      </c>
      <c r="G53" s="10">
        <v>5469</v>
      </c>
      <c r="H53" s="1">
        <v>228797.50440000001</v>
      </c>
      <c r="I53" s="65">
        <v>0</v>
      </c>
      <c r="J53" s="65">
        <v>0.34091079010912501</v>
      </c>
      <c r="K53" s="65">
        <v>0.54211798649321297</v>
      </c>
      <c r="L53" s="66">
        <v>0.116971223397662</v>
      </c>
      <c r="M53" s="1">
        <v>377.553637623763</v>
      </c>
      <c r="N53" s="19">
        <v>2.4636963696369598</v>
      </c>
      <c r="O53" s="19">
        <v>9.0247524752475208</v>
      </c>
      <c r="P53" s="1">
        <v>30591.254400000402</v>
      </c>
      <c r="Q53" s="67">
        <v>0.13370449332576001</v>
      </c>
      <c r="R53" s="1">
        <v>9577.8544000003603</v>
      </c>
      <c r="S53" s="67">
        <v>4.1861708348250398E-2</v>
      </c>
      <c r="T53" s="68">
        <v>32</v>
      </c>
      <c r="U53" s="68">
        <v>37</v>
      </c>
      <c r="V53" s="68">
        <v>43</v>
      </c>
    </row>
    <row r="54" spans="1:22" x14ac:dyDescent="0.25">
      <c r="A54" s="17">
        <v>2024</v>
      </c>
      <c r="B54" t="s">
        <v>475</v>
      </c>
      <c r="C54" t="s">
        <v>425</v>
      </c>
      <c r="D54" s="68">
        <v>15</v>
      </c>
      <c r="E54" s="10">
        <v>1291</v>
      </c>
      <c r="F54" s="10">
        <v>4433</v>
      </c>
      <c r="G54" s="10">
        <v>20753</v>
      </c>
      <c r="H54" s="1">
        <v>864022.49080000201</v>
      </c>
      <c r="I54" s="65">
        <v>0.39485207020955898</v>
      </c>
      <c r="J54" s="65">
        <v>0.33396018862059001</v>
      </c>
      <c r="K54" s="65">
        <v>0.236457342459725</v>
      </c>
      <c r="L54" s="66">
        <v>3.4730398710125801E-2</v>
      </c>
      <c r="M54" s="1">
        <v>669.26606568551597</v>
      </c>
      <c r="N54" s="19">
        <v>3.4337722695584798</v>
      </c>
      <c r="O54" s="19">
        <v>16.075135553834201</v>
      </c>
      <c r="P54" s="1">
        <v>106876.99080000199</v>
      </c>
      <c r="Q54" s="67">
        <v>0.123697000874415</v>
      </c>
      <c r="R54" s="1">
        <v>60831.520800002101</v>
      </c>
      <c r="S54" s="67">
        <v>7.0405020063398993E-2</v>
      </c>
      <c r="T54" s="68">
        <v>5</v>
      </c>
      <c r="U54" s="68">
        <v>8</v>
      </c>
      <c r="V54" s="68">
        <v>9</v>
      </c>
    </row>
    <row r="55" spans="1:22" x14ac:dyDescent="0.25">
      <c r="A55" s="17">
        <v>2024</v>
      </c>
      <c r="B55" t="s">
        <v>475</v>
      </c>
      <c r="C55" t="s">
        <v>407</v>
      </c>
      <c r="D55" s="68">
        <v>20</v>
      </c>
      <c r="E55" s="10">
        <v>702</v>
      </c>
      <c r="F55" s="10">
        <v>1641</v>
      </c>
      <c r="G55" s="10">
        <v>6091</v>
      </c>
      <c r="H55" s="1">
        <v>289065.0196</v>
      </c>
      <c r="I55" s="65">
        <v>0.57431047945449798</v>
      </c>
      <c r="J55" s="65">
        <v>0</v>
      </c>
      <c r="K55" s="65">
        <v>7.3483066299039695E-2</v>
      </c>
      <c r="L55" s="66">
        <v>0.35220645424646202</v>
      </c>
      <c r="M55" s="1">
        <v>411.77353219373299</v>
      </c>
      <c r="N55" s="19">
        <v>2.33760683760684</v>
      </c>
      <c r="O55" s="19">
        <v>8.6766381766381802</v>
      </c>
      <c r="P55" s="1">
        <v>55794.519600000298</v>
      </c>
      <c r="Q55" s="67">
        <v>0.19301719619069499</v>
      </c>
      <c r="R55" s="1">
        <v>31543.569600000301</v>
      </c>
      <c r="S55" s="67">
        <v>0.10912274907441</v>
      </c>
      <c r="T55" s="68">
        <v>29</v>
      </c>
      <c r="U55" s="68">
        <v>26</v>
      </c>
      <c r="V55" s="68">
        <v>27</v>
      </c>
    </row>
    <row r="56" spans="1:22" x14ac:dyDescent="0.25">
      <c r="A56" s="17">
        <v>2024</v>
      </c>
      <c r="B56" t="s">
        <v>475</v>
      </c>
      <c r="C56" t="s">
        <v>423</v>
      </c>
      <c r="D56" s="68">
        <v>22</v>
      </c>
      <c r="E56" s="10">
        <v>570</v>
      </c>
      <c r="F56" s="10">
        <v>1220</v>
      </c>
      <c r="G56" s="10">
        <v>3699</v>
      </c>
      <c r="H56" s="1">
        <v>179777.34400000001</v>
      </c>
      <c r="I56" s="65">
        <v>0</v>
      </c>
      <c r="J56" s="65">
        <v>0</v>
      </c>
      <c r="K56" s="65">
        <v>0.450433843321214</v>
      </c>
      <c r="L56" s="66">
        <v>0.54956615667878606</v>
      </c>
      <c r="M56" s="1">
        <v>315.39884912280701</v>
      </c>
      <c r="N56" s="19">
        <v>2.1403508771929798</v>
      </c>
      <c r="O56" s="19">
        <v>6.4894736842105303</v>
      </c>
      <c r="P56" s="1">
        <v>41266.093999999997</v>
      </c>
      <c r="Q56" s="67">
        <v>0.229540013673803</v>
      </c>
      <c r="R56" s="1">
        <v>21694.544000000002</v>
      </c>
      <c r="S56" s="67">
        <v>0.12067451613925299</v>
      </c>
      <c r="T56" s="68">
        <v>36</v>
      </c>
      <c r="U56" s="68">
        <v>32</v>
      </c>
      <c r="V56" s="68">
        <v>30</v>
      </c>
    </row>
    <row r="57" spans="1:22" x14ac:dyDescent="0.25">
      <c r="A57" s="17">
        <v>2024</v>
      </c>
      <c r="B57" t="s">
        <v>475</v>
      </c>
      <c r="C57" t="s">
        <v>406</v>
      </c>
      <c r="D57" s="68">
        <v>22</v>
      </c>
      <c r="E57" s="10">
        <v>1486</v>
      </c>
      <c r="F57" s="10">
        <v>4497</v>
      </c>
      <c r="G57" s="10">
        <v>19775</v>
      </c>
      <c r="H57" s="1">
        <v>890894.46580000001</v>
      </c>
      <c r="I57" s="65">
        <v>0.18862798732181801</v>
      </c>
      <c r="J57" s="65">
        <v>0.31469792412308001</v>
      </c>
      <c r="K57" s="65">
        <v>0.43249389011975198</v>
      </c>
      <c r="L57" s="66">
        <v>6.4180198435350999E-2</v>
      </c>
      <c r="M57" s="1">
        <v>599.52521251682401</v>
      </c>
      <c r="N57" s="19">
        <v>3.0262449528936699</v>
      </c>
      <c r="O57" s="19">
        <v>13.3075370121131</v>
      </c>
      <c r="P57" s="1">
        <v>142232.46580000001</v>
      </c>
      <c r="Q57" s="67">
        <v>0.15965130692812099</v>
      </c>
      <c r="R57" s="1">
        <v>89831.975800000801</v>
      </c>
      <c r="S57" s="67">
        <v>0.100833464847415</v>
      </c>
      <c r="T57" s="68">
        <v>3</v>
      </c>
      <c r="U57" s="68">
        <v>2</v>
      </c>
      <c r="V57" s="68">
        <v>4</v>
      </c>
    </row>
    <row r="58" spans="1:22" x14ac:dyDescent="0.25">
      <c r="A58" s="17">
        <v>2024</v>
      </c>
      <c r="B58" t="s">
        <v>475</v>
      </c>
      <c r="C58" t="s">
        <v>561</v>
      </c>
      <c r="D58" s="68">
        <v>9</v>
      </c>
      <c r="E58" s="10">
        <v>413</v>
      </c>
      <c r="F58" s="10">
        <v>1109</v>
      </c>
      <c r="G58" s="10">
        <v>5072</v>
      </c>
      <c r="H58" s="1">
        <v>217096.033</v>
      </c>
      <c r="I58" s="65">
        <v>0</v>
      </c>
      <c r="J58" s="65">
        <v>0.45758535348271401</v>
      </c>
      <c r="K58" s="65">
        <v>0.38423779028702898</v>
      </c>
      <c r="L58" s="66">
        <v>0.15817685623025601</v>
      </c>
      <c r="M58" s="1">
        <v>525.65625423728795</v>
      </c>
      <c r="N58" s="19">
        <v>2.68523002421307</v>
      </c>
      <c r="O58" s="19">
        <v>12.280871670702201</v>
      </c>
      <c r="P58" s="1">
        <v>30753.533000000101</v>
      </c>
      <c r="Q58" s="67">
        <v>0.141658659419171</v>
      </c>
      <c r="R58" s="1">
        <v>16336.333000000101</v>
      </c>
      <c r="S58" s="67">
        <v>7.5249339079356006E-2</v>
      </c>
      <c r="T58" s="68">
        <v>33</v>
      </c>
      <c r="U58" s="68">
        <v>36</v>
      </c>
      <c r="V58" s="68">
        <v>37</v>
      </c>
    </row>
    <row r="59" spans="1:22" x14ac:dyDescent="0.25">
      <c r="A59" s="17">
        <v>2024</v>
      </c>
      <c r="B59" t="s">
        <v>478</v>
      </c>
      <c r="C59" t="s">
        <v>526</v>
      </c>
      <c r="D59" s="68">
        <v>9</v>
      </c>
      <c r="E59" s="10">
        <v>262</v>
      </c>
      <c r="F59" s="10">
        <v>819</v>
      </c>
      <c r="G59" s="10">
        <v>3047</v>
      </c>
      <c r="H59" s="1">
        <v>139818.58619999999</v>
      </c>
      <c r="I59" s="65">
        <v>0</v>
      </c>
      <c r="J59" s="65">
        <v>0</v>
      </c>
      <c r="K59" s="65">
        <v>0.56165959000377896</v>
      </c>
      <c r="L59" s="66">
        <v>0.43834040999622098</v>
      </c>
      <c r="M59" s="1">
        <v>533.65872595419796</v>
      </c>
      <c r="N59" s="19">
        <v>3.1259541984732802</v>
      </c>
      <c r="O59" s="19">
        <v>11.629770992366399</v>
      </c>
      <c r="P59" s="1">
        <v>26878.086199999801</v>
      </c>
      <c r="Q59" s="67">
        <v>0.19223543114327299</v>
      </c>
      <c r="R59" s="1">
        <v>17865.446199999798</v>
      </c>
      <c r="S59" s="67">
        <v>0.12777590365879299</v>
      </c>
      <c r="T59" s="68">
        <v>38</v>
      </c>
      <c r="U59" s="68">
        <v>40</v>
      </c>
      <c r="V59" s="68">
        <v>36</v>
      </c>
    </row>
    <row r="60" spans="1:22" x14ac:dyDescent="0.25">
      <c r="A60" s="17">
        <v>2024</v>
      </c>
      <c r="B60" t="s">
        <v>478</v>
      </c>
      <c r="C60" t="s">
        <v>411</v>
      </c>
      <c r="D60" s="68">
        <v>26</v>
      </c>
      <c r="E60" s="10">
        <v>491</v>
      </c>
      <c r="F60" s="10">
        <v>1009</v>
      </c>
      <c r="G60" s="10">
        <v>2566</v>
      </c>
      <c r="H60" s="1">
        <v>137394.36799999999</v>
      </c>
      <c r="I60" s="65">
        <v>0</v>
      </c>
      <c r="J60" s="65">
        <v>0</v>
      </c>
      <c r="K60" s="65">
        <v>0.24973827165899601</v>
      </c>
      <c r="L60" s="66">
        <v>0.75026172834100402</v>
      </c>
      <c r="M60" s="1">
        <v>279.82559674134302</v>
      </c>
      <c r="N60" s="19">
        <v>2.0549898167006102</v>
      </c>
      <c r="O60" s="19">
        <v>5.2260692464358396</v>
      </c>
      <c r="P60" s="1">
        <v>36464.367999999602</v>
      </c>
      <c r="Q60" s="67">
        <v>0.26539929205831603</v>
      </c>
      <c r="R60" s="1">
        <v>20139.167999999499</v>
      </c>
      <c r="S60" s="67">
        <v>0.146579283366255</v>
      </c>
      <c r="T60" s="68">
        <v>39</v>
      </c>
      <c r="U60" s="68">
        <v>33</v>
      </c>
      <c r="V60" s="68">
        <v>32</v>
      </c>
    </row>
    <row r="61" spans="1:22" x14ac:dyDescent="0.25">
      <c r="A61" s="17">
        <v>2024</v>
      </c>
      <c r="B61" t="s">
        <v>478</v>
      </c>
      <c r="C61" t="s">
        <v>417</v>
      </c>
      <c r="D61" s="68">
        <v>14</v>
      </c>
      <c r="E61" s="10">
        <v>777</v>
      </c>
      <c r="F61" s="10">
        <v>1905</v>
      </c>
      <c r="G61" s="10">
        <v>7994</v>
      </c>
      <c r="H61" s="1">
        <v>388005.50580000097</v>
      </c>
      <c r="I61" s="65">
        <v>0</v>
      </c>
      <c r="J61" s="65">
        <v>0</v>
      </c>
      <c r="K61" s="65">
        <v>0.91322493135611604</v>
      </c>
      <c r="L61" s="66">
        <v>8.6775068643884207E-2</v>
      </c>
      <c r="M61" s="1">
        <v>499.36358532818599</v>
      </c>
      <c r="N61" s="19">
        <v>2.4517374517374502</v>
      </c>
      <c r="O61" s="19">
        <v>10.2882882882883</v>
      </c>
      <c r="P61" s="1">
        <v>65045.005800000901</v>
      </c>
      <c r="Q61" s="67">
        <v>0.16763938868828501</v>
      </c>
      <c r="R61" s="1">
        <v>38883.595800001</v>
      </c>
      <c r="S61" s="67">
        <v>0.10021403103502299</v>
      </c>
      <c r="T61" s="68">
        <v>25</v>
      </c>
      <c r="U61" s="68">
        <v>20</v>
      </c>
      <c r="V61" s="68">
        <v>21</v>
      </c>
    </row>
    <row r="62" spans="1:22" x14ac:dyDescent="0.25">
      <c r="A62" s="17">
        <v>2024</v>
      </c>
      <c r="B62" t="s">
        <v>478</v>
      </c>
      <c r="C62" t="s">
        <v>397</v>
      </c>
      <c r="D62" s="68">
        <v>20</v>
      </c>
      <c r="E62" s="10">
        <v>1221</v>
      </c>
      <c r="F62" s="10">
        <v>3659</v>
      </c>
      <c r="G62" s="10">
        <v>13910</v>
      </c>
      <c r="H62" s="1">
        <v>657515.74919999996</v>
      </c>
      <c r="I62" s="65">
        <v>0</v>
      </c>
      <c r="J62" s="65">
        <v>0.27913603624446798</v>
      </c>
      <c r="K62" s="65">
        <v>0.62406948928486605</v>
      </c>
      <c r="L62" s="66">
        <v>9.6794474470665706E-2</v>
      </c>
      <c r="M62" s="1">
        <v>538.50593710073701</v>
      </c>
      <c r="N62" s="19">
        <v>2.996723996724</v>
      </c>
      <c r="O62" s="19">
        <v>11.3923013923014</v>
      </c>
      <c r="P62" s="1">
        <v>134425.24919999999</v>
      </c>
      <c r="Q62" s="67">
        <v>0.20444415113030501</v>
      </c>
      <c r="R62" s="1">
        <v>92605.209200000594</v>
      </c>
      <c r="S62" s="67">
        <v>0.14084105105113201</v>
      </c>
      <c r="T62" s="68">
        <v>11</v>
      </c>
      <c r="U62" s="68">
        <v>3</v>
      </c>
      <c r="V62" s="68">
        <v>3</v>
      </c>
    </row>
    <row r="63" spans="1:22" x14ac:dyDescent="0.25">
      <c r="A63" s="17">
        <v>2024</v>
      </c>
      <c r="B63" t="s">
        <v>478</v>
      </c>
      <c r="C63" t="s">
        <v>562</v>
      </c>
      <c r="D63" s="68">
        <v>5</v>
      </c>
      <c r="E63" s="10">
        <v>268</v>
      </c>
      <c r="F63" s="10">
        <v>753</v>
      </c>
      <c r="G63" s="10">
        <v>2558</v>
      </c>
      <c r="H63" s="1">
        <v>128008.7368</v>
      </c>
      <c r="I63" s="65">
        <v>0</v>
      </c>
      <c r="J63" s="65">
        <v>0</v>
      </c>
      <c r="K63" s="65">
        <v>0.92975610708471601</v>
      </c>
      <c r="L63" s="66">
        <v>7.0243892915284198E-2</v>
      </c>
      <c r="M63" s="1">
        <v>477.64454029850702</v>
      </c>
      <c r="N63" s="19">
        <v>2.8097014925373101</v>
      </c>
      <c r="O63" s="19">
        <v>9.5447761194029894</v>
      </c>
      <c r="P63" s="1">
        <v>24532.486799999999</v>
      </c>
      <c r="Q63" s="67">
        <v>0.19164697202136599</v>
      </c>
      <c r="R63" s="1">
        <v>15404.166800000001</v>
      </c>
      <c r="S63" s="67">
        <v>0.12033683938360699</v>
      </c>
      <c r="T63" s="68">
        <v>40</v>
      </c>
      <c r="U63" s="68">
        <v>41</v>
      </c>
      <c r="V63" s="68">
        <v>38</v>
      </c>
    </row>
    <row r="64" spans="1:22" x14ac:dyDescent="0.25">
      <c r="A64" s="17">
        <v>2024</v>
      </c>
      <c r="B64" t="s">
        <v>478</v>
      </c>
      <c r="C64" t="s">
        <v>563</v>
      </c>
      <c r="D64" s="68">
        <v>3</v>
      </c>
      <c r="E64" s="10">
        <v>118</v>
      </c>
      <c r="F64" s="10">
        <v>327</v>
      </c>
      <c r="G64" s="10">
        <v>1254</v>
      </c>
      <c r="H64" s="1">
        <v>57162.881999999998</v>
      </c>
      <c r="I64" s="65">
        <v>0</v>
      </c>
      <c r="J64" s="65">
        <v>0</v>
      </c>
      <c r="K64" s="65">
        <v>0.95946180600201403</v>
      </c>
      <c r="L64" s="66">
        <v>4.0538193997986298E-2</v>
      </c>
      <c r="M64" s="1">
        <v>484.43120338982999</v>
      </c>
      <c r="N64" s="19">
        <v>2.7711864406779698</v>
      </c>
      <c r="O64" s="19">
        <v>10.627118644067799</v>
      </c>
      <c r="P64" s="1">
        <v>13097.882</v>
      </c>
      <c r="Q64" s="67">
        <v>0.22913263890368599</v>
      </c>
      <c r="R64" s="1">
        <v>9080.1819999999898</v>
      </c>
      <c r="S64" s="67">
        <v>0.15884751926958501</v>
      </c>
      <c r="T64" s="68">
        <v>47</v>
      </c>
      <c r="U64" s="68">
        <v>44</v>
      </c>
      <c r="V64" s="68">
        <v>44</v>
      </c>
    </row>
    <row r="65" spans="1:22" x14ac:dyDescent="0.25">
      <c r="A65" t="s">
        <v>564</v>
      </c>
      <c r="D65" s="68">
        <v>564</v>
      </c>
      <c r="E65" s="10">
        <v>33249</v>
      </c>
      <c r="F65" s="10">
        <v>101093</v>
      </c>
      <c r="G65" s="10">
        <v>466670</v>
      </c>
      <c r="H65" s="1">
        <v>20515334.439500004</v>
      </c>
      <c r="I65" s="65">
        <v>0.20077743856818092</v>
      </c>
      <c r="J65" s="65">
        <v>0.2719838852127115</v>
      </c>
      <c r="K65" s="65">
        <v>0.37131053997579716</v>
      </c>
      <c r="L65" s="66">
        <v>0.15592813624331053</v>
      </c>
      <c r="M65" s="1">
        <v>634.89204205728652</v>
      </c>
      <c r="N65" s="19">
        <v>3.122895340301441</v>
      </c>
      <c r="O65" s="19">
        <v>14.468732789928005</v>
      </c>
      <c r="P65" s="1">
        <v>3001775.4395000022</v>
      </c>
      <c r="Q65" s="67">
        <v>0.16027282989046468</v>
      </c>
      <c r="R65" s="1">
        <v>1881461.7895000027</v>
      </c>
      <c r="S65" s="67">
        <v>9.7632726055080984E-2</v>
      </c>
      <c r="T65" s="68">
        <v>24</v>
      </c>
      <c r="U65" s="68">
        <v>24</v>
      </c>
      <c r="V65" s="68">
        <v>24</v>
      </c>
    </row>
    <row r="66" spans="1:22" x14ac:dyDescent="0.25">
      <c r="A66" s="17">
        <v>2023</v>
      </c>
      <c r="B66" t="s">
        <v>477</v>
      </c>
      <c r="C66" t="s">
        <v>399</v>
      </c>
      <c r="D66" s="68">
        <v>8</v>
      </c>
      <c r="E66" s="10">
        <v>1335</v>
      </c>
      <c r="F66" s="10">
        <v>3916</v>
      </c>
      <c r="G66" s="10">
        <v>16433</v>
      </c>
      <c r="H66" s="1">
        <v>695758.47859999898</v>
      </c>
      <c r="I66" s="65">
        <v>0.237131921600129</v>
      </c>
      <c r="J66" s="65">
        <v>0.59553805342588595</v>
      </c>
      <c r="K66" s="65">
        <v>0.15937311151870201</v>
      </c>
      <c r="L66" s="66">
        <v>7.9569134552836193E-3</v>
      </c>
      <c r="M66" s="1">
        <v>521.16739970037395</v>
      </c>
      <c r="N66" s="19">
        <v>2.93333333333333</v>
      </c>
      <c r="O66" s="19">
        <v>12.3093632958801</v>
      </c>
      <c r="P66" s="1">
        <v>72079.478599999304</v>
      </c>
      <c r="Q66" s="67">
        <v>0.10359841930354501</v>
      </c>
      <c r="R66" s="1">
        <v>26441.3285999994</v>
      </c>
      <c r="S66" s="67">
        <v>3.8003602418477798E-2</v>
      </c>
      <c r="T66" s="68">
        <v>8</v>
      </c>
      <c r="U66" s="68">
        <v>7</v>
      </c>
      <c r="V66" s="68">
        <v>12</v>
      </c>
    </row>
    <row r="67" spans="1:22" x14ac:dyDescent="0.25">
      <c r="A67" s="17">
        <v>2023</v>
      </c>
      <c r="B67" t="s">
        <v>477</v>
      </c>
      <c r="C67" t="s">
        <v>409</v>
      </c>
      <c r="D67" s="68">
        <v>25</v>
      </c>
      <c r="E67" s="10">
        <v>607</v>
      </c>
      <c r="F67" s="10">
        <v>1234</v>
      </c>
      <c r="G67" s="10">
        <v>3684</v>
      </c>
      <c r="H67" s="1">
        <v>165807.82489999899</v>
      </c>
      <c r="I67" s="65">
        <v>0</v>
      </c>
      <c r="J67" s="65">
        <v>0</v>
      </c>
      <c r="K67" s="65">
        <v>0.25925681146788898</v>
      </c>
      <c r="L67" s="66">
        <v>0.74074318853211196</v>
      </c>
      <c r="M67" s="1">
        <v>273.159513838549</v>
      </c>
      <c r="N67" s="19">
        <v>2.0329489291598</v>
      </c>
      <c r="O67" s="19">
        <v>6.0691927512355797</v>
      </c>
      <c r="P67" s="1">
        <v>27777.574899999399</v>
      </c>
      <c r="Q67" s="67">
        <v>0.167528733440369</v>
      </c>
      <c r="R67" s="1">
        <v>7612.52489999932</v>
      </c>
      <c r="S67" s="67">
        <v>4.5911734893033698E-2</v>
      </c>
      <c r="T67" s="68">
        <v>31</v>
      </c>
      <c r="U67" s="68">
        <v>28</v>
      </c>
      <c r="V67" s="68">
        <v>29</v>
      </c>
    </row>
    <row r="68" spans="1:22" x14ac:dyDescent="0.25">
      <c r="A68" s="17">
        <v>2023</v>
      </c>
      <c r="B68" t="s">
        <v>477</v>
      </c>
      <c r="C68" t="s">
        <v>404</v>
      </c>
      <c r="D68" s="68">
        <v>6</v>
      </c>
      <c r="E68" s="10">
        <v>895</v>
      </c>
      <c r="F68" s="10">
        <v>3331</v>
      </c>
      <c r="G68" s="10">
        <v>19170</v>
      </c>
      <c r="H68" s="1">
        <v>739294.91500000004</v>
      </c>
      <c r="I68" s="65">
        <v>0.51708225329806301</v>
      </c>
      <c r="J68" s="65">
        <v>0.335651249948067</v>
      </c>
      <c r="K68" s="65">
        <v>0.14726649675386999</v>
      </c>
      <c r="L68" s="66">
        <v>0</v>
      </c>
      <c r="M68" s="1">
        <v>826.02783798882695</v>
      </c>
      <c r="N68" s="19">
        <v>3.7217877094972098</v>
      </c>
      <c r="O68" s="19">
        <v>21.418994413407798</v>
      </c>
      <c r="P68" s="1">
        <v>41382.914999999899</v>
      </c>
      <c r="Q68" s="67">
        <v>5.5976193208362501E-2</v>
      </c>
      <c r="R68" s="1">
        <v>10072.4449999999</v>
      </c>
      <c r="S68" s="67">
        <v>1.36243937238495E-2</v>
      </c>
      <c r="T68" s="68">
        <v>7</v>
      </c>
      <c r="U68" s="68">
        <v>21</v>
      </c>
      <c r="V68" s="68">
        <v>24</v>
      </c>
    </row>
    <row r="69" spans="1:22" x14ac:dyDescent="0.25">
      <c r="A69" s="17">
        <v>2023</v>
      </c>
      <c r="B69" t="s">
        <v>477</v>
      </c>
      <c r="C69" t="s">
        <v>414</v>
      </c>
      <c r="D69" s="68">
        <v>10</v>
      </c>
      <c r="E69" s="10">
        <v>856</v>
      </c>
      <c r="F69" s="10">
        <v>2556</v>
      </c>
      <c r="G69" s="10">
        <v>10334</v>
      </c>
      <c r="H69" s="1">
        <v>460717.476399999</v>
      </c>
      <c r="I69" s="65">
        <v>0</v>
      </c>
      <c r="J69" s="65">
        <v>0.70994240017937404</v>
      </c>
      <c r="K69" s="65">
        <v>0.24172845334677201</v>
      </c>
      <c r="L69" s="66">
        <v>4.8329146473854098E-2</v>
      </c>
      <c r="M69" s="1">
        <v>538.22135093457905</v>
      </c>
      <c r="N69" s="19">
        <v>2.9859813084112199</v>
      </c>
      <c r="O69" s="19">
        <v>12.0724299065421</v>
      </c>
      <c r="P69" s="1">
        <v>58009.226399999301</v>
      </c>
      <c r="Q69" s="67">
        <v>0.125910627166301</v>
      </c>
      <c r="R69" s="1">
        <v>28691.326399999401</v>
      </c>
      <c r="S69" s="67">
        <v>6.2275315935897697E-2</v>
      </c>
      <c r="T69" s="68">
        <v>19</v>
      </c>
      <c r="U69" s="68">
        <v>14</v>
      </c>
      <c r="V69" s="68">
        <v>10</v>
      </c>
    </row>
    <row r="70" spans="1:22" x14ac:dyDescent="0.25">
      <c r="A70" s="17">
        <v>2023</v>
      </c>
      <c r="B70" t="s">
        <v>477</v>
      </c>
      <c r="C70" t="s">
        <v>395</v>
      </c>
      <c r="D70" s="68">
        <v>12</v>
      </c>
      <c r="E70" s="10">
        <v>1118</v>
      </c>
      <c r="F70" s="10">
        <v>3106</v>
      </c>
      <c r="G70" s="10">
        <v>12386</v>
      </c>
      <c r="H70" s="1">
        <v>520967.40860000002</v>
      </c>
      <c r="I70" s="65">
        <v>0</v>
      </c>
      <c r="J70" s="65">
        <v>0.28696071372630599</v>
      </c>
      <c r="K70" s="65">
        <v>0.68003512187460902</v>
      </c>
      <c r="L70" s="66">
        <v>3.30041643990856E-2</v>
      </c>
      <c r="M70" s="1">
        <v>465.98158193202102</v>
      </c>
      <c r="N70" s="19">
        <v>2.7781753130590299</v>
      </c>
      <c r="O70" s="19">
        <v>11.078711985688701</v>
      </c>
      <c r="P70" s="1">
        <v>66527.158599999704</v>
      </c>
      <c r="Q70" s="67">
        <v>0.12769927158932801</v>
      </c>
      <c r="R70" s="1">
        <v>28498.208600000002</v>
      </c>
      <c r="S70" s="67">
        <v>5.4702478753101802E-2</v>
      </c>
      <c r="T70" s="68">
        <v>17</v>
      </c>
      <c r="U70" s="68">
        <v>11</v>
      </c>
      <c r="V70" s="68">
        <v>11</v>
      </c>
    </row>
    <row r="71" spans="1:22" x14ac:dyDescent="0.25">
      <c r="A71" s="17">
        <v>2023</v>
      </c>
      <c r="B71" t="s">
        <v>477</v>
      </c>
      <c r="C71" t="s">
        <v>402</v>
      </c>
      <c r="D71" s="68">
        <v>11</v>
      </c>
      <c r="E71" s="10">
        <v>215</v>
      </c>
      <c r="F71" s="10">
        <v>529</v>
      </c>
      <c r="G71" s="10">
        <v>2107</v>
      </c>
      <c r="H71" s="1">
        <v>96070.054799999998</v>
      </c>
      <c r="I71" s="65">
        <v>0.23138783423745901</v>
      </c>
      <c r="J71" s="65">
        <v>0.527238687435585</v>
      </c>
      <c r="K71" s="65">
        <v>0.207152686027615</v>
      </c>
      <c r="L71" s="66">
        <v>3.42207922993411E-2</v>
      </c>
      <c r="M71" s="1">
        <v>446.83746418604602</v>
      </c>
      <c r="N71" s="19">
        <v>2.4604651162790701</v>
      </c>
      <c r="O71" s="19">
        <v>9.8000000000000007</v>
      </c>
      <c r="P71" s="1">
        <v>13196.5548</v>
      </c>
      <c r="Q71" s="67">
        <v>0.13736387293077701</v>
      </c>
      <c r="R71" s="1">
        <v>5957.35479999994</v>
      </c>
      <c r="S71" s="67">
        <v>6.20105277591654E-2</v>
      </c>
      <c r="T71" s="68">
        <v>38</v>
      </c>
      <c r="U71" s="68">
        <v>37</v>
      </c>
      <c r="V71" s="68">
        <v>30</v>
      </c>
    </row>
    <row r="72" spans="1:22" x14ac:dyDescent="0.25">
      <c r="A72" s="17">
        <v>2023</v>
      </c>
      <c r="B72" t="s">
        <v>477</v>
      </c>
      <c r="C72" t="s">
        <v>527</v>
      </c>
      <c r="D72" s="68">
        <v>8</v>
      </c>
      <c r="E72" s="10">
        <v>335</v>
      </c>
      <c r="F72" s="10">
        <v>1025</v>
      </c>
      <c r="G72" s="10">
        <v>4432</v>
      </c>
      <c r="H72" s="1">
        <v>181991.81899999999</v>
      </c>
      <c r="I72" s="65">
        <v>0</v>
      </c>
      <c r="J72" s="65">
        <v>0</v>
      </c>
      <c r="K72" s="65">
        <v>0.89886099220756699</v>
      </c>
      <c r="L72" s="66">
        <v>0.101139007792433</v>
      </c>
      <c r="M72" s="1">
        <v>543.25916119402996</v>
      </c>
      <c r="N72" s="19">
        <v>3.0597014925373101</v>
      </c>
      <c r="O72" s="19">
        <v>13.229850746268699</v>
      </c>
      <c r="P72" s="1">
        <v>15477.0690000001</v>
      </c>
      <c r="Q72" s="67">
        <v>8.5042663373786395E-2</v>
      </c>
      <c r="R72" s="1">
        <v>3975.56900000008</v>
      </c>
      <c r="S72" s="67">
        <v>2.1844767648594599E-2</v>
      </c>
      <c r="T72" s="68">
        <v>30</v>
      </c>
      <c r="U72" s="68">
        <v>36</v>
      </c>
      <c r="V72" s="68">
        <v>34</v>
      </c>
    </row>
    <row r="73" spans="1:22" x14ac:dyDescent="0.25">
      <c r="A73" s="17">
        <v>2023</v>
      </c>
      <c r="B73" t="s">
        <v>477</v>
      </c>
      <c r="C73" t="s">
        <v>412</v>
      </c>
      <c r="D73" s="68">
        <v>3</v>
      </c>
      <c r="E73" s="10">
        <v>284</v>
      </c>
      <c r="F73" s="10">
        <v>617</v>
      </c>
      <c r="G73" s="10">
        <v>2136</v>
      </c>
      <c r="H73" s="1">
        <v>92420.694199999896</v>
      </c>
      <c r="I73" s="65">
        <v>0</v>
      </c>
      <c r="J73" s="65">
        <v>0.798381146546289</v>
      </c>
      <c r="K73" s="65">
        <v>0</v>
      </c>
      <c r="L73" s="66">
        <v>0.201618853453711</v>
      </c>
      <c r="M73" s="1">
        <v>325.42497957746502</v>
      </c>
      <c r="N73" s="19">
        <v>2.17253521126761</v>
      </c>
      <c r="O73" s="19">
        <v>7.52112676056338</v>
      </c>
      <c r="P73" s="1">
        <v>9930.4441999999308</v>
      </c>
      <c r="Q73" s="67">
        <v>0.10744827536688099</v>
      </c>
      <c r="R73" s="1">
        <v>451.04419999990802</v>
      </c>
      <c r="S73" s="67">
        <v>4.8803377198600199E-3</v>
      </c>
      <c r="T73" s="68">
        <v>40</v>
      </c>
      <c r="U73" s="68">
        <v>39</v>
      </c>
      <c r="V73" s="68">
        <v>36</v>
      </c>
    </row>
    <row r="74" spans="1:22" x14ac:dyDescent="0.25">
      <c r="A74" s="17">
        <v>2023</v>
      </c>
      <c r="B74" t="s">
        <v>477</v>
      </c>
      <c r="C74" t="s">
        <v>528</v>
      </c>
      <c r="D74" s="68">
        <v>2</v>
      </c>
      <c r="E74" s="10">
        <v>177</v>
      </c>
      <c r="F74" s="10">
        <v>513</v>
      </c>
      <c r="G74" s="10">
        <v>2752</v>
      </c>
      <c r="H74" s="1">
        <v>110580.4264</v>
      </c>
      <c r="I74" s="65">
        <v>0</v>
      </c>
      <c r="J74" s="65">
        <v>0.97716000849133999</v>
      </c>
      <c r="K74" s="65">
        <v>0</v>
      </c>
      <c r="L74" s="66">
        <v>2.283999150866E-2</v>
      </c>
      <c r="M74" s="1">
        <v>624.74817175141197</v>
      </c>
      <c r="N74" s="19">
        <v>2.8983050847457599</v>
      </c>
      <c r="O74" s="19">
        <v>15.5480225988701</v>
      </c>
      <c r="P74" s="1">
        <v>7313.1763999999703</v>
      </c>
      <c r="Q74" s="67">
        <v>6.6134456504501005E-2</v>
      </c>
      <c r="R74" s="1">
        <v>1269.0263999999599</v>
      </c>
      <c r="S74" s="67">
        <v>1.1476049074087899E-2</v>
      </c>
      <c r="T74" s="68">
        <v>37</v>
      </c>
      <c r="U74" s="68">
        <v>40</v>
      </c>
      <c r="V74" s="68">
        <v>35</v>
      </c>
    </row>
    <row r="75" spans="1:22" x14ac:dyDescent="0.25">
      <c r="A75" s="17">
        <v>2023</v>
      </c>
      <c r="B75" t="s">
        <v>477</v>
      </c>
      <c r="C75" t="s">
        <v>416</v>
      </c>
      <c r="D75" s="68">
        <v>17</v>
      </c>
      <c r="E75" s="10">
        <v>507</v>
      </c>
      <c r="F75" s="10">
        <v>1219</v>
      </c>
      <c r="G75" s="10">
        <v>5284</v>
      </c>
      <c r="H75" s="1">
        <v>224382.016</v>
      </c>
      <c r="I75" s="65">
        <v>0</v>
      </c>
      <c r="J75" s="65">
        <v>0.42700812528576298</v>
      </c>
      <c r="K75" s="65">
        <v>0.18307552776422101</v>
      </c>
      <c r="L75" s="66">
        <v>0.38991634695001598</v>
      </c>
      <c r="M75" s="1">
        <v>442.568078895464</v>
      </c>
      <c r="N75" s="19">
        <v>2.4043392504930998</v>
      </c>
      <c r="O75" s="19">
        <v>10.422090729782999</v>
      </c>
      <c r="P75" s="1">
        <v>33471.016000000098</v>
      </c>
      <c r="Q75" s="67">
        <v>0.149169780166339</v>
      </c>
      <c r="R75" s="1">
        <v>16448.315999999999</v>
      </c>
      <c r="S75" s="67">
        <v>7.3304965759822593E-2</v>
      </c>
      <c r="T75" s="68">
        <v>29</v>
      </c>
      <c r="U75" s="68">
        <v>26</v>
      </c>
      <c r="V75" s="68">
        <v>21</v>
      </c>
    </row>
    <row r="76" spans="1:22" x14ac:dyDescent="0.25">
      <c r="A76" s="17">
        <v>2023</v>
      </c>
      <c r="B76" t="s">
        <v>476</v>
      </c>
      <c r="C76" t="s">
        <v>410</v>
      </c>
      <c r="D76" s="68">
        <v>16</v>
      </c>
      <c r="E76" s="10">
        <v>493</v>
      </c>
      <c r="F76" s="10">
        <v>868</v>
      </c>
      <c r="G76" s="10">
        <v>2494</v>
      </c>
      <c r="H76" s="1">
        <v>120420.04799999901</v>
      </c>
      <c r="I76" s="65">
        <v>0</v>
      </c>
      <c r="J76" s="65">
        <v>0</v>
      </c>
      <c r="K76" s="65">
        <v>0.25247596646033599</v>
      </c>
      <c r="L76" s="66">
        <v>0.74752403353966501</v>
      </c>
      <c r="M76" s="1">
        <v>244.25973225152001</v>
      </c>
      <c r="N76" s="19">
        <v>1.7606490872211</v>
      </c>
      <c r="O76" s="19">
        <v>5.0588235294117601</v>
      </c>
      <c r="P76" s="1">
        <v>28394.7979999993</v>
      </c>
      <c r="Q76" s="67">
        <v>0.23579792959391199</v>
      </c>
      <c r="R76" s="1">
        <v>11670.5979999992</v>
      </c>
      <c r="S76" s="67">
        <v>9.6915739478855595E-2</v>
      </c>
      <c r="T76" s="68">
        <v>35</v>
      </c>
      <c r="U76" s="68">
        <v>27</v>
      </c>
      <c r="V76" s="68">
        <v>23</v>
      </c>
    </row>
    <row r="77" spans="1:22" x14ac:dyDescent="0.25">
      <c r="A77" s="17">
        <v>2023</v>
      </c>
      <c r="B77" t="s">
        <v>476</v>
      </c>
      <c r="C77" t="s">
        <v>402</v>
      </c>
      <c r="D77" s="68">
        <v>11</v>
      </c>
      <c r="E77" s="10">
        <v>1036</v>
      </c>
      <c r="F77" s="10">
        <v>2990</v>
      </c>
      <c r="G77" s="10">
        <v>15344</v>
      </c>
      <c r="H77" s="1">
        <v>631437.05790000199</v>
      </c>
      <c r="I77" s="65">
        <v>0.23138783423745901</v>
      </c>
      <c r="J77" s="65">
        <v>0.527238687435585</v>
      </c>
      <c r="K77" s="65">
        <v>0.207152686027615</v>
      </c>
      <c r="L77" s="66">
        <v>3.42207922993411E-2</v>
      </c>
      <c r="M77" s="1">
        <v>609.49522963320601</v>
      </c>
      <c r="N77" s="19">
        <v>2.8861003861003902</v>
      </c>
      <c r="O77" s="19">
        <v>14.8108108108108</v>
      </c>
      <c r="P77" s="1">
        <v>36134.057900001499</v>
      </c>
      <c r="Q77" s="67">
        <v>5.7225114440027001E-2</v>
      </c>
      <c r="R77" s="1">
        <v>-237.55209999808699</v>
      </c>
      <c r="S77" s="67">
        <v>-3.7620867674147102E-4</v>
      </c>
      <c r="T77" s="68">
        <v>14</v>
      </c>
      <c r="U77" s="68">
        <v>23</v>
      </c>
      <c r="V77" s="68">
        <v>37</v>
      </c>
    </row>
    <row r="78" spans="1:22" x14ac:dyDescent="0.25">
      <c r="A78" s="17">
        <v>2023</v>
      </c>
      <c r="B78" t="s">
        <v>476</v>
      </c>
      <c r="C78" t="s">
        <v>418</v>
      </c>
      <c r="D78" s="68">
        <v>14</v>
      </c>
      <c r="E78" s="10">
        <v>345</v>
      </c>
      <c r="F78" s="10">
        <v>593</v>
      </c>
      <c r="G78" s="10">
        <v>1502</v>
      </c>
      <c r="H78" s="1">
        <v>74489.718999999706</v>
      </c>
      <c r="I78" s="65">
        <v>0</v>
      </c>
      <c r="J78" s="65">
        <v>0</v>
      </c>
      <c r="K78" s="65">
        <v>0</v>
      </c>
      <c r="L78" s="66">
        <v>1</v>
      </c>
      <c r="M78" s="1">
        <v>215.912228985506</v>
      </c>
      <c r="N78" s="19">
        <v>1.71884057971014</v>
      </c>
      <c r="O78" s="19">
        <v>4.3536231884058001</v>
      </c>
      <c r="P78" s="1">
        <v>16974.218999999699</v>
      </c>
      <c r="Q78" s="67">
        <v>0.22787331228890501</v>
      </c>
      <c r="R78" s="1">
        <v>5282.4689999996699</v>
      </c>
      <c r="S78" s="67">
        <v>7.0915410487716907E-2</v>
      </c>
      <c r="T78" s="68">
        <v>41</v>
      </c>
      <c r="U78" s="68">
        <v>35</v>
      </c>
      <c r="V78" s="68">
        <v>32</v>
      </c>
    </row>
    <row r="79" spans="1:22" x14ac:dyDescent="0.25">
      <c r="A79" s="17">
        <v>2023</v>
      </c>
      <c r="B79" t="s">
        <v>476</v>
      </c>
      <c r="C79" t="s">
        <v>424</v>
      </c>
      <c r="D79" s="68">
        <v>11</v>
      </c>
      <c r="E79" s="10">
        <v>783</v>
      </c>
      <c r="F79" s="10">
        <v>2576</v>
      </c>
      <c r="G79" s="10">
        <v>10575</v>
      </c>
      <c r="H79" s="1">
        <v>455479.17680000002</v>
      </c>
      <c r="I79" s="65">
        <v>0</v>
      </c>
      <c r="J79" s="65">
        <v>0.43408947646978402</v>
      </c>
      <c r="K79" s="65">
        <v>0.50442756354784002</v>
      </c>
      <c r="L79" s="66">
        <v>6.1482959982376101E-2</v>
      </c>
      <c r="M79" s="1">
        <v>581.71031519795702</v>
      </c>
      <c r="N79" s="19">
        <v>3.2899106002554301</v>
      </c>
      <c r="O79" s="19">
        <v>13.5057471264368</v>
      </c>
      <c r="P79" s="1">
        <v>49075.676800000401</v>
      </c>
      <c r="Q79" s="67">
        <v>0.10774516004175</v>
      </c>
      <c r="R79" s="1">
        <v>21216.326800000399</v>
      </c>
      <c r="S79" s="67">
        <v>4.6580234356830799E-2</v>
      </c>
      <c r="T79" s="68">
        <v>20</v>
      </c>
      <c r="U79" s="68">
        <v>18</v>
      </c>
      <c r="V79" s="68">
        <v>19</v>
      </c>
    </row>
    <row r="80" spans="1:22" x14ac:dyDescent="0.25">
      <c r="A80" s="17">
        <v>2023</v>
      </c>
      <c r="B80" t="s">
        <v>476</v>
      </c>
      <c r="C80" t="s">
        <v>420</v>
      </c>
      <c r="D80" s="68">
        <v>17</v>
      </c>
      <c r="E80" s="10">
        <v>1559</v>
      </c>
      <c r="F80" s="10">
        <v>4644</v>
      </c>
      <c r="G80" s="10">
        <v>20324</v>
      </c>
      <c r="H80" s="1">
        <v>863398.23437499802</v>
      </c>
      <c r="I80" s="65">
        <v>0</v>
      </c>
      <c r="J80" s="65">
        <v>0.59419056693620498</v>
      </c>
      <c r="K80" s="65">
        <v>0.39041489637051402</v>
      </c>
      <c r="L80" s="66">
        <v>1.5394536693281001E-2</v>
      </c>
      <c r="M80" s="1">
        <v>553.81541653303304</v>
      </c>
      <c r="N80" s="19">
        <v>2.9788325849903798</v>
      </c>
      <c r="O80" s="19">
        <v>13.036561898653</v>
      </c>
      <c r="P80" s="1">
        <v>92474.234374998399</v>
      </c>
      <c r="Q80" s="67">
        <v>0.107104961179286</v>
      </c>
      <c r="R80" s="1">
        <v>37552.634374998903</v>
      </c>
      <c r="S80" s="67">
        <v>4.3493990235204401E-2</v>
      </c>
      <c r="T80" s="68">
        <v>5</v>
      </c>
      <c r="U80" s="68">
        <v>6</v>
      </c>
      <c r="V80" s="68">
        <v>6</v>
      </c>
    </row>
    <row r="81" spans="1:22" x14ac:dyDescent="0.25">
      <c r="A81" s="17">
        <v>2023</v>
      </c>
      <c r="B81" t="s">
        <v>476</v>
      </c>
      <c r="C81" t="s">
        <v>529</v>
      </c>
      <c r="D81" s="68">
        <v>5</v>
      </c>
      <c r="E81" s="10">
        <v>456</v>
      </c>
      <c r="F81" s="10">
        <v>1998</v>
      </c>
      <c r="G81" s="10">
        <v>9434</v>
      </c>
      <c r="H81" s="1">
        <v>411565.864</v>
      </c>
      <c r="I81" s="65">
        <v>0.57574274916055701</v>
      </c>
      <c r="J81" s="65">
        <v>0.26943313257875101</v>
      </c>
      <c r="K81" s="65">
        <v>0.124521109457222</v>
      </c>
      <c r="L81" s="66">
        <v>3.0303008803470598E-2</v>
      </c>
      <c r="M81" s="1">
        <v>902.55671929824496</v>
      </c>
      <c r="N81" s="19">
        <v>4.3815789473684204</v>
      </c>
      <c r="O81" s="19">
        <v>20.6885964912281</v>
      </c>
      <c r="P81" s="1">
        <v>40658.1139999999</v>
      </c>
      <c r="Q81" s="67">
        <v>9.8788839299849898E-2</v>
      </c>
      <c r="R81" s="1">
        <v>23916.483999999899</v>
      </c>
      <c r="S81" s="67">
        <v>5.8110951592428198E-2</v>
      </c>
      <c r="T81" s="68">
        <v>24</v>
      </c>
      <c r="U81" s="68">
        <v>22</v>
      </c>
      <c r="V81" s="68">
        <v>17</v>
      </c>
    </row>
    <row r="82" spans="1:22" x14ac:dyDescent="0.25">
      <c r="A82" s="17">
        <v>2023</v>
      </c>
      <c r="B82" t="s">
        <v>473</v>
      </c>
      <c r="C82" t="s">
        <v>415</v>
      </c>
      <c r="D82" s="68">
        <v>9</v>
      </c>
      <c r="E82" s="10">
        <v>1025</v>
      </c>
      <c r="F82" s="10">
        <v>3104</v>
      </c>
      <c r="G82" s="10">
        <v>16638</v>
      </c>
      <c r="H82" s="1">
        <v>632530.26989999996</v>
      </c>
      <c r="I82" s="65">
        <v>0.32475743624487102</v>
      </c>
      <c r="J82" s="65">
        <v>0.35431334224594702</v>
      </c>
      <c r="K82" s="65">
        <v>0.31856133720186403</v>
      </c>
      <c r="L82" s="66">
        <v>2.36788430731827E-3</v>
      </c>
      <c r="M82" s="1">
        <v>617.10270234146401</v>
      </c>
      <c r="N82" s="19">
        <v>3.0282926829268302</v>
      </c>
      <c r="O82" s="19">
        <v>16.2321951219512</v>
      </c>
      <c r="P82" s="1">
        <v>26483.0199000004</v>
      </c>
      <c r="Q82" s="67">
        <v>4.1868383475445803E-2</v>
      </c>
      <c r="R82" s="1">
        <v>-8664.5800999995408</v>
      </c>
      <c r="S82" s="67">
        <v>-1.36982853031988E-2</v>
      </c>
      <c r="T82" s="68">
        <v>13</v>
      </c>
      <c r="U82" s="68">
        <v>30</v>
      </c>
      <c r="V82" s="68">
        <v>41</v>
      </c>
    </row>
    <row r="83" spans="1:22" x14ac:dyDescent="0.25">
      <c r="A83" s="17">
        <v>2023</v>
      </c>
      <c r="B83" t="s">
        <v>473</v>
      </c>
      <c r="C83" t="s">
        <v>419</v>
      </c>
      <c r="D83" s="68">
        <v>33</v>
      </c>
      <c r="E83" s="10">
        <v>929</v>
      </c>
      <c r="F83" s="10">
        <v>1943</v>
      </c>
      <c r="G83" s="10">
        <v>6224</v>
      </c>
      <c r="H83" s="1">
        <v>312264.59850000002</v>
      </c>
      <c r="I83" s="65">
        <v>0</v>
      </c>
      <c r="J83" s="65">
        <v>0</v>
      </c>
      <c r="K83" s="65">
        <v>0.47733854146774202</v>
      </c>
      <c r="L83" s="66">
        <v>0.52266145853225798</v>
      </c>
      <c r="M83" s="1">
        <v>336.12981539289598</v>
      </c>
      <c r="N83" s="19">
        <v>2.0914962325080699</v>
      </c>
      <c r="O83" s="19">
        <v>6.6996770721205596</v>
      </c>
      <c r="P83" s="1">
        <v>66916.348499999993</v>
      </c>
      <c r="Q83" s="67">
        <v>0.21429373941663801</v>
      </c>
      <c r="R83" s="1">
        <v>35999.298500000397</v>
      </c>
      <c r="S83" s="67">
        <v>0.115284597334848</v>
      </c>
      <c r="T83" s="68">
        <v>27</v>
      </c>
      <c r="U83" s="68">
        <v>10</v>
      </c>
      <c r="V83" s="68">
        <v>7</v>
      </c>
    </row>
    <row r="84" spans="1:22" x14ac:dyDescent="0.25">
      <c r="A84" s="17">
        <v>2023</v>
      </c>
      <c r="B84" t="s">
        <v>473</v>
      </c>
      <c r="C84" t="s">
        <v>405</v>
      </c>
      <c r="D84" s="68">
        <v>5</v>
      </c>
      <c r="E84" s="10">
        <v>744</v>
      </c>
      <c r="F84" s="10">
        <v>2722</v>
      </c>
      <c r="G84" s="10">
        <v>15431</v>
      </c>
      <c r="H84" s="1">
        <v>611295.84669999999</v>
      </c>
      <c r="I84" s="65">
        <v>0.32572129448429998</v>
      </c>
      <c r="J84" s="65">
        <v>0.56590777324514097</v>
      </c>
      <c r="K84" s="65">
        <v>0.108370932270559</v>
      </c>
      <c r="L84" s="66">
        <v>0</v>
      </c>
      <c r="M84" s="1">
        <v>821.63420255376298</v>
      </c>
      <c r="N84" s="19">
        <v>3.65860215053763</v>
      </c>
      <c r="O84" s="19">
        <v>20.740591397849499</v>
      </c>
      <c r="P84" s="1">
        <v>34033.3466999995</v>
      </c>
      <c r="Q84" s="67">
        <v>5.5674100983548497E-2</v>
      </c>
      <c r="R84" s="1">
        <v>8049.4166999996296</v>
      </c>
      <c r="S84" s="67">
        <v>1.31677922293327E-2</v>
      </c>
      <c r="T84" s="68">
        <v>15</v>
      </c>
      <c r="U84" s="68">
        <v>25</v>
      </c>
      <c r="V84" s="68">
        <v>27</v>
      </c>
    </row>
    <row r="85" spans="1:22" x14ac:dyDescent="0.25">
      <c r="A85" s="17">
        <v>2023</v>
      </c>
      <c r="B85" t="s">
        <v>473</v>
      </c>
      <c r="C85" t="s">
        <v>396</v>
      </c>
      <c r="D85" s="68">
        <v>12</v>
      </c>
      <c r="E85" s="10">
        <v>858</v>
      </c>
      <c r="F85" s="10">
        <v>2947</v>
      </c>
      <c r="G85" s="10">
        <v>16681</v>
      </c>
      <c r="H85" s="1">
        <v>685261.26650000003</v>
      </c>
      <c r="I85" s="65">
        <v>0.47416132092152902</v>
      </c>
      <c r="J85" s="65">
        <v>0.11769870550534001</v>
      </c>
      <c r="K85" s="65">
        <v>0.38471595067164099</v>
      </c>
      <c r="L85" s="66">
        <v>2.3424022901489899E-2</v>
      </c>
      <c r="M85" s="1">
        <v>798.67280477855502</v>
      </c>
      <c r="N85" s="19">
        <v>3.4347319347319298</v>
      </c>
      <c r="O85" s="19">
        <v>19.4417249417249</v>
      </c>
      <c r="P85" s="1">
        <v>62167.516499999903</v>
      </c>
      <c r="Q85" s="67">
        <v>9.0720896596889297E-2</v>
      </c>
      <c r="R85" s="1">
        <v>32491.556499999901</v>
      </c>
      <c r="S85" s="67">
        <v>4.7414844656187699E-2</v>
      </c>
      <c r="T85" s="68">
        <v>9</v>
      </c>
      <c r="U85" s="68">
        <v>12</v>
      </c>
      <c r="V85" s="68">
        <v>8</v>
      </c>
    </row>
    <row r="86" spans="1:22" x14ac:dyDescent="0.25">
      <c r="A86" s="17">
        <v>2023</v>
      </c>
      <c r="B86" t="s">
        <v>473</v>
      </c>
      <c r="C86" t="s">
        <v>426</v>
      </c>
      <c r="D86" s="68">
        <v>9</v>
      </c>
      <c r="E86" s="10">
        <v>360</v>
      </c>
      <c r="F86" s="10">
        <v>1016</v>
      </c>
      <c r="G86" s="10">
        <v>3665</v>
      </c>
      <c r="H86" s="1">
        <v>156950.6648</v>
      </c>
      <c r="I86" s="65">
        <v>0</v>
      </c>
      <c r="J86" s="65">
        <v>0</v>
      </c>
      <c r="K86" s="65">
        <v>0.90672826382319305</v>
      </c>
      <c r="L86" s="66">
        <v>9.3271736176806605E-2</v>
      </c>
      <c r="M86" s="1">
        <v>435.97406888888901</v>
      </c>
      <c r="N86" s="19">
        <v>2.8222222222222202</v>
      </c>
      <c r="O86" s="19">
        <v>10.1805555555556</v>
      </c>
      <c r="P86" s="1">
        <v>19963.914800000101</v>
      </c>
      <c r="Q86" s="67">
        <v>0.12719866351276601</v>
      </c>
      <c r="R86" s="1">
        <v>7697.8648000000303</v>
      </c>
      <c r="S86" s="67">
        <v>4.9046398177473798E-2</v>
      </c>
      <c r="T86" s="68">
        <v>33</v>
      </c>
      <c r="U86" s="68">
        <v>32</v>
      </c>
      <c r="V86" s="68">
        <v>28</v>
      </c>
    </row>
    <row r="87" spans="1:22" x14ac:dyDescent="0.25">
      <c r="A87" s="17">
        <v>2023</v>
      </c>
      <c r="B87" t="s">
        <v>473</v>
      </c>
      <c r="C87" t="s">
        <v>408</v>
      </c>
      <c r="D87" s="68">
        <v>9</v>
      </c>
      <c r="E87" s="10">
        <v>1428</v>
      </c>
      <c r="F87" s="10">
        <v>6130</v>
      </c>
      <c r="G87" s="10">
        <v>36806</v>
      </c>
      <c r="H87" s="1">
        <v>1489108.9306000001</v>
      </c>
      <c r="I87" s="65">
        <v>0.67220394407055095</v>
      </c>
      <c r="J87" s="65">
        <v>0.28015764040304703</v>
      </c>
      <c r="K87" s="65">
        <v>4.7638415526402703E-2</v>
      </c>
      <c r="L87" s="66">
        <v>0</v>
      </c>
      <c r="M87" s="1">
        <v>1042.7933687675099</v>
      </c>
      <c r="N87" s="19">
        <v>4.2927170868347302</v>
      </c>
      <c r="O87" s="19">
        <v>25.7745098039216</v>
      </c>
      <c r="P87" s="1">
        <v>118176.93060000001</v>
      </c>
      <c r="Q87" s="67">
        <v>7.9360836653087102E-2</v>
      </c>
      <c r="R87" s="1">
        <v>67448.640600000203</v>
      </c>
      <c r="S87" s="67">
        <v>4.5294631718328003E-2</v>
      </c>
      <c r="T87" s="68">
        <v>1</v>
      </c>
      <c r="U87" s="68">
        <v>2</v>
      </c>
      <c r="V87" s="68">
        <v>3</v>
      </c>
    </row>
    <row r="88" spans="1:22" x14ac:dyDescent="0.25">
      <c r="A88" s="17">
        <v>2023</v>
      </c>
      <c r="B88" t="s">
        <v>473</v>
      </c>
      <c r="C88" t="s">
        <v>413</v>
      </c>
      <c r="D88" s="68">
        <v>11</v>
      </c>
      <c r="E88" s="10">
        <v>682</v>
      </c>
      <c r="F88" s="10">
        <v>1768</v>
      </c>
      <c r="G88" s="10">
        <v>7494</v>
      </c>
      <c r="H88" s="1">
        <v>342464.516</v>
      </c>
      <c r="I88" s="65">
        <v>0</v>
      </c>
      <c r="J88" s="65">
        <v>0.230997998052446</v>
      </c>
      <c r="K88" s="65">
        <v>0.67454724214405903</v>
      </c>
      <c r="L88" s="66">
        <v>9.4454759803494506E-2</v>
      </c>
      <c r="M88" s="1">
        <v>502.14738416422301</v>
      </c>
      <c r="N88" s="19">
        <v>2.59237536656891</v>
      </c>
      <c r="O88" s="19">
        <v>10.988269794721401</v>
      </c>
      <c r="P88" s="1">
        <v>48353.266000000098</v>
      </c>
      <c r="Q88" s="67">
        <v>0.141192046886399</v>
      </c>
      <c r="R88" s="1">
        <v>25281.316000000101</v>
      </c>
      <c r="S88" s="67">
        <v>7.3821709458506704E-2</v>
      </c>
      <c r="T88" s="68">
        <v>26</v>
      </c>
      <c r="U88" s="68">
        <v>19</v>
      </c>
      <c r="V88" s="68">
        <v>15</v>
      </c>
    </row>
    <row r="89" spans="1:22" x14ac:dyDescent="0.25">
      <c r="A89" s="17">
        <v>2023</v>
      </c>
      <c r="B89" t="s">
        <v>473</v>
      </c>
      <c r="C89" t="s">
        <v>401</v>
      </c>
      <c r="D89" s="68">
        <v>5</v>
      </c>
      <c r="E89" s="10">
        <v>893</v>
      </c>
      <c r="F89" s="10">
        <v>3239</v>
      </c>
      <c r="G89" s="10">
        <v>16628</v>
      </c>
      <c r="H89" s="1">
        <v>658054.42879999895</v>
      </c>
      <c r="I89" s="65">
        <v>0.52597681065861401</v>
      </c>
      <c r="J89" s="65">
        <v>0.38792344740465901</v>
      </c>
      <c r="K89" s="65">
        <v>8.6099741936726606E-2</v>
      </c>
      <c r="L89" s="66">
        <v>0</v>
      </c>
      <c r="M89" s="1">
        <v>736.90305576707601</v>
      </c>
      <c r="N89" s="19">
        <v>3.6270996640537501</v>
      </c>
      <c r="O89" s="19">
        <v>18.6203807390817</v>
      </c>
      <c r="P89" s="1">
        <v>36060.178799999303</v>
      </c>
      <c r="Q89" s="67">
        <v>5.4798170518747399E-2</v>
      </c>
      <c r="R89" s="1">
        <v>4896.2287999993996</v>
      </c>
      <c r="S89" s="67">
        <v>7.4404617395068097E-3</v>
      </c>
      <c r="T89" s="68">
        <v>11</v>
      </c>
      <c r="U89" s="68">
        <v>24</v>
      </c>
      <c r="V89" s="68">
        <v>33</v>
      </c>
    </row>
    <row r="90" spans="1:22" x14ac:dyDescent="0.25">
      <c r="A90" s="17">
        <v>2023</v>
      </c>
      <c r="B90" t="s">
        <v>473</v>
      </c>
      <c r="C90" t="s">
        <v>427</v>
      </c>
      <c r="D90" s="68">
        <v>4</v>
      </c>
      <c r="E90" s="10">
        <v>832</v>
      </c>
      <c r="F90" s="10">
        <v>2678</v>
      </c>
      <c r="G90" s="10">
        <v>15743</v>
      </c>
      <c r="H90" s="1">
        <v>651039.090900001</v>
      </c>
      <c r="I90" s="65">
        <v>0.69106378524528</v>
      </c>
      <c r="J90" s="65">
        <v>0.30893621475472</v>
      </c>
      <c r="K90" s="65">
        <v>0</v>
      </c>
      <c r="L90" s="66">
        <v>0</v>
      </c>
      <c r="M90" s="1">
        <v>782.49890733173095</v>
      </c>
      <c r="N90" s="19">
        <v>3.21875</v>
      </c>
      <c r="O90" s="19">
        <v>18.921875</v>
      </c>
      <c r="P90" s="1">
        <v>54622.340900000498</v>
      </c>
      <c r="Q90" s="67">
        <v>8.3900247563460803E-2</v>
      </c>
      <c r="R90" s="1">
        <v>25941.740900000601</v>
      </c>
      <c r="S90" s="67">
        <v>3.9846671670880199E-2</v>
      </c>
      <c r="T90" s="68">
        <v>12</v>
      </c>
      <c r="U90" s="68">
        <v>17</v>
      </c>
      <c r="V90" s="68">
        <v>13</v>
      </c>
    </row>
    <row r="91" spans="1:22" x14ac:dyDescent="0.25">
      <c r="A91" s="17">
        <v>2023</v>
      </c>
      <c r="B91" t="s">
        <v>474</v>
      </c>
      <c r="C91" t="s">
        <v>393</v>
      </c>
      <c r="D91" s="68">
        <v>3</v>
      </c>
      <c r="E91" s="10">
        <v>724</v>
      </c>
      <c r="F91" s="10">
        <v>2279</v>
      </c>
      <c r="G91" s="10">
        <v>13056</v>
      </c>
      <c r="H91" s="1">
        <v>515188.52229999902</v>
      </c>
      <c r="I91" s="65">
        <v>0.88569274265448805</v>
      </c>
      <c r="J91" s="65">
        <v>0</v>
      </c>
      <c r="K91" s="65">
        <v>0.114307257345512</v>
      </c>
      <c r="L91" s="66">
        <v>0</v>
      </c>
      <c r="M91" s="1">
        <v>711.58635676795495</v>
      </c>
      <c r="N91" s="19">
        <v>3.14779005524862</v>
      </c>
      <c r="O91" s="19">
        <v>18.033149171270701</v>
      </c>
      <c r="P91" s="1">
        <v>21613.022299999098</v>
      </c>
      <c r="Q91" s="67">
        <v>4.1951676647434502E-2</v>
      </c>
      <c r="R91" s="1">
        <v>-899.977700000862</v>
      </c>
      <c r="S91" s="67">
        <v>-1.7468900432467201E-3</v>
      </c>
      <c r="T91" s="68">
        <v>18</v>
      </c>
      <c r="U91" s="68">
        <v>31</v>
      </c>
      <c r="V91" s="68">
        <v>39</v>
      </c>
    </row>
    <row r="92" spans="1:22" x14ac:dyDescent="0.25">
      <c r="A92" s="17">
        <v>2023</v>
      </c>
      <c r="B92" t="s">
        <v>474</v>
      </c>
      <c r="C92" t="s">
        <v>422</v>
      </c>
      <c r="D92" s="68">
        <v>2</v>
      </c>
      <c r="E92" s="10">
        <v>346</v>
      </c>
      <c r="F92" s="10">
        <v>1557</v>
      </c>
      <c r="G92" s="10">
        <v>9105</v>
      </c>
      <c r="H92" s="1">
        <v>345204.88179999997</v>
      </c>
      <c r="I92" s="65">
        <v>0.57837307676220695</v>
      </c>
      <c r="J92" s="65">
        <v>0.42162692323779299</v>
      </c>
      <c r="K92" s="65">
        <v>0</v>
      </c>
      <c r="L92" s="66">
        <v>0</v>
      </c>
      <c r="M92" s="1">
        <v>997.70197052023002</v>
      </c>
      <c r="N92" s="19">
        <v>4.5</v>
      </c>
      <c r="O92" s="19">
        <v>26.315028901734099</v>
      </c>
      <c r="P92" s="1">
        <v>10421.631799999501</v>
      </c>
      <c r="Q92" s="67">
        <v>3.0189699941837601E-2</v>
      </c>
      <c r="R92" s="1">
        <v>-793.36820000049204</v>
      </c>
      <c r="S92" s="67">
        <v>-2.2982531297461302E-3</v>
      </c>
      <c r="T92" s="68">
        <v>25</v>
      </c>
      <c r="U92" s="68">
        <v>38</v>
      </c>
      <c r="V92" s="68">
        <v>38</v>
      </c>
    </row>
    <row r="93" spans="1:22" x14ac:dyDescent="0.25">
      <c r="A93" s="17">
        <v>2023</v>
      </c>
      <c r="B93" t="s">
        <v>474</v>
      </c>
      <c r="C93" t="s">
        <v>403</v>
      </c>
      <c r="D93" s="68">
        <v>8</v>
      </c>
      <c r="E93" s="10">
        <v>1755</v>
      </c>
      <c r="F93" s="10">
        <v>5083</v>
      </c>
      <c r="G93" s="10">
        <v>26200</v>
      </c>
      <c r="H93" s="1">
        <v>1149105.9198499999</v>
      </c>
      <c r="I93" s="65">
        <v>0.66568417430992999</v>
      </c>
      <c r="J93" s="65">
        <v>0.24184559334293301</v>
      </c>
      <c r="K93" s="65">
        <v>9.2470232347136694E-2</v>
      </c>
      <c r="L93" s="66">
        <v>0</v>
      </c>
      <c r="M93" s="1">
        <v>654.76120789173797</v>
      </c>
      <c r="N93" s="19">
        <v>2.8962962962962999</v>
      </c>
      <c r="O93" s="19">
        <v>14.928774928774899</v>
      </c>
      <c r="P93" s="1">
        <v>169088.41985000001</v>
      </c>
      <c r="Q93" s="67">
        <v>0.14714781024892201</v>
      </c>
      <c r="R93" s="1">
        <v>114970.66985000001</v>
      </c>
      <c r="S93" s="67">
        <v>0.100052282269165</v>
      </c>
      <c r="T93" s="68">
        <v>2</v>
      </c>
      <c r="U93" s="68">
        <v>1</v>
      </c>
      <c r="V93" s="68">
        <v>1</v>
      </c>
    </row>
    <row r="94" spans="1:22" x14ac:dyDescent="0.25">
      <c r="A94" s="17">
        <v>2023</v>
      </c>
      <c r="B94" t="s">
        <v>474</v>
      </c>
      <c r="C94" t="s">
        <v>394</v>
      </c>
      <c r="D94" s="68">
        <v>4</v>
      </c>
      <c r="E94" s="10">
        <v>502</v>
      </c>
      <c r="F94" s="10">
        <v>4085</v>
      </c>
      <c r="G94" s="10">
        <v>24102</v>
      </c>
      <c r="H94" s="1">
        <v>1004453.837175</v>
      </c>
      <c r="I94" s="65">
        <v>1</v>
      </c>
      <c r="J94" s="65">
        <v>0</v>
      </c>
      <c r="K94" s="65">
        <v>0</v>
      </c>
      <c r="L94" s="66">
        <v>0</v>
      </c>
      <c r="M94" s="1">
        <v>2000.90405811753</v>
      </c>
      <c r="N94" s="19">
        <v>8.1374501992031902</v>
      </c>
      <c r="O94" s="19">
        <v>48.011952191235103</v>
      </c>
      <c r="P94" s="1">
        <v>96245.587175000706</v>
      </c>
      <c r="Q94" s="67">
        <v>9.5818825726913207E-2</v>
      </c>
      <c r="R94" s="1">
        <v>78438.087175000706</v>
      </c>
      <c r="S94" s="67">
        <v>7.8090285757288394E-2</v>
      </c>
      <c r="T94" s="68">
        <v>3</v>
      </c>
      <c r="U94" s="68">
        <v>5</v>
      </c>
      <c r="V94" s="68">
        <v>2</v>
      </c>
    </row>
    <row r="95" spans="1:22" x14ac:dyDescent="0.25">
      <c r="A95" s="17">
        <v>2023</v>
      </c>
      <c r="B95" t="s">
        <v>474</v>
      </c>
      <c r="C95" t="s">
        <v>400</v>
      </c>
      <c r="D95" s="68">
        <v>22</v>
      </c>
      <c r="E95" s="10">
        <v>1057</v>
      </c>
      <c r="F95" s="10">
        <v>2605</v>
      </c>
      <c r="G95" s="10">
        <v>10026</v>
      </c>
      <c r="H95" s="1">
        <v>420653.73349999997</v>
      </c>
      <c r="I95" s="65">
        <v>0</v>
      </c>
      <c r="J95" s="65">
        <v>0</v>
      </c>
      <c r="K95" s="65">
        <v>0.87625589254397995</v>
      </c>
      <c r="L95" s="66">
        <v>0.12374410745602001</v>
      </c>
      <c r="M95" s="1">
        <v>397.96947350993401</v>
      </c>
      <c r="N95" s="19">
        <v>2.4645222327341498</v>
      </c>
      <c r="O95" s="19">
        <v>9.4853358561967802</v>
      </c>
      <c r="P95" s="1">
        <v>56538.483500000497</v>
      </c>
      <c r="Q95" s="67">
        <v>0.13440623248385</v>
      </c>
      <c r="R95" s="1">
        <v>24362.4835000005</v>
      </c>
      <c r="S95" s="67">
        <v>5.7915766721705501E-2</v>
      </c>
      <c r="T95" s="68">
        <v>22</v>
      </c>
      <c r="U95" s="68">
        <v>16</v>
      </c>
      <c r="V95" s="68">
        <v>16</v>
      </c>
    </row>
    <row r="96" spans="1:22" x14ac:dyDescent="0.25">
      <c r="A96" s="17">
        <v>2023</v>
      </c>
      <c r="B96" t="s">
        <v>474</v>
      </c>
      <c r="C96" t="s">
        <v>421</v>
      </c>
      <c r="D96" s="68">
        <v>48</v>
      </c>
      <c r="E96" s="10">
        <v>1657</v>
      </c>
      <c r="F96" s="10">
        <v>4303</v>
      </c>
      <c r="G96" s="10">
        <v>14335</v>
      </c>
      <c r="H96" s="1">
        <v>607318.38190000004</v>
      </c>
      <c r="I96" s="65">
        <v>0</v>
      </c>
      <c r="J96" s="65">
        <v>0</v>
      </c>
      <c r="K96" s="65">
        <v>0.64204228378551498</v>
      </c>
      <c r="L96" s="66">
        <v>0.35795771621448402</v>
      </c>
      <c r="M96" s="1">
        <v>366.516826735064</v>
      </c>
      <c r="N96" s="19">
        <v>2.5968617984309001</v>
      </c>
      <c r="O96" s="19">
        <v>8.6511768255884096</v>
      </c>
      <c r="P96" s="1">
        <v>69445.381900000299</v>
      </c>
      <c r="Q96" s="67">
        <v>0.114347571174678</v>
      </c>
      <c r="R96" s="1">
        <v>18798.881900000299</v>
      </c>
      <c r="S96" s="67">
        <v>3.09539155412814E-2</v>
      </c>
      <c r="T96" s="68">
        <v>16</v>
      </c>
      <c r="U96" s="68">
        <v>8</v>
      </c>
      <c r="V96" s="68">
        <v>20</v>
      </c>
    </row>
    <row r="97" spans="1:22" x14ac:dyDescent="0.25">
      <c r="A97" s="17">
        <v>2023</v>
      </c>
      <c r="B97" t="s">
        <v>474</v>
      </c>
      <c r="C97" t="s">
        <v>398</v>
      </c>
      <c r="D97" s="68">
        <v>13</v>
      </c>
      <c r="E97" s="10">
        <v>914</v>
      </c>
      <c r="F97" s="10">
        <v>2652</v>
      </c>
      <c r="G97" s="10">
        <v>10298</v>
      </c>
      <c r="H97" s="1">
        <v>435102.62359999999</v>
      </c>
      <c r="I97" s="65">
        <v>0</v>
      </c>
      <c r="J97" s="65">
        <v>0</v>
      </c>
      <c r="K97" s="65">
        <v>0.96834147933646297</v>
      </c>
      <c r="L97" s="66">
        <v>3.1658520663537602E-2</v>
      </c>
      <c r="M97" s="1">
        <v>476.04225776805202</v>
      </c>
      <c r="N97" s="19">
        <v>2.9015317286652098</v>
      </c>
      <c r="O97" s="19">
        <v>11.266958424507701</v>
      </c>
      <c r="P97" s="1">
        <v>59111.623599999803</v>
      </c>
      <c r="Q97" s="67">
        <v>0.13585673906288001</v>
      </c>
      <c r="R97" s="1">
        <v>30900.623599999799</v>
      </c>
      <c r="S97" s="67">
        <v>7.1019161742420303E-2</v>
      </c>
      <c r="T97" s="68">
        <v>21</v>
      </c>
      <c r="U97" s="68">
        <v>13</v>
      </c>
      <c r="V97" s="68">
        <v>9</v>
      </c>
    </row>
    <row r="98" spans="1:22" x14ac:dyDescent="0.25">
      <c r="A98" s="17">
        <v>2023</v>
      </c>
      <c r="B98" t="s">
        <v>475</v>
      </c>
      <c r="C98" t="s">
        <v>525</v>
      </c>
      <c r="D98" s="68">
        <v>7</v>
      </c>
      <c r="E98" s="10">
        <v>423</v>
      </c>
      <c r="F98" s="10">
        <v>995</v>
      </c>
      <c r="G98" s="10">
        <v>3571</v>
      </c>
      <c r="H98" s="1">
        <v>137046.33100000001</v>
      </c>
      <c r="I98" s="65">
        <v>0</v>
      </c>
      <c r="J98" s="65">
        <v>0</v>
      </c>
      <c r="K98" s="65">
        <v>0.90292818565131805</v>
      </c>
      <c r="L98" s="66">
        <v>9.7071814348681798E-2</v>
      </c>
      <c r="M98" s="1">
        <v>323.98659810874801</v>
      </c>
      <c r="N98" s="19">
        <v>2.35224586288416</v>
      </c>
      <c r="O98" s="19">
        <v>8.4420803782505907</v>
      </c>
      <c r="P98" s="1">
        <v>7208.0810000003303</v>
      </c>
      <c r="Q98" s="67">
        <v>5.2595942900509403E-2</v>
      </c>
      <c r="R98" s="1">
        <v>-7933.5789999996396</v>
      </c>
      <c r="S98" s="67">
        <v>-5.7889758464235101E-2</v>
      </c>
      <c r="T98" s="68">
        <v>34</v>
      </c>
      <c r="U98" s="68">
        <v>41</v>
      </c>
      <c r="V98" s="68">
        <v>40</v>
      </c>
    </row>
    <row r="99" spans="1:22" x14ac:dyDescent="0.25">
      <c r="A99" s="17">
        <v>2023</v>
      </c>
      <c r="B99" t="s">
        <v>475</v>
      </c>
      <c r="C99" t="s">
        <v>425</v>
      </c>
      <c r="D99" s="68">
        <v>15</v>
      </c>
      <c r="E99" s="10">
        <v>1255</v>
      </c>
      <c r="F99" s="10">
        <v>4317</v>
      </c>
      <c r="G99" s="10">
        <v>20660</v>
      </c>
      <c r="H99" s="1">
        <v>842222.4939</v>
      </c>
      <c r="I99" s="65">
        <v>0.204968178539882</v>
      </c>
      <c r="J99" s="65">
        <v>0.51702638525313804</v>
      </c>
      <c r="K99" s="65">
        <v>0.203240471775293</v>
      </c>
      <c r="L99" s="66">
        <v>7.4764964431686703E-2</v>
      </c>
      <c r="M99" s="1">
        <v>671.09362063745095</v>
      </c>
      <c r="N99" s="19">
        <v>3.4398406374502</v>
      </c>
      <c r="O99" s="19">
        <v>16.4621513944223</v>
      </c>
      <c r="P99" s="1">
        <v>68312.993900000496</v>
      </c>
      <c r="Q99" s="67">
        <v>8.1110388756859206E-2</v>
      </c>
      <c r="R99" s="1">
        <v>21887.403900000601</v>
      </c>
      <c r="S99" s="67">
        <v>2.5987674347960801E-2</v>
      </c>
      <c r="T99" s="68">
        <v>6</v>
      </c>
      <c r="U99" s="68">
        <v>9</v>
      </c>
      <c r="V99" s="68">
        <v>18</v>
      </c>
    </row>
    <row r="100" spans="1:22" x14ac:dyDescent="0.25">
      <c r="A100" s="17">
        <v>2023</v>
      </c>
      <c r="B100" t="s">
        <v>475</v>
      </c>
      <c r="C100" t="s">
        <v>407</v>
      </c>
      <c r="D100" s="68">
        <v>21</v>
      </c>
      <c r="E100" s="10">
        <v>782</v>
      </c>
      <c r="F100" s="10">
        <v>1828</v>
      </c>
      <c r="G100" s="10">
        <v>6672</v>
      </c>
      <c r="H100" s="1">
        <v>294546.55070000101</v>
      </c>
      <c r="I100" s="65">
        <v>0.54504347587323498</v>
      </c>
      <c r="J100" s="65">
        <v>0</v>
      </c>
      <c r="K100" s="65">
        <v>7.5027135600403402E-2</v>
      </c>
      <c r="L100" s="66">
        <v>0.37992938852636199</v>
      </c>
      <c r="M100" s="1">
        <v>376.657993222507</v>
      </c>
      <c r="N100" s="19">
        <v>2.3375959079283901</v>
      </c>
      <c r="O100" s="19">
        <v>8.5319693094629194</v>
      </c>
      <c r="P100" s="1">
        <v>44342.8007000008</v>
      </c>
      <c r="Q100" s="67">
        <v>0.15054598532767899</v>
      </c>
      <c r="R100" s="1">
        <v>16363.990700000601</v>
      </c>
      <c r="S100" s="67">
        <v>5.5556551794991402E-2</v>
      </c>
      <c r="T100" s="68">
        <v>28</v>
      </c>
      <c r="U100" s="68">
        <v>20</v>
      </c>
      <c r="V100" s="68">
        <v>22</v>
      </c>
    </row>
    <row r="101" spans="1:22" x14ac:dyDescent="0.25">
      <c r="A101" s="17">
        <v>2023</v>
      </c>
      <c r="B101" t="s">
        <v>475</v>
      </c>
      <c r="C101" t="s">
        <v>423</v>
      </c>
      <c r="D101" s="68">
        <v>19</v>
      </c>
      <c r="E101" s="10">
        <v>404</v>
      </c>
      <c r="F101" s="10">
        <v>818</v>
      </c>
      <c r="G101" s="10">
        <v>1936</v>
      </c>
      <c r="H101" s="1">
        <v>94622.569999999701</v>
      </c>
      <c r="I101" s="65">
        <v>0</v>
      </c>
      <c r="J101" s="65">
        <v>0</v>
      </c>
      <c r="K101" s="65">
        <v>0</v>
      </c>
      <c r="L101" s="66">
        <v>1</v>
      </c>
      <c r="M101" s="1">
        <v>234.21428217821699</v>
      </c>
      <c r="N101" s="19">
        <v>2.0247524752475199</v>
      </c>
      <c r="O101" s="19">
        <v>4.7920792079207901</v>
      </c>
      <c r="P101" s="1">
        <v>19837.569999999701</v>
      </c>
      <c r="Q101" s="67">
        <v>0.20964945255661199</v>
      </c>
      <c r="R101" s="1">
        <v>5529.6399999996202</v>
      </c>
      <c r="S101" s="67">
        <v>5.8438911562005098E-2</v>
      </c>
      <c r="T101" s="68">
        <v>39</v>
      </c>
      <c r="U101" s="68">
        <v>33</v>
      </c>
      <c r="V101" s="68">
        <v>31</v>
      </c>
    </row>
    <row r="102" spans="1:22" x14ac:dyDescent="0.25">
      <c r="A102" s="17">
        <v>2023</v>
      </c>
      <c r="B102" t="s">
        <v>475</v>
      </c>
      <c r="C102" t="s">
        <v>406</v>
      </c>
      <c r="D102" s="68">
        <v>25</v>
      </c>
      <c r="E102" s="10">
        <v>1703</v>
      </c>
      <c r="F102" s="10">
        <v>5063</v>
      </c>
      <c r="G102" s="10">
        <v>22104</v>
      </c>
      <c r="H102" s="1">
        <v>931949.88700000301</v>
      </c>
      <c r="I102" s="65">
        <v>0.183179962229021</v>
      </c>
      <c r="J102" s="65">
        <v>0.29926714932902798</v>
      </c>
      <c r="K102" s="65">
        <v>0.43571856112044399</v>
      </c>
      <c r="L102" s="66">
        <v>8.1834327321507597E-2</v>
      </c>
      <c r="M102" s="1">
        <v>547.24009806224501</v>
      </c>
      <c r="N102" s="19">
        <v>2.9729888432178502</v>
      </c>
      <c r="O102" s="19">
        <v>12.9794480328831</v>
      </c>
      <c r="P102" s="1">
        <v>106954.887000003</v>
      </c>
      <c r="Q102" s="67">
        <v>0.114764633261877</v>
      </c>
      <c r="R102" s="1">
        <v>44804.407000003797</v>
      </c>
      <c r="S102" s="67">
        <v>4.8075983081270202E-2</v>
      </c>
      <c r="T102" s="68">
        <v>4</v>
      </c>
      <c r="U102" s="68">
        <v>3</v>
      </c>
      <c r="V102" s="68">
        <v>5</v>
      </c>
    </row>
    <row r="103" spans="1:22" x14ac:dyDescent="0.25">
      <c r="A103" s="17">
        <v>2023</v>
      </c>
      <c r="B103" t="s">
        <v>478</v>
      </c>
      <c r="C103" t="s">
        <v>526</v>
      </c>
      <c r="D103" s="68">
        <v>9</v>
      </c>
      <c r="E103" s="10">
        <v>260</v>
      </c>
      <c r="F103" s="10">
        <v>896</v>
      </c>
      <c r="G103" s="10">
        <v>3839</v>
      </c>
      <c r="H103" s="1">
        <v>163158.2831</v>
      </c>
      <c r="I103" s="65">
        <v>0</v>
      </c>
      <c r="J103" s="65">
        <v>0</v>
      </c>
      <c r="K103" s="65">
        <v>0.75735423388994905</v>
      </c>
      <c r="L103" s="66">
        <v>0.24264576611005001</v>
      </c>
      <c r="M103" s="1">
        <v>627.53185807692296</v>
      </c>
      <c r="N103" s="19">
        <v>3.4461538461538499</v>
      </c>
      <c r="O103" s="19">
        <v>14.765384615384599</v>
      </c>
      <c r="P103" s="1">
        <v>18540.283099999899</v>
      </c>
      <c r="Q103" s="67">
        <v>0.11363372271229701</v>
      </c>
      <c r="R103" s="1">
        <v>8903.9630999998899</v>
      </c>
      <c r="S103" s="67">
        <v>5.4572547166009601E-2</v>
      </c>
      <c r="T103" s="68">
        <v>32</v>
      </c>
      <c r="U103" s="68">
        <v>34</v>
      </c>
      <c r="V103" s="68">
        <v>25</v>
      </c>
    </row>
    <row r="104" spans="1:22" x14ac:dyDescent="0.25">
      <c r="A104" s="17">
        <v>2023</v>
      </c>
      <c r="B104" t="s">
        <v>478</v>
      </c>
      <c r="C104" t="s">
        <v>411</v>
      </c>
      <c r="D104" s="68">
        <v>25</v>
      </c>
      <c r="E104" s="10">
        <v>527</v>
      </c>
      <c r="F104" s="10">
        <v>1025</v>
      </c>
      <c r="G104" s="10">
        <v>2437</v>
      </c>
      <c r="H104" s="1">
        <v>118552.99499999901</v>
      </c>
      <c r="I104" s="65">
        <v>0</v>
      </c>
      <c r="J104" s="65">
        <v>0</v>
      </c>
      <c r="K104" s="65">
        <v>0</v>
      </c>
      <c r="L104" s="66">
        <v>1</v>
      </c>
      <c r="M104" s="1">
        <v>224.95824478178201</v>
      </c>
      <c r="N104" s="19">
        <v>1.9449715370019001</v>
      </c>
      <c r="O104" s="19">
        <v>4.6242884250474399</v>
      </c>
      <c r="P104" s="1">
        <v>26849.7449999993</v>
      </c>
      <c r="Q104" s="67">
        <v>0.22647884180403399</v>
      </c>
      <c r="R104" s="1">
        <v>8235.2349999992202</v>
      </c>
      <c r="S104" s="67">
        <v>6.9464588389346701E-2</v>
      </c>
      <c r="T104" s="68">
        <v>36</v>
      </c>
      <c r="U104" s="68">
        <v>29</v>
      </c>
      <c r="V104" s="68">
        <v>26</v>
      </c>
    </row>
    <row r="105" spans="1:22" x14ac:dyDescent="0.25">
      <c r="A105" s="17">
        <v>2023</v>
      </c>
      <c r="B105" t="s">
        <v>478</v>
      </c>
      <c r="C105" t="s">
        <v>417</v>
      </c>
      <c r="D105" s="68">
        <v>14</v>
      </c>
      <c r="E105" s="10">
        <v>877</v>
      </c>
      <c r="F105" s="10">
        <v>2341</v>
      </c>
      <c r="G105" s="10">
        <v>9269</v>
      </c>
      <c r="H105" s="1">
        <v>418435.78009999997</v>
      </c>
      <c r="I105" s="65">
        <v>0</v>
      </c>
      <c r="J105" s="65">
        <v>0</v>
      </c>
      <c r="K105" s="65">
        <v>0.92712590019736696</v>
      </c>
      <c r="L105" s="66">
        <v>7.2874099802632999E-2</v>
      </c>
      <c r="M105" s="1">
        <v>477.12175610034302</v>
      </c>
      <c r="N105" s="19">
        <v>2.6693272519954401</v>
      </c>
      <c r="O105" s="19">
        <v>10.5689851767389</v>
      </c>
      <c r="P105" s="1">
        <v>57549.780100000498</v>
      </c>
      <c r="Q105" s="67">
        <v>0.13753551401901401</v>
      </c>
      <c r="R105" s="1">
        <v>25842.650100000101</v>
      </c>
      <c r="S105" s="67">
        <v>6.1760134598967897E-2</v>
      </c>
      <c r="T105" s="68">
        <v>23</v>
      </c>
      <c r="U105" s="68">
        <v>15</v>
      </c>
      <c r="V105" s="68">
        <v>14</v>
      </c>
    </row>
    <row r="106" spans="1:22" x14ac:dyDescent="0.25">
      <c r="A106" s="17">
        <v>2023</v>
      </c>
      <c r="B106" t="s">
        <v>478</v>
      </c>
      <c r="C106" t="s">
        <v>397</v>
      </c>
      <c r="D106" s="68">
        <v>20</v>
      </c>
      <c r="E106" s="10">
        <v>1214</v>
      </c>
      <c r="F106" s="10">
        <v>3705</v>
      </c>
      <c r="G106" s="10">
        <v>14955</v>
      </c>
      <c r="H106" s="1">
        <v>668667.03359999903</v>
      </c>
      <c r="I106" s="65">
        <v>0</v>
      </c>
      <c r="J106" s="65">
        <v>0.30738110011709102</v>
      </c>
      <c r="K106" s="65">
        <v>0.58521934884872395</v>
      </c>
      <c r="L106" s="66">
        <v>0.107399551034185</v>
      </c>
      <c r="M106" s="1">
        <v>550.79656803953799</v>
      </c>
      <c r="N106" s="19">
        <v>3.0518945634266901</v>
      </c>
      <c r="O106" s="19">
        <v>12.318780889621101</v>
      </c>
      <c r="P106" s="1">
        <v>106843.28359999901</v>
      </c>
      <c r="Q106" s="67">
        <v>0.15978548101103701</v>
      </c>
      <c r="R106" s="1">
        <v>62391.333599999001</v>
      </c>
      <c r="S106" s="67">
        <v>9.3307027959930705E-2</v>
      </c>
      <c r="T106" s="68">
        <v>10</v>
      </c>
      <c r="U106" s="68">
        <v>4</v>
      </c>
      <c r="V106" s="68">
        <v>4</v>
      </c>
    </row>
    <row r="107" spans="1:22" x14ac:dyDescent="0.25">
      <c r="A107" t="s">
        <v>549</v>
      </c>
      <c r="D107" s="68">
        <v>528</v>
      </c>
      <c r="E107" s="10">
        <v>33152</v>
      </c>
      <c r="F107" s="10">
        <v>100814</v>
      </c>
      <c r="G107" s="10">
        <v>466266</v>
      </c>
      <c r="H107" s="1">
        <v>19529980.651199993</v>
      </c>
      <c r="I107" s="65">
        <v>0.21633070230555063</v>
      </c>
      <c r="J107" s="65">
        <v>0.25648572003293213</v>
      </c>
      <c r="K107" s="65">
        <v>0.33755543488558692</v>
      </c>
      <c r="L107" s="66">
        <v>0.18962814277593038</v>
      </c>
      <c r="M107" s="1">
        <v>581.17279664396585</v>
      </c>
      <c r="N107" s="19">
        <v>3.0271706222121399</v>
      </c>
      <c r="O107" s="19">
        <v>13.870762668028087</v>
      </c>
      <c r="P107" s="1">
        <v>2014556.1511999997</v>
      </c>
      <c r="Q107" s="67">
        <v>0.116956907637496</v>
      </c>
      <c r="R107" s="1">
        <v>879762.03120000183</v>
      </c>
      <c r="S107" s="67">
        <v>4.4501293710662575E-2</v>
      </c>
      <c r="T107" s="68">
        <v>21</v>
      </c>
      <c r="U107" s="68">
        <v>21</v>
      </c>
      <c r="V107" s="68">
        <v>21</v>
      </c>
    </row>
    <row r="108" spans="1:22" x14ac:dyDescent="0.25">
      <c r="A108" s="17">
        <v>2022</v>
      </c>
      <c r="B108" t="s">
        <v>477</v>
      </c>
      <c r="C108" t="s">
        <v>399</v>
      </c>
      <c r="D108" s="68">
        <v>8</v>
      </c>
      <c r="E108" s="10">
        <v>1301</v>
      </c>
      <c r="F108" s="10">
        <v>3748</v>
      </c>
      <c r="G108" s="10">
        <v>15631</v>
      </c>
      <c r="H108" s="1">
        <v>570473.25100000098</v>
      </c>
      <c r="I108" s="65">
        <v>0.274753495847959</v>
      </c>
      <c r="J108" s="65">
        <v>0.476257497654347</v>
      </c>
      <c r="K108" s="65">
        <v>0.24109082022497799</v>
      </c>
      <c r="L108" s="66">
        <v>7.8981862727162191E-3</v>
      </c>
      <c r="M108" s="1">
        <v>438.48827901614197</v>
      </c>
      <c r="N108" s="19">
        <v>2.8808608762490402</v>
      </c>
      <c r="O108" s="19">
        <v>12.0146041506533</v>
      </c>
      <c r="P108" s="1">
        <v>77189.051000000894</v>
      </c>
      <c r="Q108" s="67">
        <v>0.13530704702577001</v>
      </c>
      <c r="R108" s="1">
        <v>32786.951000000998</v>
      </c>
      <c r="S108" s="67">
        <v>5.7473248644923799E-2</v>
      </c>
      <c r="T108" s="68">
        <v>9</v>
      </c>
      <c r="U108" s="68">
        <v>19</v>
      </c>
      <c r="V108" s="68">
        <v>24</v>
      </c>
    </row>
    <row r="109" spans="1:22" x14ac:dyDescent="0.25">
      <c r="A109" s="17">
        <v>2022</v>
      </c>
      <c r="B109" t="s">
        <v>477</v>
      </c>
      <c r="C109" t="s">
        <v>409</v>
      </c>
      <c r="D109" s="68">
        <v>25</v>
      </c>
      <c r="E109" s="10">
        <v>451</v>
      </c>
      <c r="F109" s="10">
        <v>741</v>
      </c>
      <c r="G109" s="10">
        <v>1921</v>
      </c>
      <c r="H109" s="1">
        <v>92617.258999999496</v>
      </c>
      <c r="I109" s="65">
        <v>0</v>
      </c>
      <c r="J109" s="65">
        <v>0</v>
      </c>
      <c r="K109" s="65">
        <v>0.166898914596468</v>
      </c>
      <c r="L109" s="66">
        <v>0.833101085403532</v>
      </c>
      <c r="M109" s="1">
        <v>205.35977605321401</v>
      </c>
      <c r="N109" s="19">
        <v>1.6430155210643</v>
      </c>
      <c r="O109" s="19">
        <v>4.25942350332594</v>
      </c>
      <c r="P109" s="1">
        <v>32481.458999999501</v>
      </c>
      <c r="Q109" s="67">
        <v>0.35070633001565799</v>
      </c>
      <c r="R109" s="1">
        <v>17688.1089999994</v>
      </c>
      <c r="S109" s="67">
        <v>0.190980700476133</v>
      </c>
      <c r="T109" s="68">
        <v>33</v>
      </c>
      <c r="U109" s="68">
        <v>33</v>
      </c>
      <c r="V109" s="68">
        <v>33</v>
      </c>
    </row>
    <row r="110" spans="1:22" x14ac:dyDescent="0.25">
      <c r="A110" s="17">
        <v>2022</v>
      </c>
      <c r="B110" t="s">
        <v>477</v>
      </c>
      <c r="C110" t="s">
        <v>404</v>
      </c>
      <c r="D110" s="68">
        <v>7</v>
      </c>
      <c r="E110" s="10">
        <v>957</v>
      </c>
      <c r="F110" s="10">
        <v>3050</v>
      </c>
      <c r="G110" s="10">
        <v>16097</v>
      </c>
      <c r="H110" s="1">
        <v>546005.78500000003</v>
      </c>
      <c r="I110" s="65">
        <v>0</v>
      </c>
      <c r="J110" s="65">
        <v>0.78583665189554697</v>
      </c>
      <c r="K110" s="65">
        <v>0.19677419901329399</v>
      </c>
      <c r="L110" s="66">
        <v>1.73891490911584E-2</v>
      </c>
      <c r="M110" s="1">
        <v>570.53896029258101</v>
      </c>
      <c r="N110" s="19">
        <v>3.1870428422152601</v>
      </c>
      <c r="O110" s="19">
        <v>16.8202716823406</v>
      </c>
      <c r="P110" s="1">
        <v>52863.9350000005</v>
      </c>
      <c r="Q110" s="67">
        <v>9.6819367948639004E-2</v>
      </c>
      <c r="R110" s="1">
        <v>19928.055000000499</v>
      </c>
      <c r="S110" s="67">
        <v>3.6497882527014698E-2</v>
      </c>
      <c r="T110" s="68">
        <v>13</v>
      </c>
      <c r="U110" s="68">
        <v>26</v>
      </c>
      <c r="V110" s="68">
        <v>32</v>
      </c>
    </row>
    <row r="111" spans="1:22" x14ac:dyDescent="0.25">
      <c r="A111" s="17">
        <v>2022</v>
      </c>
      <c r="B111" t="s">
        <v>477</v>
      </c>
      <c r="C111" t="s">
        <v>414</v>
      </c>
      <c r="D111" s="68">
        <v>11</v>
      </c>
      <c r="E111" s="10">
        <v>808</v>
      </c>
      <c r="F111" s="10">
        <v>2427</v>
      </c>
      <c r="G111" s="10">
        <v>9637</v>
      </c>
      <c r="H111" s="1">
        <v>390882.56079999998</v>
      </c>
      <c r="I111" s="65">
        <v>0</v>
      </c>
      <c r="J111" s="65">
        <v>0</v>
      </c>
      <c r="K111" s="65">
        <v>0.90522026277105805</v>
      </c>
      <c r="L111" s="66">
        <v>9.4779737228942104E-2</v>
      </c>
      <c r="M111" s="1">
        <v>483.76554554455498</v>
      </c>
      <c r="N111" s="19">
        <v>3.0037128712871302</v>
      </c>
      <c r="O111" s="19">
        <v>11.9269801980198</v>
      </c>
      <c r="P111" s="1">
        <v>92201.910799999998</v>
      </c>
      <c r="Q111" s="67">
        <v>0.23588136193974699</v>
      </c>
      <c r="R111" s="1">
        <v>64510.610800000002</v>
      </c>
      <c r="S111" s="67">
        <v>0.16503834468329601</v>
      </c>
      <c r="T111" s="68">
        <v>21</v>
      </c>
      <c r="U111" s="68">
        <v>13</v>
      </c>
      <c r="V111" s="68">
        <v>10</v>
      </c>
    </row>
    <row r="112" spans="1:22" x14ac:dyDescent="0.25">
      <c r="A112" s="17">
        <v>2022</v>
      </c>
      <c r="B112" t="s">
        <v>477</v>
      </c>
      <c r="C112" t="s">
        <v>395</v>
      </c>
      <c r="D112" s="68">
        <v>12</v>
      </c>
      <c r="E112" s="10">
        <v>1118</v>
      </c>
      <c r="F112" s="10">
        <v>3137</v>
      </c>
      <c r="G112" s="10">
        <v>12906</v>
      </c>
      <c r="H112" s="1">
        <v>495851.98259999999</v>
      </c>
      <c r="I112" s="65">
        <v>0</v>
      </c>
      <c r="J112" s="65">
        <v>0</v>
      </c>
      <c r="K112" s="65">
        <v>0.95932120651361497</v>
      </c>
      <c r="L112" s="66">
        <v>4.0678793486385097E-2</v>
      </c>
      <c r="M112" s="1">
        <v>443.51697906976801</v>
      </c>
      <c r="N112" s="19">
        <v>2.8059033989266502</v>
      </c>
      <c r="O112" s="19">
        <v>11.543828264758501</v>
      </c>
      <c r="P112" s="1">
        <v>93148.832599999907</v>
      </c>
      <c r="Q112" s="67">
        <v>0.18785612616001601</v>
      </c>
      <c r="R112" s="1">
        <v>55089.082600000103</v>
      </c>
      <c r="S112" s="67">
        <v>0.1110998534505</v>
      </c>
      <c r="T112" s="68">
        <v>15</v>
      </c>
      <c r="U112" s="68">
        <v>12</v>
      </c>
      <c r="V112" s="68">
        <v>14</v>
      </c>
    </row>
    <row r="113" spans="1:22" x14ac:dyDescent="0.25">
      <c r="A113" s="17">
        <v>2022</v>
      </c>
      <c r="B113" t="s">
        <v>477</v>
      </c>
      <c r="C113" t="s">
        <v>402</v>
      </c>
      <c r="D113" s="68">
        <v>11</v>
      </c>
      <c r="E113" s="10">
        <v>205</v>
      </c>
      <c r="F113" s="10">
        <v>532</v>
      </c>
      <c r="G113" s="10">
        <v>2460</v>
      </c>
      <c r="H113" s="1">
        <v>89971.238400000002</v>
      </c>
      <c r="I113" s="65">
        <v>0</v>
      </c>
      <c r="J113" s="65">
        <v>0.58323094417179899</v>
      </c>
      <c r="K113" s="65">
        <v>0.39688664512375799</v>
      </c>
      <c r="L113" s="66">
        <v>1.98824107044436E-2</v>
      </c>
      <c r="M113" s="1">
        <v>438.88408975609798</v>
      </c>
      <c r="N113" s="19">
        <v>2.5951219512195101</v>
      </c>
      <c r="O113" s="19">
        <v>12</v>
      </c>
      <c r="P113" s="1">
        <v>17449.288400000001</v>
      </c>
      <c r="Q113" s="67">
        <v>0.193942961220817</v>
      </c>
      <c r="R113" s="1">
        <v>10515.688399999999</v>
      </c>
      <c r="S113" s="67">
        <v>0.116878333420828</v>
      </c>
      <c r="T113" s="68">
        <v>34</v>
      </c>
      <c r="U113" s="68">
        <v>36</v>
      </c>
      <c r="V113" s="68">
        <v>36</v>
      </c>
    </row>
    <row r="114" spans="1:22" x14ac:dyDescent="0.25">
      <c r="A114" s="17">
        <v>2022</v>
      </c>
      <c r="B114" t="s">
        <v>477</v>
      </c>
      <c r="C114" t="s">
        <v>412</v>
      </c>
      <c r="D114" s="68">
        <v>4</v>
      </c>
      <c r="E114" s="10">
        <v>451</v>
      </c>
      <c r="F114" s="10">
        <v>1429</v>
      </c>
      <c r="G114" s="10">
        <v>6181</v>
      </c>
      <c r="H114" s="1">
        <v>249906.5729</v>
      </c>
      <c r="I114" s="65">
        <v>0.70359026359166299</v>
      </c>
      <c r="J114" s="65">
        <v>0</v>
      </c>
      <c r="K114" s="65">
        <v>0.23088361514640199</v>
      </c>
      <c r="L114" s="66">
        <v>6.5526121261934994E-2</v>
      </c>
      <c r="M114" s="1">
        <v>554.11656962306097</v>
      </c>
      <c r="N114" s="19">
        <v>3.1685144124168501</v>
      </c>
      <c r="O114" s="19">
        <v>13.705099778270499</v>
      </c>
      <c r="P114" s="1">
        <v>47184.272900000396</v>
      </c>
      <c r="Q114" s="67">
        <v>0.188807650605017</v>
      </c>
      <c r="R114" s="1">
        <v>31656.6729000003</v>
      </c>
      <c r="S114" s="67">
        <v>0.12667403074935399</v>
      </c>
      <c r="T114" s="68">
        <v>26</v>
      </c>
      <c r="U114" s="68">
        <v>28</v>
      </c>
      <c r="V114" s="68">
        <v>26</v>
      </c>
    </row>
    <row r="115" spans="1:22" x14ac:dyDescent="0.25">
      <c r="A115" s="17">
        <v>2022</v>
      </c>
      <c r="B115" t="s">
        <v>477</v>
      </c>
      <c r="C115" t="s">
        <v>416</v>
      </c>
      <c r="D115" s="68">
        <v>17</v>
      </c>
      <c r="E115" s="10">
        <v>459</v>
      </c>
      <c r="F115" s="10">
        <v>847</v>
      </c>
      <c r="G115" s="10">
        <v>2329</v>
      </c>
      <c r="H115" s="1">
        <v>118607.76799999901</v>
      </c>
      <c r="I115" s="65">
        <v>0</v>
      </c>
      <c r="J115" s="65">
        <v>0</v>
      </c>
      <c r="K115" s="65">
        <v>0.12917035922976</v>
      </c>
      <c r="L115" s="66">
        <v>0.87082964077024005</v>
      </c>
      <c r="M115" s="1">
        <v>258.40472331154598</v>
      </c>
      <c r="N115" s="19">
        <v>1.84531590413943</v>
      </c>
      <c r="O115" s="19">
        <v>5.07407407407407</v>
      </c>
      <c r="P115" s="1">
        <v>42738.467999999499</v>
      </c>
      <c r="Q115" s="67">
        <v>0.36033447657492101</v>
      </c>
      <c r="R115" s="1">
        <v>27583.2679999994</v>
      </c>
      <c r="S115" s="67">
        <v>0.232558697167284</v>
      </c>
      <c r="T115" s="68">
        <v>31</v>
      </c>
      <c r="U115" s="68">
        <v>30</v>
      </c>
      <c r="V115" s="68">
        <v>28</v>
      </c>
    </row>
    <row r="116" spans="1:22" x14ac:dyDescent="0.25">
      <c r="A116" s="17">
        <v>2022</v>
      </c>
      <c r="B116" t="s">
        <v>476</v>
      </c>
      <c r="C116" t="s">
        <v>410</v>
      </c>
      <c r="D116" s="68">
        <v>17</v>
      </c>
      <c r="E116" s="10">
        <v>626</v>
      </c>
      <c r="F116" s="10">
        <v>1038</v>
      </c>
      <c r="G116" s="10">
        <v>2714</v>
      </c>
      <c r="H116" s="1">
        <v>132598.28799999901</v>
      </c>
      <c r="I116" s="65">
        <v>0</v>
      </c>
      <c r="J116" s="65">
        <v>0</v>
      </c>
      <c r="K116" s="65">
        <v>0.143085527620085</v>
      </c>
      <c r="L116" s="66">
        <v>0.85691447237991503</v>
      </c>
      <c r="M116" s="1">
        <v>211.81835143769899</v>
      </c>
      <c r="N116" s="19">
        <v>1.6581469648562299</v>
      </c>
      <c r="O116" s="19">
        <v>4.3354632587859401</v>
      </c>
      <c r="P116" s="1">
        <v>47519.637999999301</v>
      </c>
      <c r="Q116" s="67">
        <v>0.35837293766567802</v>
      </c>
      <c r="R116" s="1">
        <v>26350.237999999299</v>
      </c>
      <c r="S116" s="67">
        <v>0.198722309295573</v>
      </c>
      <c r="T116" s="68">
        <v>29</v>
      </c>
      <c r="U116" s="68">
        <v>27</v>
      </c>
      <c r="V116" s="68">
        <v>29</v>
      </c>
    </row>
    <row r="117" spans="1:22" x14ac:dyDescent="0.25">
      <c r="A117" s="17">
        <v>2022</v>
      </c>
      <c r="B117" t="s">
        <v>476</v>
      </c>
      <c r="C117" t="s">
        <v>402</v>
      </c>
      <c r="D117" s="68">
        <v>11</v>
      </c>
      <c r="E117" s="10">
        <v>1029</v>
      </c>
      <c r="F117" s="10">
        <v>3342</v>
      </c>
      <c r="G117" s="10">
        <v>16940</v>
      </c>
      <c r="H117" s="1">
        <v>604981.71300000302</v>
      </c>
      <c r="I117" s="65">
        <v>0</v>
      </c>
      <c r="J117" s="65">
        <v>0.58323094417179899</v>
      </c>
      <c r="K117" s="65">
        <v>0.39688664512375799</v>
      </c>
      <c r="L117" s="66">
        <v>1.98824107044436E-2</v>
      </c>
      <c r="M117" s="1">
        <v>587.93169387755404</v>
      </c>
      <c r="N117" s="19">
        <v>3.2478134110787198</v>
      </c>
      <c r="O117" s="19">
        <v>16.4625850340136</v>
      </c>
      <c r="P117" s="1">
        <v>73265.013000002698</v>
      </c>
      <c r="Q117" s="67">
        <v>0.12110285555028399</v>
      </c>
      <c r="R117" s="1">
        <v>36738.863000003097</v>
      </c>
      <c r="S117" s="67">
        <v>6.0727228956758403E-2</v>
      </c>
      <c r="T117" s="68">
        <v>8</v>
      </c>
      <c r="U117" s="68">
        <v>21</v>
      </c>
      <c r="V117" s="68">
        <v>22</v>
      </c>
    </row>
    <row r="118" spans="1:22" x14ac:dyDescent="0.25">
      <c r="A118" s="17">
        <v>2022</v>
      </c>
      <c r="B118" t="s">
        <v>476</v>
      </c>
      <c r="C118" t="s">
        <v>418</v>
      </c>
      <c r="D118" s="68">
        <v>14</v>
      </c>
      <c r="E118" s="10">
        <v>319</v>
      </c>
      <c r="F118" s="10">
        <v>547</v>
      </c>
      <c r="G118" s="10">
        <v>1454</v>
      </c>
      <c r="H118" s="1">
        <v>66807.1259999998</v>
      </c>
      <c r="I118" s="65">
        <v>0</v>
      </c>
      <c r="J118" s="65">
        <v>0</v>
      </c>
      <c r="K118" s="65">
        <v>0</v>
      </c>
      <c r="L118" s="66">
        <v>1</v>
      </c>
      <c r="M118" s="1">
        <v>209.42672727272699</v>
      </c>
      <c r="N118" s="19">
        <v>1.7147335423197501</v>
      </c>
      <c r="O118" s="19">
        <v>4.55799373040752</v>
      </c>
      <c r="P118" s="1">
        <v>23517.825999999801</v>
      </c>
      <c r="Q118" s="67">
        <v>0.35202571055069598</v>
      </c>
      <c r="R118" s="1">
        <v>12709.2259999997</v>
      </c>
      <c r="S118" s="67">
        <v>0.19023758034434499</v>
      </c>
      <c r="T118" s="68">
        <v>36</v>
      </c>
      <c r="U118" s="68">
        <v>35</v>
      </c>
      <c r="V118" s="68">
        <v>35</v>
      </c>
    </row>
    <row r="119" spans="1:22" x14ac:dyDescent="0.25">
      <c r="A119" s="17">
        <v>2022</v>
      </c>
      <c r="B119" t="s">
        <v>476</v>
      </c>
      <c r="C119" t="s">
        <v>424</v>
      </c>
      <c r="D119" s="68">
        <v>10</v>
      </c>
      <c r="E119" s="10">
        <v>607</v>
      </c>
      <c r="F119" s="10">
        <v>1855</v>
      </c>
      <c r="G119" s="10">
        <v>6622</v>
      </c>
      <c r="H119" s="1">
        <v>274502.97600000002</v>
      </c>
      <c r="I119" s="65">
        <v>0</v>
      </c>
      <c r="J119" s="65">
        <v>0.28329717780545999</v>
      </c>
      <c r="K119" s="65">
        <v>0.60326441342479298</v>
      </c>
      <c r="L119" s="66">
        <v>0.11343840876974701</v>
      </c>
      <c r="M119" s="1">
        <v>452.22895551894601</v>
      </c>
      <c r="N119" s="19">
        <v>3.0560131795716599</v>
      </c>
      <c r="O119" s="19">
        <v>10.9093904448105</v>
      </c>
      <c r="P119" s="1">
        <v>57402.675999999898</v>
      </c>
      <c r="Q119" s="67">
        <v>0.20911494963173</v>
      </c>
      <c r="R119" s="1">
        <v>35965.125999999902</v>
      </c>
      <c r="S119" s="67">
        <v>0.13101907499902599</v>
      </c>
      <c r="T119" s="68">
        <v>25</v>
      </c>
      <c r="U119" s="68">
        <v>25</v>
      </c>
      <c r="V119" s="68">
        <v>23</v>
      </c>
    </row>
    <row r="120" spans="1:22" x14ac:dyDescent="0.25">
      <c r="A120" s="17">
        <v>2022</v>
      </c>
      <c r="B120" t="s">
        <v>476</v>
      </c>
      <c r="C120" t="s">
        <v>420</v>
      </c>
      <c r="D120" s="68">
        <v>18</v>
      </c>
      <c r="E120" s="10">
        <v>1256</v>
      </c>
      <c r="F120" s="10">
        <v>3212</v>
      </c>
      <c r="G120" s="10">
        <v>13208</v>
      </c>
      <c r="H120" s="1">
        <v>518976.64579999901</v>
      </c>
      <c r="I120" s="65">
        <v>0</v>
      </c>
      <c r="J120" s="65">
        <v>0.163484171564623</v>
      </c>
      <c r="K120" s="65">
        <v>0.75986980183299802</v>
      </c>
      <c r="L120" s="66">
        <v>7.6646026602378597E-2</v>
      </c>
      <c r="M120" s="1">
        <v>413.19796640127299</v>
      </c>
      <c r="N120" s="19">
        <v>2.5573248407643301</v>
      </c>
      <c r="O120" s="19">
        <v>10.515923566879</v>
      </c>
      <c r="P120" s="1">
        <v>120443.0958</v>
      </c>
      <c r="Q120" s="67">
        <v>0.23207806512051701</v>
      </c>
      <c r="R120" s="1">
        <v>76757.495800000004</v>
      </c>
      <c r="S120" s="67">
        <v>0.14790163761931699</v>
      </c>
      <c r="T120" s="68">
        <v>14</v>
      </c>
      <c r="U120" s="68">
        <v>5</v>
      </c>
      <c r="V120" s="68">
        <v>6</v>
      </c>
    </row>
    <row r="121" spans="1:22" x14ac:dyDescent="0.25">
      <c r="A121" s="17">
        <v>2022</v>
      </c>
      <c r="B121" t="s">
        <v>473</v>
      </c>
      <c r="C121" t="s">
        <v>415</v>
      </c>
      <c r="D121" s="68">
        <v>10</v>
      </c>
      <c r="E121" s="10">
        <v>1084</v>
      </c>
      <c r="F121" s="10">
        <v>3350</v>
      </c>
      <c r="G121" s="10">
        <v>17275</v>
      </c>
      <c r="H121" s="1">
        <v>619789.52919999999</v>
      </c>
      <c r="I121" s="65">
        <v>0.27207511914191301</v>
      </c>
      <c r="J121" s="65">
        <v>0.39198499579944202</v>
      </c>
      <c r="K121" s="65">
        <v>0.31132570285442002</v>
      </c>
      <c r="L121" s="66">
        <v>2.46141822042256E-2</v>
      </c>
      <c r="M121" s="1">
        <v>571.76155830258301</v>
      </c>
      <c r="N121" s="19">
        <v>3.0904059040590401</v>
      </c>
      <c r="O121" s="19">
        <v>15.9363468634686</v>
      </c>
      <c r="P121" s="1">
        <v>77362.079199999906</v>
      </c>
      <c r="Q121" s="67">
        <v>0.124819919594085</v>
      </c>
      <c r="R121" s="1">
        <v>37631.879199999901</v>
      </c>
      <c r="S121" s="67">
        <v>6.0717190960895402E-2</v>
      </c>
      <c r="T121" s="68">
        <v>7</v>
      </c>
      <c r="U121" s="68">
        <v>18</v>
      </c>
      <c r="V121" s="68">
        <v>21</v>
      </c>
    </row>
    <row r="122" spans="1:22" x14ac:dyDescent="0.25">
      <c r="A122" s="17">
        <v>2022</v>
      </c>
      <c r="B122" t="s">
        <v>473</v>
      </c>
      <c r="C122" t="s">
        <v>419</v>
      </c>
      <c r="D122" s="68">
        <v>33</v>
      </c>
      <c r="E122" s="10">
        <v>872</v>
      </c>
      <c r="F122" s="10">
        <v>1675</v>
      </c>
      <c r="G122" s="10">
        <v>4605</v>
      </c>
      <c r="H122" s="1">
        <v>210208.33049999899</v>
      </c>
      <c r="I122" s="65">
        <v>0</v>
      </c>
      <c r="J122" s="65">
        <v>0</v>
      </c>
      <c r="K122" s="65">
        <v>0.15006606029821501</v>
      </c>
      <c r="L122" s="66">
        <v>0.84993393970178499</v>
      </c>
      <c r="M122" s="1">
        <v>241.06459919724699</v>
      </c>
      <c r="N122" s="19">
        <v>1.9208715596330299</v>
      </c>
      <c r="O122" s="19">
        <v>5.2809633027522898</v>
      </c>
      <c r="P122" s="1">
        <v>72986.780499999106</v>
      </c>
      <c r="Q122" s="67">
        <v>0.34721164630532803</v>
      </c>
      <c r="R122" s="1">
        <v>42210.380499998901</v>
      </c>
      <c r="S122" s="67">
        <v>0.20080260567979299</v>
      </c>
      <c r="T122" s="68">
        <v>27</v>
      </c>
      <c r="U122" s="68">
        <v>22</v>
      </c>
      <c r="V122" s="68">
        <v>20</v>
      </c>
    </row>
    <row r="123" spans="1:22" x14ac:dyDescent="0.25">
      <c r="A123" s="17">
        <v>2022</v>
      </c>
      <c r="B123" t="s">
        <v>473</v>
      </c>
      <c r="C123" t="s">
        <v>405</v>
      </c>
      <c r="D123" s="68">
        <v>7</v>
      </c>
      <c r="E123" s="10">
        <v>915</v>
      </c>
      <c r="F123" s="10">
        <v>3115</v>
      </c>
      <c r="G123" s="10">
        <v>17563</v>
      </c>
      <c r="H123" s="1">
        <v>654164.03339999903</v>
      </c>
      <c r="I123" s="65">
        <v>0.25296901319980097</v>
      </c>
      <c r="J123" s="65">
        <v>0.41698363021008</v>
      </c>
      <c r="K123" s="65">
        <v>0.33004735659011902</v>
      </c>
      <c r="L123" s="66">
        <v>0</v>
      </c>
      <c r="M123" s="1">
        <v>714.933369836064</v>
      </c>
      <c r="N123" s="19">
        <v>3.40437158469945</v>
      </c>
      <c r="O123" s="19">
        <v>19.194535519125701</v>
      </c>
      <c r="P123" s="1">
        <v>87077.933399999398</v>
      </c>
      <c r="Q123" s="67">
        <v>0.133113300264177</v>
      </c>
      <c r="R123" s="1">
        <v>53222.333399999203</v>
      </c>
      <c r="S123" s="67">
        <v>8.1359308495420696E-2</v>
      </c>
      <c r="T123" s="68">
        <v>5</v>
      </c>
      <c r="U123" s="68">
        <v>15</v>
      </c>
      <c r="V123" s="68">
        <v>16</v>
      </c>
    </row>
    <row r="124" spans="1:22" x14ac:dyDescent="0.25">
      <c r="A124" s="17">
        <v>2022</v>
      </c>
      <c r="B124" t="s">
        <v>473</v>
      </c>
      <c r="C124" t="s">
        <v>396</v>
      </c>
      <c r="D124" s="68">
        <v>10</v>
      </c>
      <c r="E124" s="10">
        <v>810</v>
      </c>
      <c r="F124" s="10">
        <v>2239</v>
      </c>
      <c r="G124" s="10">
        <v>8953</v>
      </c>
      <c r="H124" s="1">
        <v>377935.99579999998</v>
      </c>
      <c r="I124" s="65">
        <v>0</v>
      </c>
      <c r="J124" s="65">
        <v>0.230290422101149</v>
      </c>
      <c r="K124" s="65">
        <v>0.70524448468001699</v>
      </c>
      <c r="L124" s="66">
        <v>6.4465093218834396E-2</v>
      </c>
      <c r="M124" s="1">
        <v>466.587649135802</v>
      </c>
      <c r="N124" s="19">
        <v>2.7641975308641999</v>
      </c>
      <c r="O124" s="19">
        <v>11.0530864197531</v>
      </c>
      <c r="P124" s="1">
        <v>88354.345799999996</v>
      </c>
      <c r="Q124" s="67">
        <v>0.23378124016204099</v>
      </c>
      <c r="R124" s="1">
        <v>58967.545799999803</v>
      </c>
      <c r="S124" s="67">
        <v>0.15602521711428899</v>
      </c>
      <c r="T124" s="68">
        <v>22</v>
      </c>
      <c r="U124" s="68">
        <v>14</v>
      </c>
      <c r="V124" s="68">
        <v>13</v>
      </c>
    </row>
    <row r="125" spans="1:22" x14ac:dyDescent="0.25">
      <c r="A125" s="17">
        <v>2022</v>
      </c>
      <c r="B125" t="s">
        <v>473</v>
      </c>
      <c r="C125" t="s">
        <v>426</v>
      </c>
      <c r="D125" s="68">
        <v>9</v>
      </c>
      <c r="E125" s="10">
        <v>381</v>
      </c>
      <c r="F125" s="10">
        <v>1094</v>
      </c>
      <c r="G125" s="10">
        <v>4499</v>
      </c>
      <c r="H125" s="1">
        <v>181913.554</v>
      </c>
      <c r="I125" s="65">
        <v>0</v>
      </c>
      <c r="J125" s="65">
        <v>0</v>
      </c>
      <c r="K125" s="65">
        <v>0.90408804282939803</v>
      </c>
      <c r="L125" s="66">
        <v>9.5911957170601997E-2</v>
      </c>
      <c r="M125" s="1">
        <v>477.46339632546</v>
      </c>
      <c r="N125" s="19">
        <v>2.8713910761154899</v>
      </c>
      <c r="O125" s="19">
        <v>11.808398950131201</v>
      </c>
      <c r="P125" s="1">
        <v>38093.4540000001</v>
      </c>
      <c r="Q125" s="67">
        <v>0.20940415467887599</v>
      </c>
      <c r="R125" s="1">
        <v>24222.6540000001</v>
      </c>
      <c r="S125" s="67">
        <v>0.133154751074788</v>
      </c>
      <c r="T125" s="68">
        <v>28</v>
      </c>
      <c r="U125" s="68">
        <v>31</v>
      </c>
      <c r="V125" s="68">
        <v>30</v>
      </c>
    </row>
    <row r="126" spans="1:22" x14ac:dyDescent="0.25">
      <c r="A126" s="17">
        <v>2022</v>
      </c>
      <c r="B126" t="s">
        <v>473</v>
      </c>
      <c r="C126" t="s">
        <v>408</v>
      </c>
      <c r="D126" s="68">
        <v>9</v>
      </c>
      <c r="E126" s="10">
        <v>1522</v>
      </c>
      <c r="F126" s="10">
        <v>6167</v>
      </c>
      <c r="G126" s="10">
        <v>36474</v>
      </c>
      <c r="H126" s="1">
        <v>1296943.7755</v>
      </c>
      <c r="I126" s="65">
        <v>0.70713487070511805</v>
      </c>
      <c r="J126" s="65">
        <v>0.29286512929488201</v>
      </c>
      <c r="K126" s="65">
        <v>0</v>
      </c>
      <c r="L126" s="66">
        <v>0</v>
      </c>
      <c r="M126" s="1">
        <v>852.131258541394</v>
      </c>
      <c r="N126" s="19">
        <v>4.0519053876478299</v>
      </c>
      <c r="O126" s="19">
        <v>23.964520367936899</v>
      </c>
      <c r="P126" s="1">
        <v>174095.575500003</v>
      </c>
      <c r="Q126" s="67">
        <v>0.13423525274477299</v>
      </c>
      <c r="R126" s="1">
        <v>116716.975500003</v>
      </c>
      <c r="S126" s="67">
        <v>8.9993859182527794E-2</v>
      </c>
      <c r="T126" s="68">
        <v>1</v>
      </c>
      <c r="U126" s="68">
        <v>2</v>
      </c>
      <c r="V126" s="68">
        <v>3</v>
      </c>
    </row>
    <row r="127" spans="1:22" x14ac:dyDescent="0.25">
      <c r="A127" s="17">
        <v>2022</v>
      </c>
      <c r="B127" t="s">
        <v>473</v>
      </c>
      <c r="C127" t="s">
        <v>413</v>
      </c>
      <c r="D127" s="68">
        <v>10</v>
      </c>
      <c r="E127" s="10">
        <v>664</v>
      </c>
      <c r="F127" s="10">
        <v>1810</v>
      </c>
      <c r="G127" s="10">
        <v>7252</v>
      </c>
      <c r="H127" s="1">
        <v>299703.859</v>
      </c>
      <c r="I127" s="65">
        <v>0</v>
      </c>
      <c r="J127" s="65">
        <v>0</v>
      </c>
      <c r="K127" s="65">
        <v>0.89355716771067695</v>
      </c>
      <c r="L127" s="66">
        <v>0.106442832289323</v>
      </c>
      <c r="M127" s="1">
        <v>451.361233433736</v>
      </c>
      <c r="N127" s="19">
        <v>2.7259036144578301</v>
      </c>
      <c r="O127" s="19">
        <v>10.921686746988</v>
      </c>
      <c r="P127" s="1">
        <v>78692.309000000707</v>
      </c>
      <c r="Q127" s="67">
        <v>0.26256688606735801</v>
      </c>
      <c r="R127" s="1">
        <v>54629.309000000598</v>
      </c>
      <c r="S127" s="67">
        <v>0.182277629598358</v>
      </c>
      <c r="T127" s="68">
        <v>24</v>
      </c>
      <c r="U127" s="68">
        <v>17</v>
      </c>
      <c r="V127" s="68">
        <v>15</v>
      </c>
    </row>
    <row r="128" spans="1:22" x14ac:dyDescent="0.25">
      <c r="A128" s="17">
        <v>2022</v>
      </c>
      <c r="B128" t="s">
        <v>473</v>
      </c>
      <c r="C128" t="s">
        <v>401</v>
      </c>
      <c r="D128" s="68">
        <v>5</v>
      </c>
      <c r="E128" s="10">
        <v>821</v>
      </c>
      <c r="F128" s="10">
        <v>2816</v>
      </c>
      <c r="G128" s="10">
        <v>14711</v>
      </c>
      <c r="H128" s="1">
        <v>548972.51800000004</v>
      </c>
      <c r="I128" s="65">
        <v>0.57317870509503299</v>
      </c>
      <c r="J128" s="65">
        <v>0.31388555956821101</v>
      </c>
      <c r="K128" s="65">
        <v>0.11293573533675499</v>
      </c>
      <c r="L128" s="66">
        <v>0</v>
      </c>
      <c r="M128" s="1">
        <v>668.66323751522498</v>
      </c>
      <c r="N128" s="19">
        <v>3.4299634591961001</v>
      </c>
      <c r="O128" s="19">
        <v>17.9183922046285</v>
      </c>
      <c r="P128" s="1">
        <v>81003.567999999999</v>
      </c>
      <c r="Q128" s="67">
        <v>0.147554869039911</v>
      </c>
      <c r="R128" s="1">
        <v>50601.567999999701</v>
      </c>
      <c r="S128" s="67">
        <v>9.2175047640544697E-2</v>
      </c>
      <c r="T128" s="68">
        <v>12</v>
      </c>
      <c r="U128" s="68">
        <v>16</v>
      </c>
      <c r="V128" s="68">
        <v>18</v>
      </c>
    </row>
    <row r="129" spans="1:22" x14ac:dyDescent="0.25">
      <c r="A129" s="17">
        <v>2022</v>
      </c>
      <c r="B129" t="s">
        <v>473</v>
      </c>
      <c r="C129" t="s">
        <v>427</v>
      </c>
      <c r="D129" s="68">
        <v>4</v>
      </c>
      <c r="E129" s="10">
        <v>840</v>
      </c>
      <c r="F129" s="10">
        <v>2663</v>
      </c>
      <c r="G129" s="10">
        <v>15507</v>
      </c>
      <c r="H129" s="1">
        <v>563165.85479999997</v>
      </c>
      <c r="I129" s="65">
        <v>0.66404057492585</v>
      </c>
      <c r="J129" s="65">
        <v>0.33595942507415</v>
      </c>
      <c r="K129" s="65">
        <v>0</v>
      </c>
      <c r="L129" s="66">
        <v>0</v>
      </c>
      <c r="M129" s="1">
        <v>670.43554142857204</v>
      </c>
      <c r="N129" s="19">
        <v>3.1702380952381</v>
      </c>
      <c r="O129" s="19">
        <v>18.4607142857143</v>
      </c>
      <c r="P129" s="1">
        <v>73781.954800000502</v>
      </c>
      <c r="Q129" s="67">
        <v>0.131012834267452</v>
      </c>
      <c r="R129" s="1">
        <v>42899.9548000004</v>
      </c>
      <c r="S129" s="67">
        <v>7.6176413101670906E-2</v>
      </c>
      <c r="T129" s="68">
        <v>10</v>
      </c>
      <c r="U129" s="68">
        <v>20</v>
      </c>
      <c r="V129" s="68">
        <v>19</v>
      </c>
    </row>
    <row r="130" spans="1:22" x14ac:dyDescent="0.25">
      <c r="A130" s="17">
        <v>2022</v>
      </c>
      <c r="B130" t="s">
        <v>474</v>
      </c>
      <c r="C130" t="s">
        <v>393</v>
      </c>
      <c r="D130" s="68">
        <v>5</v>
      </c>
      <c r="E130" s="10">
        <v>819</v>
      </c>
      <c r="F130" s="10">
        <v>2817</v>
      </c>
      <c r="G130" s="10">
        <v>17737</v>
      </c>
      <c r="H130" s="1">
        <v>645374.92149999901</v>
      </c>
      <c r="I130" s="65">
        <v>0.69511059316859403</v>
      </c>
      <c r="J130" s="65">
        <v>0.125578762514713</v>
      </c>
      <c r="K130" s="65">
        <v>0.179310644316693</v>
      </c>
      <c r="L130" s="66">
        <v>0</v>
      </c>
      <c r="M130" s="1">
        <v>788.00356715506598</v>
      </c>
      <c r="N130" s="19">
        <v>3.4395604395604402</v>
      </c>
      <c r="O130" s="19">
        <v>21.656898656898701</v>
      </c>
      <c r="P130" s="1">
        <v>96140.721499998501</v>
      </c>
      <c r="Q130" s="67">
        <v>0.14896879053890899</v>
      </c>
      <c r="R130" s="1">
        <v>70424.721499998501</v>
      </c>
      <c r="S130" s="67">
        <v>0.109122184878699</v>
      </c>
      <c r="T130" s="68">
        <v>6</v>
      </c>
      <c r="U130" s="68">
        <v>11</v>
      </c>
      <c r="V130" s="68">
        <v>8</v>
      </c>
    </row>
    <row r="131" spans="1:22" x14ac:dyDescent="0.25">
      <c r="A131" s="17">
        <v>2022</v>
      </c>
      <c r="B131" t="s">
        <v>474</v>
      </c>
      <c r="C131" t="s">
        <v>422</v>
      </c>
      <c r="D131" s="68">
        <v>3</v>
      </c>
      <c r="E131" s="10">
        <v>444</v>
      </c>
      <c r="F131" s="10">
        <v>2220</v>
      </c>
      <c r="G131" s="10">
        <v>12520</v>
      </c>
      <c r="H131" s="1">
        <v>465480.0477</v>
      </c>
      <c r="I131" s="65">
        <v>0.71843892590543801</v>
      </c>
      <c r="J131" s="65">
        <v>0.28156107409456199</v>
      </c>
      <c r="K131" s="65">
        <v>0</v>
      </c>
      <c r="L131" s="66">
        <v>0</v>
      </c>
      <c r="M131" s="1">
        <v>1048.3784858108099</v>
      </c>
      <c r="N131" s="19">
        <v>5</v>
      </c>
      <c r="O131" s="19">
        <v>28.198198198198199</v>
      </c>
      <c r="P131" s="1">
        <v>65619.797699999894</v>
      </c>
      <c r="Q131" s="67">
        <v>0.14097231025096801</v>
      </c>
      <c r="R131" s="1">
        <v>51016.797699999901</v>
      </c>
      <c r="S131" s="67">
        <v>0.109600396305021</v>
      </c>
      <c r="T131" s="68">
        <v>18</v>
      </c>
      <c r="U131" s="68">
        <v>23</v>
      </c>
      <c r="V131" s="68">
        <v>17</v>
      </c>
    </row>
    <row r="132" spans="1:22" x14ac:dyDescent="0.25">
      <c r="A132" s="17">
        <v>2022</v>
      </c>
      <c r="B132" t="s">
        <v>474</v>
      </c>
      <c r="C132" t="s">
        <v>403</v>
      </c>
      <c r="D132" s="68">
        <v>9</v>
      </c>
      <c r="E132" s="10">
        <v>1706</v>
      </c>
      <c r="F132" s="10">
        <v>5050</v>
      </c>
      <c r="G132" s="10">
        <v>26644</v>
      </c>
      <c r="H132" s="1">
        <v>995673.79449999798</v>
      </c>
      <c r="I132" s="65">
        <v>0.65587519035583097</v>
      </c>
      <c r="J132" s="65">
        <v>0.17581776176795799</v>
      </c>
      <c r="K132" s="65">
        <v>0.16503465684011201</v>
      </c>
      <c r="L132" s="66">
        <v>3.2723910360985199E-3</v>
      </c>
      <c r="M132" s="1">
        <v>583.63059466588402</v>
      </c>
      <c r="N132" s="19">
        <v>2.9601406799531098</v>
      </c>
      <c r="O132" s="19">
        <v>15.6178194607268</v>
      </c>
      <c r="P132" s="1">
        <v>186124.89449999901</v>
      </c>
      <c r="Q132" s="67">
        <v>0.186933607701773</v>
      </c>
      <c r="R132" s="1">
        <v>133417.39449999901</v>
      </c>
      <c r="S132" s="67">
        <v>0.13399709346272101</v>
      </c>
      <c r="T132" s="68">
        <v>2</v>
      </c>
      <c r="U132" s="68">
        <v>1</v>
      </c>
      <c r="V132" s="68">
        <v>2</v>
      </c>
    </row>
    <row r="133" spans="1:22" x14ac:dyDescent="0.25">
      <c r="A133" s="17">
        <v>2022</v>
      </c>
      <c r="B133" t="s">
        <v>474</v>
      </c>
      <c r="C133" t="s">
        <v>394</v>
      </c>
      <c r="D133" s="68">
        <v>4</v>
      </c>
      <c r="E133" s="10">
        <v>505</v>
      </c>
      <c r="F133" s="10">
        <v>3851</v>
      </c>
      <c r="G133" s="10">
        <v>23150</v>
      </c>
      <c r="H133" s="1">
        <v>880743.47530000098</v>
      </c>
      <c r="I133" s="65">
        <v>0.83952431898305302</v>
      </c>
      <c r="J133" s="65">
        <v>0.16047568101694701</v>
      </c>
      <c r="K133" s="65">
        <v>0</v>
      </c>
      <c r="L133" s="66">
        <v>0</v>
      </c>
      <c r="M133" s="1">
        <v>1744.04648574258</v>
      </c>
      <c r="N133" s="19">
        <v>7.6257425742574299</v>
      </c>
      <c r="O133" s="19">
        <v>45.841584158415799</v>
      </c>
      <c r="P133" s="1">
        <v>155186.22529999999</v>
      </c>
      <c r="Q133" s="67">
        <v>0.17619912000726401</v>
      </c>
      <c r="R133" s="1">
        <v>137520.22529999999</v>
      </c>
      <c r="S133" s="67">
        <v>0.156141066220397</v>
      </c>
      <c r="T133" s="68">
        <v>3</v>
      </c>
      <c r="U133" s="68">
        <v>3</v>
      </c>
      <c r="V133" s="68">
        <v>1</v>
      </c>
    </row>
    <row r="134" spans="1:22" x14ac:dyDescent="0.25">
      <c r="A134" s="17">
        <v>2022</v>
      </c>
      <c r="B134" t="s">
        <v>474</v>
      </c>
      <c r="C134" t="s">
        <v>400</v>
      </c>
      <c r="D134" s="68">
        <v>23</v>
      </c>
      <c r="E134" s="10">
        <v>1145</v>
      </c>
      <c r="F134" s="10">
        <v>2968</v>
      </c>
      <c r="G134" s="10">
        <v>11552</v>
      </c>
      <c r="H134" s="1">
        <v>483119.6998</v>
      </c>
      <c r="I134" s="65">
        <v>0</v>
      </c>
      <c r="J134" s="65">
        <v>0</v>
      </c>
      <c r="K134" s="65">
        <v>0.89662826454670697</v>
      </c>
      <c r="L134" s="66">
        <v>0.10337173545329301</v>
      </c>
      <c r="M134" s="1">
        <v>421.93860244541497</v>
      </c>
      <c r="N134" s="19">
        <v>2.5921397379912698</v>
      </c>
      <c r="O134" s="19">
        <v>10.089082969432299</v>
      </c>
      <c r="P134" s="1">
        <v>112767.84979999901</v>
      </c>
      <c r="Q134" s="67">
        <v>0.23341596264172701</v>
      </c>
      <c r="R134" s="1">
        <v>77778.349799999298</v>
      </c>
      <c r="S134" s="67">
        <v>0.16099188220268701</v>
      </c>
      <c r="T134" s="68">
        <v>16</v>
      </c>
      <c r="U134" s="68">
        <v>8</v>
      </c>
      <c r="V134" s="68">
        <v>5</v>
      </c>
    </row>
    <row r="135" spans="1:22" x14ac:dyDescent="0.25">
      <c r="A135" s="17">
        <v>2022</v>
      </c>
      <c r="B135" t="s">
        <v>474</v>
      </c>
      <c r="C135" t="s">
        <v>421</v>
      </c>
      <c r="D135" s="68">
        <v>47</v>
      </c>
      <c r="E135" s="10">
        <v>1524</v>
      </c>
      <c r="F135" s="10">
        <v>3545</v>
      </c>
      <c r="G135" s="10">
        <v>11487</v>
      </c>
      <c r="H135" s="1">
        <v>471789.039500001</v>
      </c>
      <c r="I135" s="65">
        <v>0</v>
      </c>
      <c r="J135" s="65">
        <v>0</v>
      </c>
      <c r="K135" s="65">
        <v>0.43990507583633698</v>
      </c>
      <c r="L135" s="66">
        <v>0.56009492416366302</v>
      </c>
      <c r="M135" s="1">
        <v>309.57286056430502</v>
      </c>
      <c r="N135" s="19">
        <v>2.3261154855643</v>
      </c>
      <c r="O135" s="19">
        <v>7.53740157480315</v>
      </c>
      <c r="P135" s="1">
        <v>113167.58950000101</v>
      </c>
      <c r="Q135" s="67">
        <v>0.23986905168448999</v>
      </c>
      <c r="R135" s="1">
        <v>66981.089500001501</v>
      </c>
      <c r="S135" s="67">
        <v>0.14197254258171699</v>
      </c>
      <c r="T135" s="68">
        <v>17</v>
      </c>
      <c r="U135" s="68">
        <v>7</v>
      </c>
      <c r="V135" s="68">
        <v>9</v>
      </c>
    </row>
    <row r="136" spans="1:22" x14ac:dyDescent="0.25">
      <c r="A136" s="17">
        <v>2022</v>
      </c>
      <c r="B136" t="s">
        <v>474</v>
      </c>
      <c r="C136" t="s">
        <v>398</v>
      </c>
      <c r="D136" s="68">
        <v>11</v>
      </c>
      <c r="E136" s="10">
        <v>745</v>
      </c>
      <c r="F136" s="10">
        <v>2367</v>
      </c>
      <c r="G136" s="10">
        <v>10431</v>
      </c>
      <c r="H136" s="1">
        <v>442993.1372</v>
      </c>
      <c r="I136" s="65">
        <v>0</v>
      </c>
      <c r="J136" s="65">
        <v>0.40193502121820202</v>
      </c>
      <c r="K136" s="65">
        <v>0.55321252141510602</v>
      </c>
      <c r="L136" s="66">
        <v>4.4852457366691703E-2</v>
      </c>
      <c r="M136" s="1">
        <v>594.62166067114094</v>
      </c>
      <c r="N136" s="19">
        <v>3.1771812080536899</v>
      </c>
      <c r="O136" s="19">
        <v>14.0013422818792</v>
      </c>
      <c r="P136" s="1">
        <v>124435.53720000001</v>
      </c>
      <c r="Q136" s="67">
        <v>0.280897212057308</v>
      </c>
      <c r="R136" s="1">
        <v>101248.03720000001</v>
      </c>
      <c r="S136" s="67">
        <v>0.22855441472514201</v>
      </c>
      <c r="T136" s="68">
        <v>20</v>
      </c>
      <c r="U136" s="68">
        <v>4</v>
      </c>
      <c r="V136" s="68">
        <v>4</v>
      </c>
    </row>
    <row r="137" spans="1:22" x14ac:dyDescent="0.25">
      <c r="A137" s="17">
        <v>2022</v>
      </c>
      <c r="B137" t="s">
        <v>475</v>
      </c>
      <c r="C137" t="s">
        <v>425</v>
      </c>
      <c r="D137" s="68">
        <v>15</v>
      </c>
      <c r="E137" s="10">
        <v>1251</v>
      </c>
      <c r="F137" s="10">
        <v>4034</v>
      </c>
      <c r="G137" s="10">
        <v>19633</v>
      </c>
      <c r="H137" s="1">
        <v>729314.43080000195</v>
      </c>
      <c r="I137" s="65">
        <v>0.23807448155048899</v>
      </c>
      <c r="J137" s="65">
        <v>0.53235047546518399</v>
      </c>
      <c r="K137" s="65">
        <v>0.17095637729701099</v>
      </c>
      <c r="L137" s="66">
        <v>5.8618665687315497E-2</v>
      </c>
      <c r="M137" s="1">
        <v>582.98515651478999</v>
      </c>
      <c r="N137" s="19">
        <v>3.22462030375699</v>
      </c>
      <c r="O137" s="19">
        <v>15.6938449240608</v>
      </c>
      <c r="P137" s="1">
        <v>105430.680800002</v>
      </c>
      <c r="Q137" s="67">
        <v>0.14456135289185601</v>
      </c>
      <c r="R137" s="1">
        <v>62329.740800002997</v>
      </c>
      <c r="S137" s="67">
        <v>8.5463468385826497E-2</v>
      </c>
      <c r="T137" s="68">
        <v>4</v>
      </c>
      <c r="U137" s="68">
        <v>9</v>
      </c>
      <c r="V137" s="68">
        <v>11</v>
      </c>
    </row>
    <row r="138" spans="1:22" x14ac:dyDescent="0.25">
      <c r="A138" s="17">
        <v>2022</v>
      </c>
      <c r="B138" t="s">
        <v>475</v>
      </c>
      <c r="C138" t="s">
        <v>407</v>
      </c>
      <c r="D138" s="68">
        <v>19</v>
      </c>
      <c r="E138" s="10">
        <v>413</v>
      </c>
      <c r="F138" s="10">
        <v>752</v>
      </c>
      <c r="G138" s="10">
        <v>2055</v>
      </c>
      <c r="H138" s="1">
        <v>97537.973399999595</v>
      </c>
      <c r="I138" s="65">
        <v>0</v>
      </c>
      <c r="J138" s="65">
        <v>0</v>
      </c>
      <c r="K138" s="65">
        <v>0.222106316594845</v>
      </c>
      <c r="L138" s="66">
        <v>0.77789368340515497</v>
      </c>
      <c r="M138" s="1">
        <v>236.169427118643</v>
      </c>
      <c r="N138" s="19">
        <v>1.82082324455206</v>
      </c>
      <c r="O138" s="19">
        <v>4.9757869249394702</v>
      </c>
      <c r="P138" s="1">
        <v>34799.823399999601</v>
      </c>
      <c r="Q138" s="67">
        <v>0.356782309360548</v>
      </c>
      <c r="R138" s="1">
        <v>21174.573399999499</v>
      </c>
      <c r="S138" s="67">
        <v>0.21709056136693999</v>
      </c>
      <c r="T138" s="68">
        <v>32</v>
      </c>
      <c r="U138" s="68">
        <v>32</v>
      </c>
      <c r="V138" s="68">
        <v>31</v>
      </c>
    </row>
    <row r="139" spans="1:22" x14ac:dyDescent="0.25">
      <c r="A139" s="17">
        <v>2022</v>
      </c>
      <c r="B139" t="s">
        <v>475</v>
      </c>
      <c r="C139" t="s">
        <v>423</v>
      </c>
      <c r="D139" s="68">
        <v>15</v>
      </c>
      <c r="E139" s="10">
        <v>339</v>
      </c>
      <c r="F139" s="10">
        <v>634</v>
      </c>
      <c r="G139" s="10">
        <v>1719</v>
      </c>
      <c r="H139" s="1">
        <v>80651.483999999706</v>
      </c>
      <c r="I139" s="65">
        <v>0</v>
      </c>
      <c r="J139" s="65">
        <v>0</v>
      </c>
      <c r="K139" s="65">
        <v>0</v>
      </c>
      <c r="L139" s="66">
        <v>1</v>
      </c>
      <c r="M139" s="1">
        <v>237.909982300884</v>
      </c>
      <c r="N139" s="19">
        <v>1.8702064896755199</v>
      </c>
      <c r="O139" s="19">
        <v>5.0707964601769904</v>
      </c>
      <c r="P139" s="1">
        <v>28512.6339999997</v>
      </c>
      <c r="Q139" s="67">
        <v>0.35352894436511301</v>
      </c>
      <c r="R139" s="1">
        <v>17310.083999999701</v>
      </c>
      <c r="S139" s="67">
        <v>0.21462821440458199</v>
      </c>
      <c r="T139" s="68">
        <v>35</v>
      </c>
      <c r="U139" s="68">
        <v>34</v>
      </c>
      <c r="V139" s="68">
        <v>34</v>
      </c>
    </row>
    <row r="140" spans="1:22" x14ac:dyDescent="0.25">
      <c r="A140" s="17">
        <v>2022</v>
      </c>
      <c r="B140" t="s">
        <v>475</v>
      </c>
      <c r="C140" t="s">
        <v>406</v>
      </c>
      <c r="D140" s="68">
        <v>23</v>
      </c>
      <c r="E140" s="10">
        <v>1368</v>
      </c>
      <c r="F140" s="10">
        <v>3532</v>
      </c>
      <c r="G140" s="10">
        <v>14332</v>
      </c>
      <c r="H140" s="1">
        <v>558627.76619999995</v>
      </c>
      <c r="I140" s="65">
        <v>0</v>
      </c>
      <c r="J140" s="65">
        <v>0.36464821107203998</v>
      </c>
      <c r="K140" s="65">
        <v>0.50493134403028195</v>
      </c>
      <c r="L140" s="66">
        <v>0.13042044489767801</v>
      </c>
      <c r="M140" s="1">
        <v>408.35363026315798</v>
      </c>
      <c r="N140" s="19">
        <v>2.5818713450292399</v>
      </c>
      <c r="O140" s="19">
        <v>10.4766081871345</v>
      </c>
      <c r="P140" s="1">
        <v>119498.5662</v>
      </c>
      <c r="Q140" s="67">
        <v>0.213914476562586</v>
      </c>
      <c r="R140" s="1">
        <v>73262.566200000205</v>
      </c>
      <c r="S140" s="67">
        <v>0.131147376898861</v>
      </c>
      <c r="T140" s="68">
        <v>11</v>
      </c>
      <c r="U140" s="68">
        <v>6</v>
      </c>
      <c r="V140" s="68">
        <v>7</v>
      </c>
    </row>
    <row r="141" spans="1:22" x14ac:dyDescent="0.25">
      <c r="A141" s="17">
        <v>2022</v>
      </c>
      <c r="B141" t="s">
        <v>478</v>
      </c>
      <c r="C141" t="s">
        <v>411</v>
      </c>
      <c r="D141" s="68">
        <v>26</v>
      </c>
      <c r="E141" s="10">
        <v>460</v>
      </c>
      <c r="F141" s="10">
        <v>929</v>
      </c>
      <c r="G141" s="10">
        <v>2440</v>
      </c>
      <c r="H141" s="1">
        <v>129981.77199999899</v>
      </c>
      <c r="I141" s="65">
        <v>0</v>
      </c>
      <c r="J141" s="65">
        <v>0</v>
      </c>
      <c r="K141" s="65">
        <v>0</v>
      </c>
      <c r="L141" s="66">
        <v>1</v>
      </c>
      <c r="M141" s="1">
        <v>282.56906956521601</v>
      </c>
      <c r="N141" s="19">
        <v>2.0195652173913001</v>
      </c>
      <c r="O141" s="19">
        <v>5.3043478260869596</v>
      </c>
      <c r="P141" s="1">
        <v>45445.021999999502</v>
      </c>
      <c r="Q141" s="67">
        <v>0.34962611526791398</v>
      </c>
      <c r="R141" s="1">
        <v>28193.071999999502</v>
      </c>
      <c r="S141" s="67">
        <v>0.21690019735997801</v>
      </c>
      <c r="T141" s="68">
        <v>30</v>
      </c>
      <c r="U141" s="68">
        <v>29</v>
      </c>
      <c r="V141" s="68">
        <v>27</v>
      </c>
    </row>
    <row r="142" spans="1:22" x14ac:dyDescent="0.25">
      <c r="A142" s="17">
        <v>2022</v>
      </c>
      <c r="B142" t="s">
        <v>478</v>
      </c>
      <c r="C142" t="s">
        <v>417</v>
      </c>
      <c r="D142" s="68">
        <v>14</v>
      </c>
      <c r="E142" s="10">
        <v>787</v>
      </c>
      <c r="F142" s="10">
        <v>2040</v>
      </c>
      <c r="G142" s="10">
        <v>7667</v>
      </c>
      <c r="H142" s="1">
        <v>301057.80800000002</v>
      </c>
      <c r="I142" s="65">
        <v>0</v>
      </c>
      <c r="J142" s="65">
        <v>0</v>
      </c>
      <c r="K142" s="65">
        <v>0.88070413706061401</v>
      </c>
      <c r="L142" s="66">
        <v>0.119295862939386</v>
      </c>
      <c r="M142" s="1">
        <v>382.53851080050799</v>
      </c>
      <c r="N142" s="19">
        <v>2.59212198221093</v>
      </c>
      <c r="O142" s="19">
        <v>9.7420584498094005</v>
      </c>
      <c r="P142" s="1">
        <v>62277.407999999697</v>
      </c>
      <c r="Q142" s="67">
        <v>0.206861959215486</v>
      </c>
      <c r="R142" s="1">
        <v>32205.3479999997</v>
      </c>
      <c r="S142" s="67">
        <v>0.10697396693993</v>
      </c>
      <c r="T142" s="68">
        <v>23</v>
      </c>
      <c r="U142" s="68">
        <v>24</v>
      </c>
      <c r="V142" s="68">
        <v>25</v>
      </c>
    </row>
    <row r="143" spans="1:22" x14ac:dyDescent="0.25">
      <c r="A143" s="17">
        <v>2022</v>
      </c>
      <c r="B143" t="s">
        <v>478</v>
      </c>
      <c r="C143" t="s">
        <v>397</v>
      </c>
      <c r="D143" s="68">
        <v>18</v>
      </c>
      <c r="E143" s="10">
        <v>969</v>
      </c>
      <c r="F143" s="10">
        <v>2939</v>
      </c>
      <c r="G143" s="10">
        <v>11185</v>
      </c>
      <c r="H143" s="1">
        <v>455563.621600001</v>
      </c>
      <c r="I143" s="65">
        <v>0</v>
      </c>
      <c r="J143" s="65">
        <v>0</v>
      </c>
      <c r="K143" s="65">
        <v>0.866025687947512</v>
      </c>
      <c r="L143" s="66">
        <v>0.133974312052488</v>
      </c>
      <c r="M143" s="1">
        <v>470.13789638803001</v>
      </c>
      <c r="N143" s="19">
        <v>3.0330237358101102</v>
      </c>
      <c r="O143" s="19">
        <v>11.5428276573787</v>
      </c>
      <c r="P143" s="1">
        <v>99753.421600001006</v>
      </c>
      <c r="Q143" s="67">
        <v>0.21896704844353801</v>
      </c>
      <c r="R143" s="1">
        <v>62199.391600001101</v>
      </c>
      <c r="S143" s="67">
        <v>0.13653283240999001</v>
      </c>
      <c r="T143" s="68">
        <v>19</v>
      </c>
      <c r="U143" s="68">
        <v>10</v>
      </c>
      <c r="V143" s="68">
        <v>12</v>
      </c>
    </row>
    <row r="144" spans="1:22" x14ac:dyDescent="0.25">
      <c r="A144" t="s">
        <v>550</v>
      </c>
      <c r="D144" s="68">
        <v>494</v>
      </c>
      <c r="E144" s="10">
        <v>29971</v>
      </c>
      <c r="F144" s="10">
        <v>88512</v>
      </c>
      <c r="G144" s="10">
        <v>407491</v>
      </c>
      <c r="H144" s="1">
        <v>15642889.588199999</v>
      </c>
      <c r="I144" s="65">
        <v>0.18318793201307618</v>
      </c>
      <c r="J144" s="65">
        <v>0.1916575982350304</v>
      </c>
      <c r="K144" s="65">
        <v>0.37265088852238309</v>
      </c>
      <c r="L144" s="66">
        <v>0.25250358122951044</v>
      </c>
      <c r="M144" s="1">
        <v>513.13712196937979</v>
      </c>
      <c r="N144" s="19">
        <v>2.9182188992173983</v>
      </c>
      <c r="O144" s="19">
        <v>13.178135557688302</v>
      </c>
      <c r="P144" s="1">
        <v>2898013.6382000041</v>
      </c>
      <c r="Q144" s="67">
        <v>0.22215411678119359</v>
      </c>
      <c r="R144" s="1">
        <v>1864443.3782000053</v>
      </c>
      <c r="S144" s="67">
        <v>0.13854464287014256</v>
      </c>
      <c r="T144" s="68">
        <v>18.5</v>
      </c>
      <c r="U144" s="68">
        <v>18.5</v>
      </c>
      <c r="V144" s="68">
        <v>18.5</v>
      </c>
    </row>
    <row r="145" spans="1:22" x14ac:dyDescent="0.25">
      <c r="A145" s="17" t="s">
        <v>534</v>
      </c>
      <c r="B145" s="17"/>
      <c r="C145" s="17"/>
      <c r="D145" s="68">
        <v>1586</v>
      </c>
      <c r="E145" s="10">
        <v>96372</v>
      </c>
      <c r="F145" s="10">
        <v>290419</v>
      </c>
      <c r="G145" s="10">
        <v>1340427</v>
      </c>
      <c r="H145" s="1">
        <v>55688204.678899974</v>
      </c>
      <c r="I145" s="65">
        <v>0.20081341902986152</v>
      </c>
      <c r="J145" s="65">
        <v>0.24353895695813507</v>
      </c>
      <c r="K145" s="65">
        <v>0.36053871125788167</v>
      </c>
      <c r="L145" s="66">
        <v>0.19510891275412184</v>
      </c>
      <c r="M145" s="1">
        <v>581.78183088703827</v>
      </c>
      <c r="N145" s="19">
        <v>3.0318222328765465</v>
      </c>
      <c r="O145" s="19">
        <v>13.896327343488283</v>
      </c>
      <c r="P145" s="1">
        <v>7914345.2289000023</v>
      </c>
      <c r="Q145" s="67">
        <v>0.16391616469445278</v>
      </c>
      <c r="R145" s="1">
        <v>4625667.1989000095</v>
      </c>
      <c r="S145" s="67">
        <v>9.194272830686373E-2</v>
      </c>
      <c r="T145" s="68">
        <v>21.411290322580644</v>
      </c>
      <c r="U145" s="68">
        <v>21.411290322580644</v>
      </c>
      <c r="V145" s="68">
        <v>21.411290322580644</v>
      </c>
    </row>
  </sheetData>
  <pageMargins left="0.7" right="0.7" top="0.75" bottom="0.75" header="0.3" footer="0.3"/>
  <drawing r:id="rId2"/>
  <legacy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4C2B-D562-4635-808C-275DE891A2C2}">
  <dimension ref="A1:AC97"/>
  <sheetViews>
    <sheetView showGridLines="0" workbookViewId="0">
      <selection activeCell="A2" sqref="A2"/>
    </sheetView>
  </sheetViews>
  <sheetFormatPr defaultRowHeight="15" x14ac:dyDescent="0.25"/>
  <cols>
    <col min="1" max="1" width="19.85546875" style="17" bestFit="1" customWidth="1"/>
    <col min="2" max="2" width="19.140625" bestFit="1" customWidth="1"/>
    <col min="3" max="3" width="10.140625" customWidth="1"/>
    <col min="4" max="4" width="11.140625" bestFit="1" customWidth="1"/>
    <col min="5" max="7" width="10.7109375" customWidth="1"/>
    <col min="8" max="8" width="12.7109375" customWidth="1"/>
    <col min="9" max="9" width="10.7109375" customWidth="1"/>
    <col min="10" max="10" width="16.7109375" bestFit="1" customWidth="1"/>
    <col min="11" max="11" width="14.7109375" bestFit="1" customWidth="1"/>
    <col min="12" max="12" width="10.7109375" customWidth="1"/>
    <col min="13" max="14" width="11.7109375" bestFit="1" customWidth="1"/>
    <col min="15" max="15" width="10" customWidth="1"/>
    <col min="16" max="16" width="12.7109375" customWidth="1"/>
    <col min="17" max="17" width="6.7109375" customWidth="1"/>
    <col min="18" max="18" width="10.7109375" bestFit="1" customWidth="1"/>
    <col min="19" max="19" width="16.7109375" bestFit="1" customWidth="1"/>
    <col min="20" max="20" width="14.7109375" bestFit="1" customWidth="1"/>
    <col min="21" max="21" width="7.85546875" bestFit="1" customWidth="1"/>
    <col min="22" max="22" width="11.140625" bestFit="1" customWidth="1"/>
    <col min="23" max="23" width="11.7109375" bestFit="1" customWidth="1"/>
    <col min="24" max="24" width="6.85546875" bestFit="1" customWidth="1"/>
    <col min="25" max="25" width="10.140625" bestFit="1" customWidth="1"/>
    <col min="26" max="26" width="6.85546875" bestFit="1" customWidth="1"/>
    <col min="27" max="27" width="10.7109375" bestFit="1" customWidth="1"/>
    <col min="28" max="28" width="16.7109375" bestFit="1" customWidth="1"/>
    <col min="29" max="29" width="14.7109375" bestFit="1" customWidth="1"/>
  </cols>
  <sheetData>
    <row r="1" spans="1:18" s="51" customFormat="1" ht="15.75" x14ac:dyDescent="0.25">
      <c r="A1" s="55" t="s">
        <v>568</v>
      </c>
    </row>
    <row r="2" spans="1:18" s="51" customFormat="1" ht="15.75" x14ac:dyDescent="0.25">
      <c r="A2" s="55"/>
    </row>
    <row r="3" spans="1:18" x14ac:dyDescent="0.25">
      <c r="B3" s="82" t="s">
        <v>567</v>
      </c>
      <c r="C3" s="75"/>
      <c r="D3" s="75"/>
      <c r="E3" s="75"/>
      <c r="F3" s="75"/>
      <c r="G3" s="75"/>
      <c r="H3" s="75"/>
      <c r="I3" s="75"/>
      <c r="J3" s="75"/>
      <c r="K3" s="75"/>
      <c r="L3" s="75"/>
      <c r="M3" s="75"/>
      <c r="N3" s="75"/>
      <c r="O3" s="75"/>
      <c r="P3" s="75"/>
      <c r="Q3" s="75"/>
      <c r="R3" s="76"/>
    </row>
    <row r="4" spans="1:18" x14ac:dyDescent="0.25">
      <c r="B4" s="77"/>
      <c r="R4" s="78"/>
    </row>
    <row r="5" spans="1:18" x14ac:dyDescent="0.25">
      <c r="B5" s="77"/>
      <c r="R5" s="78"/>
    </row>
    <row r="6" spans="1:18" x14ac:dyDescent="0.25">
      <c r="B6" s="77"/>
      <c r="R6" s="78"/>
    </row>
    <row r="7" spans="1:18" x14ac:dyDescent="0.25">
      <c r="B7" s="77"/>
      <c r="R7" s="78"/>
    </row>
    <row r="8" spans="1:18" x14ac:dyDescent="0.25">
      <c r="B8" s="77"/>
      <c r="R8" s="78"/>
    </row>
    <row r="9" spans="1:18" x14ac:dyDescent="0.25">
      <c r="B9" s="77"/>
      <c r="R9" s="78"/>
    </row>
    <row r="10" spans="1:18" x14ac:dyDescent="0.25">
      <c r="B10" s="77"/>
      <c r="R10" s="78"/>
    </row>
    <row r="11" spans="1:18" x14ac:dyDescent="0.25">
      <c r="B11" s="77"/>
      <c r="R11" s="78"/>
    </row>
    <row r="12" spans="1:18" x14ac:dyDescent="0.25">
      <c r="B12" s="77"/>
      <c r="R12" s="78"/>
    </row>
    <row r="13" spans="1:18" x14ac:dyDescent="0.25">
      <c r="B13" s="77"/>
      <c r="R13" s="78"/>
    </row>
    <row r="14" spans="1:18" x14ac:dyDescent="0.25">
      <c r="B14" s="77"/>
      <c r="R14" s="78"/>
    </row>
    <row r="15" spans="1:18" x14ac:dyDescent="0.25">
      <c r="B15" s="79"/>
      <c r="C15" s="80"/>
      <c r="D15" s="80"/>
      <c r="E15" s="80"/>
      <c r="F15" s="80"/>
      <c r="G15" s="80"/>
      <c r="H15" s="80"/>
      <c r="I15" s="80"/>
      <c r="J15" s="80"/>
      <c r="K15" s="80"/>
      <c r="L15" s="80"/>
      <c r="M15" s="80"/>
      <c r="N15" s="80"/>
      <c r="O15" s="80"/>
      <c r="P15" s="80"/>
      <c r="Q15" s="80"/>
      <c r="R15" s="81"/>
    </row>
    <row r="17" spans="1:29" x14ac:dyDescent="0.25">
      <c r="A17"/>
      <c r="C17" s="69" t="s">
        <v>551</v>
      </c>
    </row>
    <row r="18" spans="1:29" x14ac:dyDescent="0.25">
      <c r="A18"/>
      <c r="C18" s="17">
        <v>2024</v>
      </c>
      <c r="D18" s="17">
        <v>2024</v>
      </c>
      <c r="E18" s="17">
        <v>2024</v>
      </c>
      <c r="F18" s="17">
        <v>2024</v>
      </c>
      <c r="G18" s="17">
        <v>2024</v>
      </c>
      <c r="H18" s="17">
        <v>2024</v>
      </c>
      <c r="I18" s="17">
        <v>2024</v>
      </c>
      <c r="J18" s="17">
        <v>2024</v>
      </c>
      <c r="K18" s="17">
        <v>2024</v>
      </c>
      <c r="L18" s="17">
        <v>2023</v>
      </c>
      <c r="M18" s="17">
        <v>2023</v>
      </c>
      <c r="N18" s="17">
        <v>2023</v>
      </c>
      <c r="O18" s="17">
        <v>2023</v>
      </c>
      <c r="P18" s="17">
        <v>2023</v>
      </c>
      <c r="Q18" s="17">
        <v>2023</v>
      </c>
      <c r="R18" s="17">
        <v>2023</v>
      </c>
      <c r="S18" s="17">
        <v>2023</v>
      </c>
      <c r="T18" s="17">
        <v>2023</v>
      </c>
      <c r="U18" s="17">
        <v>2022</v>
      </c>
      <c r="V18" s="17">
        <v>2022</v>
      </c>
      <c r="W18" s="17">
        <v>2022</v>
      </c>
      <c r="X18" s="17">
        <v>2022</v>
      </c>
      <c r="Y18" s="17">
        <v>2022</v>
      </c>
      <c r="Z18" s="17">
        <v>2022</v>
      </c>
      <c r="AA18" s="17">
        <v>2022</v>
      </c>
      <c r="AB18" s="17">
        <v>2022</v>
      </c>
      <c r="AC18" s="17">
        <v>2022</v>
      </c>
    </row>
    <row r="19" spans="1:29" x14ac:dyDescent="0.25">
      <c r="A19" s="64" t="s">
        <v>470</v>
      </c>
      <c r="B19" s="64" t="s">
        <v>479</v>
      </c>
      <c r="C19" s="20" t="s">
        <v>536</v>
      </c>
      <c r="D19" s="20" t="s">
        <v>535</v>
      </c>
      <c r="E19" s="20" t="s">
        <v>287</v>
      </c>
      <c r="F19" s="20" t="s">
        <v>544</v>
      </c>
      <c r="G19" s="20" t="s">
        <v>289</v>
      </c>
      <c r="H19" s="20" t="s">
        <v>545</v>
      </c>
      <c r="I19" s="20" t="s">
        <v>546</v>
      </c>
      <c r="J19" t="s">
        <v>547</v>
      </c>
      <c r="K19" t="s">
        <v>548</v>
      </c>
      <c r="L19" s="20" t="s">
        <v>536</v>
      </c>
      <c r="M19" s="20" t="s">
        <v>535</v>
      </c>
      <c r="N19" s="20" t="s">
        <v>287</v>
      </c>
      <c r="O19" s="20" t="s">
        <v>544</v>
      </c>
      <c r="P19" s="20" t="s">
        <v>289</v>
      </c>
      <c r="Q19" s="20" t="s">
        <v>545</v>
      </c>
      <c r="R19" s="20" t="s">
        <v>546</v>
      </c>
      <c r="S19" t="s">
        <v>547</v>
      </c>
      <c r="T19" t="s">
        <v>548</v>
      </c>
      <c r="U19" s="20" t="s">
        <v>536</v>
      </c>
      <c r="V19" s="20" t="s">
        <v>535</v>
      </c>
      <c r="W19" s="20" t="s">
        <v>287</v>
      </c>
      <c r="X19" s="20" t="s">
        <v>544</v>
      </c>
      <c r="Y19" s="20" t="s">
        <v>289</v>
      </c>
      <c r="Z19" s="20" t="s">
        <v>545</v>
      </c>
      <c r="AA19" s="20" t="s">
        <v>546</v>
      </c>
      <c r="AB19" t="s">
        <v>547</v>
      </c>
      <c r="AC19" t="s">
        <v>548</v>
      </c>
    </row>
    <row r="20" spans="1:29" x14ac:dyDescent="0.25">
      <c r="A20" t="s">
        <v>477</v>
      </c>
      <c r="B20" t="s">
        <v>399</v>
      </c>
      <c r="C20" s="68">
        <v>8</v>
      </c>
      <c r="D20" s="1">
        <v>653736.28200000001</v>
      </c>
      <c r="E20" s="1">
        <v>87115.032000000501</v>
      </c>
      <c r="F20" s="67">
        <v>0.13325714726049201</v>
      </c>
      <c r="G20" s="1">
        <v>46448.032000000501</v>
      </c>
      <c r="H20" s="67">
        <v>7.1050105797861196E-2</v>
      </c>
      <c r="I20" s="68">
        <v>13</v>
      </c>
      <c r="J20" s="68">
        <v>11</v>
      </c>
      <c r="K20" s="68">
        <v>15</v>
      </c>
      <c r="L20" s="68">
        <v>8</v>
      </c>
      <c r="M20" s="1">
        <v>695758.47859999898</v>
      </c>
      <c r="N20" s="1">
        <v>72079.478599999304</v>
      </c>
      <c r="O20" s="67">
        <v>0.10359841930354501</v>
      </c>
      <c r="P20" s="1">
        <v>26441.3285999994</v>
      </c>
      <c r="Q20" s="67">
        <v>3.8003602418477798E-2</v>
      </c>
      <c r="R20" s="68">
        <v>8</v>
      </c>
      <c r="S20" s="68">
        <v>7</v>
      </c>
      <c r="T20" s="68">
        <v>12</v>
      </c>
      <c r="U20" s="68">
        <v>8</v>
      </c>
      <c r="V20" s="1">
        <v>570473.25100000098</v>
      </c>
      <c r="W20" s="1">
        <v>77189.051000000894</v>
      </c>
      <c r="X20" s="67">
        <v>0.13530704702577001</v>
      </c>
      <c r="Y20" s="1">
        <v>32786.951000000998</v>
      </c>
      <c r="Z20" s="67">
        <v>5.7473248644923799E-2</v>
      </c>
      <c r="AA20" s="68">
        <v>9</v>
      </c>
      <c r="AB20" s="68">
        <v>19</v>
      </c>
      <c r="AC20" s="68">
        <v>24</v>
      </c>
    </row>
    <row r="21" spans="1:29" x14ac:dyDescent="0.25">
      <c r="A21" t="s">
        <v>477</v>
      </c>
      <c r="B21" t="s">
        <v>409</v>
      </c>
      <c r="C21" s="68">
        <v>23</v>
      </c>
      <c r="D21" s="1">
        <v>187464.21400000001</v>
      </c>
      <c r="E21" s="1">
        <v>42739.9639999996</v>
      </c>
      <c r="F21" s="67">
        <v>0.22798998853189001</v>
      </c>
      <c r="G21" s="1">
        <v>22911.043999999602</v>
      </c>
      <c r="H21" s="67">
        <v>0.1222155605656</v>
      </c>
      <c r="I21" s="68">
        <v>35</v>
      </c>
      <c r="J21" s="68">
        <v>31</v>
      </c>
      <c r="K21" s="68">
        <v>29</v>
      </c>
      <c r="L21" s="68">
        <v>25</v>
      </c>
      <c r="M21" s="1">
        <v>165807.82489999899</v>
      </c>
      <c r="N21" s="1">
        <v>27777.574899999399</v>
      </c>
      <c r="O21" s="67">
        <v>0.167528733440369</v>
      </c>
      <c r="P21" s="1">
        <v>7612.52489999932</v>
      </c>
      <c r="Q21" s="67">
        <v>4.5911734893033698E-2</v>
      </c>
      <c r="R21" s="68">
        <v>31</v>
      </c>
      <c r="S21" s="68">
        <v>28</v>
      </c>
      <c r="T21" s="68">
        <v>29</v>
      </c>
      <c r="U21" s="68">
        <v>25</v>
      </c>
      <c r="V21" s="1">
        <v>92617.258999999496</v>
      </c>
      <c r="W21" s="1">
        <v>32481.458999999501</v>
      </c>
      <c r="X21" s="67">
        <v>0.35070633001565799</v>
      </c>
      <c r="Y21" s="1">
        <v>17688.1089999994</v>
      </c>
      <c r="Z21" s="67">
        <v>0.190980700476133</v>
      </c>
      <c r="AA21" s="68">
        <v>33</v>
      </c>
      <c r="AB21" s="68">
        <v>33</v>
      </c>
      <c r="AC21" s="68">
        <v>33</v>
      </c>
    </row>
    <row r="22" spans="1:29" x14ac:dyDescent="0.25">
      <c r="A22" t="s">
        <v>477</v>
      </c>
      <c r="B22" t="s">
        <v>404</v>
      </c>
      <c r="C22" s="68">
        <v>6</v>
      </c>
      <c r="D22" s="1">
        <v>664973.52385</v>
      </c>
      <c r="E22" s="1">
        <v>54068.523850000201</v>
      </c>
      <c r="F22" s="67">
        <v>8.1309288130690494E-2</v>
      </c>
      <c r="G22" s="1">
        <v>24225.563850000199</v>
      </c>
      <c r="H22" s="67">
        <v>3.6430869773192397E-2</v>
      </c>
      <c r="I22" s="68">
        <v>10</v>
      </c>
      <c r="J22" s="68">
        <v>28</v>
      </c>
      <c r="K22" s="68">
        <v>28</v>
      </c>
      <c r="L22" s="68">
        <v>6</v>
      </c>
      <c r="M22" s="1">
        <v>739294.91500000004</v>
      </c>
      <c r="N22" s="1">
        <v>41382.914999999899</v>
      </c>
      <c r="O22" s="67">
        <v>5.5976193208362501E-2</v>
      </c>
      <c r="P22" s="1">
        <v>10072.4449999999</v>
      </c>
      <c r="Q22" s="67">
        <v>1.36243937238495E-2</v>
      </c>
      <c r="R22" s="68">
        <v>7</v>
      </c>
      <c r="S22" s="68">
        <v>21</v>
      </c>
      <c r="T22" s="68">
        <v>24</v>
      </c>
      <c r="U22" s="68">
        <v>7</v>
      </c>
      <c r="V22" s="1">
        <v>546005.78500000003</v>
      </c>
      <c r="W22" s="1">
        <v>52863.9350000005</v>
      </c>
      <c r="X22" s="67">
        <v>9.6819367948639004E-2</v>
      </c>
      <c r="Y22" s="1">
        <v>19928.055000000499</v>
      </c>
      <c r="Z22" s="67">
        <v>3.6497882527014698E-2</v>
      </c>
      <c r="AA22" s="68">
        <v>13</v>
      </c>
      <c r="AB22" s="68">
        <v>26</v>
      </c>
      <c r="AC22" s="68">
        <v>32</v>
      </c>
    </row>
    <row r="23" spans="1:29" x14ac:dyDescent="0.25">
      <c r="A23" t="s">
        <v>477</v>
      </c>
      <c r="B23" t="s">
        <v>414</v>
      </c>
      <c r="C23" s="68">
        <v>10</v>
      </c>
      <c r="D23" s="1">
        <v>448805.40240000002</v>
      </c>
      <c r="E23" s="1">
        <v>82926.402399999904</v>
      </c>
      <c r="F23" s="67">
        <v>0.184771399712545</v>
      </c>
      <c r="G23" s="1">
        <v>57240.602399999902</v>
      </c>
      <c r="H23" s="67">
        <v>0.12753991394467201</v>
      </c>
      <c r="I23" s="68">
        <v>22</v>
      </c>
      <c r="J23" s="68">
        <v>12</v>
      </c>
      <c r="K23" s="68">
        <v>11</v>
      </c>
      <c r="L23" s="68">
        <v>10</v>
      </c>
      <c r="M23" s="1">
        <v>460717.476399999</v>
      </c>
      <c r="N23" s="1">
        <v>58009.226399999301</v>
      </c>
      <c r="O23" s="67">
        <v>0.125910627166301</v>
      </c>
      <c r="P23" s="1">
        <v>28691.326399999401</v>
      </c>
      <c r="Q23" s="67">
        <v>6.2275315935897697E-2</v>
      </c>
      <c r="R23" s="68">
        <v>19</v>
      </c>
      <c r="S23" s="68">
        <v>14</v>
      </c>
      <c r="T23" s="68">
        <v>10</v>
      </c>
      <c r="U23" s="68">
        <v>11</v>
      </c>
      <c r="V23" s="1">
        <v>390882.56079999998</v>
      </c>
      <c r="W23" s="1">
        <v>92201.910799999998</v>
      </c>
      <c r="X23" s="67">
        <v>0.23588136193974699</v>
      </c>
      <c r="Y23" s="1">
        <v>64510.610800000002</v>
      </c>
      <c r="Z23" s="67">
        <v>0.16503834468329601</v>
      </c>
      <c r="AA23" s="68">
        <v>21</v>
      </c>
      <c r="AB23" s="68">
        <v>13</v>
      </c>
      <c r="AC23" s="68">
        <v>10</v>
      </c>
    </row>
    <row r="24" spans="1:29" x14ac:dyDescent="0.25">
      <c r="A24" t="s">
        <v>477</v>
      </c>
      <c r="B24" t="s">
        <v>395</v>
      </c>
      <c r="C24" s="68">
        <v>11</v>
      </c>
      <c r="D24" s="1">
        <v>438531.38699999999</v>
      </c>
      <c r="E24" s="1">
        <v>73621.636999999799</v>
      </c>
      <c r="F24" s="67">
        <v>0.16788225240534499</v>
      </c>
      <c r="G24" s="1">
        <v>45049.756999999801</v>
      </c>
      <c r="H24" s="67">
        <v>0.10272869476501099</v>
      </c>
      <c r="I24" s="68">
        <v>23</v>
      </c>
      <c r="J24" s="68">
        <v>14</v>
      </c>
      <c r="K24" s="68">
        <v>17</v>
      </c>
      <c r="L24" s="68">
        <v>12</v>
      </c>
      <c r="M24" s="1">
        <v>520967.40860000002</v>
      </c>
      <c r="N24" s="1">
        <v>66527.158599999704</v>
      </c>
      <c r="O24" s="67">
        <v>0.12769927158932801</v>
      </c>
      <c r="P24" s="1">
        <v>28498.208600000002</v>
      </c>
      <c r="Q24" s="67">
        <v>5.4702478753101802E-2</v>
      </c>
      <c r="R24" s="68">
        <v>17</v>
      </c>
      <c r="S24" s="68">
        <v>11</v>
      </c>
      <c r="T24" s="68">
        <v>11</v>
      </c>
      <c r="U24" s="68">
        <v>12</v>
      </c>
      <c r="V24" s="1">
        <v>495851.98259999999</v>
      </c>
      <c r="W24" s="1">
        <v>93148.832599999907</v>
      </c>
      <c r="X24" s="67">
        <v>0.18785612616001601</v>
      </c>
      <c r="Y24" s="1">
        <v>55089.082600000103</v>
      </c>
      <c r="Z24" s="67">
        <v>0.1110998534505</v>
      </c>
      <c r="AA24" s="68">
        <v>15</v>
      </c>
      <c r="AB24" s="68">
        <v>12</v>
      </c>
      <c r="AC24" s="68">
        <v>14</v>
      </c>
    </row>
    <row r="25" spans="1:29" x14ac:dyDescent="0.25">
      <c r="A25" t="s">
        <v>477</v>
      </c>
      <c r="B25" t="s">
        <v>402</v>
      </c>
      <c r="C25" s="68">
        <v>11</v>
      </c>
      <c r="D25" s="1">
        <v>100111.74</v>
      </c>
      <c r="E25" s="1">
        <v>17618.240000000002</v>
      </c>
      <c r="F25" s="67">
        <v>0.17598575351901799</v>
      </c>
      <c r="G25" s="1">
        <v>11478.56</v>
      </c>
      <c r="H25" s="67">
        <v>0.114657481729915</v>
      </c>
      <c r="I25" s="68">
        <v>45</v>
      </c>
      <c r="J25" s="68">
        <v>43</v>
      </c>
      <c r="K25" s="68">
        <v>40</v>
      </c>
      <c r="L25" s="68">
        <v>11</v>
      </c>
      <c r="M25" s="1">
        <v>96070.054799999998</v>
      </c>
      <c r="N25" s="1">
        <v>13196.5548</v>
      </c>
      <c r="O25" s="67">
        <v>0.13736387293077701</v>
      </c>
      <c r="P25" s="1">
        <v>5957.35479999994</v>
      </c>
      <c r="Q25" s="67">
        <v>6.20105277591654E-2</v>
      </c>
      <c r="R25" s="68">
        <v>38</v>
      </c>
      <c r="S25" s="68">
        <v>37</v>
      </c>
      <c r="T25" s="68">
        <v>30</v>
      </c>
      <c r="U25" s="68">
        <v>11</v>
      </c>
      <c r="V25" s="1">
        <v>89971.238400000002</v>
      </c>
      <c r="W25" s="1">
        <v>17449.288400000001</v>
      </c>
      <c r="X25" s="67">
        <v>0.193942961220817</v>
      </c>
      <c r="Y25" s="1">
        <v>10515.688399999999</v>
      </c>
      <c r="Z25" s="67">
        <v>0.116878333420828</v>
      </c>
      <c r="AA25" s="68">
        <v>34</v>
      </c>
      <c r="AB25" s="68">
        <v>36</v>
      </c>
      <c r="AC25" s="68">
        <v>36</v>
      </c>
    </row>
    <row r="26" spans="1:29" x14ac:dyDescent="0.25">
      <c r="A26" t="s">
        <v>477</v>
      </c>
      <c r="B26" t="s">
        <v>527</v>
      </c>
      <c r="C26" s="68">
        <v>8</v>
      </c>
      <c r="D26" s="1">
        <v>282323.96000000002</v>
      </c>
      <c r="E26" s="1">
        <v>28418.460000000101</v>
      </c>
      <c r="F26" s="67">
        <v>0.10065904431207399</v>
      </c>
      <c r="G26" s="1">
        <v>12458.1800000001</v>
      </c>
      <c r="H26" s="67">
        <v>4.41272501278323E-2</v>
      </c>
      <c r="I26" s="68">
        <v>30</v>
      </c>
      <c r="J26" s="68">
        <v>39</v>
      </c>
      <c r="K26" s="68">
        <v>39</v>
      </c>
      <c r="L26" s="68">
        <v>8</v>
      </c>
      <c r="M26" s="1">
        <v>181991.81899999999</v>
      </c>
      <c r="N26" s="1">
        <v>15477.0690000001</v>
      </c>
      <c r="O26" s="67">
        <v>8.5042663373786395E-2</v>
      </c>
      <c r="P26" s="1">
        <v>3975.56900000008</v>
      </c>
      <c r="Q26" s="67">
        <v>2.1844767648594599E-2</v>
      </c>
      <c r="R26" s="68">
        <v>30</v>
      </c>
      <c r="S26" s="68">
        <v>36</v>
      </c>
      <c r="T26" s="68">
        <v>34</v>
      </c>
      <c r="U26" s="68"/>
      <c r="V26" s="1"/>
      <c r="W26" s="1"/>
      <c r="X26" s="67"/>
      <c r="Y26" s="1"/>
      <c r="Z26" s="67"/>
      <c r="AA26" s="68"/>
      <c r="AB26" s="68"/>
      <c r="AC26" s="68"/>
    </row>
    <row r="27" spans="1:29" x14ac:dyDescent="0.25">
      <c r="A27" t="s">
        <v>477</v>
      </c>
      <c r="B27" t="s">
        <v>418</v>
      </c>
      <c r="C27" s="68">
        <v>17</v>
      </c>
      <c r="D27" s="1">
        <v>76809.005999999994</v>
      </c>
      <c r="E27" s="1">
        <v>9512.0059999999794</v>
      </c>
      <c r="F27" s="67">
        <v>0.12383972264919001</v>
      </c>
      <c r="G27" s="1">
        <v>4005.80599999998</v>
      </c>
      <c r="H27" s="67">
        <v>5.2152816559037099E-2</v>
      </c>
      <c r="I27" s="68">
        <v>46</v>
      </c>
      <c r="J27" s="68">
        <v>47</v>
      </c>
      <c r="K27" s="68">
        <v>47</v>
      </c>
      <c r="L27" s="68"/>
      <c r="M27" s="1"/>
      <c r="N27" s="1"/>
      <c r="O27" s="67"/>
      <c r="P27" s="1"/>
      <c r="Q27" s="67"/>
      <c r="R27" s="68"/>
      <c r="S27" s="68"/>
      <c r="T27" s="68"/>
      <c r="U27" s="68"/>
      <c r="V27" s="1"/>
      <c r="W27" s="1"/>
      <c r="X27" s="67"/>
      <c r="Y27" s="1"/>
      <c r="Z27" s="67"/>
      <c r="AA27" s="68"/>
      <c r="AB27" s="68"/>
      <c r="AC27" s="68"/>
    </row>
    <row r="28" spans="1:29" x14ac:dyDescent="0.25">
      <c r="A28" t="s">
        <v>477</v>
      </c>
      <c r="B28" t="s">
        <v>412</v>
      </c>
      <c r="C28" s="68">
        <v>5</v>
      </c>
      <c r="D28" s="1">
        <v>208461.93900000001</v>
      </c>
      <c r="E28" s="1">
        <v>23242.188999999798</v>
      </c>
      <c r="F28" s="67">
        <v>0.11149368134774899</v>
      </c>
      <c r="G28" s="1">
        <v>11426.0089999998</v>
      </c>
      <c r="H28" s="67">
        <v>5.4811007970139998E-2</v>
      </c>
      <c r="I28" s="68">
        <v>34</v>
      </c>
      <c r="J28" s="68">
        <v>42</v>
      </c>
      <c r="K28" s="68">
        <v>41</v>
      </c>
      <c r="L28" s="68">
        <v>3</v>
      </c>
      <c r="M28" s="1">
        <v>92420.694199999896</v>
      </c>
      <c r="N28" s="1">
        <v>9930.4441999999308</v>
      </c>
      <c r="O28" s="67">
        <v>0.10744827536688099</v>
      </c>
      <c r="P28" s="1">
        <v>451.04419999990802</v>
      </c>
      <c r="Q28" s="67">
        <v>4.8803377198600199E-3</v>
      </c>
      <c r="R28" s="68">
        <v>40</v>
      </c>
      <c r="S28" s="68">
        <v>39</v>
      </c>
      <c r="T28" s="68">
        <v>36</v>
      </c>
      <c r="U28" s="68">
        <v>4</v>
      </c>
      <c r="V28" s="1">
        <v>249906.5729</v>
      </c>
      <c r="W28" s="1">
        <v>47184.272900000396</v>
      </c>
      <c r="X28" s="67">
        <v>0.188807650605017</v>
      </c>
      <c r="Y28" s="1">
        <v>31656.6729000003</v>
      </c>
      <c r="Z28" s="67">
        <v>0.12667403074935399</v>
      </c>
      <c r="AA28" s="68">
        <v>26</v>
      </c>
      <c r="AB28" s="68">
        <v>28</v>
      </c>
      <c r="AC28" s="68">
        <v>26</v>
      </c>
    </row>
    <row r="29" spans="1:29" x14ac:dyDescent="0.25">
      <c r="A29" t="s">
        <v>477</v>
      </c>
      <c r="B29" t="s">
        <v>528</v>
      </c>
      <c r="C29" s="68">
        <v>2</v>
      </c>
      <c r="D29" s="1">
        <v>127162.08199999999</v>
      </c>
      <c r="E29" s="1">
        <v>9839.5819999999694</v>
      </c>
      <c r="F29" s="67">
        <v>7.7378270670340005E-2</v>
      </c>
      <c r="G29" s="1">
        <v>4069.7819999999701</v>
      </c>
      <c r="H29" s="67">
        <v>3.2004682024630297E-2</v>
      </c>
      <c r="I29" s="68">
        <v>41</v>
      </c>
      <c r="J29" s="68">
        <v>45</v>
      </c>
      <c r="K29" s="68">
        <v>46</v>
      </c>
      <c r="L29" s="68">
        <v>2</v>
      </c>
      <c r="M29" s="1">
        <v>110580.4264</v>
      </c>
      <c r="N29" s="1">
        <v>7313.1763999999703</v>
      </c>
      <c r="O29" s="67">
        <v>6.6134456504501005E-2</v>
      </c>
      <c r="P29" s="1">
        <v>1269.0263999999599</v>
      </c>
      <c r="Q29" s="67">
        <v>1.1476049074087899E-2</v>
      </c>
      <c r="R29" s="68">
        <v>37</v>
      </c>
      <c r="S29" s="68">
        <v>40</v>
      </c>
      <c r="T29" s="68">
        <v>35</v>
      </c>
      <c r="U29" s="68"/>
      <c r="V29" s="1"/>
      <c r="W29" s="1"/>
      <c r="X29" s="67"/>
      <c r="Y29" s="1"/>
      <c r="Z29" s="67"/>
      <c r="AA29" s="68"/>
      <c r="AB29" s="68"/>
      <c r="AC29" s="68"/>
    </row>
    <row r="30" spans="1:29" x14ac:dyDescent="0.25">
      <c r="A30" t="s">
        <v>477</v>
      </c>
      <c r="B30" t="s">
        <v>416</v>
      </c>
      <c r="C30" s="68">
        <v>19</v>
      </c>
      <c r="D30" s="1">
        <v>333577.162000001</v>
      </c>
      <c r="E30" s="1">
        <v>63663.912000001299</v>
      </c>
      <c r="F30" s="67">
        <v>0.19085213033859</v>
      </c>
      <c r="G30" s="1">
        <v>45913.1320000013</v>
      </c>
      <c r="H30" s="67">
        <v>0.13763871520677201</v>
      </c>
      <c r="I30" s="68">
        <v>28</v>
      </c>
      <c r="J30" s="68">
        <v>22</v>
      </c>
      <c r="K30" s="68">
        <v>16</v>
      </c>
      <c r="L30" s="68">
        <v>17</v>
      </c>
      <c r="M30" s="1">
        <v>224382.016</v>
      </c>
      <c r="N30" s="1">
        <v>33471.016000000098</v>
      </c>
      <c r="O30" s="67">
        <v>0.149169780166339</v>
      </c>
      <c r="P30" s="1">
        <v>16448.315999999999</v>
      </c>
      <c r="Q30" s="67">
        <v>7.3304965759822593E-2</v>
      </c>
      <c r="R30" s="68">
        <v>29</v>
      </c>
      <c r="S30" s="68">
        <v>26</v>
      </c>
      <c r="T30" s="68">
        <v>21</v>
      </c>
      <c r="U30" s="68">
        <v>17</v>
      </c>
      <c r="V30" s="1">
        <v>118607.76799999901</v>
      </c>
      <c r="W30" s="1">
        <v>42738.467999999499</v>
      </c>
      <c r="X30" s="67">
        <v>0.36033447657492101</v>
      </c>
      <c r="Y30" s="1">
        <v>27583.2679999994</v>
      </c>
      <c r="Z30" s="67">
        <v>0.232558697167284</v>
      </c>
      <c r="AA30" s="68">
        <v>31</v>
      </c>
      <c r="AB30" s="68">
        <v>30</v>
      </c>
      <c r="AC30" s="68">
        <v>28</v>
      </c>
    </row>
    <row r="31" spans="1:29" x14ac:dyDescent="0.25">
      <c r="A31" t="s">
        <v>477</v>
      </c>
      <c r="B31" t="s">
        <v>560</v>
      </c>
      <c r="C31" s="68">
        <v>5</v>
      </c>
      <c r="D31" s="1">
        <v>340468.80800000002</v>
      </c>
      <c r="E31" s="1">
        <v>49200.057999999801</v>
      </c>
      <c r="F31" s="67">
        <v>0.14450680016478901</v>
      </c>
      <c r="G31" s="1">
        <v>35782.177999999803</v>
      </c>
      <c r="H31" s="67">
        <v>0.10509678760352099</v>
      </c>
      <c r="I31" s="68">
        <v>27</v>
      </c>
      <c r="J31" s="68">
        <v>29</v>
      </c>
      <c r="K31" s="68">
        <v>24</v>
      </c>
      <c r="L31" s="68"/>
      <c r="M31" s="1"/>
      <c r="N31" s="1"/>
      <c r="O31" s="67"/>
      <c r="P31" s="1"/>
      <c r="Q31" s="67"/>
      <c r="R31" s="68"/>
      <c r="S31" s="68"/>
      <c r="T31" s="68"/>
      <c r="U31" s="68"/>
      <c r="V31" s="1"/>
      <c r="W31" s="1"/>
      <c r="X31" s="67"/>
      <c r="Y31" s="1"/>
      <c r="Z31" s="67"/>
      <c r="AA31" s="68"/>
      <c r="AB31" s="68"/>
      <c r="AC31" s="68"/>
    </row>
    <row r="32" spans="1:29" x14ac:dyDescent="0.25">
      <c r="A32" t="s">
        <v>476</v>
      </c>
      <c r="B32" t="s">
        <v>410</v>
      </c>
      <c r="C32" s="68">
        <v>14</v>
      </c>
      <c r="D32" s="1">
        <v>116676.03200000001</v>
      </c>
      <c r="E32" s="1">
        <v>35595.531999999599</v>
      </c>
      <c r="F32" s="67">
        <v>0.30508006991529901</v>
      </c>
      <c r="G32" s="1">
        <v>21093.3319999995</v>
      </c>
      <c r="H32" s="67">
        <v>0.18078547614645901</v>
      </c>
      <c r="I32" s="68">
        <v>42</v>
      </c>
      <c r="J32" s="68">
        <v>34</v>
      </c>
      <c r="K32" s="68">
        <v>31</v>
      </c>
      <c r="L32" s="68">
        <v>16</v>
      </c>
      <c r="M32" s="1">
        <v>120420.04799999901</v>
      </c>
      <c r="N32" s="1">
        <v>28394.7979999993</v>
      </c>
      <c r="O32" s="67">
        <v>0.23579792959391199</v>
      </c>
      <c r="P32" s="1">
        <v>11670.5979999992</v>
      </c>
      <c r="Q32" s="67">
        <v>9.6915739478855595E-2</v>
      </c>
      <c r="R32" s="68">
        <v>35</v>
      </c>
      <c r="S32" s="68">
        <v>27</v>
      </c>
      <c r="T32" s="68">
        <v>23</v>
      </c>
      <c r="U32" s="68">
        <v>17</v>
      </c>
      <c r="V32" s="1">
        <v>132598.28799999901</v>
      </c>
      <c r="W32" s="1">
        <v>47519.637999999301</v>
      </c>
      <c r="X32" s="67">
        <v>0.35837293766567802</v>
      </c>
      <c r="Y32" s="1">
        <v>26350.237999999299</v>
      </c>
      <c r="Z32" s="67">
        <v>0.198722309295573</v>
      </c>
      <c r="AA32" s="68">
        <v>29</v>
      </c>
      <c r="AB32" s="68">
        <v>27</v>
      </c>
      <c r="AC32" s="68">
        <v>29</v>
      </c>
    </row>
    <row r="33" spans="1:29" x14ac:dyDescent="0.25">
      <c r="A33" t="s">
        <v>476</v>
      </c>
      <c r="B33" t="s">
        <v>402</v>
      </c>
      <c r="C33" s="68">
        <v>11</v>
      </c>
      <c r="D33" s="1">
        <v>588873.119000001</v>
      </c>
      <c r="E33" s="1">
        <v>45139.369000000603</v>
      </c>
      <c r="F33" s="67">
        <v>7.6653811396000596E-2</v>
      </c>
      <c r="G33" s="1">
        <v>9735.7190000009596</v>
      </c>
      <c r="H33" s="67">
        <v>1.65327957515428E-2</v>
      </c>
      <c r="I33" s="68">
        <v>15</v>
      </c>
      <c r="J33" s="68">
        <v>30</v>
      </c>
      <c r="K33" s="68">
        <v>42</v>
      </c>
      <c r="L33" s="68">
        <v>11</v>
      </c>
      <c r="M33" s="1">
        <v>631437.05790000199</v>
      </c>
      <c r="N33" s="1">
        <v>36134.057900001499</v>
      </c>
      <c r="O33" s="67">
        <v>5.7225114440027001E-2</v>
      </c>
      <c r="P33" s="1">
        <v>-237.55209999808699</v>
      </c>
      <c r="Q33" s="67">
        <v>-3.7620867674147102E-4</v>
      </c>
      <c r="R33" s="68">
        <v>14</v>
      </c>
      <c r="S33" s="68">
        <v>23</v>
      </c>
      <c r="T33" s="68">
        <v>37</v>
      </c>
      <c r="U33" s="68">
        <v>11</v>
      </c>
      <c r="V33" s="1">
        <v>604981.71300000302</v>
      </c>
      <c r="W33" s="1">
        <v>73265.013000002698</v>
      </c>
      <c r="X33" s="67">
        <v>0.12110285555028399</v>
      </c>
      <c r="Y33" s="1">
        <v>36738.863000003097</v>
      </c>
      <c r="Z33" s="67">
        <v>6.0727228956758403E-2</v>
      </c>
      <c r="AA33" s="68">
        <v>8</v>
      </c>
      <c r="AB33" s="68">
        <v>21</v>
      </c>
      <c r="AC33" s="68">
        <v>22</v>
      </c>
    </row>
    <row r="34" spans="1:29" x14ac:dyDescent="0.25">
      <c r="A34" t="s">
        <v>476</v>
      </c>
      <c r="B34" t="s">
        <v>418</v>
      </c>
      <c r="C34" s="68">
        <v>17</v>
      </c>
      <c r="D34" s="1">
        <v>104712.65399999999</v>
      </c>
      <c r="E34" s="1">
        <v>29852.403999999799</v>
      </c>
      <c r="F34" s="67">
        <v>0.28508879165644901</v>
      </c>
      <c r="G34" s="1">
        <v>18245.5639999997</v>
      </c>
      <c r="H34" s="67">
        <v>0.17424411762115899</v>
      </c>
      <c r="I34" s="68">
        <v>44</v>
      </c>
      <c r="J34" s="68">
        <v>38</v>
      </c>
      <c r="K34" s="68">
        <v>35</v>
      </c>
      <c r="L34" s="68">
        <v>14</v>
      </c>
      <c r="M34" s="1">
        <v>74489.718999999706</v>
      </c>
      <c r="N34" s="1">
        <v>16974.218999999699</v>
      </c>
      <c r="O34" s="67">
        <v>0.22787331228890501</v>
      </c>
      <c r="P34" s="1">
        <v>5282.4689999996699</v>
      </c>
      <c r="Q34" s="67">
        <v>7.0915410487716907E-2</v>
      </c>
      <c r="R34" s="68">
        <v>41</v>
      </c>
      <c r="S34" s="68">
        <v>35</v>
      </c>
      <c r="T34" s="68">
        <v>32</v>
      </c>
      <c r="U34" s="68">
        <v>14</v>
      </c>
      <c r="V34" s="1">
        <v>66807.1259999998</v>
      </c>
      <c r="W34" s="1">
        <v>23517.825999999801</v>
      </c>
      <c r="X34" s="67">
        <v>0.35202571055069598</v>
      </c>
      <c r="Y34" s="1">
        <v>12709.2259999997</v>
      </c>
      <c r="Z34" s="67">
        <v>0.19023758034434499</v>
      </c>
      <c r="AA34" s="68">
        <v>36</v>
      </c>
      <c r="AB34" s="68">
        <v>35</v>
      </c>
      <c r="AC34" s="68">
        <v>35</v>
      </c>
    </row>
    <row r="35" spans="1:29" x14ac:dyDescent="0.25">
      <c r="A35" t="s">
        <v>476</v>
      </c>
      <c r="B35" t="s">
        <v>424</v>
      </c>
      <c r="C35" s="68">
        <v>11</v>
      </c>
      <c r="D35" s="1">
        <v>456968.126400001</v>
      </c>
      <c r="E35" s="1">
        <v>64747.376400000503</v>
      </c>
      <c r="F35" s="67">
        <v>0.141689042756835</v>
      </c>
      <c r="G35" s="1">
        <v>38331.076400000602</v>
      </c>
      <c r="H35" s="67">
        <v>8.38812910256415E-2</v>
      </c>
      <c r="I35" s="68">
        <v>21</v>
      </c>
      <c r="J35" s="68">
        <v>21</v>
      </c>
      <c r="K35" s="68">
        <v>22</v>
      </c>
      <c r="L35" s="68">
        <v>11</v>
      </c>
      <c r="M35" s="1">
        <v>455479.17680000002</v>
      </c>
      <c r="N35" s="1">
        <v>49075.676800000401</v>
      </c>
      <c r="O35" s="67">
        <v>0.10774516004175</v>
      </c>
      <c r="P35" s="1">
        <v>21216.326800000399</v>
      </c>
      <c r="Q35" s="67">
        <v>4.6580234356830799E-2</v>
      </c>
      <c r="R35" s="68">
        <v>20</v>
      </c>
      <c r="S35" s="68">
        <v>18</v>
      </c>
      <c r="T35" s="68">
        <v>19</v>
      </c>
      <c r="U35" s="68">
        <v>10</v>
      </c>
      <c r="V35" s="1">
        <v>274502.97600000002</v>
      </c>
      <c r="W35" s="1">
        <v>57402.675999999898</v>
      </c>
      <c r="X35" s="67">
        <v>0.20911494963173</v>
      </c>
      <c r="Y35" s="1">
        <v>35965.125999999902</v>
      </c>
      <c r="Z35" s="67">
        <v>0.13101907499902599</v>
      </c>
      <c r="AA35" s="68">
        <v>25</v>
      </c>
      <c r="AB35" s="68">
        <v>25</v>
      </c>
      <c r="AC35" s="68">
        <v>23</v>
      </c>
    </row>
    <row r="36" spans="1:29" x14ac:dyDescent="0.25">
      <c r="A36" t="s">
        <v>476</v>
      </c>
      <c r="B36" t="s">
        <v>426</v>
      </c>
      <c r="C36" s="68">
        <v>10</v>
      </c>
      <c r="D36" s="1">
        <v>107693.85</v>
      </c>
      <c r="E36" s="1">
        <v>9790.3499999999894</v>
      </c>
      <c r="F36" s="67">
        <v>9.0909090909090801E-2</v>
      </c>
      <c r="G36" s="1">
        <v>6810.7699999999904</v>
      </c>
      <c r="H36" s="67">
        <v>6.3241958570521797E-2</v>
      </c>
      <c r="I36" s="68">
        <v>43</v>
      </c>
      <c r="J36" s="68">
        <v>46</v>
      </c>
      <c r="K36" s="68">
        <v>45</v>
      </c>
      <c r="L36" s="68"/>
      <c r="M36" s="1"/>
      <c r="N36" s="1"/>
      <c r="O36" s="67"/>
      <c r="P36" s="1"/>
      <c r="Q36" s="67"/>
      <c r="R36" s="68"/>
      <c r="S36" s="68"/>
      <c r="T36" s="68"/>
      <c r="U36" s="68"/>
      <c r="V36" s="1"/>
      <c r="W36" s="1"/>
      <c r="X36" s="67"/>
      <c r="Y36" s="1"/>
      <c r="Z36" s="67"/>
      <c r="AA36" s="68"/>
      <c r="AB36" s="68"/>
      <c r="AC36" s="68"/>
    </row>
    <row r="37" spans="1:29" x14ac:dyDescent="0.25">
      <c r="A37" t="s">
        <v>476</v>
      </c>
      <c r="B37" t="s">
        <v>420</v>
      </c>
      <c r="C37" s="68">
        <v>17</v>
      </c>
      <c r="D37" s="1">
        <v>804793.10199999996</v>
      </c>
      <c r="E37" s="1">
        <v>133920.10200000001</v>
      </c>
      <c r="F37" s="67">
        <v>0.166403143450402</v>
      </c>
      <c r="G37" s="1">
        <v>84384.661999999997</v>
      </c>
      <c r="H37" s="67">
        <v>0.104852615896303</v>
      </c>
      <c r="I37" s="68">
        <v>6</v>
      </c>
      <c r="J37" s="68">
        <v>4</v>
      </c>
      <c r="K37" s="68">
        <v>5</v>
      </c>
      <c r="L37" s="68">
        <v>17</v>
      </c>
      <c r="M37" s="1">
        <v>863398.23437499802</v>
      </c>
      <c r="N37" s="1">
        <v>92474.234374998399</v>
      </c>
      <c r="O37" s="67">
        <v>0.107104961179286</v>
      </c>
      <c r="P37" s="1">
        <v>37552.634374998903</v>
      </c>
      <c r="Q37" s="67">
        <v>4.3493990235204401E-2</v>
      </c>
      <c r="R37" s="68">
        <v>5</v>
      </c>
      <c r="S37" s="68">
        <v>6</v>
      </c>
      <c r="T37" s="68">
        <v>6</v>
      </c>
      <c r="U37" s="68">
        <v>18</v>
      </c>
      <c r="V37" s="1">
        <v>518976.64579999901</v>
      </c>
      <c r="W37" s="1">
        <v>120443.0958</v>
      </c>
      <c r="X37" s="67">
        <v>0.23207806512051701</v>
      </c>
      <c r="Y37" s="1">
        <v>76757.495800000004</v>
      </c>
      <c r="Z37" s="67">
        <v>0.14790163761931699</v>
      </c>
      <c r="AA37" s="68">
        <v>14</v>
      </c>
      <c r="AB37" s="68">
        <v>5</v>
      </c>
      <c r="AC37" s="68">
        <v>6</v>
      </c>
    </row>
    <row r="38" spans="1:29" x14ac:dyDescent="0.25">
      <c r="A38" t="s">
        <v>476</v>
      </c>
      <c r="B38" t="s">
        <v>529</v>
      </c>
      <c r="C38" s="68">
        <v>4</v>
      </c>
      <c r="D38" s="1">
        <v>461989.04800000001</v>
      </c>
      <c r="E38" s="1">
        <v>67439.798000000301</v>
      </c>
      <c r="F38" s="67">
        <v>0.145977049222172</v>
      </c>
      <c r="G38" s="1">
        <v>50553.618000000301</v>
      </c>
      <c r="H38" s="67">
        <v>0.109426009596661</v>
      </c>
      <c r="I38" s="68">
        <v>20</v>
      </c>
      <c r="J38" s="68">
        <v>17</v>
      </c>
      <c r="K38" s="68">
        <v>12</v>
      </c>
      <c r="L38" s="68">
        <v>5</v>
      </c>
      <c r="M38" s="1">
        <v>411565.864</v>
      </c>
      <c r="N38" s="1">
        <v>40658.1139999999</v>
      </c>
      <c r="O38" s="67">
        <v>9.8788839299849898E-2</v>
      </c>
      <c r="P38" s="1">
        <v>23916.483999999899</v>
      </c>
      <c r="Q38" s="67">
        <v>5.8110951592428198E-2</v>
      </c>
      <c r="R38" s="68">
        <v>24</v>
      </c>
      <c r="S38" s="68">
        <v>22</v>
      </c>
      <c r="T38" s="68">
        <v>17</v>
      </c>
      <c r="U38" s="68"/>
      <c r="V38" s="1"/>
      <c r="W38" s="1"/>
      <c r="X38" s="67"/>
      <c r="Y38" s="1"/>
      <c r="Z38" s="67"/>
      <c r="AA38" s="68"/>
      <c r="AB38" s="68"/>
      <c r="AC38" s="68"/>
    </row>
    <row r="39" spans="1:29" x14ac:dyDescent="0.25">
      <c r="A39" t="s">
        <v>473</v>
      </c>
      <c r="B39" t="s">
        <v>415</v>
      </c>
      <c r="C39" s="68">
        <v>9</v>
      </c>
      <c r="D39" s="1">
        <v>653911.12659999903</v>
      </c>
      <c r="E39" s="1">
        <v>54983.376599999501</v>
      </c>
      <c r="F39" s="67">
        <v>8.4083867613454905E-2</v>
      </c>
      <c r="G39" s="1">
        <v>19773.376599999599</v>
      </c>
      <c r="H39" s="67">
        <v>3.02386299844918E-2</v>
      </c>
      <c r="I39" s="68">
        <v>12</v>
      </c>
      <c r="J39" s="68">
        <v>27</v>
      </c>
      <c r="K39" s="68">
        <v>34</v>
      </c>
      <c r="L39" s="68">
        <v>9</v>
      </c>
      <c r="M39" s="1">
        <v>632530.26989999996</v>
      </c>
      <c r="N39" s="1">
        <v>26483.0199000004</v>
      </c>
      <c r="O39" s="67">
        <v>4.1868383475445803E-2</v>
      </c>
      <c r="P39" s="1">
        <v>-8664.5800999995408</v>
      </c>
      <c r="Q39" s="67">
        <v>-1.36982853031988E-2</v>
      </c>
      <c r="R39" s="68">
        <v>13</v>
      </c>
      <c r="S39" s="68">
        <v>30</v>
      </c>
      <c r="T39" s="68">
        <v>41</v>
      </c>
      <c r="U39" s="68">
        <v>10</v>
      </c>
      <c r="V39" s="1">
        <v>619789.52919999999</v>
      </c>
      <c r="W39" s="1">
        <v>77362.079199999906</v>
      </c>
      <c r="X39" s="67">
        <v>0.124819919594085</v>
      </c>
      <c r="Y39" s="1">
        <v>37631.879199999901</v>
      </c>
      <c r="Z39" s="67">
        <v>6.0717190960895402E-2</v>
      </c>
      <c r="AA39" s="68">
        <v>7</v>
      </c>
      <c r="AB39" s="68">
        <v>18</v>
      </c>
      <c r="AC39" s="68">
        <v>21</v>
      </c>
    </row>
    <row r="40" spans="1:29" x14ac:dyDescent="0.25">
      <c r="A40" t="s">
        <v>473</v>
      </c>
      <c r="B40" t="s">
        <v>419</v>
      </c>
      <c r="C40" s="68">
        <v>28</v>
      </c>
      <c r="D40" s="1">
        <v>255539.60750000001</v>
      </c>
      <c r="E40" s="1">
        <v>73765.107499999605</v>
      </c>
      <c r="F40" s="67">
        <v>0.28866408703394297</v>
      </c>
      <c r="G40" s="1">
        <v>47794.4574999998</v>
      </c>
      <c r="H40" s="67">
        <v>0.18703346212191299</v>
      </c>
      <c r="I40" s="68">
        <v>31</v>
      </c>
      <c r="J40" s="68">
        <v>13</v>
      </c>
      <c r="K40" s="68">
        <v>14</v>
      </c>
      <c r="L40" s="68">
        <v>33</v>
      </c>
      <c r="M40" s="1">
        <v>312264.59850000002</v>
      </c>
      <c r="N40" s="1">
        <v>66916.348499999993</v>
      </c>
      <c r="O40" s="67">
        <v>0.21429373941663801</v>
      </c>
      <c r="P40" s="1">
        <v>35999.298500000397</v>
      </c>
      <c r="Q40" s="67">
        <v>0.115284597334848</v>
      </c>
      <c r="R40" s="68">
        <v>27</v>
      </c>
      <c r="S40" s="68">
        <v>10</v>
      </c>
      <c r="T40" s="68">
        <v>7</v>
      </c>
      <c r="U40" s="68">
        <v>33</v>
      </c>
      <c r="V40" s="1">
        <v>210208.33049999899</v>
      </c>
      <c r="W40" s="1">
        <v>72986.780499999106</v>
      </c>
      <c r="X40" s="67">
        <v>0.34721164630532803</v>
      </c>
      <c r="Y40" s="1">
        <v>42210.380499998901</v>
      </c>
      <c r="Z40" s="67">
        <v>0.20080260567979299</v>
      </c>
      <c r="AA40" s="68">
        <v>27</v>
      </c>
      <c r="AB40" s="68">
        <v>22</v>
      </c>
      <c r="AC40" s="68">
        <v>20</v>
      </c>
    </row>
    <row r="41" spans="1:29" x14ac:dyDescent="0.25">
      <c r="A41" t="s">
        <v>473</v>
      </c>
      <c r="B41" t="s">
        <v>405</v>
      </c>
      <c r="C41" s="68">
        <v>4</v>
      </c>
      <c r="D41" s="1">
        <v>540438.278400001</v>
      </c>
      <c r="E41" s="1">
        <v>66367.778400000505</v>
      </c>
      <c r="F41" s="67">
        <v>0.122803622638438</v>
      </c>
      <c r="G41" s="1">
        <v>42729.678400000601</v>
      </c>
      <c r="H41" s="67">
        <v>7.9064862922930496E-2</v>
      </c>
      <c r="I41" s="68">
        <v>17</v>
      </c>
      <c r="J41" s="68">
        <v>18</v>
      </c>
      <c r="K41" s="68">
        <v>18</v>
      </c>
      <c r="L41" s="68">
        <v>5</v>
      </c>
      <c r="M41" s="1">
        <v>611295.84669999999</v>
      </c>
      <c r="N41" s="1">
        <v>34033.3466999995</v>
      </c>
      <c r="O41" s="67">
        <v>5.5674100983548497E-2</v>
      </c>
      <c r="P41" s="1">
        <v>8049.4166999996296</v>
      </c>
      <c r="Q41" s="67">
        <v>1.31677922293327E-2</v>
      </c>
      <c r="R41" s="68">
        <v>15</v>
      </c>
      <c r="S41" s="68">
        <v>25</v>
      </c>
      <c r="T41" s="68">
        <v>27</v>
      </c>
      <c r="U41" s="68">
        <v>7</v>
      </c>
      <c r="V41" s="1">
        <v>654164.03339999903</v>
      </c>
      <c r="W41" s="1">
        <v>87077.933399999398</v>
      </c>
      <c r="X41" s="67">
        <v>0.133113300264177</v>
      </c>
      <c r="Y41" s="1">
        <v>53222.333399999203</v>
      </c>
      <c r="Z41" s="67">
        <v>8.1359308495420696E-2</v>
      </c>
      <c r="AA41" s="68">
        <v>5</v>
      </c>
      <c r="AB41" s="68">
        <v>15</v>
      </c>
      <c r="AC41" s="68">
        <v>16</v>
      </c>
    </row>
    <row r="42" spans="1:29" x14ac:dyDescent="0.25">
      <c r="A42" t="s">
        <v>473</v>
      </c>
      <c r="B42" t="s">
        <v>396</v>
      </c>
      <c r="C42" s="68">
        <v>12</v>
      </c>
      <c r="D42" s="1">
        <v>682511.90520000004</v>
      </c>
      <c r="E42" s="1">
        <v>88437.405199999906</v>
      </c>
      <c r="F42" s="67">
        <v>0.129576355410364</v>
      </c>
      <c r="G42" s="1">
        <v>59961.415199999901</v>
      </c>
      <c r="H42" s="67">
        <v>8.7854020923531104E-2</v>
      </c>
      <c r="I42" s="68">
        <v>7</v>
      </c>
      <c r="J42" s="68">
        <v>10</v>
      </c>
      <c r="K42" s="68">
        <v>10</v>
      </c>
      <c r="L42" s="68">
        <v>12</v>
      </c>
      <c r="M42" s="1">
        <v>685261.26650000003</v>
      </c>
      <c r="N42" s="1">
        <v>62167.516499999903</v>
      </c>
      <c r="O42" s="67">
        <v>9.0720896596889297E-2</v>
      </c>
      <c r="P42" s="1">
        <v>32491.556499999901</v>
      </c>
      <c r="Q42" s="67">
        <v>4.7414844656187699E-2</v>
      </c>
      <c r="R42" s="68">
        <v>9</v>
      </c>
      <c r="S42" s="68">
        <v>12</v>
      </c>
      <c r="T42" s="68">
        <v>8</v>
      </c>
      <c r="U42" s="68">
        <v>10</v>
      </c>
      <c r="V42" s="1">
        <v>377935.99579999998</v>
      </c>
      <c r="W42" s="1">
        <v>88354.345799999996</v>
      </c>
      <c r="X42" s="67">
        <v>0.23378124016204099</v>
      </c>
      <c r="Y42" s="1">
        <v>58967.545799999803</v>
      </c>
      <c r="Z42" s="67">
        <v>0.15602521711428899</v>
      </c>
      <c r="AA42" s="68">
        <v>22</v>
      </c>
      <c r="AB42" s="68">
        <v>14</v>
      </c>
      <c r="AC42" s="68">
        <v>13</v>
      </c>
    </row>
    <row r="43" spans="1:29" x14ac:dyDescent="0.25">
      <c r="A43" t="s">
        <v>473</v>
      </c>
      <c r="B43" t="s">
        <v>426</v>
      </c>
      <c r="C43" s="68">
        <v>10</v>
      </c>
      <c r="D43" s="1">
        <v>172908.33499999999</v>
      </c>
      <c r="E43" s="1">
        <v>31129.584999999999</v>
      </c>
      <c r="F43" s="67">
        <v>0.18003519032208601</v>
      </c>
      <c r="G43" s="1">
        <v>19794.434999999899</v>
      </c>
      <c r="H43" s="67">
        <v>0.114479356937882</v>
      </c>
      <c r="I43" s="68">
        <v>37</v>
      </c>
      <c r="J43" s="68">
        <v>35</v>
      </c>
      <c r="K43" s="68">
        <v>33</v>
      </c>
      <c r="L43" s="68">
        <v>9</v>
      </c>
      <c r="M43" s="1">
        <v>156950.6648</v>
      </c>
      <c r="N43" s="1">
        <v>19963.914800000101</v>
      </c>
      <c r="O43" s="67">
        <v>0.12719866351276601</v>
      </c>
      <c r="P43" s="1">
        <v>7697.8648000000303</v>
      </c>
      <c r="Q43" s="67">
        <v>4.9046398177473798E-2</v>
      </c>
      <c r="R43" s="68">
        <v>33</v>
      </c>
      <c r="S43" s="68">
        <v>32</v>
      </c>
      <c r="T43" s="68">
        <v>28</v>
      </c>
      <c r="U43" s="68">
        <v>9</v>
      </c>
      <c r="V43" s="1">
        <v>181913.554</v>
      </c>
      <c r="W43" s="1">
        <v>38093.4540000001</v>
      </c>
      <c r="X43" s="67">
        <v>0.20940415467887599</v>
      </c>
      <c r="Y43" s="1">
        <v>24222.6540000001</v>
      </c>
      <c r="Z43" s="67">
        <v>0.133154751074788</v>
      </c>
      <c r="AA43" s="68">
        <v>28</v>
      </c>
      <c r="AB43" s="68">
        <v>31</v>
      </c>
      <c r="AC43" s="68">
        <v>30</v>
      </c>
    </row>
    <row r="44" spans="1:29" x14ac:dyDescent="0.25">
      <c r="A44" t="s">
        <v>473</v>
      </c>
      <c r="B44" t="s">
        <v>408</v>
      </c>
      <c r="C44" s="68">
        <v>7</v>
      </c>
      <c r="D44" s="1">
        <v>1142024.5175000001</v>
      </c>
      <c r="E44" s="1">
        <v>121508.01750000101</v>
      </c>
      <c r="F44" s="67">
        <v>0.10639703056987999</v>
      </c>
      <c r="G44" s="1">
        <v>84103.597500000498</v>
      </c>
      <c r="H44" s="67">
        <v>7.3644301160986705E-2</v>
      </c>
      <c r="I44" s="68">
        <v>2</v>
      </c>
      <c r="J44" s="68">
        <v>6</v>
      </c>
      <c r="K44" s="68">
        <v>6</v>
      </c>
      <c r="L44" s="68">
        <v>9</v>
      </c>
      <c r="M44" s="1">
        <v>1489108.9306000001</v>
      </c>
      <c r="N44" s="1">
        <v>118176.93060000001</v>
      </c>
      <c r="O44" s="67">
        <v>7.9360836653087102E-2</v>
      </c>
      <c r="P44" s="1">
        <v>67448.640600000203</v>
      </c>
      <c r="Q44" s="67">
        <v>4.5294631718328003E-2</v>
      </c>
      <c r="R44" s="68">
        <v>1</v>
      </c>
      <c r="S44" s="68">
        <v>2</v>
      </c>
      <c r="T44" s="68">
        <v>3</v>
      </c>
      <c r="U44" s="68">
        <v>9</v>
      </c>
      <c r="V44" s="1">
        <v>1296943.7755</v>
      </c>
      <c r="W44" s="1">
        <v>174095.575500003</v>
      </c>
      <c r="X44" s="67">
        <v>0.13423525274477299</v>
      </c>
      <c r="Y44" s="1">
        <v>116716.975500003</v>
      </c>
      <c r="Z44" s="67">
        <v>8.9993859182527794E-2</v>
      </c>
      <c r="AA44" s="68">
        <v>1</v>
      </c>
      <c r="AB44" s="68">
        <v>2</v>
      </c>
      <c r="AC44" s="68">
        <v>3</v>
      </c>
    </row>
    <row r="45" spans="1:29" x14ac:dyDescent="0.25">
      <c r="A45" t="s">
        <v>473</v>
      </c>
      <c r="B45" t="s">
        <v>413</v>
      </c>
      <c r="C45" s="68">
        <v>9</v>
      </c>
      <c r="D45" s="1">
        <v>341553.93019999901</v>
      </c>
      <c r="E45" s="1">
        <v>69464.680199999304</v>
      </c>
      <c r="F45" s="67">
        <v>0.203378365926938</v>
      </c>
      <c r="G45" s="1">
        <v>48248.430199999297</v>
      </c>
      <c r="H45" s="67">
        <v>0.14126152836756101</v>
      </c>
      <c r="I45" s="68">
        <v>26</v>
      </c>
      <c r="J45" s="68">
        <v>16</v>
      </c>
      <c r="K45" s="68">
        <v>13</v>
      </c>
      <c r="L45" s="68">
        <v>11</v>
      </c>
      <c r="M45" s="1">
        <v>342464.516</v>
      </c>
      <c r="N45" s="1">
        <v>48353.266000000098</v>
      </c>
      <c r="O45" s="67">
        <v>0.141192046886399</v>
      </c>
      <c r="P45" s="1">
        <v>25281.316000000101</v>
      </c>
      <c r="Q45" s="67">
        <v>7.3821709458506704E-2</v>
      </c>
      <c r="R45" s="68">
        <v>26</v>
      </c>
      <c r="S45" s="68">
        <v>19</v>
      </c>
      <c r="T45" s="68">
        <v>15</v>
      </c>
      <c r="U45" s="68">
        <v>10</v>
      </c>
      <c r="V45" s="1">
        <v>299703.859</v>
      </c>
      <c r="W45" s="1">
        <v>78692.309000000707</v>
      </c>
      <c r="X45" s="67">
        <v>0.26256688606735801</v>
      </c>
      <c r="Y45" s="1">
        <v>54629.309000000598</v>
      </c>
      <c r="Z45" s="67">
        <v>0.182277629598358</v>
      </c>
      <c r="AA45" s="68">
        <v>24</v>
      </c>
      <c r="AB45" s="68">
        <v>17</v>
      </c>
      <c r="AC45" s="68">
        <v>15</v>
      </c>
    </row>
    <row r="46" spans="1:29" x14ac:dyDescent="0.25">
      <c r="A46" t="s">
        <v>473</v>
      </c>
      <c r="B46" t="s">
        <v>401</v>
      </c>
      <c r="C46" s="68">
        <v>4</v>
      </c>
      <c r="D46" s="1">
        <v>651197.71349999902</v>
      </c>
      <c r="E46" s="1">
        <v>65652.713499999503</v>
      </c>
      <c r="F46" s="67">
        <v>0.100818402981078</v>
      </c>
      <c r="G46" s="1">
        <v>37582.093499999602</v>
      </c>
      <c r="H46" s="67">
        <v>5.7712262682875097E-2</v>
      </c>
      <c r="I46" s="68">
        <v>14</v>
      </c>
      <c r="J46" s="68">
        <v>19</v>
      </c>
      <c r="K46" s="68">
        <v>23</v>
      </c>
      <c r="L46" s="68">
        <v>5</v>
      </c>
      <c r="M46" s="1">
        <v>658054.42879999895</v>
      </c>
      <c r="N46" s="1">
        <v>36060.178799999303</v>
      </c>
      <c r="O46" s="67">
        <v>5.4798170518747399E-2</v>
      </c>
      <c r="P46" s="1">
        <v>4896.2287999993996</v>
      </c>
      <c r="Q46" s="67">
        <v>7.4404617395068097E-3</v>
      </c>
      <c r="R46" s="68">
        <v>11</v>
      </c>
      <c r="S46" s="68">
        <v>24</v>
      </c>
      <c r="T46" s="68">
        <v>33</v>
      </c>
      <c r="U46" s="68">
        <v>5</v>
      </c>
      <c r="V46" s="1">
        <v>548972.51800000004</v>
      </c>
      <c r="W46" s="1">
        <v>81003.567999999999</v>
      </c>
      <c r="X46" s="67">
        <v>0.147554869039911</v>
      </c>
      <c r="Y46" s="1">
        <v>50601.567999999701</v>
      </c>
      <c r="Z46" s="67">
        <v>9.2175047640544697E-2</v>
      </c>
      <c r="AA46" s="68">
        <v>12</v>
      </c>
      <c r="AB46" s="68">
        <v>16</v>
      </c>
      <c r="AC46" s="68">
        <v>18</v>
      </c>
    </row>
    <row r="47" spans="1:29" x14ac:dyDescent="0.25">
      <c r="A47" t="s">
        <v>473</v>
      </c>
      <c r="B47" t="s">
        <v>427</v>
      </c>
      <c r="C47" s="68">
        <v>4</v>
      </c>
      <c r="D47" s="1">
        <v>673874.66595000005</v>
      </c>
      <c r="E47" s="1">
        <v>71034.915949999893</v>
      </c>
      <c r="F47" s="67">
        <v>0.10541265244013601</v>
      </c>
      <c r="G47" s="1">
        <v>42600.165950000002</v>
      </c>
      <c r="H47" s="67">
        <v>6.32167494973922E-2</v>
      </c>
      <c r="I47" s="68">
        <v>9</v>
      </c>
      <c r="J47" s="68">
        <v>15</v>
      </c>
      <c r="K47" s="68">
        <v>19</v>
      </c>
      <c r="L47" s="68">
        <v>4</v>
      </c>
      <c r="M47" s="1">
        <v>651039.090900001</v>
      </c>
      <c r="N47" s="1">
        <v>54622.340900000498</v>
      </c>
      <c r="O47" s="67">
        <v>8.3900247563460803E-2</v>
      </c>
      <c r="P47" s="1">
        <v>25941.740900000601</v>
      </c>
      <c r="Q47" s="67">
        <v>3.9846671670880199E-2</v>
      </c>
      <c r="R47" s="68">
        <v>12</v>
      </c>
      <c r="S47" s="68">
        <v>17</v>
      </c>
      <c r="T47" s="68">
        <v>13</v>
      </c>
      <c r="U47" s="68">
        <v>4</v>
      </c>
      <c r="V47" s="1">
        <v>563165.85479999997</v>
      </c>
      <c r="W47" s="1">
        <v>73781.954800000502</v>
      </c>
      <c r="X47" s="67">
        <v>0.131012834267452</v>
      </c>
      <c r="Y47" s="1">
        <v>42899.9548000004</v>
      </c>
      <c r="Z47" s="67">
        <v>7.6176413101670906E-2</v>
      </c>
      <c r="AA47" s="68">
        <v>10</v>
      </c>
      <c r="AB47" s="68">
        <v>20</v>
      </c>
      <c r="AC47" s="68">
        <v>19</v>
      </c>
    </row>
    <row r="48" spans="1:29" x14ac:dyDescent="0.25">
      <c r="A48" t="s">
        <v>474</v>
      </c>
      <c r="B48" t="s">
        <v>393</v>
      </c>
      <c r="C48" s="68">
        <v>3</v>
      </c>
      <c r="D48" s="1">
        <v>552736.78599999903</v>
      </c>
      <c r="E48" s="1">
        <v>56270.535999999302</v>
      </c>
      <c r="F48" s="67">
        <v>0.10180349386045601</v>
      </c>
      <c r="G48" s="1">
        <v>32795.535999999302</v>
      </c>
      <c r="H48" s="67">
        <v>5.93330077365238E-2</v>
      </c>
      <c r="I48" s="68">
        <v>16</v>
      </c>
      <c r="J48" s="68">
        <v>25</v>
      </c>
      <c r="K48" s="68">
        <v>26</v>
      </c>
      <c r="L48" s="68">
        <v>3</v>
      </c>
      <c r="M48" s="1">
        <v>515188.52229999902</v>
      </c>
      <c r="N48" s="1">
        <v>21613.022299999098</v>
      </c>
      <c r="O48" s="67">
        <v>4.1951676647434502E-2</v>
      </c>
      <c r="P48" s="1">
        <v>-899.977700000862</v>
      </c>
      <c r="Q48" s="67">
        <v>-1.7468900432467201E-3</v>
      </c>
      <c r="R48" s="68">
        <v>18</v>
      </c>
      <c r="S48" s="68">
        <v>31</v>
      </c>
      <c r="T48" s="68">
        <v>39</v>
      </c>
      <c r="U48" s="68">
        <v>5</v>
      </c>
      <c r="V48" s="1">
        <v>645374.92149999901</v>
      </c>
      <c r="W48" s="1">
        <v>96140.721499998501</v>
      </c>
      <c r="X48" s="67">
        <v>0.14896879053890899</v>
      </c>
      <c r="Y48" s="1">
        <v>70424.721499998501</v>
      </c>
      <c r="Z48" s="67">
        <v>0.109122184878699</v>
      </c>
      <c r="AA48" s="68">
        <v>6</v>
      </c>
      <c r="AB48" s="68">
        <v>11</v>
      </c>
      <c r="AC48" s="68">
        <v>8</v>
      </c>
    </row>
    <row r="49" spans="1:29" x14ac:dyDescent="0.25">
      <c r="A49" t="s">
        <v>474</v>
      </c>
      <c r="B49" t="s">
        <v>422</v>
      </c>
      <c r="C49" s="68">
        <v>3</v>
      </c>
      <c r="D49" s="1">
        <v>524418.18680000002</v>
      </c>
      <c r="E49" s="1">
        <v>57598.936800000301</v>
      </c>
      <c r="F49" s="67">
        <v>0.109833980303904</v>
      </c>
      <c r="G49" s="1">
        <v>42064.626800000202</v>
      </c>
      <c r="H49" s="67">
        <v>8.0211990847759498E-2</v>
      </c>
      <c r="I49" s="68">
        <v>18</v>
      </c>
      <c r="J49" s="68">
        <v>24</v>
      </c>
      <c r="K49" s="68">
        <v>20</v>
      </c>
      <c r="L49" s="68">
        <v>2</v>
      </c>
      <c r="M49" s="1">
        <v>345204.88179999997</v>
      </c>
      <c r="N49" s="1">
        <v>10421.631799999501</v>
      </c>
      <c r="O49" s="67">
        <v>3.0189699941837601E-2</v>
      </c>
      <c r="P49" s="1">
        <v>-793.36820000049204</v>
      </c>
      <c r="Q49" s="67">
        <v>-2.2982531297461302E-3</v>
      </c>
      <c r="R49" s="68">
        <v>25</v>
      </c>
      <c r="S49" s="68">
        <v>38</v>
      </c>
      <c r="T49" s="68">
        <v>38</v>
      </c>
      <c r="U49" s="68">
        <v>3</v>
      </c>
      <c r="V49" s="1">
        <v>465480.0477</v>
      </c>
      <c r="W49" s="1">
        <v>65619.797699999894</v>
      </c>
      <c r="X49" s="67">
        <v>0.14097231025096801</v>
      </c>
      <c r="Y49" s="1">
        <v>51016.797699999901</v>
      </c>
      <c r="Z49" s="67">
        <v>0.109600396305021</v>
      </c>
      <c r="AA49" s="68">
        <v>18</v>
      </c>
      <c r="AB49" s="68">
        <v>23</v>
      </c>
      <c r="AC49" s="68">
        <v>17</v>
      </c>
    </row>
    <row r="50" spans="1:29" x14ac:dyDescent="0.25">
      <c r="A50" t="s">
        <v>474</v>
      </c>
      <c r="B50" t="s">
        <v>403</v>
      </c>
      <c r="C50" s="68">
        <v>8</v>
      </c>
      <c r="D50" s="1">
        <v>1201838.1459999999</v>
      </c>
      <c r="E50" s="1">
        <v>210423.89599999701</v>
      </c>
      <c r="F50" s="67">
        <v>0.17508505342448799</v>
      </c>
      <c r="G50" s="1">
        <v>155407.58599999701</v>
      </c>
      <c r="H50" s="67">
        <v>0.129308248799749</v>
      </c>
      <c r="I50" s="68">
        <v>1</v>
      </c>
      <c r="J50" s="68">
        <v>1</v>
      </c>
      <c r="K50" s="68">
        <v>1</v>
      </c>
      <c r="L50" s="68">
        <v>8</v>
      </c>
      <c r="M50" s="1">
        <v>1149105.9198499999</v>
      </c>
      <c r="N50" s="1">
        <v>169088.41985000001</v>
      </c>
      <c r="O50" s="67">
        <v>0.14714781024892201</v>
      </c>
      <c r="P50" s="1">
        <v>114970.66985000001</v>
      </c>
      <c r="Q50" s="67">
        <v>0.100052282269165</v>
      </c>
      <c r="R50" s="68">
        <v>2</v>
      </c>
      <c r="S50" s="68">
        <v>1</v>
      </c>
      <c r="T50" s="68">
        <v>1</v>
      </c>
      <c r="U50" s="68">
        <v>9</v>
      </c>
      <c r="V50" s="1">
        <v>995673.79449999798</v>
      </c>
      <c r="W50" s="1">
        <v>186124.89449999901</v>
      </c>
      <c r="X50" s="67">
        <v>0.186933607701773</v>
      </c>
      <c r="Y50" s="1">
        <v>133417.39449999901</v>
      </c>
      <c r="Z50" s="67">
        <v>0.13399709346272101</v>
      </c>
      <c r="AA50" s="68">
        <v>2</v>
      </c>
      <c r="AB50" s="68">
        <v>1</v>
      </c>
      <c r="AC50" s="68">
        <v>2</v>
      </c>
    </row>
    <row r="51" spans="1:29" x14ac:dyDescent="0.25">
      <c r="A51" t="s">
        <v>474</v>
      </c>
      <c r="B51" t="s">
        <v>394</v>
      </c>
      <c r="C51" s="68">
        <v>4</v>
      </c>
      <c r="D51" s="1">
        <v>866687.20719999995</v>
      </c>
      <c r="E51" s="1">
        <v>124189.4572</v>
      </c>
      <c r="F51" s="67">
        <v>0.143292131426767</v>
      </c>
      <c r="G51" s="1">
        <v>109452.3572</v>
      </c>
      <c r="H51" s="67">
        <v>0.12628818827683699</v>
      </c>
      <c r="I51" s="68">
        <v>4</v>
      </c>
      <c r="J51" s="68">
        <v>5</v>
      </c>
      <c r="K51" s="68">
        <v>2</v>
      </c>
      <c r="L51" s="68">
        <v>4</v>
      </c>
      <c r="M51" s="1">
        <v>1004453.837175</v>
      </c>
      <c r="N51" s="1">
        <v>96245.587175000706</v>
      </c>
      <c r="O51" s="67">
        <v>9.5818825726913207E-2</v>
      </c>
      <c r="P51" s="1">
        <v>78438.087175000706</v>
      </c>
      <c r="Q51" s="67">
        <v>7.8090285757288394E-2</v>
      </c>
      <c r="R51" s="68">
        <v>3</v>
      </c>
      <c r="S51" s="68">
        <v>5</v>
      </c>
      <c r="T51" s="68">
        <v>2</v>
      </c>
      <c r="U51" s="68">
        <v>4</v>
      </c>
      <c r="V51" s="1">
        <v>880743.47530000098</v>
      </c>
      <c r="W51" s="1">
        <v>155186.22529999999</v>
      </c>
      <c r="X51" s="67">
        <v>0.17619912000726401</v>
      </c>
      <c r="Y51" s="1">
        <v>137520.22529999999</v>
      </c>
      <c r="Z51" s="67">
        <v>0.156141066220397</v>
      </c>
      <c r="AA51" s="68">
        <v>3</v>
      </c>
      <c r="AB51" s="68">
        <v>3</v>
      </c>
      <c r="AC51" s="68">
        <v>1</v>
      </c>
    </row>
    <row r="52" spans="1:29" x14ac:dyDescent="0.25">
      <c r="A52" t="s">
        <v>474</v>
      </c>
      <c r="B52" t="s">
        <v>400</v>
      </c>
      <c r="C52" s="68">
        <v>23</v>
      </c>
      <c r="D52" s="1">
        <v>503768.306600001</v>
      </c>
      <c r="E52" s="1">
        <v>99458.806600000506</v>
      </c>
      <c r="F52" s="67">
        <v>0.19742966220177899</v>
      </c>
      <c r="G52" s="1">
        <v>64700.646600000502</v>
      </c>
      <c r="H52" s="67">
        <v>0.128433340788494</v>
      </c>
      <c r="I52" s="68">
        <v>19</v>
      </c>
      <c r="J52" s="68">
        <v>9</v>
      </c>
      <c r="K52" s="68">
        <v>8</v>
      </c>
      <c r="L52" s="68">
        <v>22</v>
      </c>
      <c r="M52" s="1">
        <v>420653.73349999997</v>
      </c>
      <c r="N52" s="1">
        <v>56538.483500000497</v>
      </c>
      <c r="O52" s="67">
        <v>0.13440623248385</v>
      </c>
      <c r="P52" s="1">
        <v>24362.4835000005</v>
      </c>
      <c r="Q52" s="67">
        <v>5.7915766721705501E-2</v>
      </c>
      <c r="R52" s="68">
        <v>22</v>
      </c>
      <c r="S52" s="68">
        <v>16</v>
      </c>
      <c r="T52" s="68">
        <v>16</v>
      </c>
      <c r="U52" s="68">
        <v>23</v>
      </c>
      <c r="V52" s="1">
        <v>483119.6998</v>
      </c>
      <c r="W52" s="1">
        <v>112767.84979999901</v>
      </c>
      <c r="X52" s="67">
        <v>0.23341596264172701</v>
      </c>
      <c r="Y52" s="1">
        <v>77778.349799999298</v>
      </c>
      <c r="Z52" s="67">
        <v>0.16099188220268701</v>
      </c>
      <c r="AA52" s="68">
        <v>16</v>
      </c>
      <c r="AB52" s="68">
        <v>8</v>
      </c>
      <c r="AC52" s="68">
        <v>5</v>
      </c>
    </row>
    <row r="53" spans="1:29" x14ac:dyDescent="0.25">
      <c r="A53" t="s">
        <v>474</v>
      </c>
      <c r="B53" t="s">
        <v>421</v>
      </c>
      <c r="C53" s="68">
        <v>44</v>
      </c>
      <c r="D53" s="1">
        <v>675229.90780000004</v>
      </c>
      <c r="E53" s="1">
        <v>116616.9078</v>
      </c>
      <c r="F53" s="67">
        <v>0.17270696462476801</v>
      </c>
      <c r="G53" s="1">
        <v>66549.547799999898</v>
      </c>
      <c r="H53" s="67">
        <v>9.8558353282703806E-2</v>
      </c>
      <c r="I53" s="68">
        <v>8</v>
      </c>
      <c r="J53" s="68">
        <v>7</v>
      </c>
      <c r="K53" s="68">
        <v>7</v>
      </c>
      <c r="L53" s="68">
        <v>48</v>
      </c>
      <c r="M53" s="1">
        <v>607318.38190000004</v>
      </c>
      <c r="N53" s="1">
        <v>69445.381900000299</v>
      </c>
      <c r="O53" s="67">
        <v>0.114347571174678</v>
      </c>
      <c r="P53" s="1">
        <v>18798.881900000299</v>
      </c>
      <c r="Q53" s="67">
        <v>3.09539155412814E-2</v>
      </c>
      <c r="R53" s="68">
        <v>16</v>
      </c>
      <c r="S53" s="68">
        <v>8</v>
      </c>
      <c r="T53" s="68">
        <v>20</v>
      </c>
      <c r="U53" s="68">
        <v>47</v>
      </c>
      <c r="V53" s="1">
        <v>471789.039500001</v>
      </c>
      <c r="W53" s="1">
        <v>113167.58950000101</v>
      </c>
      <c r="X53" s="67">
        <v>0.23986905168448999</v>
      </c>
      <c r="Y53" s="1">
        <v>66981.089500001501</v>
      </c>
      <c r="Z53" s="67">
        <v>0.14197254258171699</v>
      </c>
      <c r="AA53" s="68">
        <v>17</v>
      </c>
      <c r="AB53" s="68">
        <v>7</v>
      </c>
      <c r="AC53" s="68">
        <v>9</v>
      </c>
    </row>
    <row r="54" spans="1:29" x14ac:dyDescent="0.25">
      <c r="A54" t="s">
        <v>474</v>
      </c>
      <c r="B54" t="s">
        <v>398</v>
      </c>
      <c r="C54" s="68">
        <v>11</v>
      </c>
      <c r="D54" s="1">
        <v>395005.696</v>
      </c>
      <c r="E54" s="1">
        <v>58464.446000000098</v>
      </c>
      <c r="F54" s="67">
        <v>0.14800912136720201</v>
      </c>
      <c r="G54" s="1">
        <v>33946.885999999999</v>
      </c>
      <c r="H54" s="67">
        <v>8.59402442642246E-2</v>
      </c>
      <c r="I54" s="68">
        <v>24</v>
      </c>
      <c r="J54" s="68">
        <v>23</v>
      </c>
      <c r="K54" s="68">
        <v>25</v>
      </c>
      <c r="L54" s="68">
        <v>13</v>
      </c>
      <c r="M54" s="1">
        <v>435102.62359999999</v>
      </c>
      <c r="N54" s="1">
        <v>59111.623599999803</v>
      </c>
      <c r="O54" s="67">
        <v>0.13585673906288001</v>
      </c>
      <c r="P54" s="1">
        <v>30900.623599999799</v>
      </c>
      <c r="Q54" s="67">
        <v>7.1019161742420303E-2</v>
      </c>
      <c r="R54" s="68">
        <v>21</v>
      </c>
      <c r="S54" s="68">
        <v>13</v>
      </c>
      <c r="T54" s="68">
        <v>9</v>
      </c>
      <c r="U54" s="68">
        <v>11</v>
      </c>
      <c r="V54" s="1">
        <v>442993.1372</v>
      </c>
      <c r="W54" s="1">
        <v>124435.53720000001</v>
      </c>
      <c r="X54" s="67">
        <v>0.280897212057308</v>
      </c>
      <c r="Y54" s="1">
        <v>101248.03720000001</v>
      </c>
      <c r="Z54" s="67">
        <v>0.22855441472514201</v>
      </c>
      <c r="AA54" s="68">
        <v>20</v>
      </c>
      <c r="AB54" s="68">
        <v>4</v>
      </c>
      <c r="AC54" s="68">
        <v>4</v>
      </c>
    </row>
    <row r="55" spans="1:29" x14ac:dyDescent="0.25">
      <c r="A55" t="s">
        <v>475</v>
      </c>
      <c r="B55" t="s">
        <v>525</v>
      </c>
      <c r="C55" s="68">
        <v>7</v>
      </c>
      <c r="D55" s="1">
        <v>228797.50440000001</v>
      </c>
      <c r="E55" s="1">
        <v>30591.254400000402</v>
      </c>
      <c r="F55" s="67">
        <v>0.13370449332576001</v>
      </c>
      <c r="G55" s="1">
        <v>9577.8544000003603</v>
      </c>
      <c r="H55" s="67">
        <v>4.1861708348250398E-2</v>
      </c>
      <c r="I55" s="68">
        <v>32</v>
      </c>
      <c r="J55" s="68">
        <v>37</v>
      </c>
      <c r="K55" s="68">
        <v>43</v>
      </c>
      <c r="L55" s="68">
        <v>7</v>
      </c>
      <c r="M55" s="1">
        <v>137046.33100000001</v>
      </c>
      <c r="N55" s="1">
        <v>7208.0810000003303</v>
      </c>
      <c r="O55" s="67">
        <v>5.2595942900509403E-2</v>
      </c>
      <c r="P55" s="1">
        <v>-7933.5789999996396</v>
      </c>
      <c r="Q55" s="67">
        <v>-5.7889758464235101E-2</v>
      </c>
      <c r="R55" s="68">
        <v>34</v>
      </c>
      <c r="S55" s="68">
        <v>41</v>
      </c>
      <c r="T55" s="68">
        <v>40</v>
      </c>
      <c r="U55" s="68"/>
      <c r="V55" s="1"/>
      <c r="W55" s="1"/>
      <c r="X55" s="67"/>
      <c r="Y55" s="1"/>
      <c r="Z55" s="67"/>
      <c r="AA55" s="68"/>
      <c r="AB55" s="68"/>
      <c r="AC55" s="68"/>
    </row>
    <row r="56" spans="1:29" x14ac:dyDescent="0.25">
      <c r="A56" t="s">
        <v>475</v>
      </c>
      <c r="B56" t="s">
        <v>425</v>
      </c>
      <c r="C56" s="68">
        <v>15</v>
      </c>
      <c r="D56" s="1">
        <v>864022.49080000201</v>
      </c>
      <c r="E56" s="1">
        <v>106876.99080000199</v>
      </c>
      <c r="F56" s="67">
        <v>0.123697000874415</v>
      </c>
      <c r="G56" s="1">
        <v>60831.520800002101</v>
      </c>
      <c r="H56" s="67">
        <v>7.0405020063398993E-2</v>
      </c>
      <c r="I56" s="68">
        <v>5</v>
      </c>
      <c r="J56" s="68">
        <v>8</v>
      </c>
      <c r="K56" s="68">
        <v>9</v>
      </c>
      <c r="L56" s="68">
        <v>15</v>
      </c>
      <c r="M56" s="1">
        <v>842222.4939</v>
      </c>
      <c r="N56" s="1">
        <v>68312.993900000496</v>
      </c>
      <c r="O56" s="67">
        <v>8.1110388756859206E-2</v>
      </c>
      <c r="P56" s="1">
        <v>21887.403900000601</v>
      </c>
      <c r="Q56" s="67">
        <v>2.5987674347960801E-2</v>
      </c>
      <c r="R56" s="68">
        <v>6</v>
      </c>
      <c r="S56" s="68">
        <v>9</v>
      </c>
      <c r="T56" s="68">
        <v>18</v>
      </c>
      <c r="U56" s="68">
        <v>15</v>
      </c>
      <c r="V56" s="1">
        <v>729314.43080000195</v>
      </c>
      <c r="W56" s="1">
        <v>105430.680800002</v>
      </c>
      <c r="X56" s="67">
        <v>0.14456135289185601</v>
      </c>
      <c r="Y56" s="1">
        <v>62329.740800002997</v>
      </c>
      <c r="Z56" s="67">
        <v>8.5463468385826497E-2</v>
      </c>
      <c r="AA56" s="68">
        <v>4</v>
      </c>
      <c r="AB56" s="68">
        <v>9</v>
      </c>
      <c r="AC56" s="68">
        <v>11</v>
      </c>
    </row>
    <row r="57" spans="1:29" x14ac:dyDescent="0.25">
      <c r="A57" t="s">
        <v>475</v>
      </c>
      <c r="B57" t="s">
        <v>407</v>
      </c>
      <c r="C57" s="68">
        <v>20</v>
      </c>
      <c r="D57" s="1">
        <v>289065.0196</v>
      </c>
      <c r="E57" s="1">
        <v>55794.519600000298</v>
      </c>
      <c r="F57" s="67">
        <v>0.19301719619069499</v>
      </c>
      <c r="G57" s="1">
        <v>31543.569600000301</v>
      </c>
      <c r="H57" s="67">
        <v>0.10912274907441</v>
      </c>
      <c r="I57" s="68">
        <v>29</v>
      </c>
      <c r="J57" s="68">
        <v>26</v>
      </c>
      <c r="K57" s="68">
        <v>27</v>
      </c>
      <c r="L57" s="68">
        <v>21</v>
      </c>
      <c r="M57" s="1">
        <v>294546.55070000101</v>
      </c>
      <c r="N57" s="1">
        <v>44342.8007000008</v>
      </c>
      <c r="O57" s="67">
        <v>0.15054598532767899</v>
      </c>
      <c r="P57" s="1">
        <v>16363.990700000601</v>
      </c>
      <c r="Q57" s="67">
        <v>5.5556551794991402E-2</v>
      </c>
      <c r="R57" s="68">
        <v>28</v>
      </c>
      <c r="S57" s="68">
        <v>20</v>
      </c>
      <c r="T57" s="68">
        <v>22</v>
      </c>
      <c r="U57" s="68">
        <v>19</v>
      </c>
      <c r="V57" s="1">
        <v>97537.973399999595</v>
      </c>
      <c r="W57" s="1">
        <v>34799.823399999601</v>
      </c>
      <c r="X57" s="67">
        <v>0.356782309360548</v>
      </c>
      <c r="Y57" s="1">
        <v>21174.573399999499</v>
      </c>
      <c r="Z57" s="67">
        <v>0.21709056136693999</v>
      </c>
      <c r="AA57" s="68">
        <v>32</v>
      </c>
      <c r="AB57" s="68">
        <v>32</v>
      </c>
      <c r="AC57" s="68">
        <v>31</v>
      </c>
    </row>
    <row r="58" spans="1:29" x14ac:dyDescent="0.25">
      <c r="A58" t="s">
        <v>475</v>
      </c>
      <c r="B58" t="s">
        <v>423</v>
      </c>
      <c r="C58" s="68">
        <v>22</v>
      </c>
      <c r="D58" s="1">
        <v>179777.34400000001</v>
      </c>
      <c r="E58" s="1">
        <v>41266.093999999997</v>
      </c>
      <c r="F58" s="67">
        <v>0.229540013673803</v>
      </c>
      <c r="G58" s="1">
        <v>21694.544000000002</v>
      </c>
      <c r="H58" s="67">
        <v>0.12067451613925299</v>
      </c>
      <c r="I58" s="68">
        <v>36</v>
      </c>
      <c r="J58" s="68">
        <v>32</v>
      </c>
      <c r="K58" s="68">
        <v>30</v>
      </c>
      <c r="L58" s="68">
        <v>19</v>
      </c>
      <c r="M58" s="1">
        <v>94622.569999999701</v>
      </c>
      <c r="N58" s="1">
        <v>19837.569999999701</v>
      </c>
      <c r="O58" s="67">
        <v>0.20964945255661199</v>
      </c>
      <c r="P58" s="1">
        <v>5529.6399999996202</v>
      </c>
      <c r="Q58" s="67">
        <v>5.8438911562005098E-2</v>
      </c>
      <c r="R58" s="68">
        <v>39</v>
      </c>
      <c r="S58" s="68">
        <v>33</v>
      </c>
      <c r="T58" s="68">
        <v>31</v>
      </c>
      <c r="U58" s="68">
        <v>15</v>
      </c>
      <c r="V58" s="1">
        <v>80651.483999999706</v>
      </c>
      <c r="W58" s="1">
        <v>28512.6339999997</v>
      </c>
      <c r="X58" s="67">
        <v>0.35352894436511301</v>
      </c>
      <c r="Y58" s="1">
        <v>17310.083999999701</v>
      </c>
      <c r="Z58" s="67">
        <v>0.21462821440458199</v>
      </c>
      <c r="AA58" s="68">
        <v>35</v>
      </c>
      <c r="AB58" s="68">
        <v>34</v>
      </c>
      <c r="AC58" s="68">
        <v>34</v>
      </c>
    </row>
    <row r="59" spans="1:29" x14ac:dyDescent="0.25">
      <c r="A59" t="s">
        <v>475</v>
      </c>
      <c r="B59" t="s">
        <v>406</v>
      </c>
      <c r="C59" s="68">
        <v>22</v>
      </c>
      <c r="D59" s="1">
        <v>890894.46580000001</v>
      </c>
      <c r="E59" s="1">
        <v>142232.46580000001</v>
      </c>
      <c r="F59" s="67">
        <v>0.15965130692812099</v>
      </c>
      <c r="G59" s="1">
        <v>89831.975800000801</v>
      </c>
      <c r="H59" s="67">
        <v>0.100833464847415</v>
      </c>
      <c r="I59" s="68">
        <v>3</v>
      </c>
      <c r="J59" s="68">
        <v>2</v>
      </c>
      <c r="K59" s="68">
        <v>4</v>
      </c>
      <c r="L59" s="68">
        <v>25</v>
      </c>
      <c r="M59" s="1">
        <v>931949.88700000301</v>
      </c>
      <c r="N59" s="1">
        <v>106954.887000003</v>
      </c>
      <c r="O59" s="67">
        <v>0.114764633261877</v>
      </c>
      <c r="P59" s="1">
        <v>44804.407000003797</v>
      </c>
      <c r="Q59" s="67">
        <v>4.8075983081270202E-2</v>
      </c>
      <c r="R59" s="68">
        <v>4</v>
      </c>
      <c r="S59" s="68">
        <v>3</v>
      </c>
      <c r="T59" s="68">
        <v>5</v>
      </c>
      <c r="U59" s="68">
        <v>23</v>
      </c>
      <c r="V59" s="1">
        <v>558627.76619999995</v>
      </c>
      <c r="W59" s="1">
        <v>119498.5662</v>
      </c>
      <c r="X59" s="67">
        <v>0.213914476562586</v>
      </c>
      <c r="Y59" s="1">
        <v>73262.566200000205</v>
      </c>
      <c r="Z59" s="67">
        <v>0.131147376898861</v>
      </c>
      <c r="AA59" s="68">
        <v>11</v>
      </c>
      <c r="AB59" s="68">
        <v>6</v>
      </c>
      <c r="AC59" s="68">
        <v>7</v>
      </c>
    </row>
    <row r="60" spans="1:29" x14ac:dyDescent="0.25">
      <c r="A60" t="s">
        <v>475</v>
      </c>
      <c r="B60" t="s">
        <v>561</v>
      </c>
      <c r="C60" s="68">
        <v>9</v>
      </c>
      <c r="D60" s="1">
        <v>217096.033</v>
      </c>
      <c r="E60" s="1">
        <v>30753.533000000101</v>
      </c>
      <c r="F60" s="67">
        <v>0.141658659419171</v>
      </c>
      <c r="G60" s="1">
        <v>16336.333000000101</v>
      </c>
      <c r="H60" s="67">
        <v>7.5249339079356006E-2</v>
      </c>
      <c r="I60" s="68">
        <v>33</v>
      </c>
      <c r="J60" s="68">
        <v>36</v>
      </c>
      <c r="K60" s="68">
        <v>37</v>
      </c>
      <c r="L60" s="68"/>
      <c r="M60" s="1"/>
      <c r="N60" s="1"/>
      <c r="O60" s="67"/>
      <c r="P60" s="1"/>
      <c r="Q60" s="67"/>
      <c r="R60" s="68"/>
      <c r="S60" s="68"/>
      <c r="T60" s="68"/>
      <c r="U60" s="68"/>
      <c r="V60" s="1"/>
      <c r="W60" s="1"/>
      <c r="X60" s="67"/>
      <c r="Y60" s="1"/>
      <c r="Z60" s="67"/>
      <c r="AA60" s="68"/>
      <c r="AB60" s="68"/>
      <c r="AC60" s="68"/>
    </row>
    <row r="61" spans="1:29" x14ac:dyDescent="0.25">
      <c r="A61" t="s">
        <v>478</v>
      </c>
      <c r="B61" t="s">
        <v>526</v>
      </c>
      <c r="C61" s="68">
        <v>9</v>
      </c>
      <c r="D61" s="1">
        <v>139818.58619999999</v>
      </c>
      <c r="E61" s="1">
        <v>26878.086199999801</v>
      </c>
      <c r="F61" s="67">
        <v>0.19223543114327299</v>
      </c>
      <c r="G61" s="1">
        <v>17865.446199999798</v>
      </c>
      <c r="H61" s="67">
        <v>0.12777590365879299</v>
      </c>
      <c r="I61" s="68">
        <v>38</v>
      </c>
      <c r="J61" s="68">
        <v>40</v>
      </c>
      <c r="K61" s="68">
        <v>36</v>
      </c>
      <c r="L61" s="68">
        <v>9</v>
      </c>
      <c r="M61" s="1">
        <v>163158.2831</v>
      </c>
      <c r="N61" s="1">
        <v>18540.283099999899</v>
      </c>
      <c r="O61" s="67">
        <v>0.11363372271229701</v>
      </c>
      <c r="P61" s="1">
        <v>8903.9630999998899</v>
      </c>
      <c r="Q61" s="67">
        <v>5.4572547166009601E-2</v>
      </c>
      <c r="R61" s="68">
        <v>32</v>
      </c>
      <c r="S61" s="68">
        <v>34</v>
      </c>
      <c r="T61" s="68">
        <v>25</v>
      </c>
      <c r="U61" s="68"/>
      <c r="V61" s="1"/>
      <c r="W61" s="1"/>
      <c r="X61" s="67"/>
      <c r="Y61" s="1"/>
      <c r="Z61" s="67"/>
      <c r="AA61" s="68"/>
      <c r="AB61" s="68"/>
      <c r="AC61" s="68"/>
    </row>
    <row r="62" spans="1:29" x14ac:dyDescent="0.25">
      <c r="A62" t="s">
        <v>478</v>
      </c>
      <c r="B62" t="s">
        <v>411</v>
      </c>
      <c r="C62" s="68">
        <v>26</v>
      </c>
      <c r="D62" s="1">
        <v>137394.36799999999</v>
      </c>
      <c r="E62" s="1">
        <v>36464.367999999602</v>
      </c>
      <c r="F62" s="67">
        <v>0.26539929205831603</v>
      </c>
      <c r="G62" s="1">
        <v>20139.167999999499</v>
      </c>
      <c r="H62" s="67">
        <v>0.146579283366255</v>
      </c>
      <c r="I62" s="68">
        <v>39</v>
      </c>
      <c r="J62" s="68">
        <v>33</v>
      </c>
      <c r="K62" s="68">
        <v>32</v>
      </c>
      <c r="L62" s="68">
        <v>25</v>
      </c>
      <c r="M62" s="1">
        <v>118552.99499999901</v>
      </c>
      <c r="N62" s="1">
        <v>26849.7449999993</v>
      </c>
      <c r="O62" s="67">
        <v>0.22647884180403399</v>
      </c>
      <c r="P62" s="1">
        <v>8235.2349999992202</v>
      </c>
      <c r="Q62" s="67">
        <v>6.9464588389346701E-2</v>
      </c>
      <c r="R62" s="68">
        <v>36</v>
      </c>
      <c r="S62" s="68">
        <v>29</v>
      </c>
      <c r="T62" s="68">
        <v>26</v>
      </c>
      <c r="U62" s="68">
        <v>26</v>
      </c>
      <c r="V62" s="1">
        <v>129981.77199999899</v>
      </c>
      <c r="W62" s="1">
        <v>45445.021999999502</v>
      </c>
      <c r="X62" s="67">
        <v>0.34962611526791398</v>
      </c>
      <c r="Y62" s="1">
        <v>28193.071999999502</v>
      </c>
      <c r="Z62" s="67">
        <v>0.21690019735997801</v>
      </c>
      <c r="AA62" s="68">
        <v>30</v>
      </c>
      <c r="AB62" s="68">
        <v>29</v>
      </c>
      <c r="AC62" s="68">
        <v>27</v>
      </c>
    </row>
    <row r="63" spans="1:29" x14ac:dyDescent="0.25">
      <c r="A63" t="s">
        <v>478</v>
      </c>
      <c r="B63" t="s">
        <v>417</v>
      </c>
      <c r="C63" s="68">
        <v>14</v>
      </c>
      <c r="D63" s="1">
        <v>388005.50580000097</v>
      </c>
      <c r="E63" s="1">
        <v>65045.005800000901</v>
      </c>
      <c r="F63" s="67">
        <v>0.16763938868828501</v>
      </c>
      <c r="G63" s="1">
        <v>38883.595800001</v>
      </c>
      <c r="H63" s="67">
        <v>0.10021403103502299</v>
      </c>
      <c r="I63" s="68">
        <v>25</v>
      </c>
      <c r="J63" s="68">
        <v>20</v>
      </c>
      <c r="K63" s="68">
        <v>21</v>
      </c>
      <c r="L63" s="68">
        <v>14</v>
      </c>
      <c r="M63" s="1">
        <v>418435.78009999997</v>
      </c>
      <c r="N63" s="1">
        <v>57549.780100000498</v>
      </c>
      <c r="O63" s="67">
        <v>0.13753551401901401</v>
      </c>
      <c r="P63" s="1">
        <v>25842.650100000101</v>
      </c>
      <c r="Q63" s="67">
        <v>6.1760134598967897E-2</v>
      </c>
      <c r="R63" s="68">
        <v>23</v>
      </c>
      <c r="S63" s="68">
        <v>15</v>
      </c>
      <c r="T63" s="68">
        <v>14</v>
      </c>
      <c r="U63" s="68">
        <v>14</v>
      </c>
      <c r="V63" s="1">
        <v>301057.80800000002</v>
      </c>
      <c r="W63" s="1">
        <v>62277.407999999697</v>
      </c>
      <c r="X63" s="67">
        <v>0.206861959215486</v>
      </c>
      <c r="Y63" s="1">
        <v>32205.3479999997</v>
      </c>
      <c r="Z63" s="67">
        <v>0.10697396693993</v>
      </c>
      <c r="AA63" s="68">
        <v>23</v>
      </c>
      <c r="AB63" s="68">
        <v>24</v>
      </c>
      <c r="AC63" s="68">
        <v>25</v>
      </c>
    </row>
    <row r="64" spans="1:29" x14ac:dyDescent="0.25">
      <c r="A64" t="s">
        <v>478</v>
      </c>
      <c r="B64" t="s">
        <v>397</v>
      </c>
      <c r="C64" s="68">
        <v>20</v>
      </c>
      <c r="D64" s="1">
        <v>657515.74919999996</v>
      </c>
      <c r="E64" s="1">
        <v>134425.24919999999</v>
      </c>
      <c r="F64" s="67">
        <v>0.20444415113030501</v>
      </c>
      <c r="G64" s="1">
        <v>92605.209200000594</v>
      </c>
      <c r="H64" s="67">
        <v>0.14084105105113201</v>
      </c>
      <c r="I64" s="68">
        <v>11</v>
      </c>
      <c r="J64" s="68">
        <v>3</v>
      </c>
      <c r="K64" s="68">
        <v>3</v>
      </c>
      <c r="L64" s="68">
        <v>20</v>
      </c>
      <c r="M64" s="1">
        <v>668667.03359999903</v>
      </c>
      <c r="N64" s="1">
        <v>106843.28359999901</v>
      </c>
      <c r="O64" s="67">
        <v>0.15978548101103701</v>
      </c>
      <c r="P64" s="1">
        <v>62391.333599999001</v>
      </c>
      <c r="Q64" s="67">
        <v>9.3307027959930705E-2</v>
      </c>
      <c r="R64" s="68">
        <v>10</v>
      </c>
      <c r="S64" s="68">
        <v>4</v>
      </c>
      <c r="T64" s="68">
        <v>4</v>
      </c>
      <c r="U64" s="68">
        <v>18</v>
      </c>
      <c r="V64" s="1">
        <v>455563.621600001</v>
      </c>
      <c r="W64" s="1">
        <v>99753.421600001006</v>
      </c>
      <c r="X64" s="67">
        <v>0.21896704844353801</v>
      </c>
      <c r="Y64" s="1">
        <v>62199.391600001101</v>
      </c>
      <c r="Z64" s="67">
        <v>0.13653283240999001</v>
      </c>
      <c r="AA64" s="68">
        <v>19</v>
      </c>
      <c r="AB64" s="68">
        <v>10</v>
      </c>
      <c r="AC64" s="68">
        <v>12</v>
      </c>
    </row>
    <row r="65" spans="1:29" x14ac:dyDescent="0.25">
      <c r="A65" t="s">
        <v>478</v>
      </c>
      <c r="B65" t="s">
        <v>562</v>
      </c>
      <c r="C65" s="68">
        <v>5</v>
      </c>
      <c r="D65" s="1">
        <v>128008.7368</v>
      </c>
      <c r="E65" s="1">
        <v>24532.486799999999</v>
      </c>
      <c r="F65" s="67">
        <v>0.19164697202136599</v>
      </c>
      <c r="G65" s="1">
        <v>15404.166800000001</v>
      </c>
      <c r="H65" s="67">
        <v>0.12033683938360699</v>
      </c>
      <c r="I65" s="68">
        <v>40</v>
      </c>
      <c r="J65" s="68">
        <v>41</v>
      </c>
      <c r="K65" s="68">
        <v>38</v>
      </c>
      <c r="L65" s="68"/>
      <c r="M65" s="1"/>
      <c r="N65" s="1"/>
      <c r="O65" s="67"/>
      <c r="P65" s="1"/>
      <c r="Q65" s="67"/>
      <c r="R65" s="68"/>
      <c r="S65" s="68"/>
      <c r="T65" s="68"/>
      <c r="U65" s="68"/>
      <c r="V65" s="1"/>
      <c r="W65" s="1"/>
      <c r="X65" s="67"/>
      <c r="Y65" s="1"/>
      <c r="Z65" s="67"/>
      <c r="AA65" s="68"/>
      <c r="AB65" s="68"/>
      <c r="AC65" s="68"/>
    </row>
    <row r="66" spans="1:29" x14ac:dyDescent="0.25">
      <c r="A66" t="s">
        <v>478</v>
      </c>
      <c r="B66" t="s">
        <v>563</v>
      </c>
      <c r="C66" s="68">
        <v>3</v>
      </c>
      <c r="D66" s="1">
        <v>57162.881999999998</v>
      </c>
      <c r="E66" s="1">
        <v>13097.882</v>
      </c>
      <c r="F66" s="67">
        <v>0.22913263890368599</v>
      </c>
      <c r="G66" s="1">
        <v>9080.1819999999898</v>
      </c>
      <c r="H66" s="67">
        <v>0.15884751926958501</v>
      </c>
      <c r="I66" s="68">
        <v>47</v>
      </c>
      <c r="J66" s="68">
        <v>44</v>
      </c>
      <c r="K66" s="68">
        <v>44</v>
      </c>
      <c r="L66" s="68"/>
      <c r="M66" s="1"/>
      <c r="N66" s="1"/>
      <c r="O66" s="67"/>
      <c r="P66" s="1"/>
      <c r="Q66" s="67"/>
      <c r="R66" s="68"/>
      <c r="S66" s="68"/>
      <c r="T66" s="68"/>
      <c r="U66" s="68"/>
      <c r="V66" s="1"/>
      <c r="W66" s="1"/>
      <c r="X66" s="67"/>
      <c r="Y66" s="1"/>
      <c r="Z66" s="67"/>
      <c r="AA66" s="68"/>
      <c r="AB66" s="68"/>
      <c r="AC66" s="68"/>
    </row>
    <row r="67" spans="1:29" x14ac:dyDescent="0.25">
      <c r="A67" s="17" t="s">
        <v>534</v>
      </c>
      <c r="B67" s="17"/>
      <c r="C67" s="68">
        <v>564</v>
      </c>
      <c r="D67" s="1">
        <v>20515334.439500004</v>
      </c>
      <c r="E67" s="1">
        <v>3001775.4395000022</v>
      </c>
      <c r="F67" s="67">
        <v>0.16027282989046468</v>
      </c>
      <c r="G67" s="1">
        <v>1881461.7895000027</v>
      </c>
      <c r="H67" s="67">
        <v>9.7632726055080984E-2</v>
      </c>
      <c r="I67" s="68">
        <v>24</v>
      </c>
      <c r="J67" s="68">
        <v>24</v>
      </c>
      <c r="K67" s="68">
        <v>24</v>
      </c>
      <c r="L67" s="68">
        <v>528</v>
      </c>
      <c r="M67" s="1">
        <v>19529980.651199993</v>
      </c>
      <c r="N67" s="1">
        <v>2014556.1511999997</v>
      </c>
      <c r="O67" s="67">
        <v>0.116956907637496</v>
      </c>
      <c r="P67" s="1">
        <v>879762.03120000183</v>
      </c>
      <c r="Q67" s="67">
        <v>4.4501293710662575E-2</v>
      </c>
      <c r="R67" s="68">
        <v>21</v>
      </c>
      <c r="S67" s="68">
        <v>21</v>
      </c>
      <c r="T67" s="68">
        <v>21</v>
      </c>
      <c r="U67" s="68">
        <v>494</v>
      </c>
      <c r="V67" s="1">
        <v>15642889.588199999</v>
      </c>
      <c r="W67" s="1">
        <v>2898013.6382000041</v>
      </c>
      <c r="X67" s="67">
        <v>0.22215411678119359</v>
      </c>
      <c r="Y67" s="1">
        <v>1864443.3782000053</v>
      </c>
      <c r="Z67" s="67">
        <v>0.13854464287014256</v>
      </c>
      <c r="AA67" s="68">
        <v>18.5</v>
      </c>
      <c r="AB67" s="68">
        <v>18.5</v>
      </c>
      <c r="AC67" s="68">
        <v>18.5</v>
      </c>
    </row>
    <row r="68" spans="1:29" x14ac:dyDescent="0.25">
      <c r="A68"/>
    </row>
    <row r="69" spans="1:29" x14ac:dyDescent="0.25">
      <c r="A69"/>
    </row>
    <row r="70" spans="1:29" x14ac:dyDescent="0.25">
      <c r="A70"/>
    </row>
    <row r="71" spans="1:29" x14ac:dyDescent="0.25">
      <c r="A71"/>
    </row>
    <row r="72" spans="1:29" x14ac:dyDescent="0.25">
      <c r="A72"/>
    </row>
    <row r="73" spans="1:29" x14ac:dyDescent="0.25">
      <c r="A73"/>
    </row>
    <row r="74" spans="1:29" x14ac:dyDescent="0.25">
      <c r="A74"/>
    </row>
    <row r="75" spans="1:29" x14ac:dyDescent="0.25">
      <c r="A75"/>
    </row>
    <row r="76" spans="1:29" x14ac:dyDescent="0.25">
      <c r="A76"/>
    </row>
    <row r="77" spans="1:29" x14ac:dyDescent="0.25">
      <c r="A77"/>
    </row>
    <row r="78" spans="1:29" x14ac:dyDescent="0.25">
      <c r="A78"/>
    </row>
    <row r="79" spans="1:29" x14ac:dyDescent="0.25">
      <c r="A79"/>
    </row>
    <row r="80" spans="1:29"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sheetData>
  <pageMargins left="0.7" right="0.7" top="0.75" bottom="0.75" header="0.3" footer="0.3"/>
  <drawing r:id="rId2"/>
  <legacy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20F1-BE8C-438E-8469-CEEE74C3A49F}">
  <dimension ref="A1:C30"/>
  <sheetViews>
    <sheetView showGridLines="0" workbookViewId="0">
      <selection activeCell="C1" sqref="C1"/>
    </sheetView>
  </sheetViews>
  <sheetFormatPr defaultRowHeight="15" x14ac:dyDescent="0.25"/>
  <cols>
    <col min="1" max="1" width="5.7109375" customWidth="1"/>
    <col min="2" max="2" width="22.42578125" customWidth="1"/>
    <col min="3" max="3" width="17" customWidth="1"/>
  </cols>
  <sheetData>
    <row r="1" spans="1:3" s="71" customFormat="1" ht="18.75" x14ac:dyDescent="0.3">
      <c r="A1" s="72" t="s">
        <v>552</v>
      </c>
    </row>
    <row r="2" spans="1:3" x14ac:dyDescent="0.25">
      <c r="B2" t="s">
        <v>607</v>
      </c>
    </row>
    <row r="4" spans="1:3" x14ac:dyDescent="0.25">
      <c r="B4" s="73" t="s">
        <v>553</v>
      </c>
      <c r="C4" t="s">
        <v>555</v>
      </c>
    </row>
    <row r="6" spans="1:3" x14ac:dyDescent="0.25">
      <c r="B6" s="73" t="s">
        <v>554</v>
      </c>
      <c r="C6" t="s">
        <v>556</v>
      </c>
    </row>
    <row r="8" spans="1:3" x14ac:dyDescent="0.25">
      <c r="B8" s="73" t="s">
        <v>557</v>
      </c>
      <c r="C8" t="s">
        <v>556</v>
      </c>
    </row>
    <row r="11" spans="1:3" x14ac:dyDescent="0.25">
      <c r="C11" s="74" t="s">
        <v>558</v>
      </c>
    </row>
    <row r="13" spans="1:3" x14ac:dyDescent="0.25">
      <c r="C13" t="s">
        <v>570</v>
      </c>
    </row>
    <row r="27" spans="3:3" x14ac:dyDescent="0.25">
      <c r="C27" s="74" t="s">
        <v>559</v>
      </c>
    </row>
    <row r="29" spans="3:3" x14ac:dyDescent="0.25">
      <c r="C29" t="s">
        <v>565</v>
      </c>
    </row>
    <row r="30" spans="3:3" x14ac:dyDescent="0.25">
      <c r="C30" t="s">
        <v>566</v>
      </c>
    </row>
  </sheetData>
  <hyperlinks>
    <hyperlink ref="B4" location="Sales_Rep_Perf!A1" display="Sales_Rep_Perf:" xr:uid="{E3D42EEE-A991-46B5-8D87-575887074193}"/>
    <hyperlink ref="B6" location="Sales_Rep_Sum!A1" display="Sales_Rep_Sum:" xr:uid="{0A4F767F-8DE3-49AB-9CF5-0CD1B5DEDF30}"/>
    <hyperlink ref="B8" location="Sales_Rep_YOY_Perf!A1" display="Sales_Rep_YOY_Perf:" xr:uid="{227A2C0A-E918-4B12-B21C-B48B5DD7E73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A6EB-7068-4788-9866-3CF283978E2C}">
  <dimension ref="A1:V125"/>
  <sheetViews>
    <sheetView topLeftCell="A93" zoomScale="110" zoomScaleNormal="110" workbookViewId="0">
      <selection activeCell="A125" sqref="A125"/>
    </sheetView>
  </sheetViews>
  <sheetFormatPr defaultRowHeight="15" x14ac:dyDescent="0.25"/>
  <cols>
    <col min="1" max="1" width="7.42578125" style="17" customWidth="1"/>
    <col min="2" max="2" width="23" style="17" bestFit="1" customWidth="1"/>
    <col min="3" max="3" width="19.140625" bestFit="1" customWidth="1"/>
    <col min="4" max="4" width="16.42578125" customWidth="1"/>
    <col min="5" max="5" width="7.28515625" style="10" bestFit="1" customWidth="1"/>
    <col min="6" max="6" width="6.5703125" style="10" bestFit="1" customWidth="1"/>
    <col min="7" max="7" width="8.85546875" style="10" customWidth="1"/>
    <col min="8" max="8" width="11.85546875" style="1" bestFit="1" customWidth="1"/>
    <col min="9" max="9" width="8.28515625" style="4" bestFit="1" customWidth="1"/>
    <col min="10" max="10" width="6.140625" style="4" bestFit="1" customWidth="1"/>
    <col min="11" max="11" width="8.42578125" style="4" bestFit="1" customWidth="1"/>
    <col min="12" max="12" width="8.140625" style="63" bestFit="1" customWidth="1"/>
    <col min="13" max="13" width="11.85546875" style="1" customWidth="1"/>
    <col min="14" max="14" width="11.140625" style="19" customWidth="1"/>
    <col min="15" max="15" width="9" style="19" customWidth="1"/>
    <col min="16" max="16" width="13" customWidth="1"/>
    <col min="17" max="17" width="9.140625" style="2"/>
    <col min="18" max="18" width="10.140625" bestFit="1" customWidth="1"/>
    <col min="19" max="19" width="9.140625" style="2"/>
    <col min="20" max="20" width="12" customWidth="1"/>
    <col min="21" max="21" width="16.42578125" customWidth="1"/>
    <col min="22" max="22" width="12.85546875" customWidth="1"/>
  </cols>
  <sheetData>
    <row r="1" spans="1:22" s="3" customFormat="1" ht="30" x14ac:dyDescent="0.25">
      <c r="A1" s="16" t="s">
        <v>470</v>
      </c>
      <c r="B1" s="16" t="s">
        <v>479</v>
      </c>
      <c r="C1" s="5" t="s">
        <v>480</v>
      </c>
      <c r="D1" s="8" t="s">
        <v>530</v>
      </c>
      <c r="E1" s="14" t="s">
        <v>333</v>
      </c>
      <c r="F1" s="14" t="s">
        <v>334</v>
      </c>
      <c r="G1" s="14" t="s">
        <v>429</v>
      </c>
      <c r="H1" s="7" t="s">
        <v>0</v>
      </c>
      <c r="I1" s="39" t="s">
        <v>531</v>
      </c>
      <c r="J1" s="39" t="s">
        <v>4</v>
      </c>
      <c r="K1" s="39" t="s">
        <v>3</v>
      </c>
      <c r="L1" s="62" t="s">
        <v>10</v>
      </c>
      <c r="M1" s="7" t="s">
        <v>460</v>
      </c>
      <c r="N1" s="18" t="s">
        <v>461</v>
      </c>
      <c r="O1" s="18" t="s">
        <v>462</v>
      </c>
      <c r="P1" s="8" t="s">
        <v>463</v>
      </c>
      <c r="Q1" s="9" t="s">
        <v>464</v>
      </c>
      <c r="R1" s="8" t="s">
        <v>465</v>
      </c>
      <c r="S1" s="9" t="s">
        <v>466</v>
      </c>
      <c r="T1" s="8" t="s">
        <v>467</v>
      </c>
      <c r="U1" s="8" t="s">
        <v>532</v>
      </c>
      <c r="V1" s="8" t="s">
        <v>533</v>
      </c>
    </row>
    <row r="2" spans="1:22" x14ac:dyDescent="0.25">
      <c r="A2" s="17">
        <v>2022</v>
      </c>
      <c r="B2" s="17" t="s">
        <v>408</v>
      </c>
      <c r="C2" t="s">
        <v>473</v>
      </c>
      <c r="D2">
        <v>9</v>
      </c>
      <c r="E2" s="10">
        <v>1522</v>
      </c>
      <c r="F2" s="10">
        <v>6167</v>
      </c>
      <c r="G2" s="10">
        <v>36474</v>
      </c>
      <c r="H2" s="1">
        <v>1296943.7755</v>
      </c>
      <c r="I2" s="4">
        <v>0.70713487070511805</v>
      </c>
      <c r="J2" s="4">
        <v>0.29286512929488201</v>
      </c>
      <c r="K2" s="4">
        <v>0</v>
      </c>
      <c r="L2" s="63">
        <v>0</v>
      </c>
      <c r="M2" s="1">
        <v>852.131258541394</v>
      </c>
      <c r="N2" s="19">
        <v>4.0519053876478299</v>
      </c>
      <c r="O2" s="19">
        <v>23.964520367936899</v>
      </c>
      <c r="P2" s="1">
        <v>174095.575500003</v>
      </c>
      <c r="Q2" s="2">
        <v>0.13423525274477299</v>
      </c>
      <c r="R2" s="1">
        <v>116716.975500003</v>
      </c>
      <c r="S2" s="2">
        <v>8.9993859182527794E-2</v>
      </c>
      <c r="T2">
        <v>1</v>
      </c>
      <c r="U2">
        <v>2</v>
      </c>
      <c r="V2">
        <v>3</v>
      </c>
    </row>
    <row r="3" spans="1:22" x14ac:dyDescent="0.25">
      <c r="A3" s="17">
        <v>2022</v>
      </c>
      <c r="B3" s="17" t="s">
        <v>403</v>
      </c>
      <c r="C3" t="s">
        <v>474</v>
      </c>
      <c r="D3">
        <v>9</v>
      </c>
      <c r="E3" s="10">
        <v>1706</v>
      </c>
      <c r="F3" s="10">
        <v>5050</v>
      </c>
      <c r="G3" s="10">
        <v>26644</v>
      </c>
      <c r="H3" s="1">
        <v>995673.79449999798</v>
      </c>
      <c r="I3" s="4">
        <v>0.65587519035583097</v>
      </c>
      <c r="J3" s="4">
        <v>0.17581776176795799</v>
      </c>
      <c r="K3" s="4">
        <v>0.16503465684011201</v>
      </c>
      <c r="L3" s="60">
        <v>3.2723910360985199E-3</v>
      </c>
      <c r="M3" s="1">
        <v>583.63059466588402</v>
      </c>
      <c r="N3" s="19">
        <v>2.9601406799531098</v>
      </c>
      <c r="O3" s="19">
        <v>15.6178194607268</v>
      </c>
      <c r="P3" s="1">
        <v>186124.89449999901</v>
      </c>
      <c r="Q3" s="2">
        <v>0.186933607701773</v>
      </c>
      <c r="R3" s="1">
        <v>133417.39449999901</v>
      </c>
      <c r="S3" s="2">
        <v>0.13399709346272101</v>
      </c>
      <c r="T3">
        <v>2</v>
      </c>
      <c r="U3">
        <v>1</v>
      </c>
      <c r="V3">
        <v>2</v>
      </c>
    </row>
    <row r="4" spans="1:22" x14ac:dyDescent="0.25">
      <c r="A4" s="17">
        <v>2022</v>
      </c>
      <c r="B4" s="17" t="s">
        <v>394</v>
      </c>
      <c r="C4" t="s">
        <v>474</v>
      </c>
      <c r="D4">
        <v>4</v>
      </c>
      <c r="E4" s="10">
        <v>505</v>
      </c>
      <c r="F4" s="10">
        <v>3851</v>
      </c>
      <c r="G4" s="10">
        <v>23150</v>
      </c>
      <c r="H4" s="1">
        <v>880743.47530000098</v>
      </c>
      <c r="I4" s="4">
        <v>0.83952431898305302</v>
      </c>
      <c r="J4" s="4">
        <v>0.16047568101694701</v>
      </c>
      <c r="K4" s="4">
        <v>0</v>
      </c>
      <c r="L4" s="63">
        <v>0</v>
      </c>
      <c r="M4" s="1">
        <v>1744.04648574258</v>
      </c>
      <c r="N4" s="19">
        <v>7.6257425742574299</v>
      </c>
      <c r="O4" s="19">
        <v>45.841584158415799</v>
      </c>
      <c r="P4" s="1">
        <v>155186.22529999999</v>
      </c>
      <c r="Q4" s="2">
        <v>0.17619912000726401</v>
      </c>
      <c r="R4" s="1">
        <v>137520.22529999999</v>
      </c>
      <c r="S4" s="2">
        <v>0.156141066220397</v>
      </c>
      <c r="T4">
        <v>3</v>
      </c>
      <c r="U4">
        <v>3</v>
      </c>
      <c r="V4">
        <v>1</v>
      </c>
    </row>
    <row r="5" spans="1:22" x14ac:dyDescent="0.25">
      <c r="A5" s="17">
        <v>2022</v>
      </c>
      <c r="B5" s="17" t="s">
        <v>425</v>
      </c>
      <c r="C5" t="s">
        <v>475</v>
      </c>
      <c r="D5">
        <v>15</v>
      </c>
      <c r="E5" s="10">
        <v>1251</v>
      </c>
      <c r="F5" s="10">
        <v>4034</v>
      </c>
      <c r="G5" s="10">
        <v>19633</v>
      </c>
      <c r="H5" s="1">
        <v>729314.43080000195</v>
      </c>
      <c r="I5" s="4">
        <v>0.23807448155048899</v>
      </c>
      <c r="J5" s="4">
        <v>0.53235047546518399</v>
      </c>
      <c r="K5" s="4">
        <v>0.17095637729701099</v>
      </c>
      <c r="L5" s="60">
        <v>5.8618665687315497E-2</v>
      </c>
      <c r="M5" s="1">
        <v>582.98515651478999</v>
      </c>
      <c r="N5" s="19">
        <v>3.22462030375699</v>
      </c>
      <c r="O5" s="19">
        <v>15.6938449240608</v>
      </c>
      <c r="P5" s="1">
        <v>105430.680800002</v>
      </c>
      <c r="Q5" s="2">
        <v>0.14456135289185601</v>
      </c>
      <c r="R5" s="1">
        <v>62329.740800002997</v>
      </c>
      <c r="S5" s="2">
        <v>8.5463468385826497E-2</v>
      </c>
      <c r="T5">
        <v>4</v>
      </c>
      <c r="U5">
        <v>9</v>
      </c>
      <c r="V5">
        <v>11</v>
      </c>
    </row>
    <row r="6" spans="1:22" x14ac:dyDescent="0.25">
      <c r="A6" s="17">
        <v>2022</v>
      </c>
      <c r="B6" s="17" t="s">
        <v>405</v>
      </c>
      <c r="C6" t="s">
        <v>473</v>
      </c>
      <c r="D6">
        <v>7</v>
      </c>
      <c r="E6" s="10">
        <v>915</v>
      </c>
      <c r="F6" s="10">
        <v>3115</v>
      </c>
      <c r="G6" s="10">
        <v>17563</v>
      </c>
      <c r="H6" s="1">
        <v>654164.03339999903</v>
      </c>
      <c r="I6" s="4">
        <v>0.25296901319980097</v>
      </c>
      <c r="J6" s="4">
        <v>0.41698363021008</v>
      </c>
      <c r="K6" s="4">
        <v>0.33004735659011902</v>
      </c>
      <c r="L6" s="60">
        <v>0</v>
      </c>
      <c r="M6" s="1">
        <v>714.933369836064</v>
      </c>
      <c r="N6" s="19">
        <v>3.40437158469945</v>
      </c>
      <c r="O6" s="19">
        <v>19.194535519125701</v>
      </c>
      <c r="P6" s="1">
        <v>87077.933399999398</v>
      </c>
      <c r="Q6" s="2">
        <v>0.133113300264177</v>
      </c>
      <c r="R6" s="1">
        <v>53222.333399999203</v>
      </c>
      <c r="S6" s="2">
        <v>8.1359308495420696E-2</v>
      </c>
      <c r="T6">
        <v>5</v>
      </c>
      <c r="U6">
        <v>15</v>
      </c>
      <c r="V6">
        <v>16</v>
      </c>
    </row>
    <row r="7" spans="1:22" x14ac:dyDescent="0.25">
      <c r="A7" s="17">
        <v>2022</v>
      </c>
      <c r="B7" s="17" t="s">
        <v>393</v>
      </c>
      <c r="C7" t="s">
        <v>474</v>
      </c>
      <c r="D7">
        <v>5</v>
      </c>
      <c r="E7" s="10">
        <v>819</v>
      </c>
      <c r="F7" s="10">
        <v>2817</v>
      </c>
      <c r="G7" s="10">
        <v>17737</v>
      </c>
      <c r="H7" s="1">
        <v>645374.92149999901</v>
      </c>
      <c r="I7" s="4">
        <v>0.69511059316859403</v>
      </c>
      <c r="J7" s="4">
        <v>0.125578762514713</v>
      </c>
      <c r="K7" s="4">
        <v>0.179310644316693</v>
      </c>
      <c r="L7" s="60">
        <v>0</v>
      </c>
      <c r="M7" s="1">
        <v>788.00356715506598</v>
      </c>
      <c r="N7" s="19">
        <v>3.4395604395604402</v>
      </c>
      <c r="O7" s="19">
        <v>21.656898656898701</v>
      </c>
      <c r="P7" s="1">
        <v>96140.721499998501</v>
      </c>
      <c r="Q7" s="2">
        <v>0.14896879053890899</v>
      </c>
      <c r="R7" s="1">
        <v>70424.721499998501</v>
      </c>
      <c r="S7" s="2">
        <v>0.109122184878699</v>
      </c>
      <c r="T7">
        <v>6</v>
      </c>
      <c r="U7">
        <v>11</v>
      </c>
      <c r="V7">
        <v>8</v>
      </c>
    </row>
    <row r="8" spans="1:22" x14ac:dyDescent="0.25">
      <c r="A8" s="17">
        <v>2022</v>
      </c>
      <c r="B8" s="17" t="s">
        <v>415</v>
      </c>
      <c r="C8" t="s">
        <v>473</v>
      </c>
      <c r="D8">
        <v>10</v>
      </c>
      <c r="E8" s="10">
        <v>1084</v>
      </c>
      <c r="F8" s="10">
        <v>3350</v>
      </c>
      <c r="G8" s="10">
        <v>17275</v>
      </c>
      <c r="H8" s="1">
        <v>619789.52919999999</v>
      </c>
      <c r="I8" s="4">
        <v>0.27207511914191301</v>
      </c>
      <c r="J8" s="4">
        <v>0.39198499579944202</v>
      </c>
      <c r="K8" s="4">
        <v>0.31132570285442002</v>
      </c>
      <c r="L8" s="60">
        <v>2.46141822042256E-2</v>
      </c>
      <c r="M8" s="1">
        <v>571.76155830258301</v>
      </c>
      <c r="N8" s="19">
        <v>3.0904059040590401</v>
      </c>
      <c r="O8" s="19">
        <v>15.9363468634686</v>
      </c>
      <c r="P8" s="1">
        <v>77362.079199999906</v>
      </c>
      <c r="Q8" s="2">
        <v>0.124819919594085</v>
      </c>
      <c r="R8" s="1">
        <v>37631.879199999901</v>
      </c>
      <c r="S8" s="2">
        <v>6.0717190960895402E-2</v>
      </c>
      <c r="T8">
        <v>7</v>
      </c>
      <c r="U8">
        <v>18</v>
      </c>
      <c r="V8">
        <v>21</v>
      </c>
    </row>
    <row r="9" spans="1:22" x14ac:dyDescent="0.25">
      <c r="A9" s="17">
        <v>2022</v>
      </c>
      <c r="B9" s="17" t="s">
        <v>402</v>
      </c>
      <c r="C9" t="s">
        <v>476</v>
      </c>
      <c r="D9">
        <v>11</v>
      </c>
      <c r="E9" s="10">
        <v>1029</v>
      </c>
      <c r="F9" s="10">
        <v>3342</v>
      </c>
      <c r="G9" s="10">
        <v>16940</v>
      </c>
      <c r="H9" s="1">
        <v>604981.71300000302</v>
      </c>
      <c r="I9" s="4">
        <v>0</v>
      </c>
      <c r="J9" s="4">
        <v>0.58323094417179899</v>
      </c>
      <c r="K9" s="4">
        <v>0.39688664512375799</v>
      </c>
      <c r="L9" s="60">
        <v>1.98824107044436E-2</v>
      </c>
      <c r="M9" s="1">
        <v>587.93169387755404</v>
      </c>
      <c r="N9" s="19">
        <v>3.2478134110787198</v>
      </c>
      <c r="O9" s="19">
        <v>16.4625850340136</v>
      </c>
      <c r="P9" s="1">
        <v>73265.013000002698</v>
      </c>
      <c r="Q9" s="2">
        <v>0.12110285555028399</v>
      </c>
      <c r="R9" s="1">
        <v>36738.863000003097</v>
      </c>
      <c r="S9" s="2">
        <v>6.0727228956758403E-2</v>
      </c>
      <c r="T9">
        <v>8</v>
      </c>
      <c r="U9">
        <v>21</v>
      </c>
      <c r="V9">
        <v>22</v>
      </c>
    </row>
    <row r="10" spans="1:22" x14ac:dyDescent="0.25">
      <c r="A10" s="17">
        <v>2022</v>
      </c>
      <c r="B10" s="17" t="s">
        <v>399</v>
      </c>
      <c r="C10" t="s">
        <v>477</v>
      </c>
      <c r="D10">
        <v>8</v>
      </c>
      <c r="E10" s="10">
        <v>1301</v>
      </c>
      <c r="F10" s="10">
        <v>3748</v>
      </c>
      <c r="G10" s="10">
        <v>15631</v>
      </c>
      <c r="H10" s="1">
        <v>570473.25100000098</v>
      </c>
      <c r="I10" s="4">
        <v>0.274753495847959</v>
      </c>
      <c r="J10" s="4">
        <v>0.476257497654347</v>
      </c>
      <c r="K10" s="4">
        <v>0.24109082022497799</v>
      </c>
      <c r="L10" s="60">
        <v>7.8981862727162191E-3</v>
      </c>
      <c r="M10" s="1">
        <v>438.48827901614197</v>
      </c>
      <c r="N10" s="19">
        <v>2.8808608762490402</v>
      </c>
      <c r="O10" s="19">
        <v>12.0146041506533</v>
      </c>
      <c r="P10" s="1">
        <v>77189.051000000894</v>
      </c>
      <c r="Q10" s="2">
        <v>0.13530704702577001</v>
      </c>
      <c r="R10" s="1">
        <v>32786.951000000998</v>
      </c>
      <c r="S10" s="2">
        <v>5.7473248644923799E-2</v>
      </c>
      <c r="T10">
        <v>9</v>
      </c>
      <c r="U10">
        <v>19</v>
      </c>
      <c r="V10">
        <v>24</v>
      </c>
    </row>
    <row r="11" spans="1:22" x14ac:dyDescent="0.25">
      <c r="A11" s="17">
        <v>2022</v>
      </c>
      <c r="B11" s="17" t="s">
        <v>427</v>
      </c>
      <c r="C11" t="s">
        <v>473</v>
      </c>
      <c r="D11">
        <v>4</v>
      </c>
      <c r="E11" s="10">
        <v>840</v>
      </c>
      <c r="F11" s="10">
        <v>2663</v>
      </c>
      <c r="G11" s="10">
        <v>15507</v>
      </c>
      <c r="H11" s="1">
        <v>563165.85479999997</v>
      </c>
      <c r="I11" s="4">
        <v>0.66404057492585</v>
      </c>
      <c r="J11" s="4">
        <v>0.33595942507415</v>
      </c>
      <c r="K11" s="4">
        <v>0</v>
      </c>
      <c r="L11" s="60">
        <v>0</v>
      </c>
      <c r="M11" s="1">
        <v>670.43554142857204</v>
      </c>
      <c r="N11" s="19">
        <v>3.1702380952381</v>
      </c>
      <c r="O11" s="19">
        <v>18.4607142857143</v>
      </c>
      <c r="P11" s="1">
        <v>73781.954800000502</v>
      </c>
      <c r="Q11" s="2">
        <v>0.131012834267452</v>
      </c>
      <c r="R11" s="1">
        <v>42899.9548000004</v>
      </c>
      <c r="S11" s="2">
        <v>7.6176413101670906E-2</v>
      </c>
      <c r="T11">
        <v>10</v>
      </c>
      <c r="U11">
        <v>20</v>
      </c>
      <c r="V11">
        <v>19</v>
      </c>
    </row>
    <row r="12" spans="1:22" x14ac:dyDescent="0.25">
      <c r="A12" s="17">
        <v>2022</v>
      </c>
      <c r="B12" s="17" t="s">
        <v>406</v>
      </c>
      <c r="C12" t="s">
        <v>475</v>
      </c>
      <c r="D12">
        <v>23</v>
      </c>
      <c r="E12" s="10">
        <v>1368</v>
      </c>
      <c r="F12" s="10">
        <v>3532</v>
      </c>
      <c r="G12" s="10">
        <v>14332</v>
      </c>
      <c r="H12" s="1">
        <v>558627.76619999995</v>
      </c>
      <c r="I12" s="4">
        <v>0</v>
      </c>
      <c r="J12" s="4">
        <v>0.36464821107203998</v>
      </c>
      <c r="K12" s="4">
        <v>0.50493134403028195</v>
      </c>
      <c r="L12" s="60">
        <v>0.13042044489767801</v>
      </c>
      <c r="M12" s="1">
        <v>408.35363026315798</v>
      </c>
      <c r="N12" s="19">
        <v>2.5818713450292399</v>
      </c>
      <c r="O12" s="19">
        <v>10.4766081871345</v>
      </c>
      <c r="P12" s="1">
        <v>119498.5662</v>
      </c>
      <c r="Q12" s="2">
        <v>0.213914476562586</v>
      </c>
      <c r="R12" s="1">
        <v>73262.566200000205</v>
      </c>
      <c r="S12" s="2">
        <v>0.131147376898861</v>
      </c>
      <c r="T12">
        <v>11</v>
      </c>
      <c r="U12">
        <v>6</v>
      </c>
      <c r="V12">
        <v>7</v>
      </c>
    </row>
    <row r="13" spans="1:22" x14ac:dyDescent="0.25">
      <c r="A13" s="17">
        <v>2022</v>
      </c>
      <c r="B13" s="17" t="s">
        <v>401</v>
      </c>
      <c r="C13" t="s">
        <v>473</v>
      </c>
      <c r="D13">
        <v>5</v>
      </c>
      <c r="E13" s="10">
        <v>821</v>
      </c>
      <c r="F13" s="10">
        <v>2816</v>
      </c>
      <c r="G13" s="10">
        <v>14711</v>
      </c>
      <c r="H13" s="1">
        <v>548972.51800000004</v>
      </c>
      <c r="I13" s="4">
        <v>0.57317870509503299</v>
      </c>
      <c r="J13" s="4">
        <v>0.31388555956821101</v>
      </c>
      <c r="K13" s="4">
        <v>0.11293573533675499</v>
      </c>
      <c r="L13" s="60">
        <v>0</v>
      </c>
      <c r="M13" s="1">
        <v>668.66323751522498</v>
      </c>
      <c r="N13" s="19">
        <v>3.4299634591961001</v>
      </c>
      <c r="O13" s="19">
        <v>17.9183922046285</v>
      </c>
      <c r="P13" s="1">
        <v>81003.567999999999</v>
      </c>
      <c r="Q13" s="2">
        <v>0.147554869039911</v>
      </c>
      <c r="R13" s="1">
        <v>50601.567999999701</v>
      </c>
      <c r="S13" s="2">
        <v>9.2175047640544697E-2</v>
      </c>
      <c r="T13">
        <v>12</v>
      </c>
      <c r="U13">
        <v>16</v>
      </c>
      <c r="V13">
        <v>18</v>
      </c>
    </row>
    <row r="14" spans="1:22" x14ac:dyDescent="0.25">
      <c r="A14" s="17">
        <v>2022</v>
      </c>
      <c r="B14" s="17" t="s">
        <v>404</v>
      </c>
      <c r="C14" t="s">
        <v>477</v>
      </c>
      <c r="D14">
        <v>7</v>
      </c>
      <c r="E14" s="10">
        <v>957</v>
      </c>
      <c r="F14" s="10">
        <v>3050</v>
      </c>
      <c r="G14" s="10">
        <v>16097</v>
      </c>
      <c r="H14" s="1">
        <v>546005.78500000003</v>
      </c>
      <c r="I14" s="4">
        <v>0</v>
      </c>
      <c r="J14" s="4">
        <v>0.78583665189554697</v>
      </c>
      <c r="K14" s="4">
        <v>0.19677419901329399</v>
      </c>
      <c r="L14" s="60">
        <v>1.73891490911584E-2</v>
      </c>
      <c r="M14" s="1">
        <v>570.53896029258101</v>
      </c>
      <c r="N14" s="19">
        <v>3.1870428422152601</v>
      </c>
      <c r="O14" s="19">
        <v>16.8202716823406</v>
      </c>
      <c r="P14" s="1">
        <v>52863.9350000005</v>
      </c>
      <c r="Q14" s="2">
        <v>9.6819367948639004E-2</v>
      </c>
      <c r="R14" s="1">
        <v>19928.055000000499</v>
      </c>
      <c r="S14" s="2">
        <v>3.6497882527014698E-2</v>
      </c>
      <c r="T14">
        <v>13</v>
      </c>
      <c r="U14">
        <v>26</v>
      </c>
      <c r="V14">
        <v>32</v>
      </c>
    </row>
    <row r="15" spans="1:22" x14ac:dyDescent="0.25">
      <c r="A15" s="17">
        <v>2022</v>
      </c>
      <c r="B15" s="17" t="s">
        <v>420</v>
      </c>
      <c r="C15" t="s">
        <v>476</v>
      </c>
      <c r="D15">
        <v>18</v>
      </c>
      <c r="E15" s="10">
        <v>1256</v>
      </c>
      <c r="F15" s="10">
        <v>3212</v>
      </c>
      <c r="G15" s="10">
        <v>13208</v>
      </c>
      <c r="H15" s="1">
        <v>518976.64579999901</v>
      </c>
      <c r="I15" s="4">
        <v>0</v>
      </c>
      <c r="J15" s="4">
        <v>0.163484171564623</v>
      </c>
      <c r="K15" s="4">
        <v>0.75986980183299802</v>
      </c>
      <c r="L15" s="60">
        <v>7.6646026602378597E-2</v>
      </c>
      <c r="M15" s="1">
        <v>413.19796640127299</v>
      </c>
      <c r="N15" s="19">
        <v>2.5573248407643301</v>
      </c>
      <c r="O15" s="19">
        <v>10.515923566879</v>
      </c>
      <c r="P15" s="1">
        <v>120443.0958</v>
      </c>
      <c r="Q15" s="2">
        <v>0.23207806512051701</v>
      </c>
      <c r="R15" s="1">
        <v>76757.495800000004</v>
      </c>
      <c r="S15" s="2">
        <v>0.14790163761931699</v>
      </c>
      <c r="T15">
        <v>14</v>
      </c>
      <c r="U15">
        <v>5</v>
      </c>
      <c r="V15">
        <v>6</v>
      </c>
    </row>
    <row r="16" spans="1:22" x14ac:dyDescent="0.25">
      <c r="A16" s="17">
        <v>2022</v>
      </c>
      <c r="B16" s="17" t="s">
        <v>395</v>
      </c>
      <c r="C16" t="s">
        <v>477</v>
      </c>
      <c r="D16">
        <v>12</v>
      </c>
      <c r="E16" s="10">
        <v>1118</v>
      </c>
      <c r="F16" s="10">
        <v>3137</v>
      </c>
      <c r="G16" s="10">
        <v>12906</v>
      </c>
      <c r="H16" s="1">
        <v>495851.98259999999</v>
      </c>
      <c r="I16" s="4">
        <v>0</v>
      </c>
      <c r="J16" s="4">
        <v>0</v>
      </c>
      <c r="K16" s="60">
        <v>0.95932120651361497</v>
      </c>
      <c r="L16" s="60">
        <v>4.0678793486385097E-2</v>
      </c>
      <c r="M16" s="1">
        <v>443.51697906976801</v>
      </c>
      <c r="N16" s="19">
        <v>2.8059033989266502</v>
      </c>
      <c r="O16" s="19">
        <v>11.543828264758501</v>
      </c>
      <c r="P16" s="1">
        <v>93148.832599999907</v>
      </c>
      <c r="Q16" s="2">
        <v>0.18785612616001601</v>
      </c>
      <c r="R16" s="1">
        <v>55089.082600000103</v>
      </c>
      <c r="S16" s="2">
        <v>0.1110998534505</v>
      </c>
      <c r="T16">
        <v>15</v>
      </c>
      <c r="U16">
        <v>12</v>
      </c>
      <c r="V16">
        <v>14</v>
      </c>
    </row>
    <row r="17" spans="1:22" x14ac:dyDescent="0.25">
      <c r="A17" s="17">
        <v>2022</v>
      </c>
      <c r="B17" s="17" t="s">
        <v>400</v>
      </c>
      <c r="C17" t="s">
        <v>474</v>
      </c>
      <c r="D17">
        <v>23</v>
      </c>
      <c r="E17" s="10">
        <v>1145</v>
      </c>
      <c r="F17" s="10">
        <v>2968</v>
      </c>
      <c r="G17" s="10">
        <v>11552</v>
      </c>
      <c r="H17" s="1">
        <v>483119.6998</v>
      </c>
      <c r="I17" s="4">
        <v>0</v>
      </c>
      <c r="J17" s="4">
        <v>0</v>
      </c>
      <c r="K17" s="4">
        <v>0.89662826454670697</v>
      </c>
      <c r="L17" s="63">
        <v>0.10337173545329301</v>
      </c>
      <c r="M17" s="1">
        <v>421.93860244541497</v>
      </c>
      <c r="N17" s="19">
        <v>2.5921397379912698</v>
      </c>
      <c r="O17" s="19">
        <v>10.089082969432299</v>
      </c>
      <c r="P17" s="1">
        <v>112767.84979999901</v>
      </c>
      <c r="Q17" s="2">
        <v>0.23341596264172701</v>
      </c>
      <c r="R17" s="1">
        <v>77778.349799999298</v>
      </c>
      <c r="S17" s="2">
        <v>0.16099188220268701</v>
      </c>
      <c r="T17">
        <v>16</v>
      </c>
      <c r="U17">
        <v>8</v>
      </c>
      <c r="V17">
        <v>5</v>
      </c>
    </row>
    <row r="18" spans="1:22" x14ac:dyDescent="0.25">
      <c r="A18" s="17">
        <v>2022</v>
      </c>
      <c r="B18" s="17" t="s">
        <v>421</v>
      </c>
      <c r="C18" t="s">
        <v>474</v>
      </c>
      <c r="D18">
        <v>47</v>
      </c>
      <c r="E18" s="10">
        <v>1524</v>
      </c>
      <c r="F18" s="10">
        <v>3545</v>
      </c>
      <c r="G18" s="10">
        <v>11487</v>
      </c>
      <c r="H18" s="1">
        <v>471789.039500001</v>
      </c>
      <c r="I18" s="4">
        <v>0</v>
      </c>
      <c r="J18" s="4">
        <v>0</v>
      </c>
      <c r="K18" s="4">
        <v>0.43990507583633698</v>
      </c>
      <c r="L18" s="63">
        <v>0.56009492416366302</v>
      </c>
      <c r="M18" s="1">
        <v>309.57286056430502</v>
      </c>
      <c r="N18" s="19">
        <v>2.3261154855643</v>
      </c>
      <c r="O18" s="19">
        <v>7.53740157480315</v>
      </c>
      <c r="P18" s="1">
        <v>113167.58950000101</v>
      </c>
      <c r="Q18" s="2">
        <v>0.23986905168448999</v>
      </c>
      <c r="R18" s="1">
        <v>66981.089500001501</v>
      </c>
      <c r="S18" s="2">
        <v>0.14197254258171699</v>
      </c>
      <c r="T18">
        <v>17</v>
      </c>
      <c r="U18">
        <v>7</v>
      </c>
      <c r="V18">
        <v>9</v>
      </c>
    </row>
    <row r="19" spans="1:22" x14ac:dyDescent="0.25">
      <c r="A19" s="17">
        <v>2022</v>
      </c>
      <c r="B19" s="17" t="s">
        <v>422</v>
      </c>
      <c r="C19" t="s">
        <v>474</v>
      </c>
      <c r="D19">
        <v>3</v>
      </c>
      <c r="E19" s="10">
        <v>444</v>
      </c>
      <c r="F19" s="10">
        <v>2220</v>
      </c>
      <c r="G19" s="10">
        <v>12520</v>
      </c>
      <c r="H19" s="1">
        <v>465480.0477</v>
      </c>
      <c r="I19" s="4">
        <v>0.71843892590543801</v>
      </c>
      <c r="J19" s="4">
        <v>0.28156107409456199</v>
      </c>
      <c r="K19" s="4">
        <v>0</v>
      </c>
      <c r="L19" s="63">
        <v>0</v>
      </c>
      <c r="M19" s="1">
        <v>1048.3784858108099</v>
      </c>
      <c r="N19" s="19">
        <v>5</v>
      </c>
      <c r="O19" s="19">
        <v>28.198198198198199</v>
      </c>
      <c r="P19" s="1">
        <v>65619.797699999894</v>
      </c>
      <c r="Q19" s="2">
        <v>0.14097231025096801</v>
      </c>
      <c r="R19" s="1">
        <v>51016.797699999901</v>
      </c>
      <c r="S19" s="2">
        <v>0.109600396305021</v>
      </c>
      <c r="T19">
        <v>18</v>
      </c>
      <c r="U19">
        <v>23</v>
      </c>
      <c r="V19">
        <v>17</v>
      </c>
    </row>
    <row r="20" spans="1:22" x14ac:dyDescent="0.25">
      <c r="A20" s="17">
        <v>2022</v>
      </c>
      <c r="B20" s="17" t="s">
        <v>397</v>
      </c>
      <c r="C20" t="s">
        <v>478</v>
      </c>
      <c r="D20">
        <v>18</v>
      </c>
      <c r="E20" s="10">
        <v>969</v>
      </c>
      <c r="F20" s="10">
        <v>2939</v>
      </c>
      <c r="G20" s="10">
        <v>11185</v>
      </c>
      <c r="H20" s="1">
        <v>455563.621600001</v>
      </c>
      <c r="I20" s="4">
        <v>0</v>
      </c>
      <c r="J20" s="4">
        <v>0</v>
      </c>
      <c r="K20" s="4">
        <v>0.866025687947512</v>
      </c>
      <c r="L20" s="60">
        <v>0.133974312052488</v>
      </c>
      <c r="M20" s="1">
        <v>470.13789638803001</v>
      </c>
      <c r="N20" s="19">
        <v>3.0330237358101102</v>
      </c>
      <c r="O20" s="19">
        <v>11.5428276573787</v>
      </c>
      <c r="P20" s="1">
        <v>99753.421600001006</v>
      </c>
      <c r="Q20" s="2">
        <v>0.21896704844353801</v>
      </c>
      <c r="R20" s="1">
        <v>62199.391600001101</v>
      </c>
      <c r="S20" s="2">
        <v>0.13653283240999001</v>
      </c>
      <c r="T20">
        <v>19</v>
      </c>
      <c r="U20">
        <v>10</v>
      </c>
      <c r="V20">
        <v>12</v>
      </c>
    </row>
    <row r="21" spans="1:22" x14ac:dyDescent="0.25">
      <c r="A21" s="17">
        <v>2022</v>
      </c>
      <c r="B21" s="17" t="s">
        <v>398</v>
      </c>
      <c r="C21" t="s">
        <v>474</v>
      </c>
      <c r="D21">
        <v>11</v>
      </c>
      <c r="E21" s="10">
        <v>745</v>
      </c>
      <c r="F21" s="10">
        <v>2367</v>
      </c>
      <c r="G21" s="10">
        <v>10431</v>
      </c>
      <c r="H21" s="1">
        <v>442993.1372</v>
      </c>
      <c r="I21" s="4">
        <v>0</v>
      </c>
      <c r="J21" s="4">
        <v>0.40193502121820202</v>
      </c>
      <c r="K21" s="4">
        <v>0.55321252141510602</v>
      </c>
      <c r="L21" s="60">
        <v>4.4852457366691703E-2</v>
      </c>
      <c r="M21" s="1">
        <v>594.62166067114094</v>
      </c>
      <c r="N21" s="19">
        <v>3.1771812080536899</v>
      </c>
      <c r="O21" s="19">
        <v>14.0013422818792</v>
      </c>
      <c r="P21" s="1">
        <v>124435.53720000001</v>
      </c>
      <c r="Q21" s="2">
        <v>0.280897212057308</v>
      </c>
      <c r="R21" s="1">
        <v>101248.03720000001</v>
      </c>
      <c r="S21" s="2">
        <v>0.22855441472514201</v>
      </c>
      <c r="T21">
        <v>20</v>
      </c>
      <c r="U21">
        <v>4</v>
      </c>
      <c r="V21">
        <v>4</v>
      </c>
    </row>
    <row r="22" spans="1:22" x14ac:dyDescent="0.25">
      <c r="A22" s="17">
        <v>2022</v>
      </c>
      <c r="B22" s="17" t="s">
        <v>414</v>
      </c>
      <c r="C22" t="s">
        <v>477</v>
      </c>
      <c r="D22">
        <v>11</v>
      </c>
      <c r="E22" s="10">
        <v>808</v>
      </c>
      <c r="F22" s="10">
        <v>2427</v>
      </c>
      <c r="G22" s="10">
        <v>9637</v>
      </c>
      <c r="H22" s="1">
        <v>390882.56079999998</v>
      </c>
      <c r="I22" s="4">
        <v>0</v>
      </c>
      <c r="J22" s="4">
        <v>0</v>
      </c>
      <c r="K22" s="4">
        <v>0.90522026277105805</v>
      </c>
      <c r="L22" s="60">
        <v>9.4779737228942104E-2</v>
      </c>
      <c r="M22" s="1">
        <v>483.76554554455498</v>
      </c>
      <c r="N22" s="19">
        <v>3.0037128712871302</v>
      </c>
      <c r="O22" s="19">
        <v>11.9269801980198</v>
      </c>
      <c r="P22" s="1">
        <v>92201.910799999998</v>
      </c>
      <c r="Q22" s="2">
        <v>0.23588136193974699</v>
      </c>
      <c r="R22" s="1">
        <v>64510.610800000002</v>
      </c>
      <c r="S22" s="2">
        <v>0.16503834468329601</v>
      </c>
      <c r="T22">
        <v>21</v>
      </c>
      <c r="U22">
        <v>13</v>
      </c>
      <c r="V22">
        <v>10</v>
      </c>
    </row>
    <row r="23" spans="1:22" x14ac:dyDescent="0.25">
      <c r="A23" s="17">
        <v>2022</v>
      </c>
      <c r="B23" s="17" t="s">
        <v>396</v>
      </c>
      <c r="C23" t="s">
        <v>473</v>
      </c>
      <c r="D23">
        <v>10</v>
      </c>
      <c r="E23" s="10">
        <v>810</v>
      </c>
      <c r="F23" s="10">
        <v>2239</v>
      </c>
      <c r="G23" s="10">
        <v>8953</v>
      </c>
      <c r="H23" s="1">
        <v>377935.99579999998</v>
      </c>
      <c r="I23" s="4">
        <v>0</v>
      </c>
      <c r="J23" s="4">
        <v>0.230290422101149</v>
      </c>
      <c r="K23" s="4">
        <v>0.70524448468001699</v>
      </c>
      <c r="L23" s="60">
        <v>6.4465093218834396E-2</v>
      </c>
      <c r="M23" s="1">
        <v>466.587649135802</v>
      </c>
      <c r="N23" s="19">
        <v>2.7641975308641999</v>
      </c>
      <c r="O23" s="19">
        <v>11.0530864197531</v>
      </c>
      <c r="P23" s="1">
        <v>88354.345799999996</v>
      </c>
      <c r="Q23" s="2">
        <v>0.23378124016204099</v>
      </c>
      <c r="R23" s="1">
        <v>58967.545799999803</v>
      </c>
      <c r="S23" s="2">
        <v>0.15602521711428899</v>
      </c>
      <c r="T23">
        <v>22</v>
      </c>
      <c r="U23">
        <v>14</v>
      </c>
      <c r="V23">
        <v>13</v>
      </c>
    </row>
    <row r="24" spans="1:22" x14ac:dyDescent="0.25">
      <c r="A24" s="17">
        <v>2022</v>
      </c>
      <c r="B24" s="17" t="s">
        <v>417</v>
      </c>
      <c r="C24" t="s">
        <v>478</v>
      </c>
      <c r="D24">
        <v>14</v>
      </c>
      <c r="E24" s="10">
        <v>787</v>
      </c>
      <c r="F24" s="10">
        <v>2040</v>
      </c>
      <c r="G24" s="10">
        <v>7667</v>
      </c>
      <c r="H24" s="1">
        <v>301057.80800000002</v>
      </c>
      <c r="I24" s="4">
        <v>0</v>
      </c>
      <c r="J24" s="4">
        <v>0</v>
      </c>
      <c r="K24" s="4">
        <v>0.88070413706061401</v>
      </c>
      <c r="L24" s="60">
        <v>0.119295862939386</v>
      </c>
      <c r="M24" s="1">
        <v>382.53851080050799</v>
      </c>
      <c r="N24" s="19">
        <v>2.59212198221093</v>
      </c>
      <c r="O24" s="19">
        <v>9.7420584498094005</v>
      </c>
      <c r="P24" s="1">
        <v>62277.407999999697</v>
      </c>
      <c r="Q24" s="2">
        <v>0.206861959215486</v>
      </c>
      <c r="R24" s="1">
        <v>32205.3479999997</v>
      </c>
      <c r="S24" s="2">
        <v>0.10697396693993</v>
      </c>
      <c r="T24">
        <v>23</v>
      </c>
      <c r="U24">
        <v>24</v>
      </c>
      <c r="V24">
        <v>25</v>
      </c>
    </row>
    <row r="25" spans="1:22" x14ac:dyDescent="0.25">
      <c r="A25" s="17">
        <v>2022</v>
      </c>
      <c r="B25" s="17" t="s">
        <v>413</v>
      </c>
      <c r="C25" t="s">
        <v>473</v>
      </c>
      <c r="D25">
        <v>10</v>
      </c>
      <c r="E25" s="10">
        <v>664</v>
      </c>
      <c r="F25" s="10">
        <v>1810</v>
      </c>
      <c r="G25" s="10">
        <v>7252</v>
      </c>
      <c r="H25" s="1">
        <v>299703.859</v>
      </c>
      <c r="I25" s="4">
        <v>0</v>
      </c>
      <c r="J25" s="4">
        <v>0</v>
      </c>
      <c r="K25" s="4">
        <v>0.89355716771067695</v>
      </c>
      <c r="L25" s="60">
        <v>0.106442832289323</v>
      </c>
      <c r="M25" s="1">
        <v>451.361233433736</v>
      </c>
      <c r="N25" s="19">
        <v>2.7259036144578301</v>
      </c>
      <c r="O25" s="19">
        <v>10.921686746988</v>
      </c>
      <c r="P25" s="1">
        <v>78692.309000000707</v>
      </c>
      <c r="Q25" s="2">
        <v>0.26256688606735801</v>
      </c>
      <c r="R25" s="1">
        <v>54629.309000000598</v>
      </c>
      <c r="S25" s="2">
        <v>0.182277629598358</v>
      </c>
      <c r="T25">
        <v>24</v>
      </c>
      <c r="U25">
        <v>17</v>
      </c>
      <c r="V25">
        <v>15</v>
      </c>
    </row>
    <row r="26" spans="1:22" x14ac:dyDescent="0.25">
      <c r="A26" s="17">
        <v>2022</v>
      </c>
      <c r="B26" s="17" t="s">
        <v>424</v>
      </c>
      <c r="C26" t="s">
        <v>476</v>
      </c>
      <c r="D26">
        <v>10</v>
      </c>
      <c r="E26" s="10">
        <v>607</v>
      </c>
      <c r="F26" s="10">
        <v>1855</v>
      </c>
      <c r="G26" s="10">
        <v>6622</v>
      </c>
      <c r="H26" s="1">
        <v>274502.97600000002</v>
      </c>
      <c r="I26" s="4">
        <v>0</v>
      </c>
      <c r="J26" s="4">
        <v>0.28329717780545999</v>
      </c>
      <c r="K26" s="4">
        <v>0.60326441342479298</v>
      </c>
      <c r="L26" s="60">
        <v>0.11343840876974701</v>
      </c>
      <c r="M26" s="1">
        <v>452.22895551894601</v>
      </c>
      <c r="N26" s="19">
        <v>3.0560131795716599</v>
      </c>
      <c r="O26" s="19">
        <v>10.9093904448105</v>
      </c>
      <c r="P26" s="1">
        <v>57402.675999999898</v>
      </c>
      <c r="Q26" s="2">
        <v>0.20911494963173</v>
      </c>
      <c r="R26" s="1">
        <v>35965.125999999902</v>
      </c>
      <c r="S26" s="2">
        <v>0.13101907499902599</v>
      </c>
      <c r="T26">
        <v>25</v>
      </c>
      <c r="U26">
        <v>25</v>
      </c>
      <c r="V26">
        <v>23</v>
      </c>
    </row>
    <row r="27" spans="1:22" x14ac:dyDescent="0.25">
      <c r="A27" s="17">
        <v>2022</v>
      </c>
      <c r="B27" s="17" t="s">
        <v>412</v>
      </c>
      <c r="C27" t="s">
        <v>477</v>
      </c>
      <c r="D27">
        <v>4</v>
      </c>
      <c r="E27" s="10">
        <v>451</v>
      </c>
      <c r="F27" s="10">
        <v>1429</v>
      </c>
      <c r="G27" s="10">
        <v>6181</v>
      </c>
      <c r="H27" s="1">
        <v>249906.5729</v>
      </c>
      <c r="I27" s="4">
        <v>0.70359026359166299</v>
      </c>
      <c r="J27" s="4">
        <v>0</v>
      </c>
      <c r="K27" s="4">
        <v>0.23088361514640199</v>
      </c>
      <c r="L27" s="60">
        <v>6.5526121261934994E-2</v>
      </c>
      <c r="M27" s="1">
        <v>554.11656962306097</v>
      </c>
      <c r="N27" s="19">
        <v>3.1685144124168501</v>
      </c>
      <c r="O27" s="19">
        <v>13.705099778270499</v>
      </c>
      <c r="P27" s="1">
        <v>47184.272900000396</v>
      </c>
      <c r="Q27" s="2">
        <v>0.188807650605017</v>
      </c>
      <c r="R27" s="1">
        <v>31656.6729000003</v>
      </c>
      <c r="S27" s="2">
        <v>0.12667403074935399</v>
      </c>
      <c r="T27">
        <v>26</v>
      </c>
      <c r="U27">
        <v>28</v>
      </c>
      <c r="V27">
        <v>26</v>
      </c>
    </row>
    <row r="28" spans="1:22" x14ac:dyDescent="0.25">
      <c r="A28" s="17">
        <v>2022</v>
      </c>
      <c r="B28" s="17" t="s">
        <v>419</v>
      </c>
      <c r="C28" t="s">
        <v>473</v>
      </c>
      <c r="D28">
        <v>33</v>
      </c>
      <c r="E28" s="10">
        <v>872</v>
      </c>
      <c r="F28" s="10">
        <v>1675</v>
      </c>
      <c r="G28" s="10">
        <v>4605</v>
      </c>
      <c r="H28" s="1">
        <v>210208.33049999899</v>
      </c>
      <c r="I28" s="4">
        <v>0</v>
      </c>
      <c r="J28" s="4">
        <v>0</v>
      </c>
      <c r="K28" s="4">
        <v>0.15006606029821501</v>
      </c>
      <c r="L28" s="60">
        <v>0.84993393970178499</v>
      </c>
      <c r="M28" s="1">
        <v>241.06459919724699</v>
      </c>
      <c r="N28" s="19">
        <v>1.9208715596330299</v>
      </c>
      <c r="O28" s="19">
        <v>5.2809633027522898</v>
      </c>
      <c r="P28" s="1">
        <v>72986.780499999106</v>
      </c>
      <c r="Q28" s="2">
        <v>0.34721164630532803</v>
      </c>
      <c r="R28" s="1">
        <v>42210.380499998901</v>
      </c>
      <c r="S28" s="2">
        <v>0.20080260567979299</v>
      </c>
      <c r="T28">
        <v>27</v>
      </c>
      <c r="U28">
        <v>22</v>
      </c>
      <c r="V28">
        <v>20</v>
      </c>
    </row>
    <row r="29" spans="1:22" x14ac:dyDescent="0.25">
      <c r="A29" s="17">
        <v>2022</v>
      </c>
      <c r="B29" s="17" t="s">
        <v>426</v>
      </c>
      <c r="C29" t="s">
        <v>473</v>
      </c>
      <c r="D29">
        <v>9</v>
      </c>
      <c r="E29" s="10">
        <v>381</v>
      </c>
      <c r="F29" s="10">
        <v>1094</v>
      </c>
      <c r="G29" s="10">
        <v>4499</v>
      </c>
      <c r="H29" s="1">
        <v>181913.554</v>
      </c>
      <c r="I29" s="4">
        <v>0</v>
      </c>
      <c r="J29" s="4">
        <v>0</v>
      </c>
      <c r="K29" s="4">
        <v>0.90408804282939803</v>
      </c>
      <c r="L29" s="63">
        <v>9.5911957170601997E-2</v>
      </c>
      <c r="M29" s="1">
        <v>477.46339632546</v>
      </c>
      <c r="N29" s="19">
        <v>2.8713910761154899</v>
      </c>
      <c r="O29" s="19">
        <v>11.808398950131201</v>
      </c>
      <c r="P29" s="1">
        <v>38093.4540000001</v>
      </c>
      <c r="Q29" s="2">
        <v>0.20940415467887599</v>
      </c>
      <c r="R29" s="1">
        <v>24222.6540000001</v>
      </c>
      <c r="S29" s="2">
        <v>0.133154751074788</v>
      </c>
      <c r="T29">
        <v>28</v>
      </c>
      <c r="U29">
        <v>31</v>
      </c>
      <c r="V29">
        <v>30</v>
      </c>
    </row>
    <row r="30" spans="1:22" x14ac:dyDescent="0.25">
      <c r="A30" s="17">
        <v>2022</v>
      </c>
      <c r="B30" s="17" t="s">
        <v>410</v>
      </c>
      <c r="C30" t="s">
        <v>476</v>
      </c>
      <c r="D30">
        <v>17</v>
      </c>
      <c r="E30" s="10">
        <v>626</v>
      </c>
      <c r="F30" s="10">
        <v>1038</v>
      </c>
      <c r="G30" s="10">
        <v>2714</v>
      </c>
      <c r="H30" s="1">
        <v>132598.28799999901</v>
      </c>
      <c r="I30" s="4">
        <v>0</v>
      </c>
      <c r="J30" s="4">
        <v>0</v>
      </c>
      <c r="K30" s="4">
        <v>0.143085527620085</v>
      </c>
      <c r="L30" s="63">
        <v>0.85691447237991503</v>
      </c>
      <c r="M30" s="1">
        <v>211.81835143769899</v>
      </c>
      <c r="N30" s="19">
        <v>1.6581469648562299</v>
      </c>
      <c r="O30" s="19">
        <v>4.3354632587859401</v>
      </c>
      <c r="P30" s="1">
        <v>47519.637999999301</v>
      </c>
      <c r="Q30" s="2">
        <v>0.35837293766567802</v>
      </c>
      <c r="R30" s="1">
        <v>26350.237999999299</v>
      </c>
      <c r="S30" s="2">
        <v>0.198722309295573</v>
      </c>
      <c r="T30">
        <v>29</v>
      </c>
      <c r="U30">
        <v>27</v>
      </c>
      <c r="V30">
        <v>29</v>
      </c>
    </row>
    <row r="31" spans="1:22" x14ac:dyDescent="0.25">
      <c r="A31" s="17">
        <v>2022</v>
      </c>
      <c r="B31" s="17" t="s">
        <v>411</v>
      </c>
      <c r="C31" t="s">
        <v>478</v>
      </c>
      <c r="D31">
        <v>26</v>
      </c>
      <c r="E31" s="10">
        <v>460</v>
      </c>
      <c r="F31" s="10">
        <v>929</v>
      </c>
      <c r="G31" s="10">
        <v>2440</v>
      </c>
      <c r="H31" s="1">
        <v>129981.77199999899</v>
      </c>
      <c r="I31" s="4">
        <v>0</v>
      </c>
      <c r="J31" s="4">
        <v>0</v>
      </c>
      <c r="K31" s="4">
        <v>0</v>
      </c>
      <c r="L31" s="63">
        <v>1</v>
      </c>
      <c r="M31" s="1">
        <v>282.56906956521601</v>
      </c>
      <c r="N31" s="19">
        <v>2.0195652173913001</v>
      </c>
      <c r="O31" s="19">
        <v>5.3043478260869596</v>
      </c>
      <c r="P31" s="1">
        <v>45445.021999999502</v>
      </c>
      <c r="Q31" s="2">
        <v>0.34962611526791398</v>
      </c>
      <c r="R31" s="1">
        <v>28193.071999999502</v>
      </c>
      <c r="S31" s="2">
        <v>0.21690019735997801</v>
      </c>
      <c r="T31">
        <v>30</v>
      </c>
      <c r="U31">
        <v>29</v>
      </c>
      <c r="V31">
        <v>27</v>
      </c>
    </row>
    <row r="32" spans="1:22" x14ac:dyDescent="0.25">
      <c r="A32" s="17">
        <v>2022</v>
      </c>
      <c r="B32" s="17" t="s">
        <v>416</v>
      </c>
      <c r="C32" t="s">
        <v>477</v>
      </c>
      <c r="D32">
        <v>17</v>
      </c>
      <c r="E32" s="10">
        <v>459</v>
      </c>
      <c r="F32" s="10">
        <v>847</v>
      </c>
      <c r="G32" s="10">
        <v>2329</v>
      </c>
      <c r="H32" s="1">
        <v>118607.76799999901</v>
      </c>
      <c r="I32" s="4">
        <v>0</v>
      </c>
      <c r="J32" s="4">
        <v>0</v>
      </c>
      <c r="K32" s="60">
        <v>0.12917035922976</v>
      </c>
      <c r="L32" s="63">
        <v>0.87082964077024005</v>
      </c>
      <c r="M32" s="1">
        <v>258.40472331154598</v>
      </c>
      <c r="N32" s="19">
        <v>1.84531590413943</v>
      </c>
      <c r="O32" s="19">
        <v>5.07407407407407</v>
      </c>
      <c r="P32" s="1">
        <v>42738.467999999499</v>
      </c>
      <c r="Q32" s="2">
        <v>0.36033447657492101</v>
      </c>
      <c r="R32" s="1">
        <v>27583.2679999994</v>
      </c>
      <c r="S32" s="2">
        <v>0.232558697167284</v>
      </c>
      <c r="T32">
        <v>31</v>
      </c>
      <c r="U32">
        <v>30</v>
      </c>
      <c r="V32">
        <v>28</v>
      </c>
    </row>
    <row r="33" spans="1:22" x14ac:dyDescent="0.25">
      <c r="A33" s="17">
        <v>2022</v>
      </c>
      <c r="B33" s="17" t="s">
        <v>407</v>
      </c>
      <c r="C33" t="s">
        <v>475</v>
      </c>
      <c r="D33">
        <v>19</v>
      </c>
      <c r="E33" s="10">
        <v>413</v>
      </c>
      <c r="F33" s="10">
        <v>752</v>
      </c>
      <c r="G33" s="10">
        <v>2055</v>
      </c>
      <c r="H33" s="1">
        <v>97537.973399999595</v>
      </c>
      <c r="I33" s="4">
        <v>0</v>
      </c>
      <c r="J33" s="4">
        <v>0</v>
      </c>
      <c r="K33" s="4">
        <v>0.222106316594845</v>
      </c>
      <c r="L33" s="63">
        <v>0.77789368340515497</v>
      </c>
      <c r="M33" s="1">
        <v>236.169427118643</v>
      </c>
      <c r="N33" s="19">
        <v>1.82082324455206</v>
      </c>
      <c r="O33" s="19">
        <v>4.9757869249394702</v>
      </c>
      <c r="P33" s="1">
        <v>34799.823399999601</v>
      </c>
      <c r="Q33" s="2">
        <v>0.356782309360548</v>
      </c>
      <c r="R33" s="1">
        <v>21174.573399999499</v>
      </c>
      <c r="S33" s="2">
        <v>0.21709056136693999</v>
      </c>
      <c r="T33">
        <v>32</v>
      </c>
      <c r="U33">
        <v>32</v>
      </c>
      <c r="V33">
        <v>31</v>
      </c>
    </row>
    <row r="34" spans="1:22" x14ac:dyDescent="0.25">
      <c r="A34" s="17">
        <v>2022</v>
      </c>
      <c r="B34" s="17" t="s">
        <v>409</v>
      </c>
      <c r="C34" t="s">
        <v>477</v>
      </c>
      <c r="D34">
        <v>25</v>
      </c>
      <c r="E34" s="10">
        <v>451</v>
      </c>
      <c r="F34" s="10">
        <v>741</v>
      </c>
      <c r="G34" s="10">
        <v>1921</v>
      </c>
      <c r="H34" s="1">
        <v>92617.258999999496</v>
      </c>
      <c r="I34" s="4">
        <v>0</v>
      </c>
      <c r="J34" s="4">
        <v>0</v>
      </c>
      <c r="K34" s="4">
        <v>0.166898914596468</v>
      </c>
      <c r="L34" s="63">
        <v>0.833101085403532</v>
      </c>
      <c r="M34" s="1">
        <v>205.35977605321401</v>
      </c>
      <c r="N34" s="19">
        <v>1.6430155210643</v>
      </c>
      <c r="O34" s="19">
        <v>4.25942350332594</v>
      </c>
      <c r="P34" s="1">
        <v>32481.458999999501</v>
      </c>
      <c r="Q34" s="2">
        <v>0.35070633001565799</v>
      </c>
      <c r="R34" s="1">
        <v>17688.1089999994</v>
      </c>
      <c r="S34" s="2">
        <v>0.190980700476133</v>
      </c>
      <c r="T34">
        <v>33</v>
      </c>
      <c r="U34">
        <v>33</v>
      </c>
      <c r="V34">
        <v>33</v>
      </c>
    </row>
    <row r="35" spans="1:22" x14ac:dyDescent="0.25">
      <c r="A35" s="17">
        <v>2022</v>
      </c>
      <c r="B35" s="17" t="s">
        <v>402</v>
      </c>
      <c r="C35" t="s">
        <v>477</v>
      </c>
      <c r="D35">
        <v>11</v>
      </c>
      <c r="E35" s="10">
        <v>205</v>
      </c>
      <c r="F35" s="10">
        <v>532</v>
      </c>
      <c r="G35" s="10">
        <v>2460</v>
      </c>
      <c r="H35" s="1">
        <v>89971.238400000002</v>
      </c>
      <c r="I35" s="4">
        <v>0</v>
      </c>
      <c r="J35" s="4">
        <v>0.58323094417179899</v>
      </c>
      <c r="K35" s="4">
        <v>0.39688664512375799</v>
      </c>
      <c r="L35" s="60">
        <v>1.98824107044436E-2</v>
      </c>
      <c r="M35" s="1">
        <v>438.88408975609798</v>
      </c>
      <c r="N35" s="19">
        <v>2.5951219512195101</v>
      </c>
      <c r="O35" s="19">
        <v>12</v>
      </c>
      <c r="P35" s="1">
        <v>17449.288400000001</v>
      </c>
      <c r="Q35" s="2">
        <v>0.193942961220817</v>
      </c>
      <c r="R35" s="1">
        <v>10515.688399999999</v>
      </c>
      <c r="S35" s="2">
        <v>0.116878333420828</v>
      </c>
      <c r="T35">
        <v>34</v>
      </c>
      <c r="U35">
        <v>36</v>
      </c>
      <c r="V35">
        <v>36</v>
      </c>
    </row>
    <row r="36" spans="1:22" x14ac:dyDescent="0.25">
      <c r="A36" s="17">
        <v>2022</v>
      </c>
      <c r="B36" s="17" t="s">
        <v>423</v>
      </c>
      <c r="C36" t="s">
        <v>475</v>
      </c>
      <c r="D36">
        <v>15</v>
      </c>
      <c r="E36" s="10">
        <v>339</v>
      </c>
      <c r="F36" s="10">
        <v>634</v>
      </c>
      <c r="G36" s="10">
        <v>1719</v>
      </c>
      <c r="H36" s="1">
        <v>80651.483999999706</v>
      </c>
      <c r="I36" s="4">
        <v>0</v>
      </c>
      <c r="J36" s="4">
        <v>0</v>
      </c>
      <c r="K36" s="4">
        <v>0</v>
      </c>
      <c r="L36" s="63">
        <v>1</v>
      </c>
      <c r="M36" s="1">
        <v>237.909982300884</v>
      </c>
      <c r="N36" s="19">
        <v>1.8702064896755199</v>
      </c>
      <c r="O36" s="19">
        <v>5.0707964601769904</v>
      </c>
      <c r="P36" s="1">
        <v>28512.6339999997</v>
      </c>
      <c r="Q36" s="2">
        <v>0.35352894436511301</v>
      </c>
      <c r="R36" s="1">
        <v>17310.083999999701</v>
      </c>
      <c r="S36" s="2">
        <v>0.21462821440458199</v>
      </c>
      <c r="T36">
        <v>35</v>
      </c>
      <c r="U36">
        <v>34</v>
      </c>
      <c r="V36">
        <v>34</v>
      </c>
    </row>
    <row r="37" spans="1:22" x14ac:dyDescent="0.25">
      <c r="A37" s="17">
        <v>2022</v>
      </c>
      <c r="B37" s="17" t="s">
        <v>418</v>
      </c>
      <c r="C37" t="s">
        <v>476</v>
      </c>
      <c r="D37">
        <v>14</v>
      </c>
      <c r="E37" s="10">
        <v>319</v>
      </c>
      <c r="F37" s="10">
        <v>547</v>
      </c>
      <c r="G37" s="10">
        <v>1454</v>
      </c>
      <c r="H37" s="1">
        <v>66807.1259999998</v>
      </c>
      <c r="I37" s="4">
        <v>0</v>
      </c>
      <c r="J37" s="4">
        <v>0</v>
      </c>
      <c r="K37" s="4">
        <v>0</v>
      </c>
      <c r="L37" s="63">
        <v>1</v>
      </c>
      <c r="M37" s="1">
        <v>209.42672727272699</v>
      </c>
      <c r="N37" s="19">
        <v>1.7147335423197501</v>
      </c>
      <c r="O37" s="19">
        <v>4.55799373040752</v>
      </c>
      <c r="P37" s="1">
        <v>23517.825999999801</v>
      </c>
      <c r="Q37" s="2">
        <v>0.35202571055069598</v>
      </c>
      <c r="R37" s="1">
        <v>12709.2259999997</v>
      </c>
      <c r="S37" s="2">
        <v>0.19023758034434499</v>
      </c>
      <c r="T37">
        <v>36</v>
      </c>
      <c r="U37">
        <v>35</v>
      </c>
      <c r="V37">
        <v>35</v>
      </c>
    </row>
    <row r="38" spans="1:22" x14ac:dyDescent="0.25">
      <c r="A38" s="17">
        <v>2023</v>
      </c>
      <c r="B38" s="17" t="s">
        <v>408</v>
      </c>
      <c r="C38" t="s">
        <v>473</v>
      </c>
      <c r="D38">
        <v>9</v>
      </c>
      <c r="E38" s="10">
        <v>1428</v>
      </c>
      <c r="F38" s="10">
        <v>6130</v>
      </c>
      <c r="G38" s="10">
        <v>36806</v>
      </c>
      <c r="H38" s="1">
        <v>1489108.9306000001</v>
      </c>
      <c r="I38" s="4">
        <v>0.67220394407055095</v>
      </c>
      <c r="J38" s="4">
        <v>0.28015764040304703</v>
      </c>
      <c r="K38" s="60">
        <v>4.7638415526402703E-2</v>
      </c>
      <c r="L38" s="60">
        <v>0</v>
      </c>
      <c r="M38" s="1">
        <v>1042.7933687675099</v>
      </c>
      <c r="N38" s="19">
        <v>4.2927170868347302</v>
      </c>
      <c r="O38" s="19">
        <v>25.7745098039216</v>
      </c>
      <c r="P38" s="1">
        <v>118176.93060000001</v>
      </c>
      <c r="Q38" s="2">
        <v>7.9360836653087102E-2</v>
      </c>
      <c r="R38" s="1">
        <v>67448.640600000203</v>
      </c>
      <c r="S38" s="2">
        <v>4.5294631718328003E-2</v>
      </c>
      <c r="T38">
        <v>1</v>
      </c>
      <c r="U38">
        <v>2</v>
      </c>
      <c r="V38">
        <v>3</v>
      </c>
    </row>
    <row r="39" spans="1:22" x14ac:dyDescent="0.25">
      <c r="A39" s="17">
        <v>2023</v>
      </c>
      <c r="B39" s="17" t="s">
        <v>403</v>
      </c>
      <c r="C39" t="s">
        <v>474</v>
      </c>
      <c r="D39">
        <v>8</v>
      </c>
      <c r="E39" s="10">
        <v>1755</v>
      </c>
      <c r="F39" s="10">
        <v>5083</v>
      </c>
      <c r="G39" s="10">
        <v>26200</v>
      </c>
      <c r="H39" s="1">
        <v>1149105.9198499999</v>
      </c>
      <c r="I39" s="4">
        <v>0.66568417430992999</v>
      </c>
      <c r="J39" s="4">
        <v>0.24184559334293301</v>
      </c>
      <c r="K39" s="60">
        <v>9.2470232347136694E-2</v>
      </c>
      <c r="L39" s="60">
        <v>0</v>
      </c>
      <c r="M39" s="1">
        <v>654.76120789173797</v>
      </c>
      <c r="N39" s="19">
        <v>2.8962962962962999</v>
      </c>
      <c r="O39" s="19">
        <v>14.928774928774899</v>
      </c>
      <c r="P39" s="1">
        <v>169088.41985000001</v>
      </c>
      <c r="Q39" s="2">
        <v>0.14714781024892201</v>
      </c>
      <c r="R39" s="1">
        <v>114970.66985000001</v>
      </c>
      <c r="S39" s="2">
        <v>0.100052282269165</v>
      </c>
      <c r="T39">
        <v>2</v>
      </c>
      <c r="U39">
        <v>1</v>
      </c>
      <c r="V39">
        <v>1</v>
      </c>
    </row>
    <row r="40" spans="1:22" x14ac:dyDescent="0.25">
      <c r="A40" s="17">
        <v>2023</v>
      </c>
      <c r="B40" s="17" t="s">
        <v>394</v>
      </c>
      <c r="C40" t="s">
        <v>474</v>
      </c>
      <c r="D40">
        <v>4</v>
      </c>
      <c r="E40" s="10">
        <v>502</v>
      </c>
      <c r="F40" s="10">
        <v>4085</v>
      </c>
      <c r="G40" s="10">
        <v>24102</v>
      </c>
      <c r="H40" s="1">
        <v>1004453.837175</v>
      </c>
      <c r="I40" s="4">
        <v>1</v>
      </c>
      <c r="J40" s="4">
        <v>0</v>
      </c>
      <c r="K40" s="4">
        <v>0</v>
      </c>
      <c r="L40" s="60">
        <v>0</v>
      </c>
      <c r="M40" s="1">
        <v>2000.90405811753</v>
      </c>
      <c r="N40" s="19">
        <v>8.1374501992031902</v>
      </c>
      <c r="O40" s="19">
        <v>48.011952191235103</v>
      </c>
      <c r="P40" s="1">
        <v>96245.587175000706</v>
      </c>
      <c r="Q40" s="2">
        <v>9.5818825726913207E-2</v>
      </c>
      <c r="R40" s="1">
        <v>78438.087175000706</v>
      </c>
      <c r="S40" s="2">
        <v>7.8090285757288394E-2</v>
      </c>
      <c r="T40">
        <v>3</v>
      </c>
      <c r="U40">
        <v>5</v>
      </c>
      <c r="V40">
        <v>2</v>
      </c>
    </row>
    <row r="41" spans="1:22" x14ac:dyDescent="0.25">
      <c r="A41" s="17">
        <v>2023</v>
      </c>
      <c r="B41" s="17" t="s">
        <v>406</v>
      </c>
      <c r="C41" t="s">
        <v>475</v>
      </c>
      <c r="D41">
        <v>25</v>
      </c>
      <c r="E41" s="10">
        <v>1703</v>
      </c>
      <c r="F41" s="10">
        <v>5063</v>
      </c>
      <c r="G41" s="10">
        <v>22104</v>
      </c>
      <c r="H41" s="1">
        <v>931949.88700000301</v>
      </c>
      <c r="I41" s="4">
        <v>0.183179962229021</v>
      </c>
      <c r="J41" s="4">
        <v>0.29926714932902798</v>
      </c>
      <c r="K41" s="60">
        <v>0.43571856112044399</v>
      </c>
      <c r="L41" s="60">
        <v>8.1834327321507597E-2</v>
      </c>
      <c r="M41" s="1">
        <v>547.24009806224501</v>
      </c>
      <c r="N41" s="19">
        <v>2.9729888432178502</v>
      </c>
      <c r="O41" s="19">
        <v>12.9794480328831</v>
      </c>
      <c r="P41" s="1">
        <v>106954.887000003</v>
      </c>
      <c r="Q41" s="2">
        <v>0.114764633261877</v>
      </c>
      <c r="R41" s="1">
        <v>44804.407000003797</v>
      </c>
      <c r="S41" s="2">
        <v>4.8075983081270202E-2</v>
      </c>
      <c r="T41">
        <v>4</v>
      </c>
      <c r="U41">
        <v>3</v>
      </c>
      <c r="V41">
        <v>5</v>
      </c>
    </row>
    <row r="42" spans="1:22" x14ac:dyDescent="0.25">
      <c r="A42" s="17">
        <v>2023</v>
      </c>
      <c r="B42" s="17" t="s">
        <v>420</v>
      </c>
      <c r="C42" t="s">
        <v>476</v>
      </c>
      <c r="D42">
        <v>17</v>
      </c>
      <c r="E42" s="10">
        <v>1559</v>
      </c>
      <c r="F42" s="10">
        <v>4644</v>
      </c>
      <c r="G42" s="10">
        <v>20324</v>
      </c>
      <c r="H42" s="1">
        <v>863398.23437499802</v>
      </c>
      <c r="I42" s="4">
        <v>0</v>
      </c>
      <c r="J42" s="4">
        <v>0.59419056693620498</v>
      </c>
      <c r="K42" s="60">
        <v>0.39041489637051402</v>
      </c>
      <c r="L42" s="60">
        <v>1.5394536693281001E-2</v>
      </c>
      <c r="M42" s="1">
        <v>553.81541653303304</v>
      </c>
      <c r="N42" s="19">
        <v>2.9788325849903798</v>
      </c>
      <c r="O42" s="19">
        <v>13.036561898653</v>
      </c>
      <c r="P42" s="1">
        <v>92474.234374998399</v>
      </c>
      <c r="Q42" s="2">
        <v>0.107104961179286</v>
      </c>
      <c r="R42" s="1">
        <v>37552.634374998903</v>
      </c>
      <c r="S42" s="2">
        <v>4.3493990235204401E-2</v>
      </c>
      <c r="T42">
        <v>5</v>
      </c>
      <c r="U42">
        <v>6</v>
      </c>
      <c r="V42">
        <v>6</v>
      </c>
    </row>
    <row r="43" spans="1:22" x14ac:dyDescent="0.25">
      <c r="A43" s="17">
        <v>2023</v>
      </c>
      <c r="B43" s="17" t="s">
        <v>425</v>
      </c>
      <c r="C43" t="s">
        <v>475</v>
      </c>
      <c r="D43">
        <v>15</v>
      </c>
      <c r="E43" s="10">
        <v>1255</v>
      </c>
      <c r="F43" s="10">
        <v>4317</v>
      </c>
      <c r="G43" s="10">
        <v>20660</v>
      </c>
      <c r="H43" s="1">
        <v>842222.4939</v>
      </c>
      <c r="I43" s="4">
        <v>0.204968178539882</v>
      </c>
      <c r="J43" s="4">
        <v>0.51702638525313804</v>
      </c>
      <c r="K43" s="4">
        <v>0.203240471775293</v>
      </c>
      <c r="L43" s="60">
        <v>7.4764964431686703E-2</v>
      </c>
      <c r="M43" s="1">
        <v>671.09362063745095</v>
      </c>
      <c r="N43" s="19">
        <v>3.4398406374502</v>
      </c>
      <c r="O43" s="19">
        <v>16.4621513944223</v>
      </c>
      <c r="P43" s="1">
        <v>68312.993900000496</v>
      </c>
      <c r="Q43" s="2">
        <v>8.1110388756859206E-2</v>
      </c>
      <c r="R43" s="1">
        <v>21887.403900000601</v>
      </c>
      <c r="S43" s="2">
        <v>2.5987674347960801E-2</v>
      </c>
      <c r="T43">
        <v>6</v>
      </c>
      <c r="U43">
        <v>9</v>
      </c>
      <c r="V43">
        <v>18</v>
      </c>
    </row>
    <row r="44" spans="1:22" x14ac:dyDescent="0.25">
      <c r="A44" s="17">
        <v>2023</v>
      </c>
      <c r="B44" s="17" t="s">
        <v>404</v>
      </c>
      <c r="C44" t="s">
        <v>477</v>
      </c>
      <c r="D44">
        <v>6</v>
      </c>
      <c r="E44" s="10">
        <v>895</v>
      </c>
      <c r="F44" s="10">
        <v>3331</v>
      </c>
      <c r="G44" s="10">
        <v>19170</v>
      </c>
      <c r="H44" s="1">
        <v>739294.91500000004</v>
      </c>
      <c r="I44" s="4">
        <v>0.51708225329806301</v>
      </c>
      <c r="J44" s="4">
        <v>0.335651249948067</v>
      </c>
      <c r="K44" s="4">
        <v>0.14726649675386999</v>
      </c>
      <c r="L44" s="60">
        <v>0</v>
      </c>
      <c r="M44" s="1">
        <v>826.02783798882695</v>
      </c>
      <c r="N44" s="19">
        <v>3.7217877094972098</v>
      </c>
      <c r="O44" s="19">
        <v>21.418994413407798</v>
      </c>
      <c r="P44" s="1">
        <v>41382.914999999899</v>
      </c>
      <c r="Q44" s="2">
        <v>5.5976193208362501E-2</v>
      </c>
      <c r="R44" s="1">
        <v>10072.4449999999</v>
      </c>
      <c r="S44" s="2">
        <v>1.36243937238495E-2</v>
      </c>
      <c r="T44">
        <v>7</v>
      </c>
      <c r="U44">
        <v>21</v>
      </c>
      <c r="V44">
        <v>24</v>
      </c>
    </row>
    <row r="45" spans="1:22" x14ac:dyDescent="0.25">
      <c r="A45" s="17">
        <v>2023</v>
      </c>
      <c r="B45" s="17" t="s">
        <v>399</v>
      </c>
      <c r="C45" t="s">
        <v>477</v>
      </c>
      <c r="D45">
        <v>8</v>
      </c>
      <c r="E45" s="10">
        <v>1335</v>
      </c>
      <c r="F45" s="10">
        <v>3916</v>
      </c>
      <c r="G45" s="10">
        <v>16433</v>
      </c>
      <c r="H45" s="1">
        <v>695758.47859999898</v>
      </c>
      <c r="I45" s="4">
        <v>0.237131921600129</v>
      </c>
      <c r="J45" s="4">
        <v>0.59553805342588595</v>
      </c>
      <c r="K45" s="4">
        <v>0.15937311151870201</v>
      </c>
      <c r="L45" s="60">
        <v>7.9569134552836193E-3</v>
      </c>
      <c r="M45" s="1">
        <v>521.16739970037395</v>
      </c>
      <c r="N45" s="19">
        <v>2.93333333333333</v>
      </c>
      <c r="O45" s="19">
        <v>12.3093632958801</v>
      </c>
      <c r="P45" s="1">
        <v>72079.478599999304</v>
      </c>
      <c r="Q45" s="2">
        <v>0.10359841930354501</v>
      </c>
      <c r="R45" s="1">
        <v>26441.3285999994</v>
      </c>
      <c r="S45" s="2">
        <v>3.8003602418477798E-2</v>
      </c>
      <c r="T45">
        <v>8</v>
      </c>
      <c r="U45">
        <v>7</v>
      </c>
      <c r="V45">
        <v>12</v>
      </c>
    </row>
    <row r="46" spans="1:22" x14ac:dyDescent="0.25">
      <c r="A46" s="17">
        <v>2023</v>
      </c>
      <c r="B46" s="17" t="s">
        <v>396</v>
      </c>
      <c r="C46" t="s">
        <v>473</v>
      </c>
      <c r="D46">
        <v>12</v>
      </c>
      <c r="E46" s="10">
        <v>858</v>
      </c>
      <c r="F46" s="10">
        <v>2947</v>
      </c>
      <c r="G46" s="10">
        <v>16681</v>
      </c>
      <c r="H46" s="1">
        <v>685261.26650000003</v>
      </c>
      <c r="I46" s="4">
        <v>0.47416132092152902</v>
      </c>
      <c r="J46" s="4">
        <v>0.11769870550534001</v>
      </c>
      <c r="K46" s="4">
        <v>0.38471595067164099</v>
      </c>
      <c r="L46" s="60">
        <v>2.3424022901489899E-2</v>
      </c>
      <c r="M46" s="1">
        <v>798.67280477855502</v>
      </c>
      <c r="N46" s="19">
        <v>3.4347319347319298</v>
      </c>
      <c r="O46" s="19">
        <v>19.4417249417249</v>
      </c>
      <c r="P46" s="1">
        <v>62167.516499999903</v>
      </c>
      <c r="Q46" s="2">
        <v>9.0720896596889297E-2</v>
      </c>
      <c r="R46" s="1">
        <v>32491.556499999901</v>
      </c>
      <c r="S46" s="2">
        <v>4.7414844656187699E-2</v>
      </c>
      <c r="T46">
        <v>9</v>
      </c>
      <c r="U46">
        <v>12</v>
      </c>
      <c r="V46">
        <v>8</v>
      </c>
    </row>
    <row r="47" spans="1:22" x14ac:dyDescent="0.25">
      <c r="A47" s="17">
        <v>2023</v>
      </c>
      <c r="B47" s="17" t="s">
        <v>397</v>
      </c>
      <c r="C47" t="s">
        <v>478</v>
      </c>
      <c r="D47">
        <v>20</v>
      </c>
      <c r="E47" s="10">
        <v>1214</v>
      </c>
      <c r="F47" s="10">
        <v>3705</v>
      </c>
      <c r="G47" s="10">
        <v>14955</v>
      </c>
      <c r="H47" s="1">
        <v>668667.03359999903</v>
      </c>
      <c r="I47" s="4">
        <v>0</v>
      </c>
      <c r="J47" s="4">
        <v>0.30738110011709102</v>
      </c>
      <c r="K47" s="4">
        <v>0.58521934884872395</v>
      </c>
      <c r="L47" s="63">
        <v>0.107399551034185</v>
      </c>
      <c r="M47" s="1">
        <v>550.79656803953799</v>
      </c>
      <c r="N47" s="19">
        <v>3.0518945634266901</v>
      </c>
      <c r="O47" s="19">
        <v>12.318780889621101</v>
      </c>
      <c r="P47" s="1">
        <v>106843.28359999901</v>
      </c>
      <c r="Q47" s="2">
        <v>0.15978548101103701</v>
      </c>
      <c r="R47" s="1">
        <v>62391.333599999001</v>
      </c>
      <c r="S47" s="2">
        <v>9.3307027959930705E-2</v>
      </c>
      <c r="T47">
        <v>10</v>
      </c>
      <c r="U47">
        <v>4</v>
      </c>
      <c r="V47">
        <v>4</v>
      </c>
    </row>
    <row r="48" spans="1:22" x14ac:dyDescent="0.25">
      <c r="A48" s="17">
        <v>2023</v>
      </c>
      <c r="B48" s="17" t="s">
        <v>401</v>
      </c>
      <c r="C48" t="s">
        <v>473</v>
      </c>
      <c r="D48">
        <v>5</v>
      </c>
      <c r="E48" s="10">
        <v>893</v>
      </c>
      <c r="F48" s="10">
        <v>3239</v>
      </c>
      <c r="G48" s="10">
        <v>16628</v>
      </c>
      <c r="H48" s="1">
        <v>658054.42879999895</v>
      </c>
      <c r="I48" s="4">
        <v>0.52597681065861401</v>
      </c>
      <c r="J48" s="4">
        <v>0.38792344740465901</v>
      </c>
      <c r="K48" s="60">
        <v>8.6099741936726606E-2</v>
      </c>
      <c r="L48" s="63">
        <v>0</v>
      </c>
      <c r="M48" s="1">
        <v>736.90305576707601</v>
      </c>
      <c r="N48" s="19">
        <v>3.6270996640537501</v>
      </c>
      <c r="O48" s="19">
        <v>18.6203807390817</v>
      </c>
      <c r="P48" s="1">
        <v>36060.178799999303</v>
      </c>
      <c r="Q48" s="2">
        <v>5.4798170518747399E-2</v>
      </c>
      <c r="R48" s="1">
        <v>4896.2287999993996</v>
      </c>
      <c r="S48" s="2">
        <v>7.4404617395068097E-3</v>
      </c>
      <c r="T48">
        <v>11</v>
      </c>
      <c r="U48">
        <v>24</v>
      </c>
      <c r="V48">
        <v>33</v>
      </c>
    </row>
    <row r="49" spans="1:22" x14ac:dyDescent="0.25">
      <c r="A49" s="17">
        <v>2023</v>
      </c>
      <c r="B49" s="17" t="s">
        <v>427</v>
      </c>
      <c r="C49" t="s">
        <v>473</v>
      </c>
      <c r="D49">
        <v>4</v>
      </c>
      <c r="E49" s="10">
        <v>832</v>
      </c>
      <c r="F49" s="10">
        <v>2678</v>
      </c>
      <c r="G49" s="10">
        <v>15743</v>
      </c>
      <c r="H49" s="1">
        <v>651039.090900001</v>
      </c>
      <c r="I49" s="4">
        <v>0.69106378524528</v>
      </c>
      <c r="J49" s="4">
        <v>0.30893621475472</v>
      </c>
      <c r="K49" s="4">
        <v>0</v>
      </c>
      <c r="L49" s="63">
        <v>0</v>
      </c>
      <c r="M49" s="1">
        <v>782.49890733173095</v>
      </c>
      <c r="N49" s="19">
        <v>3.21875</v>
      </c>
      <c r="O49" s="19">
        <v>18.921875</v>
      </c>
      <c r="P49" s="1">
        <v>54622.340900000498</v>
      </c>
      <c r="Q49" s="2">
        <v>8.3900247563460803E-2</v>
      </c>
      <c r="R49" s="1">
        <v>25941.740900000601</v>
      </c>
      <c r="S49" s="2">
        <v>3.9846671670880199E-2</v>
      </c>
      <c r="T49">
        <v>12</v>
      </c>
      <c r="U49">
        <v>17</v>
      </c>
      <c r="V49">
        <v>13</v>
      </c>
    </row>
    <row r="50" spans="1:22" x14ac:dyDescent="0.25">
      <c r="A50" s="17">
        <v>2023</v>
      </c>
      <c r="B50" s="17" t="s">
        <v>415</v>
      </c>
      <c r="C50" t="s">
        <v>473</v>
      </c>
      <c r="D50">
        <v>9</v>
      </c>
      <c r="E50" s="10">
        <v>1025</v>
      </c>
      <c r="F50" s="10">
        <v>3104</v>
      </c>
      <c r="G50" s="10">
        <v>16638</v>
      </c>
      <c r="H50" s="1">
        <v>632530.26989999996</v>
      </c>
      <c r="I50" s="4">
        <v>0.32475743624487102</v>
      </c>
      <c r="J50" s="4">
        <v>0.35431334224594702</v>
      </c>
      <c r="K50" s="4">
        <v>0.31856133720186403</v>
      </c>
      <c r="L50" s="60">
        <v>2.36788430731827E-3</v>
      </c>
      <c r="M50" s="1">
        <v>617.10270234146401</v>
      </c>
      <c r="N50" s="19">
        <v>3.0282926829268302</v>
      </c>
      <c r="O50" s="19">
        <v>16.2321951219512</v>
      </c>
      <c r="P50" s="1">
        <v>26483.0199000004</v>
      </c>
      <c r="Q50" s="2">
        <v>4.1868383475445803E-2</v>
      </c>
      <c r="R50" s="1">
        <v>-8664.5800999995408</v>
      </c>
      <c r="S50" s="2">
        <v>-1.36982853031988E-2</v>
      </c>
      <c r="T50">
        <v>13</v>
      </c>
      <c r="U50">
        <v>30</v>
      </c>
      <c r="V50">
        <v>41</v>
      </c>
    </row>
    <row r="51" spans="1:22" x14ac:dyDescent="0.25">
      <c r="A51" s="17">
        <v>2023</v>
      </c>
      <c r="B51" s="17" t="s">
        <v>402</v>
      </c>
      <c r="C51" t="s">
        <v>476</v>
      </c>
      <c r="D51">
        <v>11</v>
      </c>
      <c r="E51" s="10">
        <v>1036</v>
      </c>
      <c r="F51" s="10">
        <v>2990</v>
      </c>
      <c r="G51" s="10">
        <v>15344</v>
      </c>
      <c r="H51" s="1">
        <v>631437.05790000199</v>
      </c>
      <c r="I51" s="4">
        <v>0.23138783423745901</v>
      </c>
      <c r="J51" s="4">
        <v>0.527238687435585</v>
      </c>
      <c r="K51" s="4">
        <v>0.207152686027615</v>
      </c>
      <c r="L51" s="60">
        <v>3.42207922993411E-2</v>
      </c>
      <c r="M51" s="1">
        <v>609.49522963320601</v>
      </c>
      <c r="N51" s="19">
        <v>2.8861003861003902</v>
      </c>
      <c r="O51" s="19">
        <v>14.8108108108108</v>
      </c>
      <c r="P51" s="1">
        <v>36134.057900001499</v>
      </c>
      <c r="Q51" s="2">
        <v>5.7225114440027001E-2</v>
      </c>
      <c r="R51" s="1">
        <v>-237.55209999808699</v>
      </c>
      <c r="S51" s="2">
        <v>-3.7620867674147102E-4</v>
      </c>
      <c r="T51">
        <v>14</v>
      </c>
      <c r="U51">
        <v>23</v>
      </c>
      <c r="V51">
        <v>37</v>
      </c>
    </row>
    <row r="52" spans="1:22" x14ac:dyDescent="0.25">
      <c r="A52" s="17">
        <v>2023</v>
      </c>
      <c r="B52" s="17" t="s">
        <v>405</v>
      </c>
      <c r="C52" t="s">
        <v>473</v>
      </c>
      <c r="D52">
        <v>5</v>
      </c>
      <c r="E52" s="10">
        <v>744</v>
      </c>
      <c r="F52" s="10">
        <v>2722</v>
      </c>
      <c r="G52" s="10">
        <v>15431</v>
      </c>
      <c r="H52" s="1">
        <v>611295.84669999999</v>
      </c>
      <c r="I52" s="4">
        <v>0.32572129448429998</v>
      </c>
      <c r="J52" s="4">
        <v>0.56590777324514097</v>
      </c>
      <c r="K52" s="4">
        <v>0.108370932270559</v>
      </c>
      <c r="L52" s="63">
        <v>0</v>
      </c>
      <c r="M52" s="1">
        <v>821.63420255376298</v>
      </c>
      <c r="N52" s="19">
        <v>3.65860215053763</v>
      </c>
      <c r="O52" s="19">
        <v>20.740591397849499</v>
      </c>
      <c r="P52" s="1">
        <v>34033.3466999995</v>
      </c>
      <c r="Q52" s="2">
        <v>5.5674100983548497E-2</v>
      </c>
      <c r="R52" s="1">
        <v>8049.4166999996296</v>
      </c>
      <c r="S52" s="2">
        <v>1.31677922293327E-2</v>
      </c>
      <c r="T52">
        <v>15</v>
      </c>
      <c r="U52">
        <v>25</v>
      </c>
      <c r="V52">
        <v>27</v>
      </c>
    </row>
    <row r="53" spans="1:22" x14ac:dyDescent="0.25">
      <c r="A53" s="17">
        <v>2023</v>
      </c>
      <c r="B53" s="17" t="s">
        <v>421</v>
      </c>
      <c r="C53" t="s">
        <v>474</v>
      </c>
      <c r="D53">
        <v>48</v>
      </c>
      <c r="E53" s="10">
        <v>1657</v>
      </c>
      <c r="F53" s="10">
        <v>4303</v>
      </c>
      <c r="G53" s="10">
        <v>14335</v>
      </c>
      <c r="H53" s="1">
        <v>607318.38190000004</v>
      </c>
      <c r="I53" s="4">
        <v>0</v>
      </c>
      <c r="J53" s="4">
        <v>0</v>
      </c>
      <c r="K53" s="4">
        <v>0.64204228378551498</v>
      </c>
      <c r="L53" s="63">
        <v>0.35795771621448402</v>
      </c>
      <c r="M53" s="1">
        <v>366.516826735064</v>
      </c>
      <c r="N53" s="19">
        <v>2.5968617984309001</v>
      </c>
      <c r="O53" s="19">
        <v>8.6511768255884096</v>
      </c>
      <c r="P53" s="1">
        <v>69445.381900000299</v>
      </c>
      <c r="Q53" s="2">
        <v>0.114347571174678</v>
      </c>
      <c r="R53" s="1">
        <v>18798.881900000299</v>
      </c>
      <c r="S53" s="2">
        <v>3.09539155412814E-2</v>
      </c>
      <c r="T53">
        <v>16</v>
      </c>
      <c r="U53">
        <v>8</v>
      </c>
      <c r="V53">
        <v>20</v>
      </c>
    </row>
    <row r="54" spans="1:22" x14ac:dyDescent="0.25">
      <c r="A54" s="17">
        <v>2023</v>
      </c>
      <c r="B54" s="17" t="s">
        <v>395</v>
      </c>
      <c r="C54" t="s">
        <v>477</v>
      </c>
      <c r="D54">
        <v>12</v>
      </c>
      <c r="E54" s="10">
        <v>1118</v>
      </c>
      <c r="F54" s="10">
        <v>3106</v>
      </c>
      <c r="G54" s="10">
        <v>12386</v>
      </c>
      <c r="H54" s="1">
        <v>520967.40860000002</v>
      </c>
      <c r="I54" s="4">
        <v>0</v>
      </c>
      <c r="J54" s="4">
        <v>0.28696071372630599</v>
      </c>
      <c r="K54" s="4">
        <v>0.68003512187460902</v>
      </c>
      <c r="L54" s="60">
        <v>3.30041643990856E-2</v>
      </c>
      <c r="M54" s="1">
        <v>465.98158193202102</v>
      </c>
      <c r="N54" s="19">
        <v>2.7781753130590299</v>
      </c>
      <c r="O54" s="19">
        <v>11.078711985688701</v>
      </c>
      <c r="P54" s="1">
        <v>66527.158599999704</v>
      </c>
      <c r="Q54" s="2">
        <v>0.12769927158932801</v>
      </c>
      <c r="R54" s="1">
        <v>28498.208600000002</v>
      </c>
      <c r="S54" s="2">
        <v>5.4702478753101802E-2</v>
      </c>
      <c r="T54">
        <v>17</v>
      </c>
      <c r="U54">
        <v>11</v>
      </c>
      <c r="V54">
        <v>11</v>
      </c>
    </row>
    <row r="55" spans="1:22" x14ac:dyDescent="0.25">
      <c r="A55" s="17">
        <v>2023</v>
      </c>
      <c r="B55" s="17" t="s">
        <v>393</v>
      </c>
      <c r="C55" t="s">
        <v>474</v>
      </c>
      <c r="D55">
        <v>3</v>
      </c>
      <c r="E55" s="10">
        <v>724</v>
      </c>
      <c r="F55" s="10">
        <v>2279</v>
      </c>
      <c r="G55" s="10">
        <v>13056</v>
      </c>
      <c r="H55" s="1">
        <v>515188.52229999902</v>
      </c>
      <c r="I55" s="4">
        <v>0.88569274265448805</v>
      </c>
      <c r="J55" s="4">
        <v>0</v>
      </c>
      <c r="K55" s="4">
        <v>0.114307257345512</v>
      </c>
      <c r="L55" s="63">
        <v>0</v>
      </c>
      <c r="M55" s="1">
        <v>711.58635676795495</v>
      </c>
      <c r="N55" s="19">
        <v>3.14779005524862</v>
      </c>
      <c r="O55" s="19">
        <v>18.033149171270701</v>
      </c>
      <c r="P55" s="1">
        <v>21613.022299999098</v>
      </c>
      <c r="Q55" s="2">
        <v>4.1951676647434502E-2</v>
      </c>
      <c r="R55" s="1">
        <v>-899.977700000862</v>
      </c>
      <c r="S55" s="2">
        <v>-1.7468900432467201E-3</v>
      </c>
      <c r="T55">
        <v>18</v>
      </c>
      <c r="U55">
        <v>31</v>
      </c>
      <c r="V55">
        <v>39</v>
      </c>
    </row>
    <row r="56" spans="1:22" x14ac:dyDescent="0.25">
      <c r="A56" s="17">
        <v>2023</v>
      </c>
      <c r="B56" s="17" t="s">
        <v>414</v>
      </c>
      <c r="C56" t="s">
        <v>477</v>
      </c>
      <c r="D56">
        <v>10</v>
      </c>
      <c r="E56" s="10">
        <v>856</v>
      </c>
      <c r="F56" s="10">
        <v>2556</v>
      </c>
      <c r="G56" s="10">
        <v>10334</v>
      </c>
      <c r="H56" s="1">
        <v>460717.476399999</v>
      </c>
      <c r="I56" s="4">
        <v>0</v>
      </c>
      <c r="J56" s="4">
        <v>0.70994240017937404</v>
      </c>
      <c r="K56" s="4">
        <v>0.24172845334677201</v>
      </c>
      <c r="L56" s="60">
        <v>4.8329146473854098E-2</v>
      </c>
      <c r="M56" s="1">
        <v>538.22135093457905</v>
      </c>
      <c r="N56" s="19">
        <v>2.9859813084112199</v>
      </c>
      <c r="O56" s="19">
        <v>12.0724299065421</v>
      </c>
      <c r="P56" s="1">
        <v>58009.226399999301</v>
      </c>
      <c r="Q56" s="2">
        <v>0.125910627166301</v>
      </c>
      <c r="R56" s="1">
        <v>28691.326399999401</v>
      </c>
      <c r="S56" s="2">
        <v>6.2275315935897697E-2</v>
      </c>
      <c r="T56">
        <v>19</v>
      </c>
      <c r="U56">
        <v>14</v>
      </c>
      <c r="V56">
        <v>10</v>
      </c>
    </row>
    <row r="57" spans="1:22" x14ac:dyDescent="0.25">
      <c r="A57" s="17">
        <v>2023</v>
      </c>
      <c r="B57" s="17" t="s">
        <v>424</v>
      </c>
      <c r="C57" t="s">
        <v>476</v>
      </c>
      <c r="D57">
        <v>11</v>
      </c>
      <c r="E57" s="10">
        <v>783</v>
      </c>
      <c r="F57" s="10">
        <v>2576</v>
      </c>
      <c r="G57" s="10">
        <v>10575</v>
      </c>
      <c r="H57" s="1">
        <v>455479.17680000002</v>
      </c>
      <c r="I57" s="4">
        <v>0</v>
      </c>
      <c r="J57" s="4">
        <v>0.43408947646978402</v>
      </c>
      <c r="K57" s="4">
        <v>0.50442756354784002</v>
      </c>
      <c r="L57" s="60">
        <v>6.1482959982376101E-2</v>
      </c>
      <c r="M57" s="1">
        <v>581.71031519795702</v>
      </c>
      <c r="N57" s="19">
        <v>3.2899106002554301</v>
      </c>
      <c r="O57" s="19">
        <v>13.5057471264368</v>
      </c>
      <c r="P57" s="1">
        <v>49075.676800000401</v>
      </c>
      <c r="Q57" s="2">
        <v>0.10774516004175</v>
      </c>
      <c r="R57" s="1">
        <v>21216.326800000399</v>
      </c>
      <c r="S57" s="2">
        <v>4.6580234356830799E-2</v>
      </c>
      <c r="T57">
        <v>20</v>
      </c>
      <c r="U57">
        <v>18</v>
      </c>
      <c r="V57">
        <v>19</v>
      </c>
    </row>
    <row r="58" spans="1:22" x14ac:dyDescent="0.25">
      <c r="A58" s="17">
        <v>2023</v>
      </c>
      <c r="B58" s="17" t="s">
        <v>398</v>
      </c>
      <c r="C58" t="s">
        <v>474</v>
      </c>
      <c r="D58">
        <v>13</v>
      </c>
      <c r="E58" s="10">
        <v>914</v>
      </c>
      <c r="F58" s="10">
        <v>2652</v>
      </c>
      <c r="G58" s="10">
        <v>10298</v>
      </c>
      <c r="H58" s="1">
        <v>435102.62359999999</v>
      </c>
      <c r="I58" s="4">
        <v>0</v>
      </c>
      <c r="J58" s="4">
        <v>0</v>
      </c>
      <c r="K58" s="4">
        <v>0.96834147933646297</v>
      </c>
      <c r="L58" s="60">
        <v>3.1658520663537602E-2</v>
      </c>
      <c r="M58" s="1">
        <v>476.04225776805202</v>
      </c>
      <c r="N58" s="19">
        <v>2.9015317286652098</v>
      </c>
      <c r="O58" s="19">
        <v>11.266958424507701</v>
      </c>
      <c r="P58" s="1">
        <v>59111.623599999803</v>
      </c>
      <c r="Q58" s="2">
        <v>0.13585673906288001</v>
      </c>
      <c r="R58" s="1">
        <v>30900.623599999799</v>
      </c>
      <c r="S58" s="2">
        <v>7.1019161742420303E-2</v>
      </c>
      <c r="T58">
        <v>21</v>
      </c>
      <c r="U58">
        <v>13</v>
      </c>
      <c r="V58">
        <v>9</v>
      </c>
    </row>
    <row r="59" spans="1:22" x14ac:dyDescent="0.25">
      <c r="A59" s="17">
        <v>2023</v>
      </c>
      <c r="B59" s="17" t="s">
        <v>400</v>
      </c>
      <c r="C59" t="s">
        <v>474</v>
      </c>
      <c r="D59">
        <v>22</v>
      </c>
      <c r="E59" s="10">
        <v>1057</v>
      </c>
      <c r="F59" s="10">
        <v>2605</v>
      </c>
      <c r="G59" s="10">
        <v>10026</v>
      </c>
      <c r="H59" s="1">
        <v>420653.73349999997</v>
      </c>
      <c r="I59" s="4">
        <v>0</v>
      </c>
      <c r="J59" s="4">
        <v>0</v>
      </c>
      <c r="K59" s="4">
        <v>0.87625589254397995</v>
      </c>
      <c r="L59" s="60">
        <v>0.12374410745602001</v>
      </c>
      <c r="M59" s="1">
        <v>397.96947350993401</v>
      </c>
      <c r="N59" s="19">
        <v>2.4645222327341498</v>
      </c>
      <c r="O59" s="19">
        <v>9.4853358561967802</v>
      </c>
      <c r="P59" s="1">
        <v>56538.483500000497</v>
      </c>
      <c r="Q59" s="2">
        <v>0.13440623248385</v>
      </c>
      <c r="R59" s="1">
        <v>24362.4835000005</v>
      </c>
      <c r="S59" s="2">
        <v>5.7915766721705501E-2</v>
      </c>
      <c r="T59">
        <v>22</v>
      </c>
      <c r="U59">
        <v>16</v>
      </c>
      <c r="V59">
        <v>16</v>
      </c>
    </row>
    <row r="60" spans="1:22" x14ac:dyDescent="0.25">
      <c r="A60" s="17">
        <v>2023</v>
      </c>
      <c r="B60" s="17" t="s">
        <v>417</v>
      </c>
      <c r="C60" t="s">
        <v>478</v>
      </c>
      <c r="D60">
        <v>14</v>
      </c>
      <c r="E60" s="10">
        <v>877</v>
      </c>
      <c r="F60" s="10">
        <v>2341</v>
      </c>
      <c r="G60" s="10">
        <v>9269</v>
      </c>
      <c r="H60" s="1">
        <v>418435.78009999997</v>
      </c>
      <c r="I60" s="4">
        <v>0</v>
      </c>
      <c r="J60" s="4">
        <v>0</v>
      </c>
      <c r="K60" s="4">
        <v>0.92712590019736696</v>
      </c>
      <c r="L60" s="60">
        <v>7.2874099802632999E-2</v>
      </c>
      <c r="M60" s="1">
        <v>477.12175610034302</v>
      </c>
      <c r="N60" s="19">
        <v>2.6693272519954401</v>
      </c>
      <c r="O60" s="19">
        <v>10.5689851767389</v>
      </c>
      <c r="P60" s="1">
        <v>57549.780100000498</v>
      </c>
      <c r="Q60" s="2">
        <v>0.13753551401901401</v>
      </c>
      <c r="R60" s="1">
        <v>25842.650100000101</v>
      </c>
      <c r="S60" s="2">
        <v>6.1760134598967897E-2</v>
      </c>
      <c r="T60">
        <v>23</v>
      </c>
      <c r="U60">
        <v>15</v>
      </c>
      <c r="V60">
        <v>14</v>
      </c>
    </row>
    <row r="61" spans="1:22" x14ac:dyDescent="0.25">
      <c r="A61" s="17">
        <v>2023</v>
      </c>
      <c r="B61" s="17" t="s">
        <v>529</v>
      </c>
      <c r="C61" t="s">
        <v>476</v>
      </c>
      <c r="D61">
        <v>5</v>
      </c>
      <c r="E61" s="10">
        <v>456</v>
      </c>
      <c r="F61" s="10">
        <v>1998</v>
      </c>
      <c r="G61" s="10">
        <v>9434</v>
      </c>
      <c r="H61" s="1">
        <v>411565.864</v>
      </c>
      <c r="I61" s="4">
        <v>0.57574274916055701</v>
      </c>
      <c r="J61" s="4">
        <v>0.26943313257875101</v>
      </c>
      <c r="K61" s="4">
        <v>0.124521109457222</v>
      </c>
      <c r="L61" s="60">
        <v>3.0303008803470598E-2</v>
      </c>
      <c r="M61" s="1">
        <v>902.55671929824496</v>
      </c>
      <c r="N61" s="19">
        <v>4.3815789473684204</v>
      </c>
      <c r="O61" s="19">
        <v>20.6885964912281</v>
      </c>
      <c r="P61" s="1">
        <v>40658.1139999999</v>
      </c>
      <c r="Q61" s="2">
        <v>9.8788839299849898E-2</v>
      </c>
      <c r="R61" s="1">
        <v>23916.483999999899</v>
      </c>
      <c r="S61" s="2">
        <v>5.8110951592428198E-2</v>
      </c>
      <c r="T61">
        <v>24</v>
      </c>
      <c r="U61">
        <v>22</v>
      </c>
      <c r="V61">
        <v>17</v>
      </c>
    </row>
    <row r="62" spans="1:22" x14ac:dyDescent="0.25">
      <c r="A62" s="17">
        <v>2023</v>
      </c>
      <c r="B62" s="17" t="s">
        <v>422</v>
      </c>
      <c r="C62" t="s">
        <v>474</v>
      </c>
      <c r="D62">
        <v>2</v>
      </c>
      <c r="E62" s="10">
        <v>346</v>
      </c>
      <c r="F62" s="10">
        <v>1557</v>
      </c>
      <c r="G62" s="10">
        <v>9105</v>
      </c>
      <c r="H62" s="1">
        <v>345204.88179999997</v>
      </c>
      <c r="I62" s="4">
        <v>0.57837307676220695</v>
      </c>
      <c r="J62" s="4">
        <v>0.42162692323779299</v>
      </c>
      <c r="K62" s="4">
        <v>0</v>
      </c>
      <c r="L62" s="60">
        <v>0</v>
      </c>
      <c r="M62" s="1">
        <v>997.70197052023002</v>
      </c>
      <c r="N62" s="19">
        <v>4.5</v>
      </c>
      <c r="O62" s="19">
        <v>26.315028901734099</v>
      </c>
      <c r="P62" s="1">
        <v>10421.631799999501</v>
      </c>
      <c r="Q62" s="2">
        <v>3.0189699941837601E-2</v>
      </c>
      <c r="R62" s="1">
        <v>-793.36820000049204</v>
      </c>
      <c r="S62" s="2">
        <v>-2.2982531297461302E-3</v>
      </c>
      <c r="T62">
        <v>25</v>
      </c>
      <c r="U62">
        <v>38</v>
      </c>
      <c r="V62">
        <v>38</v>
      </c>
    </row>
    <row r="63" spans="1:22" x14ac:dyDescent="0.25">
      <c r="A63" s="17">
        <v>2023</v>
      </c>
      <c r="B63" s="17" t="s">
        <v>413</v>
      </c>
      <c r="C63" t="s">
        <v>473</v>
      </c>
      <c r="D63">
        <v>11</v>
      </c>
      <c r="E63" s="10">
        <v>682</v>
      </c>
      <c r="F63" s="10">
        <v>1768</v>
      </c>
      <c r="G63" s="10">
        <v>7494</v>
      </c>
      <c r="H63" s="1">
        <v>342464.516</v>
      </c>
      <c r="I63" s="4">
        <v>0</v>
      </c>
      <c r="J63" s="4">
        <v>0.230997998052446</v>
      </c>
      <c r="K63" s="4">
        <v>0.67454724214405903</v>
      </c>
      <c r="L63" s="60">
        <v>9.4454759803494506E-2</v>
      </c>
      <c r="M63" s="1">
        <v>502.14738416422301</v>
      </c>
      <c r="N63" s="19">
        <v>2.59237536656891</v>
      </c>
      <c r="O63" s="19">
        <v>10.988269794721401</v>
      </c>
      <c r="P63" s="1">
        <v>48353.266000000098</v>
      </c>
      <c r="Q63" s="2">
        <v>0.141192046886399</v>
      </c>
      <c r="R63" s="1">
        <v>25281.316000000101</v>
      </c>
      <c r="S63" s="2">
        <v>7.3821709458506704E-2</v>
      </c>
      <c r="T63">
        <v>26</v>
      </c>
      <c r="U63">
        <v>19</v>
      </c>
      <c r="V63">
        <v>15</v>
      </c>
    </row>
    <row r="64" spans="1:22" x14ac:dyDescent="0.25">
      <c r="A64" s="17">
        <v>2023</v>
      </c>
      <c r="B64" s="17" t="s">
        <v>419</v>
      </c>
      <c r="C64" t="s">
        <v>473</v>
      </c>
      <c r="D64">
        <v>33</v>
      </c>
      <c r="E64" s="10">
        <v>929</v>
      </c>
      <c r="F64" s="10">
        <v>1943</v>
      </c>
      <c r="G64" s="10">
        <v>6224</v>
      </c>
      <c r="H64" s="1">
        <v>312264.59850000002</v>
      </c>
      <c r="I64" s="4">
        <v>0</v>
      </c>
      <c r="J64" s="4">
        <v>0</v>
      </c>
      <c r="K64" s="4">
        <v>0.47733854146774202</v>
      </c>
      <c r="L64" s="60">
        <v>0.52266145853225798</v>
      </c>
      <c r="M64" s="1">
        <v>336.12981539289598</v>
      </c>
      <c r="N64" s="19">
        <v>2.0914962325080699</v>
      </c>
      <c r="O64" s="19">
        <v>6.6996770721205596</v>
      </c>
      <c r="P64" s="1">
        <v>66916.348499999993</v>
      </c>
      <c r="Q64" s="2">
        <v>0.21429373941663801</v>
      </c>
      <c r="R64" s="1">
        <v>35999.298500000397</v>
      </c>
      <c r="S64" s="2">
        <v>0.115284597334848</v>
      </c>
      <c r="T64">
        <v>27</v>
      </c>
      <c r="U64">
        <v>10</v>
      </c>
      <c r="V64">
        <v>7</v>
      </c>
    </row>
    <row r="65" spans="1:22" x14ac:dyDescent="0.25">
      <c r="A65" s="17">
        <v>2023</v>
      </c>
      <c r="B65" s="17" t="s">
        <v>407</v>
      </c>
      <c r="C65" t="s">
        <v>475</v>
      </c>
      <c r="D65">
        <v>21</v>
      </c>
      <c r="E65" s="10">
        <v>782</v>
      </c>
      <c r="F65" s="10">
        <v>1828</v>
      </c>
      <c r="G65" s="10">
        <v>6672</v>
      </c>
      <c r="H65" s="1">
        <v>294546.55070000101</v>
      </c>
      <c r="I65" s="4">
        <v>0.54504347587323498</v>
      </c>
      <c r="J65" s="4">
        <v>0</v>
      </c>
      <c r="K65" s="60">
        <v>7.5027135600403402E-2</v>
      </c>
      <c r="L65" s="60">
        <v>0.37992938852636199</v>
      </c>
      <c r="M65" s="1">
        <v>376.657993222507</v>
      </c>
      <c r="N65" s="19">
        <v>2.3375959079283901</v>
      </c>
      <c r="O65" s="19">
        <v>8.5319693094629194</v>
      </c>
      <c r="P65" s="1">
        <v>44342.8007000008</v>
      </c>
      <c r="Q65" s="2">
        <v>0.15054598532767899</v>
      </c>
      <c r="R65" s="1">
        <v>16363.990700000601</v>
      </c>
      <c r="S65" s="2">
        <v>5.5556551794991402E-2</v>
      </c>
      <c r="T65">
        <v>28</v>
      </c>
      <c r="U65">
        <v>20</v>
      </c>
      <c r="V65">
        <v>22</v>
      </c>
    </row>
    <row r="66" spans="1:22" x14ac:dyDescent="0.25">
      <c r="A66" s="17">
        <v>2023</v>
      </c>
      <c r="B66" s="17" t="s">
        <v>416</v>
      </c>
      <c r="C66" t="s">
        <v>477</v>
      </c>
      <c r="D66">
        <v>17</v>
      </c>
      <c r="E66" s="10">
        <v>507</v>
      </c>
      <c r="F66" s="10">
        <v>1219</v>
      </c>
      <c r="G66" s="10">
        <v>5284</v>
      </c>
      <c r="H66" s="1">
        <v>224382.016</v>
      </c>
      <c r="I66" s="4">
        <v>0</v>
      </c>
      <c r="J66" s="4">
        <v>0.42700812528576298</v>
      </c>
      <c r="K66" s="4">
        <v>0.18307552776422101</v>
      </c>
      <c r="L66" s="60">
        <v>0.38991634695001598</v>
      </c>
      <c r="M66" s="1">
        <v>442.568078895464</v>
      </c>
      <c r="N66" s="19">
        <v>2.4043392504930998</v>
      </c>
      <c r="O66" s="19">
        <v>10.422090729782999</v>
      </c>
      <c r="P66" s="1">
        <v>33471.016000000098</v>
      </c>
      <c r="Q66" s="2">
        <v>0.149169780166339</v>
      </c>
      <c r="R66" s="1">
        <v>16448.315999999999</v>
      </c>
      <c r="S66" s="2">
        <v>7.3304965759822593E-2</v>
      </c>
      <c r="T66">
        <v>29</v>
      </c>
      <c r="U66">
        <v>26</v>
      </c>
      <c r="V66">
        <v>21</v>
      </c>
    </row>
    <row r="67" spans="1:22" x14ac:dyDescent="0.25">
      <c r="A67" s="17">
        <v>2023</v>
      </c>
      <c r="B67" s="17" t="s">
        <v>527</v>
      </c>
      <c r="C67" t="s">
        <v>477</v>
      </c>
      <c r="D67">
        <v>8</v>
      </c>
      <c r="E67" s="10">
        <v>335</v>
      </c>
      <c r="F67" s="10">
        <v>1025</v>
      </c>
      <c r="G67" s="10">
        <v>4432</v>
      </c>
      <c r="H67" s="1">
        <v>181991.81899999999</v>
      </c>
      <c r="I67" s="4">
        <v>0</v>
      </c>
      <c r="J67" s="4">
        <v>0</v>
      </c>
      <c r="K67" s="4">
        <v>0.89886099220756699</v>
      </c>
      <c r="L67" s="60">
        <v>0.101139007792433</v>
      </c>
      <c r="M67" s="1">
        <v>543.25916119402996</v>
      </c>
      <c r="N67" s="19">
        <v>3.0597014925373101</v>
      </c>
      <c r="O67" s="19">
        <v>13.229850746268699</v>
      </c>
      <c r="P67" s="1">
        <v>15477.0690000001</v>
      </c>
      <c r="Q67" s="2">
        <v>8.5042663373786395E-2</v>
      </c>
      <c r="R67" s="1">
        <v>3975.56900000008</v>
      </c>
      <c r="S67" s="2">
        <v>2.1844767648594599E-2</v>
      </c>
      <c r="T67">
        <v>30</v>
      </c>
      <c r="U67">
        <v>36</v>
      </c>
      <c r="V67">
        <v>34</v>
      </c>
    </row>
    <row r="68" spans="1:22" x14ac:dyDescent="0.25">
      <c r="A68" s="17">
        <v>2023</v>
      </c>
      <c r="B68" s="17" t="s">
        <v>409</v>
      </c>
      <c r="C68" t="s">
        <v>477</v>
      </c>
      <c r="D68">
        <v>25</v>
      </c>
      <c r="E68" s="10">
        <v>607</v>
      </c>
      <c r="F68" s="10">
        <v>1234</v>
      </c>
      <c r="G68" s="10">
        <v>3684</v>
      </c>
      <c r="H68" s="1">
        <v>165807.82489999899</v>
      </c>
      <c r="I68" s="4">
        <v>0</v>
      </c>
      <c r="J68" s="4">
        <v>0</v>
      </c>
      <c r="K68" s="4">
        <v>0.25925681146788898</v>
      </c>
      <c r="L68" s="63">
        <v>0.74074318853211196</v>
      </c>
      <c r="M68" s="1">
        <v>273.159513838549</v>
      </c>
      <c r="N68" s="19">
        <v>2.0329489291598</v>
      </c>
      <c r="O68" s="19">
        <v>6.0691927512355797</v>
      </c>
      <c r="P68" s="1">
        <v>27777.574899999399</v>
      </c>
      <c r="Q68" s="2">
        <v>0.167528733440369</v>
      </c>
      <c r="R68" s="1">
        <v>7612.52489999932</v>
      </c>
      <c r="S68" s="2">
        <v>4.5911734893033698E-2</v>
      </c>
      <c r="T68">
        <v>31</v>
      </c>
      <c r="U68">
        <v>28</v>
      </c>
      <c r="V68">
        <v>29</v>
      </c>
    </row>
    <row r="69" spans="1:22" x14ac:dyDescent="0.25">
      <c r="A69" s="17">
        <v>2023</v>
      </c>
      <c r="B69" s="17" t="s">
        <v>526</v>
      </c>
      <c r="C69" t="s">
        <v>478</v>
      </c>
      <c r="D69">
        <v>9</v>
      </c>
      <c r="E69" s="10">
        <v>260</v>
      </c>
      <c r="F69" s="10">
        <v>896</v>
      </c>
      <c r="G69" s="10">
        <v>3839</v>
      </c>
      <c r="H69" s="1">
        <v>163158.2831</v>
      </c>
      <c r="I69" s="4">
        <v>0</v>
      </c>
      <c r="J69" s="4">
        <v>0</v>
      </c>
      <c r="K69" s="4">
        <v>0.75735423388994905</v>
      </c>
      <c r="L69" s="63">
        <v>0.24264576611005001</v>
      </c>
      <c r="M69" s="1">
        <v>627.53185807692296</v>
      </c>
      <c r="N69" s="19">
        <v>3.4461538461538499</v>
      </c>
      <c r="O69" s="19">
        <v>14.765384615384599</v>
      </c>
      <c r="P69" s="1">
        <v>18540.283099999899</v>
      </c>
      <c r="Q69" s="2">
        <v>0.11363372271229701</v>
      </c>
      <c r="R69" s="1">
        <v>8903.9630999998899</v>
      </c>
      <c r="S69" s="2">
        <v>5.4572547166009601E-2</v>
      </c>
      <c r="T69">
        <v>32</v>
      </c>
      <c r="U69">
        <v>34</v>
      </c>
      <c r="V69">
        <v>25</v>
      </c>
    </row>
    <row r="70" spans="1:22" x14ac:dyDescent="0.25">
      <c r="A70" s="17">
        <v>2023</v>
      </c>
      <c r="B70" s="17" t="s">
        <v>426</v>
      </c>
      <c r="C70" t="s">
        <v>473</v>
      </c>
      <c r="D70">
        <v>9</v>
      </c>
      <c r="E70" s="10">
        <v>360</v>
      </c>
      <c r="F70" s="10">
        <v>1016</v>
      </c>
      <c r="G70" s="10">
        <v>3665</v>
      </c>
      <c r="H70" s="1">
        <v>156950.6648</v>
      </c>
      <c r="I70" s="4">
        <v>0</v>
      </c>
      <c r="J70" s="4">
        <v>0</v>
      </c>
      <c r="K70" s="4">
        <v>0.90672826382319305</v>
      </c>
      <c r="L70" s="60">
        <v>9.3271736176806605E-2</v>
      </c>
      <c r="M70" s="1">
        <v>435.97406888888901</v>
      </c>
      <c r="N70" s="19">
        <v>2.8222222222222202</v>
      </c>
      <c r="O70" s="19">
        <v>10.1805555555556</v>
      </c>
      <c r="P70" s="1">
        <v>19963.914800000101</v>
      </c>
      <c r="Q70" s="2">
        <v>0.12719866351276601</v>
      </c>
      <c r="R70" s="1">
        <v>7697.8648000000303</v>
      </c>
      <c r="S70" s="2">
        <v>4.9046398177473798E-2</v>
      </c>
      <c r="T70">
        <v>33</v>
      </c>
      <c r="U70">
        <v>32</v>
      </c>
      <c r="V70">
        <v>28</v>
      </c>
    </row>
    <row r="71" spans="1:22" x14ac:dyDescent="0.25">
      <c r="A71" s="17">
        <v>2023</v>
      </c>
      <c r="B71" s="17" t="s">
        <v>525</v>
      </c>
      <c r="C71" t="s">
        <v>475</v>
      </c>
      <c r="D71">
        <v>7</v>
      </c>
      <c r="E71" s="10">
        <v>423</v>
      </c>
      <c r="F71" s="10">
        <v>995</v>
      </c>
      <c r="G71" s="10">
        <v>3571</v>
      </c>
      <c r="H71" s="1">
        <v>137046.33100000001</v>
      </c>
      <c r="I71" s="4">
        <v>0</v>
      </c>
      <c r="J71" s="4">
        <v>0</v>
      </c>
      <c r="K71" s="4">
        <v>0.90292818565131805</v>
      </c>
      <c r="L71" s="60">
        <v>9.7071814348681798E-2</v>
      </c>
      <c r="M71" s="1">
        <v>323.98659810874801</v>
      </c>
      <c r="N71" s="19">
        <v>2.35224586288416</v>
      </c>
      <c r="O71" s="19">
        <v>8.4420803782505907</v>
      </c>
      <c r="P71" s="1">
        <v>7208.0810000003303</v>
      </c>
      <c r="Q71" s="2">
        <v>5.2595942900509403E-2</v>
      </c>
      <c r="R71" s="1">
        <v>-7933.5789999996396</v>
      </c>
      <c r="S71" s="2">
        <v>-5.7889758464235101E-2</v>
      </c>
      <c r="T71">
        <v>34</v>
      </c>
      <c r="U71">
        <v>41</v>
      </c>
      <c r="V71">
        <v>40</v>
      </c>
    </row>
    <row r="72" spans="1:22" x14ac:dyDescent="0.25">
      <c r="A72" s="17">
        <v>2023</v>
      </c>
      <c r="B72" s="17" t="s">
        <v>410</v>
      </c>
      <c r="C72" t="s">
        <v>476</v>
      </c>
      <c r="D72">
        <v>16</v>
      </c>
      <c r="E72" s="10">
        <v>493</v>
      </c>
      <c r="F72" s="10">
        <v>868</v>
      </c>
      <c r="G72" s="10">
        <v>2494</v>
      </c>
      <c r="H72" s="1">
        <v>120420.04799999901</v>
      </c>
      <c r="I72" s="4">
        <v>0</v>
      </c>
      <c r="J72" s="4">
        <v>0</v>
      </c>
      <c r="K72" s="4">
        <v>0.25247596646033599</v>
      </c>
      <c r="L72" s="63">
        <v>0.74752403353966501</v>
      </c>
      <c r="M72" s="1">
        <v>244.25973225152001</v>
      </c>
      <c r="N72" s="19">
        <v>1.7606490872211</v>
      </c>
      <c r="O72" s="19">
        <v>5.0588235294117601</v>
      </c>
      <c r="P72" s="1">
        <v>28394.7979999993</v>
      </c>
      <c r="Q72" s="2">
        <v>0.23579792959391199</v>
      </c>
      <c r="R72" s="1">
        <v>11670.5979999992</v>
      </c>
      <c r="S72" s="2">
        <v>9.6915739478855595E-2</v>
      </c>
      <c r="T72">
        <v>35</v>
      </c>
      <c r="U72">
        <v>27</v>
      </c>
      <c r="V72">
        <v>23</v>
      </c>
    </row>
    <row r="73" spans="1:22" x14ac:dyDescent="0.25">
      <c r="A73" s="17">
        <v>2023</v>
      </c>
      <c r="B73" s="17" t="s">
        <v>411</v>
      </c>
      <c r="C73" t="s">
        <v>478</v>
      </c>
      <c r="D73">
        <v>25</v>
      </c>
      <c r="E73" s="10">
        <v>527</v>
      </c>
      <c r="F73" s="10">
        <v>1025</v>
      </c>
      <c r="G73" s="10">
        <v>2437</v>
      </c>
      <c r="H73" s="1">
        <v>118552.99499999901</v>
      </c>
      <c r="I73" s="4">
        <v>0</v>
      </c>
      <c r="J73" s="4">
        <v>0</v>
      </c>
      <c r="K73" s="4">
        <v>0</v>
      </c>
      <c r="L73" s="63">
        <v>1</v>
      </c>
      <c r="M73" s="1">
        <v>224.95824478178201</v>
      </c>
      <c r="N73" s="19">
        <v>1.9449715370019001</v>
      </c>
      <c r="O73" s="19">
        <v>4.6242884250474399</v>
      </c>
      <c r="P73" s="1">
        <v>26849.7449999993</v>
      </c>
      <c r="Q73" s="2">
        <v>0.22647884180403399</v>
      </c>
      <c r="R73" s="1">
        <v>8235.2349999992202</v>
      </c>
      <c r="S73" s="2">
        <v>6.9464588389346701E-2</v>
      </c>
      <c r="T73">
        <v>36</v>
      </c>
      <c r="U73">
        <v>29</v>
      </c>
      <c r="V73">
        <v>26</v>
      </c>
    </row>
    <row r="74" spans="1:22" x14ac:dyDescent="0.25">
      <c r="A74" s="17">
        <v>2023</v>
      </c>
      <c r="B74" s="17" t="s">
        <v>528</v>
      </c>
      <c r="C74" t="s">
        <v>477</v>
      </c>
      <c r="D74">
        <v>2</v>
      </c>
      <c r="E74" s="10">
        <v>177</v>
      </c>
      <c r="F74" s="10">
        <v>513</v>
      </c>
      <c r="G74" s="10">
        <v>2752</v>
      </c>
      <c r="H74" s="1">
        <v>110580.4264</v>
      </c>
      <c r="I74" s="4">
        <v>0</v>
      </c>
      <c r="J74" s="4">
        <v>0.97716000849133999</v>
      </c>
      <c r="K74" s="4">
        <v>0</v>
      </c>
      <c r="L74" s="63">
        <v>2.283999150866E-2</v>
      </c>
      <c r="M74" s="1">
        <v>624.74817175141197</v>
      </c>
      <c r="N74" s="19">
        <v>2.8983050847457599</v>
      </c>
      <c r="O74" s="19">
        <v>15.5480225988701</v>
      </c>
      <c r="P74" s="1">
        <v>7313.1763999999703</v>
      </c>
      <c r="Q74" s="2">
        <v>6.6134456504501005E-2</v>
      </c>
      <c r="R74" s="1">
        <v>1269.0263999999599</v>
      </c>
      <c r="S74" s="2">
        <v>1.1476049074087899E-2</v>
      </c>
      <c r="T74">
        <v>37</v>
      </c>
      <c r="U74">
        <v>40</v>
      </c>
      <c r="V74">
        <v>35</v>
      </c>
    </row>
    <row r="75" spans="1:22" x14ac:dyDescent="0.25">
      <c r="A75" s="17">
        <v>2023</v>
      </c>
      <c r="B75" s="17" t="s">
        <v>402</v>
      </c>
      <c r="C75" t="s">
        <v>477</v>
      </c>
      <c r="D75">
        <v>11</v>
      </c>
      <c r="E75" s="10">
        <v>215</v>
      </c>
      <c r="F75" s="10">
        <v>529</v>
      </c>
      <c r="G75" s="10">
        <v>2107</v>
      </c>
      <c r="H75" s="1">
        <v>96070.054799999998</v>
      </c>
      <c r="I75" s="4">
        <v>0.23138783423745901</v>
      </c>
      <c r="J75" s="4">
        <v>0.527238687435585</v>
      </c>
      <c r="K75" s="4">
        <v>0.207152686027615</v>
      </c>
      <c r="L75" s="60">
        <v>3.42207922993411E-2</v>
      </c>
      <c r="M75" s="1">
        <v>446.83746418604602</v>
      </c>
      <c r="N75" s="19">
        <v>2.4604651162790701</v>
      </c>
      <c r="O75" s="19">
        <v>9.8000000000000007</v>
      </c>
      <c r="P75" s="1">
        <v>13196.5548</v>
      </c>
      <c r="Q75" s="2">
        <v>0.13736387293077701</v>
      </c>
      <c r="R75" s="1">
        <v>5957.35479999994</v>
      </c>
      <c r="S75" s="2">
        <v>6.20105277591654E-2</v>
      </c>
      <c r="T75">
        <v>38</v>
      </c>
      <c r="U75">
        <v>37</v>
      </c>
      <c r="V75">
        <v>30</v>
      </c>
    </row>
    <row r="76" spans="1:22" x14ac:dyDescent="0.25">
      <c r="A76" s="17">
        <v>2023</v>
      </c>
      <c r="B76" s="17" t="s">
        <v>423</v>
      </c>
      <c r="C76" t="s">
        <v>475</v>
      </c>
      <c r="D76">
        <v>19</v>
      </c>
      <c r="E76" s="10">
        <v>404</v>
      </c>
      <c r="F76" s="10">
        <v>818</v>
      </c>
      <c r="G76" s="10">
        <v>1936</v>
      </c>
      <c r="H76" s="1">
        <v>94622.569999999701</v>
      </c>
      <c r="I76" s="4">
        <v>0</v>
      </c>
      <c r="J76" s="4">
        <v>0</v>
      </c>
      <c r="K76" s="4">
        <v>0</v>
      </c>
      <c r="L76" s="63">
        <v>1</v>
      </c>
      <c r="M76" s="1">
        <v>234.21428217821699</v>
      </c>
      <c r="N76" s="19">
        <v>2.0247524752475199</v>
      </c>
      <c r="O76" s="19">
        <v>4.7920792079207901</v>
      </c>
      <c r="P76" s="1">
        <v>19837.569999999701</v>
      </c>
      <c r="Q76" s="2">
        <v>0.20964945255661199</v>
      </c>
      <c r="R76" s="1">
        <v>5529.6399999996202</v>
      </c>
      <c r="S76" s="2">
        <v>5.8438911562005098E-2</v>
      </c>
      <c r="T76">
        <v>39</v>
      </c>
      <c r="U76">
        <v>33</v>
      </c>
      <c r="V76">
        <v>31</v>
      </c>
    </row>
    <row r="77" spans="1:22" x14ac:dyDescent="0.25">
      <c r="A77" s="17">
        <v>2023</v>
      </c>
      <c r="B77" s="17" t="s">
        <v>412</v>
      </c>
      <c r="C77" t="s">
        <v>477</v>
      </c>
      <c r="D77">
        <v>3</v>
      </c>
      <c r="E77" s="10">
        <v>284</v>
      </c>
      <c r="F77" s="10">
        <v>617</v>
      </c>
      <c r="G77" s="10">
        <v>2136</v>
      </c>
      <c r="H77" s="1">
        <v>92420.694199999896</v>
      </c>
      <c r="I77" s="4">
        <v>0</v>
      </c>
      <c r="J77" s="4">
        <v>0.798381146546289</v>
      </c>
      <c r="K77" s="4">
        <v>0</v>
      </c>
      <c r="L77" s="63">
        <v>0.201618853453711</v>
      </c>
      <c r="M77" s="1">
        <v>325.42497957746502</v>
      </c>
      <c r="N77" s="19">
        <v>2.17253521126761</v>
      </c>
      <c r="O77" s="19">
        <v>7.52112676056338</v>
      </c>
      <c r="P77" s="1">
        <v>9930.4441999999308</v>
      </c>
      <c r="Q77" s="2">
        <v>0.10744827536688099</v>
      </c>
      <c r="R77" s="1">
        <v>451.04419999990802</v>
      </c>
      <c r="S77" s="2">
        <v>4.8803377198600199E-3</v>
      </c>
      <c r="T77">
        <v>40</v>
      </c>
      <c r="U77">
        <v>39</v>
      </c>
      <c r="V77">
        <v>36</v>
      </c>
    </row>
    <row r="78" spans="1:22" x14ac:dyDescent="0.25">
      <c r="A78" s="17">
        <v>2023</v>
      </c>
      <c r="B78" s="17" t="s">
        <v>418</v>
      </c>
      <c r="C78" t="s">
        <v>476</v>
      </c>
      <c r="D78">
        <v>14</v>
      </c>
      <c r="E78" s="10">
        <v>345</v>
      </c>
      <c r="F78" s="10">
        <v>593</v>
      </c>
      <c r="G78" s="10">
        <v>1502</v>
      </c>
      <c r="H78" s="1">
        <v>74489.718999999706</v>
      </c>
      <c r="I78" s="4">
        <v>0</v>
      </c>
      <c r="J78" s="4">
        <v>0</v>
      </c>
      <c r="K78" s="4">
        <v>0</v>
      </c>
      <c r="L78" s="63">
        <v>1</v>
      </c>
      <c r="M78" s="1">
        <v>215.912228985506</v>
      </c>
      <c r="N78" s="19">
        <v>1.71884057971014</v>
      </c>
      <c r="O78" s="19">
        <v>4.3536231884058001</v>
      </c>
      <c r="P78" s="1">
        <v>16974.218999999699</v>
      </c>
      <c r="Q78" s="2">
        <v>0.22787331228890501</v>
      </c>
      <c r="R78" s="1">
        <v>5282.4689999996699</v>
      </c>
      <c r="S78" s="2">
        <v>7.0915410487716907E-2</v>
      </c>
      <c r="T78">
        <v>41</v>
      </c>
      <c r="U78">
        <v>35</v>
      </c>
      <c r="V78">
        <v>32</v>
      </c>
    </row>
    <row r="79" spans="1:22" x14ac:dyDescent="0.25">
      <c r="A79" s="17">
        <v>2024</v>
      </c>
      <c r="B79" s="17" t="s">
        <v>403</v>
      </c>
      <c r="C79" t="s">
        <v>474</v>
      </c>
      <c r="D79">
        <v>8</v>
      </c>
      <c r="E79" s="10">
        <v>1729</v>
      </c>
      <c r="F79" s="10">
        <v>4975</v>
      </c>
      <c r="G79" s="10">
        <v>26316</v>
      </c>
      <c r="H79" s="1">
        <v>1201838.1459999999</v>
      </c>
      <c r="I79" s="4">
        <v>0.62134488948065103</v>
      </c>
      <c r="J79" s="4">
        <v>0.26351153610329803</v>
      </c>
      <c r="K79" s="4">
        <v>0.115143574416051</v>
      </c>
      <c r="L79" s="63">
        <v>0</v>
      </c>
      <c r="M79" s="1">
        <v>695.10592596876597</v>
      </c>
      <c r="N79" s="19">
        <v>2.8773857721226102</v>
      </c>
      <c r="O79" s="19">
        <v>15.2203585887796</v>
      </c>
      <c r="P79">
        <v>210423.89599999701</v>
      </c>
      <c r="Q79" s="2">
        <v>0.17508505342448799</v>
      </c>
      <c r="R79">
        <v>155407.58599999701</v>
      </c>
      <c r="S79" s="2">
        <v>0.129308248799749</v>
      </c>
      <c r="T79">
        <v>1</v>
      </c>
      <c r="U79">
        <v>1</v>
      </c>
      <c r="V79">
        <v>1</v>
      </c>
    </row>
    <row r="80" spans="1:22" x14ac:dyDescent="0.25">
      <c r="A80" s="17">
        <v>2024</v>
      </c>
      <c r="B80" s="17" t="s">
        <v>408</v>
      </c>
      <c r="C80" t="s">
        <v>473</v>
      </c>
      <c r="D80">
        <v>7</v>
      </c>
      <c r="E80" s="10">
        <v>1052</v>
      </c>
      <c r="F80" s="10">
        <v>4550</v>
      </c>
      <c r="G80" s="10">
        <v>27926</v>
      </c>
      <c r="H80" s="1">
        <v>1142024.5175000001</v>
      </c>
      <c r="I80" s="4">
        <v>0.79050934648607496</v>
      </c>
      <c r="J80" s="4">
        <v>0.14916889207678499</v>
      </c>
      <c r="K80" s="60">
        <v>6.0321761437140103E-2</v>
      </c>
      <c r="L80" s="63">
        <v>0</v>
      </c>
      <c r="M80" s="1">
        <v>1085.57463640684</v>
      </c>
      <c r="N80" s="19">
        <v>4.3250950570342201</v>
      </c>
      <c r="O80" s="19">
        <v>26.545627376425902</v>
      </c>
      <c r="P80">
        <v>121508.01750000101</v>
      </c>
      <c r="Q80" s="2">
        <v>0.10639703056987999</v>
      </c>
      <c r="R80">
        <v>84103.597500000498</v>
      </c>
      <c r="S80" s="2">
        <v>7.3644301160986705E-2</v>
      </c>
      <c r="T80">
        <v>2</v>
      </c>
      <c r="U80">
        <v>6</v>
      </c>
      <c r="V80">
        <v>6</v>
      </c>
    </row>
    <row r="81" spans="1:22" x14ac:dyDescent="0.25">
      <c r="A81" s="17">
        <v>2024</v>
      </c>
      <c r="B81" s="17" t="s">
        <v>406</v>
      </c>
      <c r="C81" t="s">
        <v>475</v>
      </c>
      <c r="D81">
        <v>22</v>
      </c>
      <c r="E81" s="10">
        <v>1486</v>
      </c>
      <c r="F81" s="10">
        <v>4497</v>
      </c>
      <c r="G81" s="10">
        <v>19775</v>
      </c>
      <c r="H81" s="1">
        <v>890894.46580000001</v>
      </c>
      <c r="I81" s="4">
        <v>0.18862798732181801</v>
      </c>
      <c r="J81" s="4">
        <v>0.31469792412308001</v>
      </c>
      <c r="K81" s="4">
        <v>0.43249389011975198</v>
      </c>
      <c r="L81" s="63">
        <v>6.4180198435350999E-2</v>
      </c>
      <c r="M81" s="1">
        <v>599.52521251682401</v>
      </c>
      <c r="N81" s="19">
        <v>3.0262449528936699</v>
      </c>
      <c r="O81" s="19">
        <v>13.3075370121131</v>
      </c>
      <c r="P81">
        <v>142232.46580000001</v>
      </c>
      <c r="Q81" s="2">
        <v>0.15965130692812099</v>
      </c>
      <c r="R81">
        <v>89831.975800000801</v>
      </c>
      <c r="S81" s="2">
        <v>0.100833464847415</v>
      </c>
      <c r="T81">
        <v>3</v>
      </c>
      <c r="U81">
        <v>2</v>
      </c>
      <c r="V81">
        <v>4</v>
      </c>
    </row>
    <row r="82" spans="1:22" x14ac:dyDescent="0.25">
      <c r="A82" s="17">
        <v>2024</v>
      </c>
      <c r="B82" s="17" t="s">
        <v>394</v>
      </c>
      <c r="C82" t="s">
        <v>474</v>
      </c>
      <c r="D82">
        <v>4</v>
      </c>
      <c r="E82" s="10">
        <v>405</v>
      </c>
      <c r="F82" s="10">
        <v>3257</v>
      </c>
      <c r="G82" s="10">
        <v>19514</v>
      </c>
      <c r="H82" s="1">
        <v>866687.20719999995</v>
      </c>
      <c r="I82" s="4">
        <v>0.87129589075120695</v>
      </c>
      <c r="J82" s="4">
        <v>0.128704109248793</v>
      </c>
      <c r="K82" s="4">
        <v>0</v>
      </c>
      <c r="L82" s="63">
        <v>0</v>
      </c>
      <c r="M82" s="1">
        <v>2139.9684128395102</v>
      </c>
      <c r="N82" s="19">
        <v>8.0419753086419696</v>
      </c>
      <c r="O82" s="19">
        <v>48.182716049382698</v>
      </c>
      <c r="P82">
        <v>124189.4572</v>
      </c>
      <c r="Q82" s="2">
        <v>0.143292131426767</v>
      </c>
      <c r="R82">
        <v>109452.3572</v>
      </c>
      <c r="S82" s="2">
        <v>0.12628818827683699</v>
      </c>
      <c r="T82">
        <v>4</v>
      </c>
      <c r="U82">
        <v>5</v>
      </c>
      <c r="V82">
        <v>2</v>
      </c>
    </row>
    <row r="83" spans="1:22" x14ac:dyDescent="0.25">
      <c r="A83" s="17">
        <v>2024</v>
      </c>
      <c r="B83" s="17" t="s">
        <v>425</v>
      </c>
      <c r="C83" t="s">
        <v>475</v>
      </c>
      <c r="D83">
        <v>15</v>
      </c>
      <c r="E83" s="10">
        <v>1291</v>
      </c>
      <c r="F83" s="10">
        <v>4433</v>
      </c>
      <c r="G83" s="10">
        <v>20753</v>
      </c>
      <c r="H83" s="1">
        <v>864022.49080000201</v>
      </c>
      <c r="I83" s="4">
        <v>0.39485207020955898</v>
      </c>
      <c r="J83" s="4">
        <v>0.33396018862059001</v>
      </c>
      <c r="K83" s="4">
        <v>0.236457342459725</v>
      </c>
      <c r="L83" s="60">
        <v>3.4730398710125801E-2</v>
      </c>
      <c r="M83" s="1">
        <v>669.26606568551597</v>
      </c>
      <c r="N83" s="19">
        <v>3.4337722695584798</v>
      </c>
      <c r="O83" s="19">
        <v>16.075135553834201</v>
      </c>
      <c r="P83">
        <v>106876.99080000199</v>
      </c>
      <c r="Q83" s="2">
        <v>0.123697000874415</v>
      </c>
      <c r="R83">
        <v>60831.520800002101</v>
      </c>
      <c r="S83" s="2">
        <v>7.0405020063398993E-2</v>
      </c>
      <c r="T83">
        <v>5</v>
      </c>
      <c r="U83">
        <v>8</v>
      </c>
      <c r="V83">
        <v>9</v>
      </c>
    </row>
    <row r="84" spans="1:22" x14ac:dyDescent="0.25">
      <c r="A84" s="17">
        <v>2024</v>
      </c>
      <c r="B84" s="17" t="s">
        <v>420</v>
      </c>
      <c r="C84" t="s">
        <v>476</v>
      </c>
      <c r="D84">
        <v>17</v>
      </c>
      <c r="E84" s="10">
        <v>1452</v>
      </c>
      <c r="F84" s="10">
        <v>4163</v>
      </c>
      <c r="G84" s="10">
        <v>17722</v>
      </c>
      <c r="H84" s="1">
        <v>804793.10199999996</v>
      </c>
      <c r="I84" s="4">
        <v>0</v>
      </c>
      <c r="J84" s="4">
        <v>0.54621109563138404</v>
      </c>
      <c r="K84" s="4">
        <v>0.44084128544133599</v>
      </c>
      <c r="L84" s="60">
        <v>1.29476189272805E-2</v>
      </c>
      <c r="M84" s="1">
        <v>554.26522176308504</v>
      </c>
      <c r="N84" s="19">
        <v>2.8670798898071599</v>
      </c>
      <c r="O84" s="19">
        <v>12.2052341597796</v>
      </c>
      <c r="P84">
        <v>133920.10200000001</v>
      </c>
      <c r="Q84" s="2">
        <v>0.166403143450402</v>
      </c>
      <c r="R84">
        <v>84384.661999999997</v>
      </c>
      <c r="S84" s="2">
        <v>0.104852615896303</v>
      </c>
      <c r="T84">
        <v>6</v>
      </c>
      <c r="U84">
        <v>4</v>
      </c>
      <c r="V84">
        <v>5</v>
      </c>
    </row>
    <row r="85" spans="1:22" x14ac:dyDescent="0.25">
      <c r="A85" s="17">
        <v>2024</v>
      </c>
      <c r="B85" s="17" t="s">
        <v>396</v>
      </c>
      <c r="C85" t="s">
        <v>473</v>
      </c>
      <c r="D85">
        <v>12</v>
      </c>
      <c r="E85" s="10">
        <v>820</v>
      </c>
      <c r="F85" s="10">
        <v>2924</v>
      </c>
      <c r="G85" s="10">
        <v>15668</v>
      </c>
      <c r="H85" s="1">
        <v>682511.90520000004</v>
      </c>
      <c r="I85" s="4">
        <v>0.426894546131941</v>
      </c>
      <c r="J85" s="4">
        <v>0.12997267787439601</v>
      </c>
      <c r="K85" s="4">
        <v>0.41478328193710201</v>
      </c>
      <c r="L85" s="60">
        <v>2.8349494056561699E-2</v>
      </c>
      <c r="M85" s="1">
        <v>832.33159170731699</v>
      </c>
      <c r="N85" s="19">
        <v>3.5658536585365899</v>
      </c>
      <c r="O85" s="19">
        <v>19.107317073170702</v>
      </c>
      <c r="P85">
        <v>88437.405199999906</v>
      </c>
      <c r="Q85" s="2">
        <v>0.129576355410364</v>
      </c>
      <c r="R85">
        <v>59961.415199999901</v>
      </c>
      <c r="S85" s="2">
        <v>8.7854020923531104E-2</v>
      </c>
      <c r="T85">
        <v>7</v>
      </c>
      <c r="U85">
        <v>10</v>
      </c>
      <c r="V85">
        <v>10</v>
      </c>
    </row>
    <row r="86" spans="1:22" x14ac:dyDescent="0.25">
      <c r="A86" s="17">
        <v>2024</v>
      </c>
      <c r="B86" s="17" t="s">
        <v>421</v>
      </c>
      <c r="C86" t="s">
        <v>474</v>
      </c>
      <c r="D86">
        <v>44</v>
      </c>
      <c r="E86" s="10">
        <v>1586</v>
      </c>
      <c r="F86" s="10">
        <v>4130</v>
      </c>
      <c r="G86" s="10">
        <v>14508</v>
      </c>
      <c r="H86" s="1">
        <v>675229.90780000004</v>
      </c>
      <c r="I86" s="4">
        <v>0</v>
      </c>
      <c r="J86" s="4">
        <v>0.239525416649502</v>
      </c>
      <c r="K86" s="4">
        <v>0.41718887825602302</v>
      </c>
      <c r="L86" s="63">
        <v>0.34328570509447398</v>
      </c>
      <c r="M86" s="1">
        <v>425.74395195460301</v>
      </c>
      <c r="N86" s="19">
        <v>2.6040353089533399</v>
      </c>
      <c r="O86" s="19">
        <v>9.1475409836065609</v>
      </c>
      <c r="P86">
        <v>116616.9078</v>
      </c>
      <c r="Q86" s="2">
        <v>0.17270696462476801</v>
      </c>
      <c r="R86">
        <v>66549.547799999898</v>
      </c>
      <c r="S86" s="2">
        <v>9.8558353282703806E-2</v>
      </c>
      <c r="T86">
        <v>8</v>
      </c>
      <c r="U86">
        <v>7</v>
      </c>
      <c r="V86">
        <v>7</v>
      </c>
    </row>
    <row r="87" spans="1:22" x14ac:dyDescent="0.25">
      <c r="A87" s="17">
        <v>2024</v>
      </c>
      <c r="B87" s="17" t="s">
        <v>427</v>
      </c>
      <c r="C87" t="s">
        <v>473</v>
      </c>
      <c r="D87">
        <v>4</v>
      </c>
      <c r="E87" s="10">
        <v>821</v>
      </c>
      <c r="F87" s="10">
        <v>2753</v>
      </c>
      <c r="G87" s="10">
        <v>16283</v>
      </c>
      <c r="H87" s="1">
        <v>673874.66595000005</v>
      </c>
      <c r="I87" s="4">
        <v>0.72125266508544295</v>
      </c>
      <c r="J87" s="4">
        <v>0.278747334914557</v>
      </c>
      <c r="K87" s="4">
        <v>0</v>
      </c>
      <c r="L87" s="63">
        <v>0</v>
      </c>
      <c r="M87" s="1">
        <v>820.79740066991496</v>
      </c>
      <c r="N87" s="19">
        <v>3.3532277710109599</v>
      </c>
      <c r="O87" s="19">
        <v>19.833130328867199</v>
      </c>
      <c r="P87">
        <v>71034.915949999893</v>
      </c>
      <c r="Q87" s="2">
        <v>0.10541265244013601</v>
      </c>
      <c r="R87">
        <v>42600.165950000002</v>
      </c>
      <c r="S87" s="2">
        <v>6.32167494973922E-2</v>
      </c>
      <c r="T87">
        <v>9</v>
      </c>
      <c r="U87">
        <v>15</v>
      </c>
      <c r="V87">
        <v>19</v>
      </c>
    </row>
    <row r="88" spans="1:22" x14ac:dyDescent="0.25">
      <c r="A88" s="17">
        <v>2024</v>
      </c>
      <c r="B88" s="17" t="s">
        <v>404</v>
      </c>
      <c r="C88" t="s">
        <v>477</v>
      </c>
      <c r="D88">
        <v>6</v>
      </c>
      <c r="E88" s="10">
        <v>897</v>
      </c>
      <c r="F88" s="10">
        <v>2992</v>
      </c>
      <c r="G88" s="10">
        <v>16326</v>
      </c>
      <c r="H88" s="1">
        <v>664973.52385</v>
      </c>
      <c r="I88" s="4">
        <v>0.27246637422645698</v>
      </c>
      <c r="J88" s="4">
        <v>0.55367327125801602</v>
      </c>
      <c r="K88" s="4">
        <v>0.173860354515527</v>
      </c>
      <c r="L88" s="63">
        <v>0</v>
      </c>
      <c r="M88" s="1">
        <v>741.33057285395796</v>
      </c>
      <c r="N88" s="19">
        <v>3.3355629877369002</v>
      </c>
      <c r="O88" s="19">
        <v>18.200668896321101</v>
      </c>
      <c r="P88">
        <v>54068.523850000201</v>
      </c>
      <c r="Q88" s="2">
        <v>8.1309288130690494E-2</v>
      </c>
      <c r="R88">
        <v>24225.563850000199</v>
      </c>
      <c r="S88" s="2">
        <v>3.6430869773192397E-2</v>
      </c>
      <c r="T88">
        <v>10</v>
      </c>
      <c r="U88">
        <v>28</v>
      </c>
      <c r="V88">
        <v>28</v>
      </c>
    </row>
    <row r="89" spans="1:22" x14ac:dyDescent="0.25">
      <c r="A89" s="17">
        <v>2024</v>
      </c>
      <c r="B89" s="17" t="s">
        <v>397</v>
      </c>
      <c r="C89" t="s">
        <v>478</v>
      </c>
      <c r="D89">
        <v>20</v>
      </c>
      <c r="E89" s="10">
        <v>1221</v>
      </c>
      <c r="F89" s="10">
        <v>3659</v>
      </c>
      <c r="G89" s="10">
        <v>13910</v>
      </c>
      <c r="H89" s="1">
        <v>657515.74919999996</v>
      </c>
      <c r="I89" s="4">
        <v>0</v>
      </c>
      <c r="J89" s="4">
        <v>0.27913603624446798</v>
      </c>
      <c r="K89" s="4">
        <v>0.62406948928486605</v>
      </c>
      <c r="L89" s="60">
        <v>9.6794474470665706E-2</v>
      </c>
      <c r="M89" s="1">
        <v>538.50593710073701</v>
      </c>
      <c r="N89" s="19">
        <v>2.996723996724</v>
      </c>
      <c r="O89" s="19">
        <v>11.3923013923014</v>
      </c>
      <c r="P89">
        <v>134425.24919999999</v>
      </c>
      <c r="Q89" s="2">
        <v>0.20444415113030501</v>
      </c>
      <c r="R89">
        <v>92605.209200000594</v>
      </c>
      <c r="S89" s="2">
        <v>0.14084105105113201</v>
      </c>
      <c r="T89">
        <v>11</v>
      </c>
      <c r="U89">
        <v>3</v>
      </c>
      <c r="V89">
        <v>3</v>
      </c>
    </row>
    <row r="90" spans="1:22" x14ac:dyDescent="0.25">
      <c r="A90" s="17">
        <v>2024</v>
      </c>
      <c r="B90" s="17" t="s">
        <v>415</v>
      </c>
      <c r="C90" t="s">
        <v>473</v>
      </c>
      <c r="D90">
        <v>9</v>
      </c>
      <c r="E90" s="10">
        <v>1029</v>
      </c>
      <c r="F90" s="10">
        <v>3053</v>
      </c>
      <c r="G90" s="10">
        <v>16198</v>
      </c>
      <c r="H90" s="1">
        <v>653911.12659999903</v>
      </c>
      <c r="I90" s="4">
        <v>0.29731453112117801</v>
      </c>
      <c r="J90" s="4">
        <v>0.40082405718159603</v>
      </c>
      <c r="K90" s="4">
        <v>0.29994498154483601</v>
      </c>
      <c r="L90" s="60">
        <v>1.9164301523906799E-3</v>
      </c>
      <c r="M90" s="1">
        <v>635.48214441205005</v>
      </c>
      <c r="N90" s="19">
        <v>2.9669582118561699</v>
      </c>
      <c r="O90" s="19">
        <v>15.7414965986395</v>
      </c>
      <c r="P90">
        <v>54983.376599999501</v>
      </c>
      <c r="Q90" s="2">
        <v>8.4083867613454905E-2</v>
      </c>
      <c r="R90">
        <v>19773.376599999599</v>
      </c>
      <c r="S90" s="2">
        <v>3.02386299844918E-2</v>
      </c>
      <c r="T90">
        <v>12</v>
      </c>
      <c r="U90">
        <v>27</v>
      </c>
      <c r="V90">
        <v>34</v>
      </c>
    </row>
    <row r="91" spans="1:22" x14ac:dyDescent="0.25">
      <c r="A91" s="17">
        <v>2024</v>
      </c>
      <c r="B91" s="17" t="s">
        <v>399</v>
      </c>
      <c r="C91" t="s">
        <v>477</v>
      </c>
      <c r="D91">
        <v>8</v>
      </c>
      <c r="E91" s="10">
        <v>1235</v>
      </c>
      <c r="F91" s="10">
        <v>3665</v>
      </c>
      <c r="G91" s="10">
        <v>15123</v>
      </c>
      <c r="H91" s="1">
        <v>653736.28200000001</v>
      </c>
      <c r="I91" s="4">
        <v>0.25932805730369402</v>
      </c>
      <c r="J91" s="4">
        <v>0.480908563064884</v>
      </c>
      <c r="K91" s="4">
        <v>0.24210354290845401</v>
      </c>
      <c r="L91" s="60">
        <v>1.7659836722967798E-2</v>
      </c>
      <c r="M91" s="1">
        <v>529.34111902834002</v>
      </c>
      <c r="N91" s="19">
        <v>2.9676113360323901</v>
      </c>
      <c r="O91" s="19">
        <v>12.245344129554701</v>
      </c>
      <c r="P91">
        <v>87115.032000000501</v>
      </c>
      <c r="Q91" s="2">
        <v>0.13325714726049201</v>
      </c>
      <c r="R91">
        <v>46448.032000000501</v>
      </c>
      <c r="S91" s="2">
        <v>7.1050105797861196E-2</v>
      </c>
      <c r="T91">
        <v>13</v>
      </c>
      <c r="U91">
        <v>11</v>
      </c>
      <c r="V91">
        <v>15</v>
      </c>
    </row>
    <row r="92" spans="1:22" x14ac:dyDescent="0.25">
      <c r="A92" s="17">
        <v>2024</v>
      </c>
      <c r="B92" s="17" t="s">
        <v>401</v>
      </c>
      <c r="C92" t="s">
        <v>473</v>
      </c>
      <c r="D92">
        <v>4</v>
      </c>
      <c r="E92" s="10">
        <v>803</v>
      </c>
      <c r="F92" s="10">
        <v>2972</v>
      </c>
      <c r="G92" s="10">
        <v>15763</v>
      </c>
      <c r="H92" s="1">
        <v>651197.71349999902</v>
      </c>
      <c r="I92" s="4">
        <v>0.83424907249770297</v>
      </c>
      <c r="J92" s="4">
        <v>0.165750927502297</v>
      </c>
      <c r="K92" s="4">
        <v>0</v>
      </c>
      <c r="L92" s="63">
        <v>0</v>
      </c>
      <c r="M92" s="1">
        <v>810.95605666251504</v>
      </c>
      <c r="N92" s="19">
        <v>3.7011207970112099</v>
      </c>
      <c r="O92" s="19">
        <v>19.630136986301402</v>
      </c>
      <c r="P92">
        <v>65652.713499999503</v>
      </c>
      <c r="Q92" s="2">
        <v>0.100818402981078</v>
      </c>
      <c r="R92">
        <v>37582.093499999602</v>
      </c>
      <c r="S92" s="2">
        <v>5.7712262682875097E-2</v>
      </c>
      <c r="T92">
        <v>14</v>
      </c>
      <c r="U92">
        <v>19</v>
      </c>
      <c r="V92">
        <v>23</v>
      </c>
    </row>
    <row r="93" spans="1:22" x14ac:dyDescent="0.25">
      <c r="A93" s="17">
        <v>2024</v>
      </c>
      <c r="B93" s="17" t="s">
        <v>402</v>
      </c>
      <c r="C93" t="s">
        <v>476</v>
      </c>
      <c r="D93">
        <v>11</v>
      </c>
      <c r="E93" s="10">
        <v>1038</v>
      </c>
      <c r="F93" s="10">
        <v>3005</v>
      </c>
      <c r="G93" s="10">
        <v>14531</v>
      </c>
      <c r="H93" s="1">
        <v>588873.119000001</v>
      </c>
      <c r="I93" s="4">
        <v>0</v>
      </c>
      <c r="J93" s="4">
        <v>0.66603145048213597</v>
      </c>
      <c r="K93" s="4">
        <v>0.29718578184313899</v>
      </c>
      <c r="L93" s="60">
        <v>3.6782767674724798E-2</v>
      </c>
      <c r="M93" s="1">
        <v>567.31514354527997</v>
      </c>
      <c r="N93" s="19">
        <v>2.89499036608863</v>
      </c>
      <c r="O93" s="19">
        <v>13.9990366088632</v>
      </c>
      <c r="P93">
        <v>45139.369000000603</v>
      </c>
      <c r="Q93" s="2">
        <v>7.6653811396000596E-2</v>
      </c>
      <c r="R93">
        <v>9735.7190000009596</v>
      </c>
      <c r="S93" s="2">
        <v>1.65327957515428E-2</v>
      </c>
      <c r="T93">
        <v>15</v>
      </c>
      <c r="U93">
        <v>30</v>
      </c>
      <c r="V93">
        <v>42</v>
      </c>
    </row>
    <row r="94" spans="1:22" x14ac:dyDescent="0.25">
      <c r="A94" s="17">
        <v>2024</v>
      </c>
      <c r="B94" s="17" t="s">
        <v>393</v>
      </c>
      <c r="C94" t="s">
        <v>474</v>
      </c>
      <c r="D94">
        <v>3</v>
      </c>
      <c r="E94" s="10">
        <v>729</v>
      </c>
      <c r="F94" s="10">
        <v>2370</v>
      </c>
      <c r="G94" s="10">
        <v>13191</v>
      </c>
      <c r="H94" s="1">
        <v>552736.78599999903</v>
      </c>
      <c r="I94" s="4">
        <v>0.88528970550550601</v>
      </c>
      <c r="J94" s="4">
        <v>0</v>
      </c>
      <c r="K94" s="4">
        <v>0.11471029449449401</v>
      </c>
      <c r="L94" s="63">
        <v>0</v>
      </c>
      <c r="M94" s="1">
        <v>758.21232647462205</v>
      </c>
      <c r="N94" s="19">
        <v>3.25102880658436</v>
      </c>
      <c r="O94" s="19">
        <v>18.094650205761301</v>
      </c>
      <c r="P94">
        <v>56270.535999999302</v>
      </c>
      <c r="Q94" s="2">
        <v>0.10180349386045601</v>
      </c>
      <c r="R94">
        <v>32795.535999999302</v>
      </c>
      <c r="S94" s="2">
        <v>5.93330077365238E-2</v>
      </c>
      <c r="T94">
        <v>16</v>
      </c>
      <c r="U94">
        <v>25</v>
      </c>
      <c r="V94">
        <v>26</v>
      </c>
    </row>
    <row r="95" spans="1:22" x14ac:dyDescent="0.25">
      <c r="A95" s="17">
        <v>2024</v>
      </c>
      <c r="B95" s="17" t="s">
        <v>405</v>
      </c>
      <c r="C95" t="s">
        <v>473</v>
      </c>
      <c r="D95">
        <v>4</v>
      </c>
      <c r="E95" s="10">
        <v>683</v>
      </c>
      <c r="F95" s="10">
        <v>2278</v>
      </c>
      <c r="G95" s="10">
        <v>12504</v>
      </c>
      <c r="H95" s="1">
        <v>540438.278400001</v>
      </c>
      <c r="I95" s="4">
        <v>0.34174166113249199</v>
      </c>
      <c r="J95" s="4">
        <v>0.65825833886750895</v>
      </c>
      <c r="K95" s="4">
        <v>0</v>
      </c>
      <c r="L95" s="63">
        <v>0</v>
      </c>
      <c r="M95" s="1">
        <v>791.27127144948804</v>
      </c>
      <c r="N95" s="19">
        <v>3.3352855051244501</v>
      </c>
      <c r="O95" s="19">
        <v>18.307467057101</v>
      </c>
      <c r="P95">
        <v>66367.778400000505</v>
      </c>
      <c r="Q95" s="2">
        <v>0.122803622638438</v>
      </c>
      <c r="R95">
        <v>42729.678400000601</v>
      </c>
      <c r="S95" s="2">
        <v>7.9064862922930496E-2</v>
      </c>
      <c r="T95">
        <v>17</v>
      </c>
      <c r="U95">
        <v>18</v>
      </c>
      <c r="V95">
        <v>18</v>
      </c>
    </row>
    <row r="96" spans="1:22" x14ac:dyDescent="0.25">
      <c r="A96" s="17">
        <v>2024</v>
      </c>
      <c r="B96" s="17" t="s">
        <v>422</v>
      </c>
      <c r="C96" t="s">
        <v>474</v>
      </c>
      <c r="D96">
        <v>3</v>
      </c>
      <c r="E96" s="10">
        <v>458</v>
      </c>
      <c r="F96" s="10">
        <v>2328</v>
      </c>
      <c r="G96" s="10">
        <v>13236</v>
      </c>
      <c r="H96" s="1">
        <v>524418.18680000002</v>
      </c>
      <c r="I96" s="4">
        <v>0.79656140941449105</v>
      </c>
      <c r="J96" s="4">
        <v>0.203438590585509</v>
      </c>
      <c r="K96" s="4">
        <v>0</v>
      </c>
      <c r="L96" s="63">
        <v>0</v>
      </c>
      <c r="M96" s="1">
        <v>1145.0178751091701</v>
      </c>
      <c r="N96" s="19">
        <v>5.0829694323144103</v>
      </c>
      <c r="O96" s="19">
        <v>28.8995633187773</v>
      </c>
      <c r="P96">
        <v>57598.936800000301</v>
      </c>
      <c r="Q96" s="2">
        <v>0.109833980303904</v>
      </c>
      <c r="R96">
        <v>42064.626800000202</v>
      </c>
      <c r="S96" s="2">
        <v>8.0211990847759498E-2</v>
      </c>
      <c r="T96">
        <v>18</v>
      </c>
      <c r="U96">
        <v>24</v>
      </c>
      <c r="V96">
        <v>20</v>
      </c>
    </row>
    <row r="97" spans="1:22" x14ac:dyDescent="0.25">
      <c r="A97" s="17">
        <v>2024</v>
      </c>
      <c r="B97" s="17" t="s">
        <v>400</v>
      </c>
      <c r="C97" t="s">
        <v>474</v>
      </c>
      <c r="D97">
        <v>23</v>
      </c>
      <c r="E97" s="10">
        <v>1105</v>
      </c>
      <c r="F97" s="10">
        <v>2741</v>
      </c>
      <c r="G97" s="10">
        <v>10911</v>
      </c>
      <c r="H97" s="1">
        <v>503768.306600001</v>
      </c>
      <c r="I97" s="4">
        <v>0</v>
      </c>
      <c r="J97" s="4">
        <v>0</v>
      </c>
      <c r="K97" s="4">
        <v>0.899073923996631</v>
      </c>
      <c r="L97" s="63">
        <v>0.100926076003369</v>
      </c>
      <c r="M97" s="1">
        <v>455.89891999999998</v>
      </c>
      <c r="N97" s="19">
        <v>2.4805429864253399</v>
      </c>
      <c r="O97" s="19">
        <v>9.8742081447963805</v>
      </c>
      <c r="P97">
        <v>99458.806600000506</v>
      </c>
      <c r="Q97" s="2">
        <v>0.19742966220177899</v>
      </c>
      <c r="R97">
        <v>64700.646600000502</v>
      </c>
      <c r="S97" s="2">
        <v>0.128433340788494</v>
      </c>
      <c r="T97">
        <v>19</v>
      </c>
      <c r="U97">
        <v>9</v>
      </c>
      <c r="V97">
        <v>8</v>
      </c>
    </row>
    <row r="98" spans="1:22" x14ac:dyDescent="0.25">
      <c r="A98" s="17">
        <v>2024</v>
      </c>
      <c r="B98" s="17" t="s">
        <v>529</v>
      </c>
      <c r="C98" t="s">
        <v>476</v>
      </c>
      <c r="D98">
        <v>4</v>
      </c>
      <c r="E98" s="10">
        <v>472</v>
      </c>
      <c r="F98" s="10">
        <v>2099</v>
      </c>
      <c r="G98" s="10">
        <v>10198</v>
      </c>
      <c r="H98" s="1">
        <v>461989.04800000001</v>
      </c>
      <c r="I98" s="4">
        <v>0.51926685500129</v>
      </c>
      <c r="J98" s="4">
        <v>0.47108876052836701</v>
      </c>
      <c r="K98" s="4">
        <v>0</v>
      </c>
      <c r="L98" s="60">
        <v>9.6443844703435495E-3</v>
      </c>
      <c r="M98" s="1">
        <v>978.79035593220397</v>
      </c>
      <c r="N98" s="19">
        <v>4.4470338983050803</v>
      </c>
      <c r="O98" s="19">
        <v>21.605932203389798</v>
      </c>
      <c r="P98">
        <v>67439.798000000301</v>
      </c>
      <c r="Q98" s="2">
        <v>0.145977049222172</v>
      </c>
      <c r="R98">
        <v>50553.618000000301</v>
      </c>
      <c r="S98" s="2">
        <v>0.109426009596661</v>
      </c>
      <c r="T98">
        <v>20</v>
      </c>
      <c r="U98">
        <v>17</v>
      </c>
      <c r="V98">
        <v>12</v>
      </c>
    </row>
    <row r="99" spans="1:22" x14ac:dyDescent="0.25">
      <c r="A99" s="17">
        <v>2024</v>
      </c>
      <c r="B99" s="17" t="s">
        <v>424</v>
      </c>
      <c r="C99" t="s">
        <v>476</v>
      </c>
      <c r="D99">
        <v>11</v>
      </c>
      <c r="E99" s="10">
        <v>765</v>
      </c>
      <c r="F99" s="10">
        <v>2492</v>
      </c>
      <c r="G99" s="10">
        <v>10226</v>
      </c>
      <c r="H99" s="1">
        <v>456968.126400001</v>
      </c>
      <c r="I99" s="4">
        <v>0</v>
      </c>
      <c r="J99" s="4">
        <v>0.28295913331779399</v>
      </c>
      <c r="K99" s="4">
        <v>0.68335565165141898</v>
      </c>
      <c r="L99" s="60">
        <v>3.3685215030787301E-2</v>
      </c>
      <c r="M99" s="1">
        <v>597.34395607843203</v>
      </c>
      <c r="N99" s="19">
        <v>3.2575163398692801</v>
      </c>
      <c r="O99" s="19">
        <v>13.3673202614379</v>
      </c>
      <c r="P99">
        <v>64747.376400000503</v>
      </c>
      <c r="Q99" s="2">
        <v>0.141689042756835</v>
      </c>
      <c r="R99">
        <v>38331.076400000602</v>
      </c>
      <c r="S99" s="2">
        <v>8.38812910256415E-2</v>
      </c>
      <c r="T99">
        <v>21</v>
      </c>
      <c r="U99">
        <v>21</v>
      </c>
      <c r="V99">
        <v>22</v>
      </c>
    </row>
    <row r="100" spans="1:22" x14ac:dyDescent="0.25">
      <c r="A100" s="17">
        <v>2024</v>
      </c>
      <c r="B100" s="17" t="s">
        <v>414</v>
      </c>
      <c r="C100" t="s">
        <v>477</v>
      </c>
      <c r="D100">
        <v>10</v>
      </c>
      <c r="E100" s="10">
        <v>779</v>
      </c>
      <c r="F100" s="10">
        <v>2347</v>
      </c>
      <c r="G100" s="10">
        <v>9546</v>
      </c>
      <c r="H100" s="1">
        <v>448805.40240000002</v>
      </c>
      <c r="I100" s="4">
        <v>0</v>
      </c>
      <c r="J100" s="4">
        <v>0.42995008118912997</v>
      </c>
      <c r="K100" s="4">
        <v>0.53799002799169504</v>
      </c>
      <c r="L100" s="60">
        <v>3.2059890819175201E-2</v>
      </c>
      <c r="M100" s="1">
        <v>576.13016996148895</v>
      </c>
      <c r="N100" s="19">
        <v>3.0128369704749698</v>
      </c>
      <c r="O100" s="19">
        <v>12.2541720154044</v>
      </c>
      <c r="P100">
        <v>82926.402399999904</v>
      </c>
      <c r="Q100" s="2">
        <v>0.184771399712545</v>
      </c>
      <c r="R100">
        <v>57240.602399999902</v>
      </c>
      <c r="S100" s="2">
        <v>0.12753991394467201</v>
      </c>
      <c r="T100">
        <v>22</v>
      </c>
      <c r="U100">
        <v>12</v>
      </c>
      <c r="V100">
        <v>11</v>
      </c>
    </row>
    <row r="101" spans="1:22" x14ac:dyDescent="0.25">
      <c r="A101" s="17">
        <v>2024</v>
      </c>
      <c r="B101" s="17" t="s">
        <v>395</v>
      </c>
      <c r="C101" t="s">
        <v>477</v>
      </c>
      <c r="D101">
        <v>11</v>
      </c>
      <c r="E101" s="10">
        <v>877</v>
      </c>
      <c r="F101" s="10">
        <v>2283</v>
      </c>
      <c r="G101" s="10">
        <v>9796</v>
      </c>
      <c r="H101" s="1">
        <v>438531.38699999999</v>
      </c>
      <c r="I101" s="4">
        <v>0</v>
      </c>
      <c r="J101" s="4">
        <v>0</v>
      </c>
      <c r="K101" s="4">
        <v>0.95358440694690805</v>
      </c>
      <c r="L101" s="60">
        <v>4.6415593053092001E-2</v>
      </c>
      <c r="M101" s="1">
        <v>500.035789053592</v>
      </c>
      <c r="N101" s="19">
        <v>2.60319270239453</v>
      </c>
      <c r="O101" s="19">
        <v>11.169897377423</v>
      </c>
      <c r="P101">
        <v>73621.636999999799</v>
      </c>
      <c r="Q101" s="2">
        <v>0.16788225240534499</v>
      </c>
      <c r="R101">
        <v>45049.756999999801</v>
      </c>
      <c r="S101" s="2">
        <v>0.10272869476501099</v>
      </c>
      <c r="T101">
        <v>23</v>
      </c>
      <c r="U101">
        <v>14</v>
      </c>
      <c r="V101">
        <v>17</v>
      </c>
    </row>
    <row r="102" spans="1:22" x14ac:dyDescent="0.25">
      <c r="A102" s="17">
        <v>2024</v>
      </c>
      <c r="B102" s="17" t="s">
        <v>398</v>
      </c>
      <c r="C102" t="s">
        <v>474</v>
      </c>
      <c r="D102">
        <v>11</v>
      </c>
      <c r="E102" s="10">
        <v>764</v>
      </c>
      <c r="F102" s="10">
        <v>2399</v>
      </c>
      <c r="G102" s="10">
        <v>9239</v>
      </c>
      <c r="H102" s="1">
        <v>395005.696</v>
      </c>
      <c r="I102" s="4">
        <v>0</v>
      </c>
      <c r="J102" s="4">
        <v>0.42968167729915502</v>
      </c>
      <c r="K102" s="4">
        <v>0.48422534190494299</v>
      </c>
      <c r="L102" s="60">
        <v>8.6092980795902205E-2</v>
      </c>
      <c r="M102" s="1">
        <v>517.023162303665</v>
      </c>
      <c r="N102" s="19">
        <v>3.1400523560209401</v>
      </c>
      <c r="O102" s="19">
        <v>12.0929319371728</v>
      </c>
      <c r="P102">
        <v>58464.446000000098</v>
      </c>
      <c r="Q102" s="2">
        <v>0.14800912136720201</v>
      </c>
      <c r="R102">
        <v>33946.885999999999</v>
      </c>
      <c r="S102" s="2">
        <v>8.59402442642246E-2</v>
      </c>
      <c r="T102">
        <v>24</v>
      </c>
      <c r="U102">
        <v>23</v>
      </c>
      <c r="V102">
        <v>25</v>
      </c>
    </row>
    <row r="103" spans="1:22" x14ac:dyDescent="0.25">
      <c r="A103" s="17">
        <v>2024</v>
      </c>
      <c r="B103" s="17" t="s">
        <v>417</v>
      </c>
      <c r="C103" t="s">
        <v>478</v>
      </c>
      <c r="D103">
        <v>14</v>
      </c>
      <c r="E103" s="10">
        <v>777</v>
      </c>
      <c r="F103" s="10">
        <v>1905</v>
      </c>
      <c r="G103" s="10">
        <v>7994</v>
      </c>
      <c r="H103" s="1">
        <v>388005.50580000097</v>
      </c>
      <c r="I103" s="4">
        <v>0</v>
      </c>
      <c r="J103" s="4">
        <v>0</v>
      </c>
      <c r="K103" s="4">
        <v>0.91322493135611604</v>
      </c>
      <c r="L103" s="60">
        <v>8.6775068643884207E-2</v>
      </c>
      <c r="M103" s="1">
        <v>499.36358532818599</v>
      </c>
      <c r="N103" s="19">
        <v>2.4517374517374502</v>
      </c>
      <c r="O103" s="19">
        <v>10.2882882882883</v>
      </c>
      <c r="P103">
        <v>65045.005800000901</v>
      </c>
      <c r="Q103" s="2">
        <v>0.16763938868828501</v>
      </c>
      <c r="R103">
        <v>38883.595800001</v>
      </c>
      <c r="S103" s="2">
        <v>0.10021403103502299</v>
      </c>
      <c r="T103">
        <v>25</v>
      </c>
      <c r="U103">
        <v>20</v>
      </c>
      <c r="V103">
        <v>21</v>
      </c>
    </row>
    <row r="104" spans="1:22" x14ac:dyDescent="0.25">
      <c r="A104" s="17">
        <v>2024</v>
      </c>
      <c r="B104" s="17" t="s">
        <v>413</v>
      </c>
      <c r="C104" t="s">
        <v>473</v>
      </c>
      <c r="D104">
        <v>9</v>
      </c>
      <c r="E104" s="10">
        <v>627</v>
      </c>
      <c r="F104" s="10">
        <v>1637</v>
      </c>
      <c r="G104" s="10">
        <v>7029</v>
      </c>
      <c r="H104" s="1">
        <v>341553.93019999901</v>
      </c>
      <c r="I104" s="4">
        <v>0</v>
      </c>
      <c r="J104" s="4">
        <v>0.49877016815542402</v>
      </c>
      <c r="K104" s="4">
        <v>0.41494589131798498</v>
      </c>
      <c r="L104" s="60">
        <v>8.62839405265904E-2</v>
      </c>
      <c r="M104" s="1">
        <v>544.74311036682502</v>
      </c>
      <c r="N104" s="19">
        <v>2.6108452950558201</v>
      </c>
      <c r="O104" s="19">
        <v>11.210526315789499</v>
      </c>
      <c r="P104">
        <v>69464.680199999304</v>
      </c>
      <c r="Q104" s="2">
        <v>0.203378365926938</v>
      </c>
      <c r="R104">
        <v>48248.430199999297</v>
      </c>
      <c r="S104" s="2">
        <v>0.14126152836756101</v>
      </c>
      <c r="T104">
        <v>26</v>
      </c>
      <c r="U104">
        <v>16</v>
      </c>
      <c r="V104">
        <v>13</v>
      </c>
    </row>
    <row r="105" spans="1:22" x14ac:dyDescent="0.25">
      <c r="A105" s="17">
        <v>2024</v>
      </c>
      <c r="B105" s="17" t="s">
        <v>560</v>
      </c>
      <c r="C105" t="s">
        <v>477</v>
      </c>
      <c r="D105">
        <v>5</v>
      </c>
      <c r="E105" s="10">
        <v>394</v>
      </c>
      <c r="F105" s="10">
        <v>1631</v>
      </c>
      <c r="G105" s="10">
        <v>8101</v>
      </c>
      <c r="H105" s="1">
        <v>340468.80800000002</v>
      </c>
      <c r="I105" s="4">
        <v>0.64123407158050105</v>
      </c>
      <c r="J105" s="4">
        <v>0.306982835267541</v>
      </c>
      <c r="K105" s="4">
        <v>0</v>
      </c>
      <c r="L105" s="60">
        <v>5.1783093151957699E-2</v>
      </c>
      <c r="M105" s="1">
        <v>864.13403045685197</v>
      </c>
      <c r="N105" s="19">
        <v>4.1395939086294398</v>
      </c>
      <c r="O105" s="19">
        <v>20.5609137055838</v>
      </c>
      <c r="P105">
        <v>49200.057999999801</v>
      </c>
      <c r="Q105" s="2">
        <v>0.14450680016478901</v>
      </c>
      <c r="R105">
        <v>35782.177999999803</v>
      </c>
      <c r="S105" s="2">
        <v>0.10509678760352099</v>
      </c>
      <c r="T105">
        <v>27</v>
      </c>
      <c r="U105">
        <v>29</v>
      </c>
      <c r="V105">
        <v>24</v>
      </c>
    </row>
    <row r="106" spans="1:22" x14ac:dyDescent="0.25">
      <c r="A106" s="17">
        <v>2024</v>
      </c>
      <c r="B106" s="17" t="s">
        <v>416</v>
      </c>
      <c r="C106" t="s">
        <v>477</v>
      </c>
      <c r="D106">
        <v>19</v>
      </c>
      <c r="E106" s="10">
        <v>543</v>
      </c>
      <c r="F106" s="10">
        <v>1507</v>
      </c>
      <c r="G106" s="10">
        <v>6892</v>
      </c>
      <c r="H106" s="1">
        <v>333577.162000001</v>
      </c>
      <c r="I106" s="4">
        <v>0</v>
      </c>
      <c r="J106" s="4">
        <v>0.44044648955913801</v>
      </c>
      <c r="K106" s="4">
        <v>0.252861099645665</v>
      </c>
      <c r="L106" s="63">
        <v>0.30669241079519699</v>
      </c>
      <c r="M106" s="1">
        <v>614.32258195212</v>
      </c>
      <c r="N106" s="19">
        <v>2.7753222836095799</v>
      </c>
      <c r="O106" s="19">
        <v>12.6924493554328</v>
      </c>
      <c r="P106">
        <v>63663.912000001299</v>
      </c>
      <c r="Q106" s="2">
        <v>0.19085213033859</v>
      </c>
      <c r="R106">
        <v>45913.1320000013</v>
      </c>
      <c r="S106" s="2">
        <v>0.13763871520677201</v>
      </c>
      <c r="T106">
        <v>28</v>
      </c>
      <c r="U106">
        <v>22</v>
      </c>
      <c r="V106">
        <v>16</v>
      </c>
    </row>
    <row r="107" spans="1:22" x14ac:dyDescent="0.25">
      <c r="A107" s="17">
        <v>2024</v>
      </c>
      <c r="B107" s="17" t="s">
        <v>407</v>
      </c>
      <c r="C107" t="s">
        <v>475</v>
      </c>
      <c r="D107">
        <v>20</v>
      </c>
      <c r="E107" s="10">
        <v>702</v>
      </c>
      <c r="F107" s="10">
        <v>1641</v>
      </c>
      <c r="G107" s="10">
        <v>6091</v>
      </c>
      <c r="H107" s="1">
        <v>289065.0196</v>
      </c>
      <c r="I107" s="4">
        <v>0.57431047945449798</v>
      </c>
      <c r="J107" s="4">
        <v>0</v>
      </c>
      <c r="K107" s="60">
        <v>7.3483066299039695E-2</v>
      </c>
      <c r="L107" s="63">
        <v>0.35220645424646202</v>
      </c>
      <c r="M107" s="1">
        <v>411.77353219373299</v>
      </c>
      <c r="N107" s="19">
        <v>2.33760683760684</v>
      </c>
      <c r="O107" s="19">
        <v>8.6766381766381802</v>
      </c>
      <c r="P107">
        <v>55794.519600000298</v>
      </c>
      <c r="Q107" s="2">
        <v>0.19301719619069499</v>
      </c>
      <c r="R107">
        <v>31543.569600000301</v>
      </c>
      <c r="S107" s="2">
        <v>0.10912274907441</v>
      </c>
      <c r="T107">
        <v>29</v>
      </c>
      <c r="U107">
        <v>26</v>
      </c>
      <c r="V107">
        <v>27</v>
      </c>
    </row>
    <row r="108" spans="1:22" x14ac:dyDescent="0.25">
      <c r="A108" s="17">
        <v>2024</v>
      </c>
      <c r="B108" s="17" t="s">
        <v>527</v>
      </c>
      <c r="C108" t="s">
        <v>477</v>
      </c>
      <c r="D108">
        <v>8</v>
      </c>
      <c r="E108" s="10">
        <v>484</v>
      </c>
      <c r="F108" s="10">
        <v>1459</v>
      </c>
      <c r="G108" s="10">
        <v>6586</v>
      </c>
      <c r="H108" s="1">
        <v>282323.96000000002</v>
      </c>
      <c r="I108" s="4">
        <v>0</v>
      </c>
      <c r="J108" s="4">
        <v>0.41308406838725298</v>
      </c>
      <c r="K108" s="4">
        <v>0.53617904056035504</v>
      </c>
      <c r="L108" s="60">
        <v>5.0736891052392499E-2</v>
      </c>
      <c r="M108" s="1">
        <v>583.31396694214902</v>
      </c>
      <c r="N108" s="19">
        <v>3.0144628099173598</v>
      </c>
      <c r="O108" s="19">
        <v>13.607438016528899</v>
      </c>
      <c r="P108">
        <v>28418.460000000101</v>
      </c>
      <c r="Q108" s="2">
        <v>0.10065904431207399</v>
      </c>
      <c r="R108">
        <v>12458.1800000001</v>
      </c>
      <c r="S108" s="2">
        <v>4.41272501278323E-2</v>
      </c>
      <c r="T108">
        <v>30</v>
      </c>
      <c r="U108">
        <v>39</v>
      </c>
      <c r="V108">
        <v>39</v>
      </c>
    </row>
    <row r="109" spans="1:22" x14ac:dyDescent="0.25">
      <c r="A109" s="17">
        <v>2024</v>
      </c>
      <c r="B109" s="17" t="s">
        <v>419</v>
      </c>
      <c r="C109" t="s">
        <v>473</v>
      </c>
      <c r="D109">
        <v>28</v>
      </c>
      <c r="E109" s="10">
        <v>782</v>
      </c>
      <c r="F109" s="10">
        <v>1584</v>
      </c>
      <c r="G109" s="10">
        <v>5012</v>
      </c>
      <c r="H109" s="1">
        <v>255539.60750000001</v>
      </c>
      <c r="I109" s="4">
        <v>0</v>
      </c>
      <c r="J109" s="4">
        <v>0</v>
      </c>
      <c r="K109" s="4">
        <v>0.29017591724993103</v>
      </c>
      <c r="L109" s="63">
        <v>0.70982408275006803</v>
      </c>
      <c r="M109" s="1">
        <v>326.77699168797898</v>
      </c>
      <c r="N109" s="19">
        <v>2.02557544757033</v>
      </c>
      <c r="O109" s="19">
        <v>6.4092071611253196</v>
      </c>
      <c r="P109">
        <v>73765.107499999605</v>
      </c>
      <c r="Q109" s="2">
        <v>0.28866408703394297</v>
      </c>
      <c r="R109">
        <v>47794.4574999998</v>
      </c>
      <c r="S109" s="2">
        <v>0.18703346212191299</v>
      </c>
      <c r="T109">
        <v>31</v>
      </c>
      <c r="U109">
        <v>13</v>
      </c>
      <c r="V109">
        <v>14</v>
      </c>
    </row>
    <row r="110" spans="1:22" x14ac:dyDescent="0.25">
      <c r="A110" s="17">
        <v>2024</v>
      </c>
      <c r="B110" s="17" t="s">
        <v>525</v>
      </c>
      <c r="C110" t="s">
        <v>475</v>
      </c>
      <c r="D110">
        <v>7</v>
      </c>
      <c r="E110" s="10">
        <v>606</v>
      </c>
      <c r="F110" s="10">
        <v>1493</v>
      </c>
      <c r="G110" s="10">
        <v>5469</v>
      </c>
      <c r="H110" s="1">
        <v>228797.50440000001</v>
      </c>
      <c r="I110" s="4">
        <v>0</v>
      </c>
      <c r="J110" s="4">
        <v>0.34091079010912501</v>
      </c>
      <c r="K110" s="60">
        <v>0.54211798649321297</v>
      </c>
      <c r="L110" s="63">
        <v>0.116971223397662</v>
      </c>
      <c r="M110" s="1">
        <v>377.553637623763</v>
      </c>
      <c r="N110" s="19">
        <v>2.4636963696369598</v>
      </c>
      <c r="O110" s="19">
        <v>9.0247524752475208</v>
      </c>
      <c r="P110">
        <v>30591.254400000402</v>
      </c>
      <c r="Q110" s="2">
        <v>0.13370449332576001</v>
      </c>
      <c r="R110">
        <v>9577.8544000003603</v>
      </c>
      <c r="S110" s="2">
        <v>4.1861708348250398E-2</v>
      </c>
      <c r="T110">
        <v>32</v>
      </c>
      <c r="U110">
        <v>37</v>
      </c>
      <c r="V110">
        <v>43</v>
      </c>
    </row>
    <row r="111" spans="1:22" x14ac:dyDescent="0.25">
      <c r="A111" s="17">
        <v>2024</v>
      </c>
      <c r="B111" s="17" t="s">
        <v>561</v>
      </c>
      <c r="C111" t="s">
        <v>475</v>
      </c>
      <c r="D111">
        <v>9</v>
      </c>
      <c r="E111" s="10">
        <v>413</v>
      </c>
      <c r="F111" s="10">
        <v>1109</v>
      </c>
      <c r="G111" s="10">
        <v>5072</v>
      </c>
      <c r="H111" s="1">
        <v>217096.033</v>
      </c>
      <c r="I111" s="4">
        <v>0</v>
      </c>
      <c r="J111" s="4">
        <v>0.45758535348271401</v>
      </c>
      <c r="K111" s="60">
        <v>0.38423779028702898</v>
      </c>
      <c r="L111" s="63">
        <v>0.15817685623025601</v>
      </c>
      <c r="M111" s="1">
        <v>525.65625423728795</v>
      </c>
      <c r="N111" s="19">
        <v>2.68523002421307</v>
      </c>
      <c r="O111" s="19">
        <v>12.280871670702201</v>
      </c>
      <c r="P111">
        <v>30753.533000000101</v>
      </c>
      <c r="Q111" s="2">
        <v>0.141658659419171</v>
      </c>
      <c r="R111">
        <v>16336.333000000101</v>
      </c>
      <c r="S111" s="2">
        <v>7.5249339079356006E-2</v>
      </c>
      <c r="T111">
        <v>33</v>
      </c>
      <c r="U111">
        <v>36</v>
      </c>
      <c r="V111">
        <v>37</v>
      </c>
    </row>
    <row r="112" spans="1:22" x14ac:dyDescent="0.25">
      <c r="A112" s="17">
        <v>2024</v>
      </c>
      <c r="B112" s="17" t="s">
        <v>412</v>
      </c>
      <c r="C112" t="s">
        <v>477</v>
      </c>
      <c r="D112">
        <v>5</v>
      </c>
      <c r="E112" s="10">
        <v>361</v>
      </c>
      <c r="F112" s="10">
        <v>1018</v>
      </c>
      <c r="G112" s="10">
        <v>4884</v>
      </c>
      <c r="H112" s="1">
        <v>208461.93900000001</v>
      </c>
      <c r="I112" s="4">
        <v>0</v>
      </c>
      <c r="J112" s="4">
        <v>0.50225223607845304</v>
      </c>
      <c r="K112" s="60">
        <v>0.41670959416721198</v>
      </c>
      <c r="L112" s="60">
        <v>8.1038169754335795E-2</v>
      </c>
      <c r="M112" s="1">
        <v>577.45689473684195</v>
      </c>
      <c r="N112" s="19">
        <v>2.8199445983379499</v>
      </c>
      <c r="O112" s="19">
        <v>13.5290858725762</v>
      </c>
      <c r="P112">
        <v>23242.188999999798</v>
      </c>
      <c r="Q112" s="2">
        <v>0.11149368134774899</v>
      </c>
      <c r="R112">
        <v>11426.0089999998</v>
      </c>
      <c r="S112" s="2">
        <v>5.4811007970139998E-2</v>
      </c>
      <c r="T112">
        <v>34</v>
      </c>
      <c r="U112">
        <v>42</v>
      </c>
      <c r="V112">
        <v>41</v>
      </c>
    </row>
    <row r="113" spans="1:22" x14ac:dyDescent="0.25">
      <c r="A113" s="17">
        <v>2024</v>
      </c>
      <c r="B113" s="17" t="s">
        <v>409</v>
      </c>
      <c r="C113" t="s">
        <v>477</v>
      </c>
      <c r="D113">
        <v>23</v>
      </c>
      <c r="E113" s="10">
        <v>619</v>
      </c>
      <c r="F113" s="10">
        <v>1269</v>
      </c>
      <c r="G113" s="10">
        <v>3708</v>
      </c>
      <c r="H113" s="1">
        <v>187464.21400000001</v>
      </c>
      <c r="I113" s="4">
        <v>0</v>
      </c>
      <c r="J113" s="4">
        <v>0</v>
      </c>
      <c r="K113" s="60">
        <v>0.42121437641426301</v>
      </c>
      <c r="L113" s="63">
        <v>0.57878562358573704</v>
      </c>
      <c r="M113" s="1">
        <v>302.85010339256797</v>
      </c>
      <c r="N113" s="19">
        <v>2.05008077544427</v>
      </c>
      <c r="O113" s="19">
        <v>5.99030694668821</v>
      </c>
      <c r="P113">
        <v>42739.9639999996</v>
      </c>
      <c r="Q113" s="2">
        <v>0.22798998853189001</v>
      </c>
      <c r="R113">
        <v>22911.043999999602</v>
      </c>
      <c r="S113" s="2">
        <v>0.1222155605656</v>
      </c>
      <c r="T113">
        <v>35</v>
      </c>
      <c r="U113">
        <v>31</v>
      </c>
      <c r="V113">
        <v>29</v>
      </c>
    </row>
    <row r="114" spans="1:22" x14ac:dyDescent="0.25">
      <c r="A114" s="17">
        <v>2024</v>
      </c>
      <c r="B114" s="17" t="s">
        <v>423</v>
      </c>
      <c r="C114" t="s">
        <v>475</v>
      </c>
      <c r="D114">
        <v>22</v>
      </c>
      <c r="E114" s="10">
        <v>570</v>
      </c>
      <c r="F114" s="10">
        <v>1220</v>
      </c>
      <c r="G114" s="10">
        <v>3699</v>
      </c>
      <c r="H114" s="1">
        <v>179777.34400000001</v>
      </c>
      <c r="I114" s="4">
        <v>0</v>
      </c>
      <c r="J114" s="4">
        <v>0</v>
      </c>
      <c r="K114" s="60">
        <v>0.450433843321214</v>
      </c>
      <c r="L114" s="63">
        <v>0.54956615667878606</v>
      </c>
      <c r="M114" s="1">
        <v>315.39884912280701</v>
      </c>
      <c r="N114" s="19">
        <v>2.1403508771929798</v>
      </c>
      <c r="O114" s="19">
        <v>6.4894736842105303</v>
      </c>
      <c r="P114">
        <v>41266.093999999997</v>
      </c>
      <c r="Q114" s="2">
        <v>0.229540013673803</v>
      </c>
      <c r="R114">
        <v>21694.544000000002</v>
      </c>
      <c r="S114" s="2">
        <v>0.12067451613925299</v>
      </c>
      <c r="T114">
        <v>36</v>
      </c>
      <c r="U114">
        <v>32</v>
      </c>
      <c r="V114">
        <v>30</v>
      </c>
    </row>
    <row r="115" spans="1:22" x14ac:dyDescent="0.25">
      <c r="A115" s="17">
        <v>2024</v>
      </c>
      <c r="B115" s="17" t="s">
        <v>426</v>
      </c>
      <c r="C115" t="s">
        <v>473</v>
      </c>
      <c r="D115">
        <v>10</v>
      </c>
      <c r="E115" s="10">
        <v>331</v>
      </c>
      <c r="F115" s="10">
        <v>981</v>
      </c>
      <c r="G115" s="10">
        <v>3915</v>
      </c>
      <c r="H115" s="1">
        <v>172908.33499999999</v>
      </c>
      <c r="I115" s="4">
        <v>0</v>
      </c>
      <c r="J115" s="4">
        <v>0.38379547899814098</v>
      </c>
      <c r="K115" s="60">
        <v>0.547500815077402</v>
      </c>
      <c r="L115" s="60">
        <v>6.8703705924456696E-2</v>
      </c>
      <c r="M115" s="1">
        <v>522.38167673715998</v>
      </c>
      <c r="N115" s="19">
        <v>2.9637462235649501</v>
      </c>
      <c r="O115" s="19">
        <v>11.8277945619335</v>
      </c>
      <c r="P115">
        <v>31129.584999999999</v>
      </c>
      <c r="Q115" s="2">
        <v>0.18003519032208601</v>
      </c>
      <c r="R115">
        <v>19794.434999999899</v>
      </c>
      <c r="S115" s="2">
        <v>0.114479356937882</v>
      </c>
      <c r="T115">
        <v>37</v>
      </c>
      <c r="U115">
        <v>35</v>
      </c>
      <c r="V115">
        <v>33</v>
      </c>
    </row>
    <row r="116" spans="1:22" x14ac:dyDescent="0.25">
      <c r="A116" s="17">
        <v>2024</v>
      </c>
      <c r="B116" s="17" t="s">
        <v>526</v>
      </c>
      <c r="C116" t="s">
        <v>478</v>
      </c>
      <c r="D116">
        <v>9</v>
      </c>
      <c r="E116" s="10">
        <v>262</v>
      </c>
      <c r="F116" s="10">
        <v>819</v>
      </c>
      <c r="G116" s="10">
        <v>3047</v>
      </c>
      <c r="H116" s="1">
        <v>139818.58619999999</v>
      </c>
      <c r="I116" s="4">
        <v>0</v>
      </c>
      <c r="J116" s="4">
        <v>0</v>
      </c>
      <c r="K116" s="4">
        <v>0.56165959000377896</v>
      </c>
      <c r="L116" s="63">
        <v>0.43834040999622098</v>
      </c>
      <c r="M116" s="1">
        <v>533.65872595419796</v>
      </c>
      <c r="N116" s="19">
        <v>3.1259541984732802</v>
      </c>
      <c r="O116" s="19">
        <v>11.629770992366399</v>
      </c>
      <c r="P116">
        <v>26878.086199999801</v>
      </c>
      <c r="Q116" s="2">
        <v>0.19223543114327299</v>
      </c>
      <c r="R116">
        <v>17865.446199999798</v>
      </c>
      <c r="S116" s="2">
        <v>0.12777590365879299</v>
      </c>
      <c r="T116">
        <v>38</v>
      </c>
      <c r="U116">
        <v>40</v>
      </c>
      <c r="V116">
        <v>36</v>
      </c>
    </row>
    <row r="117" spans="1:22" x14ac:dyDescent="0.25">
      <c r="A117" s="17">
        <v>2024</v>
      </c>
      <c r="B117" s="17" t="s">
        <v>411</v>
      </c>
      <c r="C117" t="s">
        <v>478</v>
      </c>
      <c r="D117">
        <v>26</v>
      </c>
      <c r="E117" s="10">
        <v>491</v>
      </c>
      <c r="F117" s="10">
        <v>1009</v>
      </c>
      <c r="G117" s="10">
        <v>2566</v>
      </c>
      <c r="H117" s="1">
        <v>137394.36799999999</v>
      </c>
      <c r="I117" s="4">
        <v>0</v>
      </c>
      <c r="J117" s="4">
        <v>0</v>
      </c>
      <c r="K117" s="4">
        <v>0.24973827165899601</v>
      </c>
      <c r="L117" s="63">
        <v>0.75026172834100402</v>
      </c>
      <c r="M117" s="1">
        <v>279.82559674134302</v>
      </c>
      <c r="N117" s="19">
        <v>2.0549898167006102</v>
      </c>
      <c r="O117" s="19">
        <v>5.2260692464358396</v>
      </c>
      <c r="P117">
        <v>36464.367999999602</v>
      </c>
      <c r="Q117" s="2">
        <v>0.26539929205831603</v>
      </c>
      <c r="R117">
        <v>20139.167999999499</v>
      </c>
      <c r="S117" s="2">
        <v>0.146579283366255</v>
      </c>
      <c r="T117">
        <v>39</v>
      </c>
      <c r="U117">
        <v>33</v>
      </c>
      <c r="V117">
        <v>32</v>
      </c>
    </row>
    <row r="118" spans="1:22" x14ac:dyDescent="0.25">
      <c r="A118" s="17">
        <v>2024</v>
      </c>
      <c r="B118" s="17" t="s">
        <v>562</v>
      </c>
      <c r="C118" t="s">
        <v>478</v>
      </c>
      <c r="D118">
        <v>5</v>
      </c>
      <c r="E118" s="10">
        <v>268</v>
      </c>
      <c r="F118" s="10">
        <v>753</v>
      </c>
      <c r="G118" s="10">
        <v>2558</v>
      </c>
      <c r="H118" s="1">
        <v>128008.7368</v>
      </c>
      <c r="I118" s="4">
        <v>0</v>
      </c>
      <c r="J118" s="4">
        <v>0</v>
      </c>
      <c r="K118" s="4">
        <v>0.92975610708471601</v>
      </c>
      <c r="L118" s="60">
        <v>7.0243892915284198E-2</v>
      </c>
      <c r="M118" s="1">
        <v>477.64454029850702</v>
      </c>
      <c r="N118" s="19">
        <v>2.8097014925373101</v>
      </c>
      <c r="O118" s="19">
        <v>9.5447761194029894</v>
      </c>
      <c r="P118">
        <v>24532.486799999999</v>
      </c>
      <c r="Q118" s="2">
        <v>0.19164697202136599</v>
      </c>
      <c r="R118">
        <v>15404.166800000001</v>
      </c>
      <c r="S118" s="2">
        <v>0.12033683938360699</v>
      </c>
      <c r="T118">
        <v>40</v>
      </c>
      <c r="U118">
        <v>41</v>
      </c>
      <c r="V118">
        <v>38</v>
      </c>
    </row>
    <row r="119" spans="1:22" x14ac:dyDescent="0.25">
      <c r="A119" s="17">
        <v>2024</v>
      </c>
      <c r="B119" s="17" t="s">
        <v>528</v>
      </c>
      <c r="C119" t="s">
        <v>477</v>
      </c>
      <c r="D119">
        <v>2</v>
      </c>
      <c r="E119" s="10">
        <v>176</v>
      </c>
      <c r="F119" s="10">
        <v>497</v>
      </c>
      <c r="G119" s="10">
        <v>2890</v>
      </c>
      <c r="H119" s="1">
        <v>127162.08199999999</v>
      </c>
      <c r="I119" s="4">
        <v>0</v>
      </c>
      <c r="J119" s="4">
        <v>0.98338819271612699</v>
      </c>
      <c r="K119" s="4">
        <v>0</v>
      </c>
      <c r="L119" s="60">
        <v>1.6611807283872598E-2</v>
      </c>
      <c r="M119" s="1">
        <v>722.51182954545402</v>
      </c>
      <c r="N119" s="19">
        <v>2.8238636363636398</v>
      </c>
      <c r="O119" s="19">
        <v>16.420454545454501</v>
      </c>
      <c r="P119">
        <v>9839.5819999999694</v>
      </c>
      <c r="Q119" s="2">
        <v>7.7378270670340005E-2</v>
      </c>
      <c r="R119">
        <v>4069.7819999999701</v>
      </c>
      <c r="S119" s="2">
        <v>3.2004682024630297E-2</v>
      </c>
      <c r="T119">
        <v>41</v>
      </c>
      <c r="U119">
        <v>45</v>
      </c>
      <c r="V119">
        <v>46</v>
      </c>
    </row>
    <row r="120" spans="1:22" x14ac:dyDescent="0.25">
      <c r="A120" s="17">
        <v>2024</v>
      </c>
      <c r="B120" s="17" t="s">
        <v>410</v>
      </c>
      <c r="C120" t="s">
        <v>476</v>
      </c>
      <c r="D120">
        <v>14</v>
      </c>
      <c r="E120" s="10">
        <v>440</v>
      </c>
      <c r="F120" s="10">
        <v>789</v>
      </c>
      <c r="G120" s="10">
        <v>2096</v>
      </c>
      <c r="H120" s="1">
        <v>116676.03200000001</v>
      </c>
      <c r="I120" s="4">
        <v>0</v>
      </c>
      <c r="J120" s="4">
        <v>0</v>
      </c>
      <c r="K120" s="4">
        <v>0.161614615073642</v>
      </c>
      <c r="L120" s="60">
        <v>0.83838538492635695</v>
      </c>
      <c r="M120" s="1">
        <v>265.17279999999897</v>
      </c>
      <c r="N120" s="19">
        <v>1.79318181818182</v>
      </c>
      <c r="O120" s="19">
        <v>4.7636363636363601</v>
      </c>
      <c r="P120">
        <v>35595.531999999599</v>
      </c>
      <c r="Q120" s="2">
        <v>0.30508006991529901</v>
      </c>
      <c r="R120">
        <v>21093.3319999995</v>
      </c>
      <c r="S120" s="2">
        <v>0.18078547614645901</v>
      </c>
      <c r="T120">
        <v>42</v>
      </c>
      <c r="U120">
        <v>34</v>
      </c>
      <c r="V120">
        <v>31</v>
      </c>
    </row>
    <row r="121" spans="1:22" x14ac:dyDescent="0.25">
      <c r="A121" s="17">
        <v>2024</v>
      </c>
      <c r="B121" s="17" t="s">
        <v>426</v>
      </c>
      <c r="C121" t="s">
        <v>476</v>
      </c>
      <c r="D121">
        <v>10</v>
      </c>
      <c r="E121" s="10">
        <v>79</v>
      </c>
      <c r="F121" s="10">
        <v>501</v>
      </c>
      <c r="G121" s="10">
        <v>2795</v>
      </c>
      <c r="H121" s="1">
        <v>107693.85</v>
      </c>
      <c r="I121" s="4">
        <v>0</v>
      </c>
      <c r="J121" s="4">
        <v>0.38379547899814098</v>
      </c>
      <c r="K121" s="4">
        <v>0.547500815077402</v>
      </c>
      <c r="L121" s="60">
        <v>6.8703705924456696E-2</v>
      </c>
      <c r="M121" s="1">
        <v>1363.21329113924</v>
      </c>
      <c r="N121" s="19">
        <v>6.3417721518987298</v>
      </c>
      <c r="O121" s="19">
        <v>35.379746835443001</v>
      </c>
      <c r="P121">
        <v>9790.3499999999894</v>
      </c>
      <c r="Q121" s="2">
        <v>9.0909090909090801E-2</v>
      </c>
      <c r="R121">
        <v>6810.7699999999904</v>
      </c>
      <c r="S121" s="2">
        <v>6.3241958570521797E-2</v>
      </c>
      <c r="T121">
        <v>43</v>
      </c>
      <c r="U121">
        <v>46</v>
      </c>
      <c r="V121">
        <v>45</v>
      </c>
    </row>
    <row r="122" spans="1:22" x14ac:dyDescent="0.25">
      <c r="A122" s="17">
        <v>2024</v>
      </c>
      <c r="B122" s="17" t="s">
        <v>418</v>
      </c>
      <c r="C122" t="s">
        <v>476</v>
      </c>
      <c r="D122">
        <v>17</v>
      </c>
      <c r="E122" s="10">
        <v>351</v>
      </c>
      <c r="F122" s="10">
        <v>664</v>
      </c>
      <c r="G122" s="10">
        <v>1895</v>
      </c>
      <c r="H122" s="1">
        <v>104712.65399999999</v>
      </c>
      <c r="I122" s="4">
        <v>0</v>
      </c>
      <c r="J122" s="4">
        <v>0</v>
      </c>
      <c r="K122" s="4">
        <v>0.53713011438965497</v>
      </c>
      <c r="L122" s="63">
        <v>0.46286988561034598</v>
      </c>
      <c r="M122" s="1">
        <v>298.32664957264899</v>
      </c>
      <c r="N122" s="19">
        <v>1.89173789173789</v>
      </c>
      <c r="O122" s="19">
        <v>5.3988603988603998</v>
      </c>
      <c r="P122">
        <v>29852.403999999799</v>
      </c>
      <c r="Q122" s="2">
        <v>0.28508879165644901</v>
      </c>
      <c r="R122">
        <v>18245.5639999997</v>
      </c>
      <c r="S122" s="2">
        <v>0.17424411762115899</v>
      </c>
      <c r="T122">
        <v>44</v>
      </c>
      <c r="U122">
        <v>38</v>
      </c>
      <c r="V122">
        <v>35</v>
      </c>
    </row>
    <row r="123" spans="1:22" x14ac:dyDescent="0.25">
      <c r="A123" s="17">
        <v>2024</v>
      </c>
      <c r="B123" s="17" t="s">
        <v>402</v>
      </c>
      <c r="C123" t="s">
        <v>477</v>
      </c>
      <c r="D123">
        <v>11</v>
      </c>
      <c r="E123" s="10">
        <v>189</v>
      </c>
      <c r="F123" s="10">
        <v>474</v>
      </c>
      <c r="G123" s="10">
        <v>2306</v>
      </c>
      <c r="H123" s="1">
        <v>100111.74</v>
      </c>
      <c r="I123" s="4">
        <v>0</v>
      </c>
      <c r="J123" s="4">
        <v>0.66603145048213597</v>
      </c>
      <c r="K123" s="4">
        <v>0.29718578184313899</v>
      </c>
      <c r="L123" s="60">
        <v>3.6782767674724798E-2</v>
      </c>
      <c r="M123" s="1">
        <v>529.69174603174599</v>
      </c>
      <c r="N123" s="19">
        <v>2.5079365079365101</v>
      </c>
      <c r="O123" s="19">
        <v>12.201058201058199</v>
      </c>
      <c r="P123">
        <v>17618.240000000002</v>
      </c>
      <c r="Q123" s="2">
        <v>0.17598575351901799</v>
      </c>
      <c r="R123">
        <v>11478.56</v>
      </c>
      <c r="S123" s="2">
        <v>0.114657481729915</v>
      </c>
      <c r="T123">
        <v>45</v>
      </c>
      <c r="U123">
        <v>43</v>
      </c>
      <c r="V123">
        <v>40</v>
      </c>
    </row>
    <row r="124" spans="1:22" x14ac:dyDescent="0.25">
      <c r="A124" s="17">
        <v>2024</v>
      </c>
      <c r="B124" s="17" t="s">
        <v>418</v>
      </c>
      <c r="C124" t="s">
        <v>477</v>
      </c>
      <c r="D124">
        <v>17</v>
      </c>
      <c r="E124" s="10">
        <v>169</v>
      </c>
      <c r="F124" s="10">
        <v>441</v>
      </c>
      <c r="G124" s="10">
        <v>1648</v>
      </c>
      <c r="H124" s="1">
        <v>76809.005999999994</v>
      </c>
      <c r="I124" s="4">
        <v>0</v>
      </c>
      <c r="J124" s="4">
        <v>0</v>
      </c>
      <c r="K124" s="4">
        <v>0.53713011438965497</v>
      </c>
      <c r="L124" s="63">
        <v>0.46286988561034598</v>
      </c>
      <c r="M124" s="1">
        <v>454.49115976331302</v>
      </c>
      <c r="N124" s="19">
        <v>2.6094674556212998</v>
      </c>
      <c r="O124" s="19">
        <v>9.7514792899408302</v>
      </c>
      <c r="P124">
        <v>9512.0059999999794</v>
      </c>
      <c r="Q124" s="2">
        <v>0.12383972264919001</v>
      </c>
      <c r="R124">
        <v>4005.80599999998</v>
      </c>
      <c r="S124" s="2">
        <v>5.2152816559037099E-2</v>
      </c>
      <c r="T124">
        <v>46</v>
      </c>
      <c r="U124">
        <v>47</v>
      </c>
      <c r="V124">
        <v>47</v>
      </c>
    </row>
    <row r="125" spans="1:22" x14ac:dyDescent="0.25">
      <c r="A125" s="17">
        <v>2024</v>
      </c>
      <c r="B125" s="17" t="s">
        <v>563</v>
      </c>
      <c r="C125" t="s">
        <v>478</v>
      </c>
      <c r="D125">
        <v>3</v>
      </c>
      <c r="E125" s="10">
        <v>118</v>
      </c>
      <c r="F125" s="10">
        <v>327</v>
      </c>
      <c r="G125" s="10">
        <v>1254</v>
      </c>
      <c r="H125" s="1">
        <v>57162.881999999998</v>
      </c>
      <c r="I125" s="4">
        <v>0</v>
      </c>
      <c r="J125" s="4">
        <v>0</v>
      </c>
      <c r="K125" s="4">
        <v>0.95946180600201403</v>
      </c>
      <c r="L125" s="60">
        <v>4.0538193997986298E-2</v>
      </c>
      <c r="M125" s="1">
        <v>484.43120338982999</v>
      </c>
      <c r="N125" s="19">
        <v>2.7711864406779698</v>
      </c>
      <c r="O125" s="19">
        <v>10.627118644067799</v>
      </c>
      <c r="P125">
        <v>13097.882</v>
      </c>
      <c r="Q125" s="2">
        <v>0.22913263890368599</v>
      </c>
      <c r="R125">
        <v>9080.1819999999898</v>
      </c>
      <c r="S125" s="2">
        <v>0.15884751926958501</v>
      </c>
      <c r="T125">
        <v>47</v>
      </c>
      <c r="U125">
        <v>44</v>
      </c>
      <c r="V125">
        <v>44</v>
      </c>
    </row>
  </sheetData>
  <autoFilter ref="A1:V78" xr:uid="{DFC2A6EB-7068-4788-9866-3CF283978E2C}">
    <sortState xmlns:xlrd2="http://schemas.microsoft.com/office/spreadsheetml/2017/richdata2" ref="A2:V78">
      <sortCondition descending="1" ref="A2:A78"/>
      <sortCondition ref="H2:H78"/>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FFEA-72AF-42F0-9857-5D739B90B038}">
  <dimension ref="A1:AA1527"/>
  <sheetViews>
    <sheetView zoomScale="110" zoomScaleNormal="110" workbookViewId="0">
      <selection activeCell="A2" sqref="A2:XFD2"/>
    </sheetView>
  </sheetViews>
  <sheetFormatPr defaultRowHeight="15" x14ac:dyDescent="0.25"/>
  <cols>
    <col min="1" max="1" width="23" bestFit="1" customWidth="1"/>
    <col min="3" max="3" width="24" bestFit="1" customWidth="1"/>
    <col min="4" max="4" width="8.5703125" style="17" bestFit="1" customWidth="1"/>
    <col min="5" max="5" width="19.140625" bestFit="1" customWidth="1"/>
    <col min="6" max="6" width="10" bestFit="1" customWidth="1"/>
    <col min="7" max="7" width="28.42578125" bestFit="1" customWidth="1"/>
    <col min="8" max="8" width="7" style="20" bestFit="1" customWidth="1"/>
    <col min="9" max="9" width="13.85546875" style="20" bestFit="1" customWidth="1"/>
    <col min="10" max="10" width="9.5703125" bestFit="1" customWidth="1"/>
    <col min="11" max="11" width="13.42578125" bestFit="1" customWidth="1"/>
    <col min="12" max="12" width="8.28515625" style="10" bestFit="1" customWidth="1"/>
    <col min="13" max="14" width="7" style="10" bestFit="1" customWidth="1"/>
    <col min="15" max="15" width="8.7109375" style="1" bestFit="1" customWidth="1"/>
    <col min="16" max="16" width="12.28515625" style="1" bestFit="1" customWidth="1"/>
    <col min="17" max="17" width="10.42578125" style="1" bestFit="1" customWidth="1"/>
    <col min="18" max="18" width="9.7109375" style="1" customWidth="1"/>
    <col min="19" max="20" width="9" style="19" customWidth="1"/>
    <col min="21" max="21" width="13" customWidth="1"/>
    <col min="22" max="22" width="9.140625" style="2"/>
    <col min="23" max="23" width="10.140625" bestFit="1" customWidth="1"/>
    <col min="24" max="24" width="9.140625" style="2"/>
    <col min="25" max="25" width="8.42578125" customWidth="1"/>
    <col min="26" max="26" width="11.28515625" customWidth="1"/>
    <col min="27" max="27" width="9.7109375" customWidth="1"/>
  </cols>
  <sheetData>
    <row r="1" spans="1:27" s="21" customFormat="1" x14ac:dyDescent="0.25">
      <c r="A1" s="24" t="s">
        <v>432</v>
      </c>
      <c r="B1" s="24" t="s">
        <v>433</v>
      </c>
      <c r="C1" s="24" t="s">
        <v>441</v>
      </c>
      <c r="D1" s="15" t="s">
        <v>471</v>
      </c>
      <c r="E1" s="6" t="s">
        <v>472</v>
      </c>
      <c r="F1" s="13" t="s">
        <v>446</v>
      </c>
      <c r="G1" s="13" t="s">
        <v>447</v>
      </c>
      <c r="H1" s="13" t="s">
        <v>448</v>
      </c>
      <c r="I1" s="13" t="s">
        <v>449</v>
      </c>
      <c r="J1" s="13" t="s">
        <v>450</v>
      </c>
      <c r="K1" s="13" t="s">
        <v>451</v>
      </c>
      <c r="L1" s="12" t="s">
        <v>452</v>
      </c>
      <c r="M1" s="12" t="s">
        <v>453</v>
      </c>
      <c r="N1" s="12" t="s">
        <v>454</v>
      </c>
      <c r="O1" s="11" t="s">
        <v>0</v>
      </c>
      <c r="P1" s="11" t="s">
        <v>455</v>
      </c>
      <c r="Q1" s="11" t="s">
        <v>456</v>
      </c>
      <c r="R1" s="40" t="s">
        <v>460</v>
      </c>
      <c r="S1" s="41" t="s">
        <v>461</v>
      </c>
      <c r="T1" s="41" t="s">
        <v>462</v>
      </c>
      <c r="U1" s="42" t="s">
        <v>463</v>
      </c>
      <c r="V1" s="43" t="s">
        <v>464</v>
      </c>
      <c r="W1" s="42" t="s">
        <v>465</v>
      </c>
      <c r="X1" s="43" t="s">
        <v>466</v>
      </c>
      <c r="Y1" s="42" t="s">
        <v>467</v>
      </c>
      <c r="Z1" s="42" t="s">
        <v>468</v>
      </c>
      <c r="AA1" s="42" t="s">
        <v>469</v>
      </c>
    </row>
    <row r="2" spans="1:27" x14ac:dyDescent="0.25">
      <c r="A2" s="23" t="str">
        <f>E2</f>
        <v>Alberto Hunt</v>
      </c>
      <c r="B2" s="23">
        <f>IF(A1&lt;&gt;A2,1,B1+1)</f>
        <v>1</v>
      </c>
      <c r="C2" s="23" t="str">
        <f>D2&amp;A2&amp;B2</f>
        <v>2022Alberto Hunt1</v>
      </c>
      <c r="D2" s="17">
        <v>2022</v>
      </c>
      <c r="E2" t="s">
        <v>399</v>
      </c>
      <c r="F2">
        <v>205478</v>
      </c>
      <c r="G2" t="s">
        <v>7</v>
      </c>
      <c r="H2" s="20">
        <v>1</v>
      </c>
      <c r="I2" s="20">
        <v>4</v>
      </c>
      <c r="J2" t="s">
        <v>2</v>
      </c>
      <c r="K2" t="s">
        <v>6</v>
      </c>
      <c r="L2" s="10">
        <v>240</v>
      </c>
      <c r="M2" s="10">
        <v>761</v>
      </c>
      <c r="N2" s="10">
        <v>4525</v>
      </c>
      <c r="O2" s="1">
        <v>156739.51999999999</v>
      </c>
      <c r="P2" s="1">
        <v>139946</v>
      </c>
      <c r="Q2" s="1">
        <v>8267.75</v>
      </c>
      <c r="R2" s="44">
        <f t="shared" ref="R2:R65" si="0">O2/L2</f>
        <v>653.0813333333333</v>
      </c>
      <c r="S2" s="45">
        <f t="shared" ref="S2:S65" si="1">M2/L2</f>
        <v>3.1708333333333334</v>
      </c>
      <c r="T2" s="45">
        <f t="shared" ref="T2:T65" si="2">N2/M2</f>
        <v>5.9461235216819972</v>
      </c>
      <c r="U2" s="44">
        <f t="shared" ref="U2:U65" si="3">O2-P2</f>
        <v>16793.51999999999</v>
      </c>
      <c r="V2" s="46">
        <f t="shared" ref="V2:V65" si="4">U2/O2</f>
        <v>0.10714285714285708</v>
      </c>
      <c r="W2" s="44">
        <f t="shared" ref="W2:W65" si="5">O2-P2-Q2</f>
        <v>8525.7699999999895</v>
      </c>
      <c r="X2" s="46">
        <f t="shared" ref="X2:X65" si="6">W2/O2</f>
        <v>5.4394513904342634E-2</v>
      </c>
      <c r="Y2" s="23">
        <f>RANK(O2,O:O)</f>
        <v>77</v>
      </c>
      <c r="Z2" s="23">
        <f>RANK(U2,U:U)</f>
        <v>93</v>
      </c>
      <c r="AA2" s="23">
        <f>RANK(W2,W:W)</f>
        <v>148</v>
      </c>
    </row>
    <row r="3" spans="1:27" x14ac:dyDescent="0.25">
      <c r="A3" s="23" t="str">
        <f t="shared" ref="A3:A66" si="7">E3</f>
        <v>Alberto Hunt</v>
      </c>
      <c r="B3" s="23">
        <f t="shared" ref="B3:B66" si="8">IF(A2&lt;&gt;A3,1,B2+1)</f>
        <v>2</v>
      </c>
      <c r="C3" s="23" t="str">
        <f t="shared" ref="C3:C66" si="9">D3&amp;A3&amp;B3</f>
        <v>2022Alberto Hunt2</v>
      </c>
      <c r="D3" s="17">
        <v>2022</v>
      </c>
      <c r="E3" t="s">
        <v>399</v>
      </c>
      <c r="F3">
        <v>249077</v>
      </c>
      <c r="G3" t="s">
        <v>277</v>
      </c>
      <c r="H3" s="20">
        <v>1</v>
      </c>
      <c r="I3" s="20">
        <v>4</v>
      </c>
      <c r="J3" t="s">
        <v>2</v>
      </c>
      <c r="K3" t="s">
        <v>4</v>
      </c>
      <c r="L3" s="10">
        <v>237</v>
      </c>
      <c r="M3" s="10">
        <v>691</v>
      </c>
      <c r="N3" s="10">
        <v>2768</v>
      </c>
      <c r="O3" s="1">
        <v>97870.995000000097</v>
      </c>
      <c r="P3" s="1">
        <v>85851.75</v>
      </c>
      <c r="Q3" s="1">
        <v>8095.55</v>
      </c>
      <c r="R3" s="44">
        <f t="shared" si="0"/>
        <v>412.95778481012701</v>
      </c>
      <c r="S3" s="45">
        <f t="shared" si="1"/>
        <v>2.9156118143459917</v>
      </c>
      <c r="T3" s="45">
        <f t="shared" si="2"/>
        <v>4.0057887120115776</v>
      </c>
      <c r="U3" s="44">
        <f t="shared" si="3"/>
        <v>12019.245000000097</v>
      </c>
      <c r="V3" s="46">
        <f t="shared" si="4"/>
        <v>0.12280701754386052</v>
      </c>
      <c r="W3" s="44">
        <f t="shared" si="5"/>
        <v>3923.695000000097</v>
      </c>
      <c r="X3" s="46">
        <f t="shared" si="6"/>
        <v>4.0090478287260624E-2</v>
      </c>
      <c r="Y3" s="23">
        <f>RANK(O3,O:O)</f>
        <v>163</v>
      </c>
      <c r="Z3" s="23">
        <f>RANK(U3,U:U)</f>
        <v>172</v>
      </c>
      <c r="AA3" s="23">
        <f>RANK(W3,W:W)</f>
        <v>346</v>
      </c>
    </row>
    <row r="4" spans="1:27" x14ac:dyDescent="0.25">
      <c r="A4" s="23" t="str">
        <f t="shared" si="7"/>
        <v>Alberto Hunt</v>
      </c>
      <c r="B4" s="23">
        <f t="shared" si="8"/>
        <v>3</v>
      </c>
      <c r="C4" s="23" t="str">
        <f t="shared" si="9"/>
        <v>2022Alberto Hunt3</v>
      </c>
      <c r="D4" s="17">
        <v>2022</v>
      </c>
      <c r="E4" t="s">
        <v>399</v>
      </c>
      <c r="F4">
        <v>196519</v>
      </c>
      <c r="G4" t="s">
        <v>278</v>
      </c>
      <c r="H4" s="20">
        <v>1</v>
      </c>
      <c r="I4" s="20">
        <v>1</v>
      </c>
      <c r="J4" t="s">
        <v>2</v>
      </c>
      <c r="K4" t="s">
        <v>4</v>
      </c>
      <c r="L4" s="10">
        <v>229</v>
      </c>
      <c r="M4" s="10">
        <v>637</v>
      </c>
      <c r="N4" s="10">
        <v>2551</v>
      </c>
      <c r="O4" s="1">
        <v>96275.127999999997</v>
      </c>
      <c r="P4" s="1">
        <v>82995.8</v>
      </c>
      <c r="Q4" s="1">
        <v>7792</v>
      </c>
      <c r="R4" s="44">
        <f t="shared" si="0"/>
        <v>420.41540611353713</v>
      </c>
      <c r="S4" s="45">
        <f t="shared" si="1"/>
        <v>2.7816593886462884</v>
      </c>
      <c r="T4" s="45">
        <f t="shared" si="2"/>
        <v>4.0047095761381479</v>
      </c>
      <c r="U4" s="44">
        <f t="shared" si="3"/>
        <v>13279.327999999994</v>
      </c>
      <c r="V4" s="46">
        <f t="shared" si="4"/>
        <v>0.13793103448275856</v>
      </c>
      <c r="W4" s="44">
        <f t="shared" si="5"/>
        <v>5487.3279999999941</v>
      </c>
      <c r="X4" s="46">
        <f t="shared" si="6"/>
        <v>5.6996319963344991E-2</v>
      </c>
      <c r="Y4" s="23">
        <f>RANK(O4,O:O)</f>
        <v>168</v>
      </c>
      <c r="Z4" s="23">
        <f>RANK(U4,U:U)</f>
        <v>144</v>
      </c>
      <c r="AA4" s="23">
        <f>RANK(W4,W:W)</f>
        <v>252</v>
      </c>
    </row>
    <row r="5" spans="1:27" x14ac:dyDescent="0.25">
      <c r="A5" s="23" t="str">
        <f t="shared" si="7"/>
        <v>Alberto Hunt</v>
      </c>
      <c r="B5" s="23">
        <f t="shared" si="8"/>
        <v>4</v>
      </c>
      <c r="C5" s="23" t="str">
        <f t="shared" si="9"/>
        <v>2022Alberto Hunt4</v>
      </c>
      <c r="D5" s="17">
        <v>2022</v>
      </c>
      <c r="E5" t="s">
        <v>399</v>
      </c>
      <c r="F5">
        <v>263517</v>
      </c>
      <c r="G5" t="s">
        <v>24</v>
      </c>
      <c r="H5" s="20">
        <v>1</v>
      </c>
      <c r="I5" s="20">
        <v>1</v>
      </c>
      <c r="J5" t="s">
        <v>2</v>
      </c>
      <c r="K5" t="s">
        <v>4</v>
      </c>
      <c r="L5" s="10">
        <v>250</v>
      </c>
      <c r="M5" s="10">
        <v>479</v>
      </c>
      <c r="N5" s="10">
        <v>1918</v>
      </c>
      <c r="O5" s="1">
        <v>77546.040000000095</v>
      </c>
      <c r="P5" s="1">
        <v>64621.7</v>
      </c>
      <c r="Q5" s="1">
        <v>8273.6</v>
      </c>
      <c r="R5" s="44">
        <f t="shared" si="0"/>
        <v>310.18416000000036</v>
      </c>
      <c r="S5" s="45">
        <f t="shared" si="1"/>
        <v>1.9159999999999999</v>
      </c>
      <c r="T5" s="45">
        <f t="shared" si="2"/>
        <v>4.0041753653444676</v>
      </c>
      <c r="U5" s="44">
        <f t="shared" si="3"/>
        <v>12924.340000000098</v>
      </c>
      <c r="V5" s="46">
        <f t="shared" si="4"/>
        <v>0.16666666666666774</v>
      </c>
      <c r="W5" s="44">
        <f t="shared" si="5"/>
        <v>4650.740000000098</v>
      </c>
      <c r="X5" s="46">
        <f t="shared" si="6"/>
        <v>5.9973920009327261E-2</v>
      </c>
      <c r="Y5" s="23">
        <f>RANK(O5,O:O)</f>
        <v>221</v>
      </c>
      <c r="Z5" s="23">
        <f>RANK(U5,U:U)</f>
        <v>151</v>
      </c>
      <c r="AA5" s="23">
        <f>RANK(W5,W:W)</f>
        <v>295</v>
      </c>
    </row>
    <row r="6" spans="1:27" x14ac:dyDescent="0.25">
      <c r="A6" s="23" t="str">
        <f t="shared" si="7"/>
        <v>Alberto Hunt</v>
      </c>
      <c r="B6" s="23">
        <f t="shared" si="8"/>
        <v>5</v>
      </c>
      <c r="C6" s="23" t="str">
        <f t="shared" si="9"/>
        <v>2022Alberto Hunt5</v>
      </c>
      <c r="D6" s="17">
        <v>2022</v>
      </c>
      <c r="E6" t="s">
        <v>399</v>
      </c>
      <c r="F6">
        <v>537905</v>
      </c>
      <c r="G6" t="s">
        <v>109</v>
      </c>
      <c r="H6" s="20">
        <v>1</v>
      </c>
      <c r="I6" s="20">
        <v>4</v>
      </c>
      <c r="J6" t="s">
        <v>2</v>
      </c>
      <c r="K6" t="s">
        <v>3</v>
      </c>
      <c r="L6" s="10">
        <v>152</v>
      </c>
      <c r="M6" s="10">
        <v>473</v>
      </c>
      <c r="N6" s="10">
        <v>1761</v>
      </c>
      <c r="O6" s="1">
        <v>57229.686000000002</v>
      </c>
      <c r="P6" s="1">
        <v>52990.45</v>
      </c>
      <c r="Q6" s="1">
        <v>5224.6000000000004</v>
      </c>
      <c r="R6" s="44">
        <f t="shared" si="0"/>
        <v>376.51109210526317</v>
      </c>
      <c r="S6" s="45">
        <f t="shared" si="1"/>
        <v>3.111842105263158</v>
      </c>
      <c r="T6" s="45">
        <f t="shared" si="2"/>
        <v>3.7230443974630023</v>
      </c>
      <c r="U6" s="44">
        <f t="shared" si="3"/>
        <v>4239.2360000000044</v>
      </c>
      <c r="V6" s="46">
        <f t="shared" si="4"/>
        <v>7.4074074074074153E-2</v>
      </c>
      <c r="W6" s="44">
        <f t="shared" si="5"/>
        <v>-985.36399999999594</v>
      </c>
      <c r="X6" s="46">
        <f t="shared" si="6"/>
        <v>-1.7217707607202246E-2</v>
      </c>
      <c r="Y6" s="23">
        <f>RANK(O6,O:O)</f>
        <v>328</v>
      </c>
      <c r="Z6" s="23">
        <f>RANK(U6,U:U)</f>
        <v>562</v>
      </c>
      <c r="AA6" s="23">
        <f>RANK(W6,W:W)</f>
        <v>1467</v>
      </c>
    </row>
    <row r="7" spans="1:27" x14ac:dyDescent="0.25">
      <c r="A7" s="23" t="str">
        <f t="shared" si="7"/>
        <v>Alberto Hunt</v>
      </c>
      <c r="B7" s="23">
        <f t="shared" si="8"/>
        <v>6</v>
      </c>
      <c r="C7" s="23" t="str">
        <f t="shared" si="9"/>
        <v>2022Alberto Hunt6</v>
      </c>
      <c r="D7" s="17">
        <v>2022</v>
      </c>
      <c r="E7" t="s">
        <v>399</v>
      </c>
      <c r="F7">
        <v>629321</v>
      </c>
      <c r="G7" t="s">
        <v>168</v>
      </c>
      <c r="H7" s="20">
        <v>1</v>
      </c>
      <c r="I7" s="20">
        <v>1</v>
      </c>
      <c r="J7" t="s">
        <v>9</v>
      </c>
      <c r="K7" t="s">
        <v>3</v>
      </c>
      <c r="L7" s="10">
        <v>111</v>
      </c>
      <c r="M7" s="10">
        <v>417</v>
      </c>
      <c r="N7" s="10">
        <v>1174</v>
      </c>
      <c r="O7" s="1">
        <v>48521.381999999998</v>
      </c>
      <c r="P7" s="1">
        <v>35887.65</v>
      </c>
      <c r="Q7" s="1">
        <v>3895.3</v>
      </c>
      <c r="R7" s="44">
        <f t="shared" si="0"/>
        <v>437.12956756756756</v>
      </c>
      <c r="S7" s="45">
        <f t="shared" si="1"/>
        <v>3.7567567567567566</v>
      </c>
      <c r="T7" s="45">
        <f t="shared" si="2"/>
        <v>2.8153477218225418</v>
      </c>
      <c r="U7" s="44">
        <f t="shared" si="3"/>
        <v>12633.731999999996</v>
      </c>
      <c r="V7" s="46">
        <f t="shared" si="4"/>
        <v>0.26037452931575605</v>
      </c>
      <c r="W7" s="44">
        <f t="shared" si="5"/>
        <v>8738.4319999999971</v>
      </c>
      <c r="X7" s="46">
        <f t="shared" si="6"/>
        <v>0.18009445815042938</v>
      </c>
      <c r="Y7" s="23">
        <f>RANK(O7,O:O)</f>
        <v>384</v>
      </c>
      <c r="Z7" s="23">
        <f>RANK(U7,U:U)</f>
        <v>163</v>
      </c>
      <c r="AA7" s="23">
        <f>RANK(W7,W:W)</f>
        <v>145</v>
      </c>
    </row>
    <row r="8" spans="1:27" x14ac:dyDescent="0.25">
      <c r="A8" s="23" t="str">
        <f t="shared" si="7"/>
        <v>Alberto Hunt</v>
      </c>
      <c r="B8" s="23">
        <f t="shared" si="8"/>
        <v>7</v>
      </c>
      <c r="C8" s="23" t="str">
        <f t="shared" si="9"/>
        <v>2022Alberto Hunt7</v>
      </c>
      <c r="D8" s="17">
        <v>2022</v>
      </c>
      <c r="E8" t="s">
        <v>399</v>
      </c>
      <c r="F8">
        <v>405328</v>
      </c>
      <c r="G8" t="s">
        <v>105</v>
      </c>
      <c r="H8" s="20">
        <v>1</v>
      </c>
      <c r="I8" s="20">
        <v>5</v>
      </c>
      <c r="J8" t="s">
        <v>2</v>
      </c>
      <c r="K8" t="s">
        <v>3</v>
      </c>
      <c r="L8" s="10">
        <v>59</v>
      </c>
      <c r="M8" s="10">
        <v>243</v>
      </c>
      <c r="N8" s="10">
        <v>806</v>
      </c>
      <c r="O8" s="1">
        <v>31784.795999999998</v>
      </c>
      <c r="P8" s="1">
        <v>27881.4</v>
      </c>
      <c r="Q8" s="1">
        <v>2089.15</v>
      </c>
      <c r="R8" s="44">
        <f t="shared" si="0"/>
        <v>538.72535593220334</v>
      </c>
      <c r="S8" s="45">
        <f t="shared" si="1"/>
        <v>4.1186440677966099</v>
      </c>
      <c r="T8" s="45">
        <f t="shared" si="2"/>
        <v>3.3168724279835389</v>
      </c>
      <c r="U8" s="44">
        <f t="shared" si="3"/>
        <v>3903.395999999997</v>
      </c>
      <c r="V8" s="46">
        <f t="shared" si="4"/>
        <v>0.12280701754385956</v>
      </c>
      <c r="W8" s="44">
        <f t="shared" si="5"/>
        <v>1814.2459999999969</v>
      </c>
      <c r="X8" s="46">
        <f t="shared" si="6"/>
        <v>5.7079051254568282E-2</v>
      </c>
      <c r="Y8" s="23">
        <f>RANK(O8,O:O)</f>
        <v>497</v>
      </c>
      <c r="Z8" s="23">
        <f>RANK(U8,U:U)</f>
        <v>589</v>
      </c>
      <c r="AA8" s="23">
        <f>RANK(W8,W:W)</f>
        <v>587</v>
      </c>
    </row>
    <row r="9" spans="1:27" x14ac:dyDescent="0.25">
      <c r="A9" s="23" t="str">
        <f t="shared" si="7"/>
        <v>Alberto Hunt</v>
      </c>
      <c r="B9" s="23">
        <f t="shared" si="8"/>
        <v>8</v>
      </c>
      <c r="C9" s="23" t="str">
        <f t="shared" si="9"/>
        <v>2022Alberto Hunt8</v>
      </c>
      <c r="D9" s="17">
        <v>2022</v>
      </c>
      <c r="E9" t="s">
        <v>399</v>
      </c>
      <c r="F9">
        <v>861673</v>
      </c>
      <c r="G9" t="s">
        <v>238</v>
      </c>
      <c r="H9" s="20">
        <v>1</v>
      </c>
      <c r="I9" s="20">
        <v>1</v>
      </c>
      <c r="J9" t="s">
        <v>9</v>
      </c>
      <c r="K9" t="s">
        <v>10</v>
      </c>
      <c r="L9" s="10">
        <v>23</v>
      </c>
      <c r="M9" s="10">
        <v>47</v>
      </c>
      <c r="N9" s="10">
        <v>128</v>
      </c>
      <c r="O9" s="1">
        <v>4505.7039999999997</v>
      </c>
      <c r="P9" s="1">
        <v>3109.45</v>
      </c>
      <c r="Q9" s="1">
        <v>764.15</v>
      </c>
      <c r="R9" s="44">
        <f t="shared" si="0"/>
        <v>195.90017391304346</v>
      </c>
      <c r="S9" s="45">
        <f t="shared" si="1"/>
        <v>2.0434782608695654</v>
      </c>
      <c r="T9" s="45">
        <f t="shared" si="2"/>
        <v>2.7234042553191489</v>
      </c>
      <c r="U9" s="44">
        <f t="shared" si="3"/>
        <v>1396.2539999999999</v>
      </c>
      <c r="V9" s="46">
        <f t="shared" si="4"/>
        <v>0.30988586911168597</v>
      </c>
      <c r="W9" s="44">
        <f t="shared" si="5"/>
        <v>632.10399999999993</v>
      </c>
      <c r="X9" s="46">
        <f t="shared" si="6"/>
        <v>0.14028973052823709</v>
      </c>
      <c r="Y9" s="23">
        <f>RANK(O9,O:O)</f>
        <v>1164</v>
      </c>
      <c r="Z9" s="23">
        <f>RANK(U9,U:U)</f>
        <v>1014</v>
      </c>
      <c r="AA9" s="23">
        <f>RANK(W9,W:W)</f>
        <v>922</v>
      </c>
    </row>
    <row r="10" spans="1:27" x14ac:dyDescent="0.25">
      <c r="A10" s="23" t="str">
        <f t="shared" si="7"/>
        <v>Alex Kwon</v>
      </c>
      <c r="B10" s="23">
        <f t="shared" si="8"/>
        <v>1</v>
      </c>
      <c r="C10" s="23" t="str">
        <f t="shared" si="9"/>
        <v>2022Alex Kwon1</v>
      </c>
      <c r="D10" s="17">
        <v>2022</v>
      </c>
      <c r="E10" t="s">
        <v>409</v>
      </c>
      <c r="F10">
        <v>892687</v>
      </c>
      <c r="G10" t="s">
        <v>248</v>
      </c>
      <c r="H10" s="20">
        <v>1</v>
      </c>
      <c r="I10" s="20">
        <v>1</v>
      </c>
      <c r="J10" t="s">
        <v>9</v>
      </c>
      <c r="K10" t="s">
        <v>3</v>
      </c>
      <c r="L10" s="10">
        <v>47</v>
      </c>
      <c r="M10" s="10">
        <v>105</v>
      </c>
      <c r="N10" s="10">
        <v>285</v>
      </c>
      <c r="O10" s="1">
        <v>15457.72</v>
      </c>
      <c r="P10" s="1">
        <v>10177.1</v>
      </c>
      <c r="Q10" s="1">
        <v>1571.4</v>
      </c>
      <c r="R10" s="44">
        <f t="shared" si="0"/>
        <v>328.88765957446805</v>
      </c>
      <c r="S10" s="45">
        <f t="shared" si="1"/>
        <v>2.2340425531914891</v>
      </c>
      <c r="T10" s="45">
        <f t="shared" si="2"/>
        <v>2.7142857142857144</v>
      </c>
      <c r="U10" s="44">
        <f t="shared" si="3"/>
        <v>5280.619999999999</v>
      </c>
      <c r="V10" s="46">
        <f t="shared" si="4"/>
        <v>0.34161700431887748</v>
      </c>
      <c r="W10" s="44">
        <f t="shared" si="5"/>
        <v>3709.2199999999989</v>
      </c>
      <c r="X10" s="46">
        <f t="shared" si="6"/>
        <v>0.23995906252668564</v>
      </c>
      <c r="Y10" s="23">
        <f>RANK(O10,O:O)</f>
        <v>673</v>
      </c>
      <c r="Z10" s="23">
        <f>RANK(U10,U:U)</f>
        <v>483</v>
      </c>
      <c r="AA10" s="23">
        <f>RANK(W10,W:W)</f>
        <v>365</v>
      </c>
    </row>
    <row r="11" spans="1:27" x14ac:dyDescent="0.25">
      <c r="A11" s="23" t="str">
        <f t="shared" si="7"/>
        <v>Alex Kwon</v>
      </c>
      <c r="B11" s="23">
        <f t="shared" si="8"/>
        <v>2</v>
      </c>
      <c r="C11" s="23" t="str">
        <f t="shared" si="9"/>
        <v>2022Alex Kwon2</v>
      </c>
      <c r="D11" s="17">
        <v>2022</v>
      </c>
      <c r="E11" t="s">
        <v>409</v>
      </c>
      <c r="F11">
        <v>185163</v>
      </c>
      <c r="G11" t="s">
        <v>46</v>
      </c>
      <c r="H11" s="20">
        <v>1</v>
      </c>
      <c r="I11" s="20">
        <v>1</v>
      </c>
      <c r="J11" t="s">
        <v>9</v>
      </c>
      <c r="K11" t="s">
        <v>10</v>
      </c>
      <c r="L11" s="10">
        <v>34</v>
      </c>
      <c r="M11" s="10">
        <v>89</v>
      </c>
      <c r="N11" s="10">
        <v>242</v>
      </c>
      <c r="O11" s="1">
        <v>12021.263999999999</v>
      </c>
      <c r="P11" s="1">
        <v>7701.05</v>
      </c>
      <c r="Q11" s="1">
        <v>1150.8</v>
      </c>
      <c r="R11" s="44">
        <f t="shared" si="0"/>
        <v>353.56658823529409</v>
      </c>
      <c r="S11" s="45">
        <f t="shared" si="1"/>
        <v>2.6176470588235294</v>
      </c>
      <c r="T11" s="45">
        <f t="shared" si="2"/>
        <v>2.7191011235955056</v>
      </c>
      <c r="U11" s="44">
        <f t="shared" si="3"/>
        <v>4320.213999999999</v>
      </c>
      <c r="V11" s="46">
        <f t="shared" si="4"/>
        <v>0.3593810101832885</v>
      </c>
      <c r="W11" s="44">
        <f t="shared" si="5"/>
        <v>3169.4139999999989</v>
      </c>
      <c r="X11" s="46">
        <f t="shared" si="6"/>
        <v>0.26365064439147157</v>
      </c>
      <c r="Y11" s="23">
        <f>RANK(O11,O:O)</f>
        <v>752</v>
      </c>
      <c r="Z11" s="23">
        <f>RANK(U11,U:U)</f>
        <v>557</v>
      </c>
      <c r="AA11" s="23">
        <f>RANK(W11,W:W)</f>
        <v>417</v>
      </c>
    </row>
    <row r="12" spans="1:27" x14ac:dyDescent="0.25">
      <c r="A12" s="23" t="str">
        <f t="shared" si="7"/>
        <v>Alex Kwon</v>
      </c>
      <c r="B12" s="23">
        <f t="shared" si="8"/>
        <v>3</v>
      </c>
      <c r="C12" s="23" t="str">
        <f t="shared" si="9"/>
        <v>2022Alex Kwon3</v>
      </c>
      <c r="D12" s="17">
        <v>2022</v>
      </c>
      <c r="E12" t="s">
        <v>409</v>
      </c>
      <c r="F12">
        <v>984729</v>
      </c>
      <c r="G12" t="s">
        <v>368</v>
      </c>
      <c r="H12" s="20">
        <v>1</v>
      </c>
      <c r="I12" s="20">
        <v>1</v>
      </c>
      <c r="J12" t="s">
        <v>9</v>
      </c>
      <c r="K12" t="s">
        <v>10</v>
      </c>
      <c r="L12" s="10">
        <v>43</v>
      </c>
      <c r="M12" s="10">
        <v>81</v>
      </c>
      <c r="N12" s="10">
        <v>180</v>
      </c>
      <c r="O12" s="1">
        <v>8854.56</v>
      </c>
      <c r="P12" s="1">
        <v>5360.7</v>
      </c>
      <c r="Q12" s="1">
        <v>1421.55</v>
      </c>
      <c r="R12" s="44">
        <f t="shared" si="0"/>
        <v>205.92</v>
      </c>
      <c r="S12" s="45">
        <f t="shared" si="1"/>
        <v>1.8837209302325582</v>
      </c>
      <c r="T12" s="45">
        <f t="shared" si="2"/>
        <v>2.2222222222222223</v>
      </c>
      <c r="U12" s="44">
        <f t="shared" si="3"/>
        <v>3493.8599999999997</v>
      </c>
      <c r="V12" s="46">
        <f t="shared" si="4"/>
        <v>0.3945831300482463</v>
      </c>
      <c r="W12" s="44">
        <f t="shared" si="5"/>
        <v>2072.3099999999995</v>
      </c>
      <c r="X12" s="46">
        <f t="shared" si="6"/>
        <v>0.23403873258524416</v>
      </c>
      <c r="Y12" s="23">
        <f>RANK(O12,O:O)</f>
        <v>900</v>
      </c>
      <c r="Z12" s="23">
        <f>RANK(U12,U:U)</f>
        <v>619</v>
      </c>
      <c r="AA12" s="23">
        <f>RANK(W12,W:W)</f>
        <v>551</v>
      </c>
    </row>
    <row r="13" spans="1:27" x14ac:dyDescent="0.25">
      <c r="A13" s="23" t="str">
        <f t="shared" si="7"/>
        <v>Alex Kwon</v>
      </c>
      <c r="B13" s="23">
        <f t="shared" si="8"/>
        <v>4</v>
      </c>
      <c r="C13" s="23" t="str">
        <f t="shared" si="9"/>
        <v>2022Alex Kwon4</v>
      </c>
      <c r="D13" s="17">
        <v>2022</v>
      </c>
      <c r="E13" t="s">
        <v>409</v>
      </c>
      <c r="F13">
        <v>970419</v>
      </c>
      <c r="G13" t="s">
        <v>269</v>
      </c>
      <c r="H13" s="20">
        <v>1</v>
      </c>
      <c r="I13" s="20">
        <v>1</v>
      </c>
      <c r="J13" t="s">
        <v>9</v>
      </c>
      <c r="K13" t="s">
        <v>10</v>
      </c>
      <c r="L13" s="10">
        <v>43</v>
      </c>
      <c r="M13" s="10">
        <v>43</v>
      </c>
      <c r="N13" s="10">
        <v>128</v>
      </c>
      <c r="O13" s="1">
        <v>6147.7759999999998</v>
      </c>
      <c r="P13" s="1">
        <v>3715.95</v>
      </c>
      <c r="Q13" s="1">
        <v>1380.3</v>
      </c>
      <c r="R13" s="44">
        <f t="shared" si="0"/>
        <v>142.97153488372092</v>
      </c>
      <c r="S13" s="45">
        <f t="shared" si="1"/>
        <v>1</v>
      </c>
      <c r="T13" s="45">
        <f t="shared" si="2"/>
        <v>2.9767441860465116</v>
      </c>
      <c r="U13" s="44">
        <f t="shared" si="3"/>
        <v>2431.826</v>
      </c>
      <c r="V13" s="46">
        <f t="shared" si="4"/>
        <v>0.39556190726532653</v>
      </c>
      <c r="W13" s="44">
        <f t="shared" si="5"/>
        <v>1051.5260000000001</v>
      </c>
      <c r="X13" s="46">
        <f t="shared" si="6"/>
        <v>0.17104169052353244</v>
      </c>
      <c r="Y13" s="23">
        <f>RANK(O13,O:O)</f>
        <v>1053</v>
      </c>
      <c r="Z13" s="23">
        <f>RANK(U13,U:U)</f>
        <v>784</v>
      </c>
      <c r="AA13" s="23">
        <f>RANK(W13,W:W)</f>
        <v>773</v>
      </c>
    </row>
    <row r="14" spans="1:27" x14ac:dyDescent="0.25">
      <c r="A14" s="23" t="str">
        <f t="shared" si="7"/>
        <v>Alex Kwon</v>
      </c>
      <c r="B14" s="23">
        <f t="shared" si="8"/>
        <v>5</v>
      </c>
      <c r="C14" s="23" t="str">
        <f t="shared" si="9"/>
        <v>2022Alex Kwon5</v>
      </c>
      <c r="D14" s="17">
        <v>2022</v>
      </c>
      <c r="E14" t="s">
        <v>409</v>
      </c>
      <c r="F14">
        <v>948416</v>
      </c>
      <c r="G14" t="s">
        <v>262</v>
      </c>
      <c r="H14" s="20">
        <v>1</v>
      </c>
      <c r="I14" s="20">
        <v>1</v>
      </c>
      <c r="J14" t="s">
        <v>9</v>
      </c>
      <c r="K14" t="s">
        <v>10</v>
      </c>
      <c r="L14" s="10">
        <v>26</v>
      </c>
      <c r="M14" s="10">
        <v>43</v>
      </c>
      <c r="N14" s="10">
        <v>114</v>
      </c>
      <c r="O14" s="1">
        <v>5118.2879999999996</v>
      </c>
      <c r="P14" s="1">
        <v>3384.2</v>
      </c>
      <c r="Q14" s="1">
        <v>853.3</v>
      </c>
      <c r="R14" s="44">
        <f t="shared" si="0"/>
        <v>196.85723076923074</v>
      </c>
      <c r="S14" s="45">
        <f t="shared" si="1"/>
        <v>1.6538461538461537</v>
      </c>
      <c r="T14" s="45">
        <f t="shared" si="2"/>
        <v>2.6511627906976742</v>
      </c>
      <c r="U14" s="44">
        <f t="shared" si="3"/>
        <v>1734.0879999999997</v>
      </c>
      <c r="V14" s="46">
        <f t="shared" si="4"/>
        <v>0.33880234953562594</v>
      </c>
      <c r="W14" s="44">
        <f t="shared" si="5"/>
        <v>880.78799999999978</v>
      </c>
      <c r="X14" s="46">
        <f t="shared" si="6"/>
        <v>0.17208644765593492</v>
      </c>
      <c r="Y14" s="23">
        <f>RANK(O14,O:O)</f>
        <v>1122</v>
      </c>
      <c r="Z14" s="23">
        <f>RANK(U14,U:U)</f>
        <v>935</v>
      </c>
      <c r="AA14" s="23">
        <f>RANK(W14,W:W)</f>
        <v>834</v>
      </c>
    </row>
    <row r="15" spans="1:27" x14ac:dyDescent="0.25">
      <c r="A15" s="23" t="str">
        <f t="shared" si="7"/>
        <v>Alex Kwon</v>
      </c>
      <c r="B15" s="23">
        <f t="shared" si="8"/>
        <v>6</v>
      </c>
      <c r="C15" s="23" t="str">
        <f t="shared" si="9"/>
        <v>2022Alex Kwon6</v>
      </c>
      <c r="D15" s="17">
        <v>2022</v>
      </c>
      <c r="E15" t="s">
        <v>409</v>
      </c>
      <c r="F15">
        <v>626603</v>
      </c>
      <c r="G15" t="s">
        <v>388</v>
      </c>
      <c r="H15" s="20">
        <v>1</v>
      </c>
      <c r="I15" s="20">
        <v>1</v>
      </c>
      <c r="J15" t="s">
        <v>9</v>
      </c>
      <c r="K15" t="s">
        <v>10</v>
      </c>
      <c r="L15" s="10">
        <v>28</v>
      </c>
      <c r="M15" s="10">
        <v>37</v>
      </c>
      <c r="N15" s="10">
        <v>91</v>
      </c>
      <c r="O15" s="1">
        <v>4620.8720000000003</v>
      </c>
      <c r="P15" s="1">
        <v>2778.7</v>
      </c>
      <c r="Q15" s="1">
        <v>908.7</v>
      </c>
      <c r="R15" s="44">
        <f t="shared" si="0"/>
        <v>165.03114285714287</v>
      </c>
      <c r="S15" s="45">
        <f t="shared" si="1"/>
        <v>1.3214285714285714</v>
      </c>
      <c r="T15" s="45">
        <f t="shared" si="2"/>
        <v>2.4594594594594597</v>
      </c>
      <c r="U15" s="44">
        <f t="shared" si="3"/>
        <v>1842.1720000000005</v>
      </c>
      <c r="V15" s="46">
        <f t="shared" si="4"/>
        <v>0.39866328260120609</v>
      </c>
      <c r="W15" s="44">
        <f t="shared" si="5"/>
        <v>933.47200000000043</v>
      </c>
      <c r="X15" s="46">
        <f t="shared" si="6"/>
        <v>0.2020120877617905</v>
      </c>
      <c r="Y15" s="23">
        <f>RANK(O15,O:O)</f>
        <v>1154</v>
      </c>
      <c r="Z15" s="23">
        <f>RANK(U15,U:U)</f>
        <v>908</v>
      </c>
      <c r="AA15" s="23">
        <f>RANK(W15,W:W)</f>
        <v>814</v>
      </c>
    </row>
    <row r="16" spans="1:27" x14ac:dyDescent="0.25">
      <c r="A16" s="23" t="str">
        <f t="shared" si="7"/>
        <v>Alex Kwon</v>
      </c>
      <c r="B16" s="23">
        <f t="shared" si="8"/>
        <v>7</v>
      </c>
      <c r="C16" s="23" t="str">
        <f t="shared" si="9"/>
        <v>2022Alex Kwon7</v>
      </c>
      <c r="D16" s="17">
        <v>2022</v>
      </c>
      <c r="E16" t="s">
        <v>409</v>
      </c>
      <c r="F16">
        <v>316008</v>
      </c>
      <c r="G16" t="s">
        <v>104</v>
      </c>
      <c r="H16" s="20">
        <v>1</v>
      </c>
      <c r="I16" s="20">
        <v>1</v>
      </c>
      <c r="J16" t="s">
        <v>2</v>
      </c>
      <c r="K16" t="s">
        <v>10</v>
      </c>
      <c r="L16" s="10">
        <v>19</v>
      </c>
      <c r="M16" s="10">
        <v>48</v>
      </c>
      <c r="N16" s="10">
        <v>108</v>
      </c>
      <c r="O16" s="1">
        <v>4358.1629999999996</v>
      </c>
      <c r="P16" s="1">
        <v>3822.95</v>
      </c>
      <c r="Q16" s="1">
        <v>641.79999999999995</v>
      </c>
      <c r="R16" s="44">
        <f t="shared" si="0"/>
        <v>229.37699999999998</v>
      </c>
      <c r="S16" s="45">
        <f t="shared" si="1"/>
        <v>2.5263157894736841</v>
      </c>
      <c r="T16" s="45">
        <f t="shared" si="2"/>
        <v>2.25</v>
      </c>
      <c r="U16" s="44">
        <f t="shared" si="3"/>
        <v>535.21299999999974</v>
      </c>
      <c r="V16" s="46">
        <f t="shared" si="4"/>
        <v>0.1228070175438596</v>
      </c>
      <c r="W16" s="44">
        <f t="shared" si="5"/>
        <v>-106.58700000000022</v>
      </c>
      <c r="X16" s="46">
        <f t="shared" si="6"/>
        <v>-2.4456864050289129E-2</v>
      </c>
      <c r="Y16" s="23">
        <f>RANK(O16,O:O)</f>
        <v>1175</v>
      </c>
      <c r="Z16" s="23">
        <f>RANK(U16,U:U)</f>
        <v>1304</v>
      </c>
      <c r="AA16" s="23">
        <f>RANK(W16,W:W)</f>
        <v>1334</v>
      </c>
    </row>
    <row r="17" spans="1:27" x14ac:dyDescent="0.25">
      <c r="A17" s="23" t="str">
        <f t="shared" si="7"/>
        <v>Alex Kwon</v>
      </c>
      <c r="B17" s="23">
        <f t="shared" si="8"/>
        <v>8</v>
      </c>
      <c r="C17" s="23" t="str">
        <f t="shared" si="9"/>
        <v>2022Alex Kwon8</v>
      </c>
      <c r="D17" s="17">
        <v>2022</v>
      </c>
      <c r="E17" t="s">
        <v>409</v>
      </c>
      <c r="F17">
        <v>133279</v>
      </c>
      <c r="G17" t="s">
        <v>20</v>
      </c>
      <c r="H17" s="20">
        <v>1</v>
      </c>
      <c r="I17" s="20">
        <v>1</v>
      </c>
      <c r="J17" t="s">
        <v>9</v>
      </c>
      <c r="K17" t="s">
        <v>10</v>
      </c>
      <c r="L17" s="10">
        <v>19</v>
      </c>
      <c r="M17" s="10">
        <v>28</v>
      </c>
      <c r="N17" s="10">
        <v>91</v>
      </c>
      <c r="O17" s="1">
        <v>4037.672</v>
      </c>
      <c r="P17" s="1">
        <v>2461.6999999999998</v>
      </c>
      <c r="Q17" s="1">
        <v>619.79999999999995</v>
      </c>
      <c r="R17" s="44">
        <f t="shared" si="0"/>
        <v>212.50905263157895</v>
      </c>
      <c r="S17" s="45">
        <f t="shared" si="1"/>
        <v>1.4736842105263157</v>
      </c>
      <c r="T17" s="45">
        <f t="shared" si="2"/>
        <v>3.25</v>
      </c>
      <c r="U17" s="44">
        <f t="shared" si="3"/>
        <v>1575.9720000000002</v>
      </c>
      <c r="V17" s="46">
        <f t="shared" si="4"/>
        <v>0.39031699454537172</v>
      </c>
      <c r="W17" s="44">
        <f t="shared" si="5"/>
        <v>956.17200000000025</v>
      </c>
      <c r="X17" s="46">
        <f t="shared" si="6"/>
        <v>0.23681269801014057</v>
      </c>
      <c r="Y17" s="23">
        <f>RANK(O17,O:O)</f>
        <v>1197</v>
      </c>
      <c r="Z17" s="23">
        <f>RANK(U17,U:U)</f>
        <v>970</v>
      </c>
      <c r="AA17" s="23">
        <f>RANK(W17,W:W)</f>
        <v>807</v>
      </c>
    </row>
    <row r="18" spans="1:27" x14ac:dyDescent="0.25">
      <c r="A18" s="23" t="str">
        <f t="shared" si="7"/>
        <v>Alex Kwon</v>
      </c>
      <c r="B18" s="23">
        <f t="shared" si="8"/>
        <v>9</v>
      </c>
      <c r="C18" s="23" t="str">
        <f t="shared" si="9"/>
        <v>2022Alex Kwon9</v>
      </c>
      <c r="D18" s="17">
        <v>2022</v>
      </c>
      <c r="E18" t="s">
        <v>409</v>
      </c>
      <c r="F18">
        <v>453953</v>
      </c>
      <c r="G18" t="s">
        <v>354</v>
      </c>
      <c r="H18" s="20">
        <v>1</v>
      </c>
      <c r="I18" s="20">
        <v>1</v>
      </c>
      <c r="J18" t="s">
        <v>9</v>
      </c>
      <c r="K18" t="s">
        <v>10</v>
      </c>
      <c r="L18" s="10">
        <v>16</v>
      </c>
      <c r="M18" s="10">
        <v>27</v>
      </c>
      <c r="N18" s="10">
        <v>73</v>
      </c>
      <c r="O18" s="1">
        <v>3975.4160000000002</v>
      </c>
      <c r="P18" s="1">
        <v>2670.55</v>
      </c>
      <c r="Q18" s="1">
        <v>525.70000000000005</v>
      </c>
      <c r="R18" s="44">
        <f t="shared" si="0"/>
        <v>248.46350000000001</v>
      </c>
      <c r="S18" s="45">
        <f t="shared" si="1"/>
        <v>1.6875</v>
      </c>
      <c r="T18" s="45">
        <f t="shared" si="2"/>
        <v>2.7037037037037037</v>
      </c>
      <c r="U18" s="44">
        <f t="shared" si="3"/>
        <v>1304.866</v>
      </c>
      <c r="V18" s="46">
        <f t="shared" si="4"/>
        <v>0.32823382508899696</v>
      </c>
      <c r="W18" s="44">
        <f t="shared" si="5"/>
        <v>779.16599999999994</v>
      </c>
      <c r="X18" s="46">
        <f t="shared" si="6"/>
        <v>0.19599609198131715</v>
      </c>
      <c r="Y18" s="23">
        <f>RANK(O18,O:O)</f>
        <v>1205</v>
      </c>
      <c r="Z18" s="23">
        <f>RANK(U18,U:U)</f>
        <v>1036</v>
      </c>
      <c r="AA18" s="23">
        <f>RANK(W18,W:W)</f>
        <v>869</v>
      </c>
    </row>
    <row r="19" spans="1:27" x14ac:dyDescent="0.25">
      <c r="A19" s="23" t="str">
        <f t="shared" si="7"/>
        <v>Alex Kwon</v>
      </c>
      <c r="B19" s="23">
        <f t="shared" si="8"/>
        <v>10</v>
      </c>
      <c r="C19" s="23" t="str">
        <f t="shared" si="9"/>
        <v>2022Alex Kwon10</v>
      </c>
      <c r="D19" s="17">
        <v>2022</v>
      </c>
      <c r="E19" t="s">
        <v>409</v>
      </c>
      <c r="F19">
        <v>934743</v>
      </c>
      <c r="G19" t="s">
        <v>258</v>
      </c>
      <c r="H19" s="20">
        <v>1</v>
      </c>
      <c r="I19" s="20">
        <v>1</v>
      </c>
      <c r="J19" t="s">
        <v>9</v>
      </c>
      <c r="K19" t="s">
        <v>10</v>
      </c>
      <c r="L19" s="10">
        <v>16</v>
      </c>
      <c r="M19" s="10">
        <v>25</v>
      </c>
      <c r="N19" s="10">
        <v>65</v>
      </c>
      <c r="O19" s="1">
        <v>3452.28</v>
      </c>
      <c r="P19" s="1">
        <v>2476.35</v>
      </c>
      <c r="Q19" s="1">
        <v>523.5</v>
      </c>
      <c r="R19" s="44">
        <f t="shared" si="0"/>
        <v>215.76750000000001</v>
      </c>
      <c r="S19" s="45">
        <f t="shared" si="1"/>
        <v>1.5625</v>
      </c>
      <c r="T19" s="45">
        <f t="shared" si="2"/>
        <v>2.6</v>
      </c>
      <c r="U19" s="44">
        <f t="shared" si="3"/>
        <v>975.93000000000029</v>
      </c>
      <c r="V19" s="46">
        <f t="shared" si="4"/>
        <v>0.28269143870138003</v>
      </c>
      <c r="W19" s="44">
        <f t="shared" si="5"/>
        <v>452.43000000000029</v>
      </c>
      <c r="X19" s="46">
        <f t="shared" si="6"/>
        <v>0.13105252181167237</v>
      </c>
      <c r="Y19" s="23">
        <f>RANK(O19,O:O)</f>
        <v>1246</v>
      </c>
      <c r="Z19" s="23">
        <f>RANK(U19,U:U)</f>
        <v>1134</v>
      </c>
      <c r="AA19" s="23">
        <f>RANK(W19,W:W)</f>
        <v>993</v>
      </c>
    </row>
    <row r="20" spans="1:27" x14ac:dyDescent="0.25">
      <c r="A20" s="23" t="str">
        <f t="shared" si="7"/>
        <v>Alex Kwon</v>
      </c>
      <c r="B20" s="23">
        <f t="shared" si="8"/>
        <v>11</v>
      </c>
      <c r="C20" s="23" t="str">
        <f t="shared" si="9"/>
        <v>2022Alex Kwon11</v>
      </c>
      <c r="D20" s="17">
        <v>2022</v>
      </c>
      <c r="E20" t="s">
        <v>409</v>
      </c>
      <c r="F20">
        <v>235689</v>
      </c>
      <c r="G20" t="s">
        <v>63</v>
      </c>
      <c r="H20" s="20">
        <v>1</v>
      </c>
      <c r="I20" s="20">
        <v>1</v>
      </c>
      <c r="J20" t="s">
        <v>9</v>
      </c>
      <c r="K20" t="s">
        <v>10</v>
      </c>
      <c r="L20" s="10">
        <v>14</v>
      </c>
      <c r="M20" s="10">
        <v>24</v>
      </c>
      <c r="N20" s="10">
        <v>51</v>
      </c>
      <c r="O20" s="1">
        <v>3140.3919999999998</v>
      </c>
      <c r="P20" s="1">
        <v>2070.65</v>
      </c>
      <c r="Q20" s="1">
        <v>460.4</v>
      </c>
      <c r="R20" s="44">
        <f t="shared" si="0"/>
        <v>224.31371428571427</v>
      </c>
      <c r="S20" s="45">
        <f t="shared" si="1"/>
        <v>1.7142857142857142</v>
      </c>
      <c r="T20" s="45">
        <f t="shared" si="2"/>
        <v>2.125</v>
      </c>
      <c r="U20" s="44">
        <f t="shared" si="3"/>
        <v>1069.7419999999997</v>
      </c>
      <c r="V20" s="46">
        <f t="shared" si="4"/>
        <v>0.34063963989208984</v>
      </c>
      <c r="W20" s="44">
        <f t="shared" si="5"/>
        <v>609.34199999999976</v>
      </c>
      <c r="X20" s="46">
        <f t="shared" si="6"/>
        <v>0.19403373846322364</v>
      </c>
      <c r="Y20" s="23">
        <f>RANK(O20,O:O)</f>
        <v>1273</v>
      </c>
      <c r="Z20" s="23">
        <f>RANK(U20,U:U)</f>
        <v>1098</v>
      </c>
      <c r="AA20" s="23">
        <f>RANK(W20,W:W)</f>
        <v>932</v>
      </c>
    </row>
    <row r="21" spans="1:27" x14ac:dyDescent="0.25">
      <c r="A21" s="23" t="str">
        <f t="shared" si="7"/>
        <v>Alex Kwon</v>
      </c>
      <c r="B21" s="23">
        <f t="shared" si="8"/>
        <v>12</v>
      </c>
      <c r="C21" s="23" t="str">
        <f t="shared" si="9"/>
        <v>2022Alex Kwon12</v>
      </c>
      <c r="D21" s="17">
        <v>2022</v>
      </c>
      <c r="E21" t="s">
        <v>409</v>
      </c>
      <c r="F21">
        <v>697252</v>
      </c>
      <c r="G21" t="s">
        <v>187</v>
      </c>
      <c r="H21" s="20">
        <v>1</v>
      </c>
      <c r="I21" s="20">
        <v>1</v>
      </c>
      <c r="J21" t="s">
        <v>9</v>
      </c>
      <c r="K21" t="s">
        <v>10</v>
      </c>
      <c r="L21" s="10">
        <v>19</v>
      </c>
      <c r="M21" s="10">
        <v>19</v>
      </c>
      <c r="N21" s="10">
        <v>64</v>
      </c>
      <c r="O21" s="1">
        <v>2825.0880000000002</v>
      </c>
      <c r="P21" s="1">
        <v>1755.85</v>
      </c>
      <c r="Q21" s="1">
        <v>609.9</v>
      </c>
      <c r="R21" s="44">
        <f t="shared" si="0"/>
        <v>148.68884210526318</v>
      </c>
      <c r="S21" s="45">
        <f t="shared" si="1"/>
        <v>1</v>
      </c>
      <c r="T21" s="45">
        <f t="shared" si="2"/>
        <v>3.3684210526315788</v>
      </c>
      <c r="U21" s="44">
        <f t="shared" si="3"/>
        <v>1069.2380000000003</v>
      </c>
      <c r="V21" s="46">
        <f t="shared" si="4"/>
        <v>0.37847953762856246</v>
      </c>
      <c r="W21" s="44">
        <f t="shared" si="5"/>
        <v>459.33800000000031</v>
      </c>
      <c r="X21" s="46">
        <f t="shared" si="6"/>
        <v>0.16259245729690555</v>
      </c>
      <c r="Y21" s="23">
        <f>RANK(O21,O:O)</f>
        <v>1295</v>
      </c>
      <c r="Z21" s="23">
        <f>RANK(U21,U:U)</f>
        <v>1099</v>
      </c>
      <c r="AA21" s="23">
        <f>RANK(W21,W:W)</f>
        <v>987</v>
      </c>
    </row>
    <row r="22" spans="1:27" x14ac:dyDescent="0.25">
      <c r="A22" s="23" t="str">
        <f t="shared" si="7"/>
        <v>Alex Kwon</v>
      </c>
      <c r="B22" s="23">
        <f t="shared" si="8"/>
        <v>13</v>
      </c>
      <c r="C22" s="23" t="str">
        <f t="shared" si="9"/>
        <v>2022Alex Kwon13</v>
      </c>
      <c r="D22" s="17">
        <v>2022</v>
      </c>
      <c r="E22" t="s">
        <v>409</v>
      </c>
      <c r="F22">
        <v>759445</v>
      </c>
      <c r="G22" t="s">
        <v>209</v>
      </c>
      <c r="H22" s="20">
        <v>1</v>
      </c>
      <c r="I22" s="20">
        <v>1</v>
      </c>
      <c r="J22" t="s">
        <v>9</v>
      </c>
      <c r="K22" t="s">
        <v>10</v>
      </c>
      <c r="L22" s="10">
        <v>13</v>
      </c>
      <c r="M22" s="10">
        <v>31</v>
      </c>
      <c r="N22" s="10">
        <v>85</v>
      </c>
      <c r="O22" s="1">
        <v>2768.92</v>
      </c>
      <c r="P22" s="1">
        <v>1775.05</v>
      </c>
      <c r="Q22" s="1">
        <v>437.1</v>
      </c>
      <c r="R22" s="44">
        <f t="shared" si="0"/>
        <v>212.99384615384616</v>
      </c>
      <c r="S22" s="45">
        <f t="shared" si="1"/>
        <v>2.3846153846153846</v>
      </c>
      <c r="T22" s="45">
        <f t="shared" si="2"/>
        <v>2.7419354838709675</v>
      </c>
      <c r="U22" s="44">
        <f t="shared" si="3"/>
        <v>993.87000000000012</v>
      </c>
      <c r="V22" s="46">
        <f t="shared" si="4"/>
        <v>0.3589377807954004</v>
      </c>
      <c r="W22" s="44">
        <f t="shared" si="5"/>
        <v>556.7700000000001</v>
      </c>
      <c r="X22" s="46">
        <f t="shared" si="6"/>
        <v>0.20107839879808737</v>
      </c>
      <c r="Y22" s="23">
        <f>RANK(O22,O:O)</f>
        <v>1301</v>
      </c>
      <c r="Z22" s="23">
        <f>RANK(U22,U:U)</f>
        <v>1122</v>
      </c>
      <c r="AA22" s="23">
        <f>RANK(W22,W:W)</f>
        <v>951</v>
      </c>
    </row>
    <row r="23" spans="1:27" x14ac:dyDescent="0.25">
      <c r="A23" s="23" t="str">
        <f t="shared" si="7"/>
        <v>Alex Kwon</v>
      </c>
      <c r="B23" s="23">
        <f t="shared" si="8"/>
        <v>14</v>
      </c>
      <c r="C23" s="23" t="str">
        <f t="shared" si="9"/>
        <v>2022Alex Kwon14</v>
      </c>
      <c r="D23" s="17">
        <v>2022</v>
      </c>
      <c r="E23" t="s">
        <v>409</v>
      </c>
      <c r="F23">
        <v>144503</v>
      </c>
      <c r="G23" t="s">
        <v>26</v>
      </c>
      <c r="H23" s="20">
        <v>1</v>
      </c>
      <c r="I23" s="20">
        <v>1</v>
      </c>
      <c r="J23" t="s">
        <v>9</v>
      </c>
      <c r="K23" t="s">
        <v>10</v>
      </c>
      <c r="L23" s="10">
        <v>31</v>
      </c>
      <c r="M23" s="10">
        <v>31</v>
      </c>
      <c r="N23" s="10">
        <v>62</v>
      </c>
      <c r="O23" s="1">
        <v>2348.3040000000001</v>
      </c>
      <c r="P23" s="1">
        <v>1403.6</v>
      </c>
      <c r="Q23" s="1">
        <v>995.1</v>
      </c>
      <c r="R23" s="44">
        <f t="shared" si="0"/>
        <v>75.751741935483878</v>
      </c>
      <c r="S23" s="45">
        <f t="shared" si="1"/>
        <v>1</v>
      </c>
      <c r="T23" s="45">
        <f t="shared" si="2"/>
        <v>2</v>
      </c>
      <c r="U23" s="44">
        <f t="shared" si="3"/>
        <v>944.70400000000018</v>
      </c>
      <c r="V23" s="46">
        <f t="shared" si="4"/>
        <v>0.402292037146809</v>
      </c>
      <c r="W23" s="44">
        <f t="shared" si="5"/>
        <v>-50.395999999999844</v>
      </c>
      <c r="X23" s="46">
        <f t="shared" si="6"/>
        <v>-2.1460594539718811E-2</v>
      </c>
      <c r="Y23" s="23">
        <f>RANK(O23,O:O)</f>
        <v>1339</v>
      </c>
      <c r="Z23" s="23">
        <f>RANK(U23,U:U)</f>
        <v>1146</v>
      </c>
      <c r="AA23" s="23">
        <f>RANK(W23,W:W)</f>
        <v>1288</v>
      </c>
    </row>
    <row r="24" spans="1:27" x14ac:dyDescent="0.25">
      <c r="A24" s="23" t="str">
        <f t="shared" si="7"/>
        <v>Alex Kwon</v>
      </c>
      <c r="B24" s="23">
        <f t="shared" si="8"/>
        <v>15</v>
      </c>
      <c r="C24" s="23" t="str">
        <f t="shared" si="9"/>
        <v>2022Alex Kwon15</v>
      </c>
      <c r="D24" s="17">
        <v>2022</v>
      </c>
      <c r="E24" t="s">
        <v>409</v>
      </c>
      <c r="F24">
        <v>572805</v>
      </c>
      <c r="G24" t="s">
        <v>148</v>
      </c>
      <c r="H24" s="20">
        <v>1</v>
      </c>
      <c r="I24" s="20">
        <v>1</v>
      </c>
      <c r="J24" t="s">
        <v>9</v>
      </c>
      <c r="K24" t="s">
        <v>10</v>
      </c>
      <c r="L24" s="10">
        <v>19</v>
      </c>
      <c r="M24" s="10">
        <v>19</v>
      </c>
      <c r="N24" s="10">
        <v>46</v>
      </c>
      <c r="O24" s="1">
        <v>2338.8319999999999</v>
      </c>
      <c r="P24" s="1">
        <v>1512</v>
      </c>
      <c r="Q24" s="1">
        <v>609.9</v>
      </c>
      <c r="R24" s="44">
        <f t="shared" si="0"/>
        <v>123.09642105263157</v>
      </c>
      <c r="S24" s="45">
        <f t="shared" si="1"/>
        <v>1</v>
      </c>
      <c r="T24" s="45">
        <f t="shared" si="2"/>
        <v>2.4210526315789473</v>
      </c>
      <c r="U24" s="44">
        <f t="shared" si="3"/>
        <v>826.83199999999988</v>
      </c>
      <c r="V24" s="46">
        <f t="shared" si="4"/>
        <v>0.35352346812426028</v>
      </c>
      <c r="W24" s="44">
        <f t="shared" si="5"/>
        <v>216.9319999999999</v>
      </c>
      <c r="X24" s="46">
        <f t="shared" si="6"/>
        <v>9.275227977041528E-2</v>
      </c>
      <c r="Y24" s="23">
        <f>RANK(O24,O:O)</f>
        <v>1340</v>
      </c>
      <c r="Z24" s="23">
        <f>RANK(U24,U:U)</f>
        <v>1191</v>
      </c>
      <c r="AA24" s="23">
        <f>RANK(W24,W:W)</f>
        <v>1118</v>
      </c>
    </row>
    <row r="25" spans="1:27" x14ac:dyDescent="0.25">
      <c r="A25" s="23" t="str">
        <f t="shared" si="7"/>
        <v>Alex Kwon</v>
      </c>
      <c r="B25" s="23">
        <f t="shared" si="8"/>
        <v>16</v>
      </c>
      <c r="C25" s="23" t="str">
        <f t="shared" si="9"/>
        <v>2022Alex Kwon16</v>
      </c>
      <c r="D25" s="17">
        <v>2022</v>
      </c>
      <c r="E25" t="s">
        <v>409</v>
      </c>
      <c r="F25">
        <v>609362</v>
      </c>
      <c r="G25" t="s">
        <v>321</v>
      </c>
      <c r="H25" s="20">
        <v>1</v>
      </c>
      <c r="I25" s="20">
        <v>1</v>
      </c>
      <c r="J25" t="s">
        <v>9</v>
      </c>
      <c r="K25" t="s">
        <v>10</v>
      </c>
      <c r="L25" s="10">
        <v>6</v>
      </c>
      <c r="M25" s="10">
        <v>10</v>
      </c>
      <c r="N25" s="10">
        <v>28</v>
      </c>
      <c r="O25" s="1">
        <v>1801.376</v>
      </c>
      <c r="P25" s="1">
        <v>1128.5999999999999</v>
      </c>
      <c r="Q25" s="1">
        <v>197</v>
      </c>
      <c r="R25" s="44">
        <f t="shared" si="0"/>
        <v>300.22933333333333</v>
      </c>
      <c r="S25" s="45">
        <f t="shared" si="1"/>
        <v>1.6666666666666667</v>
      </c>
      <c r="T25" s="45">
        <f t="shared" si="2"/>
        <v>2.8</v>
      </c>
      <c r="U25" s="44">
        <f t="shared" si="3"/>
        <v>672.77600000000007</v>
      </c>
      <c r="V25" s="46">
        <f t="shared" si="4"/>
        <v>0.37347894054322922</v>
      </c>
      <c r="W25" s="44">
        <f t="shared" si="5"/>
        <v>475.77600000000007</v>
      </c>
      <c r="X25" s="46">
        <f t="shared" si="6"/>
        <v>0.26411809638853856</v>
      </c>
      <c r="Y25" s="23">
        <f>RANK(O25,O:O)</f>
        <v>1385</v>
      </c>
      <c r="Z25" s="23">
        <f>RANK(U25,U:U)</f>
        <v>1237</v>
      </c>
      <c r="AA25" s="23">
        <f>RANK(W25,W:W)</f>
        <v>980</v>
      </c>
    </row>
    <row r="26" spans="1:27" x14ac:dyDescent="0.25">
      <c r="A26" s="23" t="str">
        <f t="shared" si="7"/>
        <v>Alex Kwon</v>
      </c>
      <c r="B26" s="23">
        <f t="shared" si="8"/>
        <v>17</v>
      </c>
      <c r="C26" s="23" t="str">
        <f t="shared" si="9"/>
        <v>2022Alex Kwon17</v>
      </c>
      <c r="D26" s="17">
        <v>2022</v>
      </c>
      <c r="E26" t="s">
        <v>409</v>
      </c>
      <c r="F26">
        <v>791644</v>
      </c>
      <c r="G26" t="s">
        <v>221</v>
      </c>
      <c r="H26" s="20">
        <v>1</v>
      </c>
      <c r="I26" s="20">
        <v>1</v>
      </c>
      <c r="J26" t="s">
        <v>9</v>
      </c>
      <c r="K26" t="s">
        <v>10</v>
      </c>
      <c r="L26" s="10">
        <v>4</v>
      </c>
      <c r="M26" s="10">
        <v>5</v>
      </c>
      <c r="N26" s="10">
        <v>23</v>
      </c>
      <c r="O26" s="1">
        <v>1719.816</v>
      </c>
      <c r="P26" s="1">
        <v>1224.6500000000001</v>
      </c>
      <c r="Q26" s="1">
        <v>129.5</v>
      </c>
      <c r="R26" s="44">
        <f t="shared" si="0"/>
        <v>429.95400000000001</v>
      </c>
      <c r="S26" s="45">
        <f t="shared" si="1"/>
        <v>1.25</v>
      </c>
      <c r="T26" s="45">
        <f t="shared" si="2"/>
        <v>4.5999999999999996</v>
      </c>
      <c r="U26" s="44">
        <f t="shared" si="3"/>
        <v>495.16599999999994</v>
      </c>
      <c r="V26" s="46">
        <f t="shared" si="4"/>
        <v>0.28791800983361004</v>
      </c>
      <c r="W26" s="44">
        <f t="shared" si="5"/>
        <v>365.66599999999994</v>
      </c>
      <c r="X26" s="46">
        <f t="shared" si="6"/>
        <v>0.21261925694376604</v>
      </c>
      <c r="Y26" s="23">
        <f>RANK(O26,O:O)</f>
        <v>1392</v>
      </c>
      <c r="Z26" s="23">
        <f>RANK(U26,U:U)</f>
        <v>1318</v>
      </c>
      <c r="AA26" s="23">
        <f>RANK(W26,W:W)</f>
        <v>1039</v>
      </c>
    </row>
    <row r="27" spans="1:27" x14ac:dyDescent="0.25">
      <c r="A27" s="23" t="str">
        <f t="shared" si="7"/>
        <v>Alex Kwon</v>
      </c>
      <c r="B27" s="23">
        <f t="shared" si="8"/>
        <v>18</v>
      </c>
      <c r="C27" s="23" t="str">
        <f t="shared" si="9"/>
        <v>2022Alex Kwon18</v>
      </c>
      <c r="D27" s="17">
        <v>2022</v>
      </c>
      <c r="E27" t="s">
        <v>409</v>
      </c>
      <c r="F27">
        <v>970339</v>
      </c>
      <c r="G27" t="s">
        <v>268</v>
      </c>
      <c r="H27" s="20">
        <v>1</v>
      </c>
      <c r="I27" s="20">
        <v>1</v>
      </c>
      <c r="J27" t="s">
        <v>9</v>
      </c>
      <c r="K27" t="s">
        <v>10</v>
      </c>
      <c r="L27" s="10">
        <v>6</v>
      </c>
      <c r="M27" s="10">
        <v>12</v>
      </c>
      <c r="N27" s="10">
        <v>39</v>
      </c>
      <c r="O27" s="1">
        <v>1678.088</v>
      </c>
      <c r="P27" s="1">
        <v>1020.45</v>
      </c>
      <c r="Q27" s="1">
        <v>199.2</v>
      </c>
      <c r="R27" s="44">
        <f t="shared" si="0"/>
        <v>279.68133333333333</v>
      </c>
      <c r="S27" s="45">
        <f t="shared" si="1"/>
        <v>2</v>
      </c>
      <c r="T27" s="45">
        <f t="shared" si="2"/>
        <v>3.25</v>
      </c>
      <c r="U27" s="44">
        <f t="shared" si="3"/>
        <v>657.63799999999992</v>
      </c>
      <c r="V27" s="46">
        <f t="shared" si="4"/>
        <v>0.39189720682109636</v>
      </c>
      <c r="W27" s="44">
        <f t="shared" si="5"/>
        <v>458.43799999999993</v>
      </c>
      <c r="X27" s="46">
        <f t="shared" si="6"/>
        <v>0.27319067891552762</v>
      </c>
      <c r="Y27" s="23">
        <f>RANK(O27,O:O)</f>
        <v>1399</v>
      </c>
      <c r="Z27" s="23">
        <f>RANK(U27,U:U)</f>
        <v>1246</v>
      </c>
      <c r="AA27" s="23">
        <f>RANK(W27,W:W)</f>
        <v>988</v>
      </c>
    </row>
    <row r="28" spans="1:27" x14ac:dyDescent="0.25">
      <c r="A28" s="23" t="str">
        <f t="shared" si="7"/>
        <v>Alex Kwon</v>
      </c>
      <c r="B28" s="23">
        <f t="shared" si="8"/>
        <v>19</v>
      </c>
      <c r="C28" s="23" t="str">
        <f t="shared" si="9"/>
        <v>2022Alex Kwon19</v>
      </c>
      <c r="D28" s="17">
        <v>2022</v>
      </c>
      <c r="E28" t="s">
        <v>409</v>
      </c>
      <c r="F28">
        <v>713162</v>
      </c>
      <c r="G28" t="s">
        <v>188</v>
      </c>
      <c r="H28" s="20">
        <v>1</v>
      </c>
      <c r="I28" s="20">
        <v>6</v>
      </c>
      <c r="J28" t="s">
        <v>2</v>
      </c>
      <c r="K28" t="s">
        <v>10</v>
      </c>
      <c r="L28" s="10">
        <v>10</v>
      </c>
      <c r="M28" s="10">
        <v>10</v>
      </c>
      <c r="N28" s="10">
        <v>19</v>
      </c>
      <c r="O28" s="1">
        <v>1280.6479999999999</v>
      </c>
      <c r="P28" s="1">
        <v>795.95</v>
      </c>
      <c r="Q28" s="1">
        <v>321</v>
      </c>
      <c r="R28" s="44">
        <f t="shared" si="0"/>
        <v>128.06479999999999</v>
      </c>
      <c r="S28" s="45">
        <f t="shared" si="1"/>
        <v>1</v>
      </c>
      <c r="T28" s="45">
        <f t="shared" si="2"/>
        <v>1.9</v>
      </c>
      <c r="U28" s="44">
        <f t="shared" si="3"/>
        <v>484.69799999999987</v>
      </c>
      <c r="V28" s="46">
        <f t="shared" si="4"/>
        <v>0.37847870765424996</v>
      </c>
      <c r="W28" s="44">
        <f t="shared" si="5"/>
        <v>163.69799999999987</v>
      </c>
      <c r="X28" s="46">
        <f t="shared" si="6"/>
        <v>0.12782435142209247</v>
      </c>
      <c r="Y28" s="23">
        <f>RANK(O28,O:O)</f>
        <v>1432</v>
      </c>
      <c r="Z28" s="23">
        <f>RANK(U28,U:U)</f>
        <v>1327</v>
      </c>
      <c r="AA28" s="23">
        <f>RANK(W28,W:W)</f>
        <v>1162</v>
      </c>
    </row>
    <row r="29" spans="1:27" x14ac:dyDescent="0.25">
      <c r="A29" s="23" t="str">
        <f t="shared" si="7"/>
        <v>Alex Kwon</v>
      </c>
      <c r="B29" s="23">
        <f t="shared" si="8"/>
        <v>20</v>
      </c>
      <c r="C29" s="23" t="str">
        <f t="shared" si="9"/>
        <v>2022Alex Kwon20</v>
      </c>
      <c r="D29" s="17">
        <v>2022</v>
      </c>
      <c r="E29" t="s">
        <v>409</v>
      </c>
      <c r="F29">
        <v>309592</v>
      </c>
      <c r="G29" t="s">
        <v>457</v>
      </c>
      <c r="H29" s="20">
        <v>1</v>
      </c>
      <c r="I29" s="20">
        <v>1</v>
      </c>
      <c r="J29" t="s">
        <v>9</v>
      </c>
      <c r="K29" t="s">
        <v>10</v>
      </c>
      <c r="L29" s="10">
        <v>14</v>
      </c>
      <c r="M29" s="10">
        <v>14</v>
      </c>
      <c r="N29" s="10">
        <v>31</v>
      </c>
      <c r="O29" s="1">
        <v>1238.952</v>
      </c>
      <c r="P29" s="1">
        <v>852.25</v>
      </c>
      <c r="Q29" s="1">
        <v>449.4</v>
      </c>
      <c r="R29" s="44">
        <f t="shared" si="0"/>
        <v>88.496571428571428</v>
      </c>
      <c r="S29" s="45">
        <f t="shared" si="1"/>
        <v>1</v>
      </c>
      <c r="T29" s="45">
        <f t="shared" si="2"/>
        <v>2.2142857142857144</v>
      </c>
      <c r="U29" s="44">
        <f t="shared" si="3"/>
        <v>386.702</v>
      </c>
      <c r="V29" s="46">
        <f t="shared" si="4"/>
        <v>0.31212024356068679</v>
      </c>
      <c r="W29" s="44">
        <f t="shared" si="5"/>
        <v>-62.697999999999979</v>
      </c>
      <c r="X29" s="46">
        <f t="shared" si="6"/>
        <v>-5.0605673181850448E-2</v>
      </c>
      <c r="Y29" s="23">
        <f>RANK(O29,O:O)</f>
        <v>1435</v>
      </c>
      <c r="Z29" s="23">
        <f>RANK(U29,U:U)</f>
        <v>1366</v>
      </c>
      <c r="AA29" s="23">
        <f>RANK(W29,W:W)</f>
        <v>1301</v>
      </c>
    </row>
    <row r="30" spans="1:27" x14ac:dyDescent="0.25">
      <c r="A30" s="23" t="str">
        <f t="shared" si="7"/>
        <v>Alex Kwon</v>
      </c>
      <c r="B30" s="23">
        <f t="shared" si="8"/>
        <v>21</v>
      </c>
      <c r="C30" s="23" t="str">
        <f t="shared" si="9"/>
        <v>2022Alex Kwon21</v>
      </c>
      <c r="D30" s="17">
        <v>2022</v>
      </c>
      <c r="E30" t="s">
        <v>409</v>
      </c>
      <c r="F30">
        <v>648045</v>
      </c>
      <c r="G30" t="s">
        <v>177</v>
      </c>
      <c r="H30" s="20">
        <v>1</v>
      </c>
      <c r="I30" s="20">
        <v>5</v>
      </c>
      <c r="J30" t="s">
        <v>2</v>
      </c>
      <c r="K30" t="s">
        <v>10</v>
      </c>
      <c r="L30" s="10">
        <v>5</v>
      </c>
      <c r="M30" s="10">
        <v>13</v>
      </c>
      <c r="N30" s="10">
        <v>31</v>
      </c>
      <c r="O30" s="1">
        <v>1174.952</v>
      </c>
      <c r="P30" s="1">
        <v>686.5</v>
      </c>
      <c r="Q30" s="1">
        <v>169.3</v>
      </c>
      <c r="R30" s="44">
        <f t="shared" si="0"/>
        <v>234.99039999999999</v>
      </c>
      <c r="S30" s="45">
        <f t="shared" si="1"/>
        <v>2.6</v>
      </c>
      <c r="T30" s="45">
        <f t="shared" si="2"/>
        <v>2.3846153846153846</v>
      </c>
      <c r="U30" s="44">
        <f t="shared" si="3"/>
        <v>488.452</v>
      </c>
      <c r="V30" s="46">
        <f t="shared" si="4"/>
        <v>0.41572081242467779</v>
      </c>
      <c r="W30" s="44">
        <f t="shared" si="5"/>
        <v>319.15199999999999</v>
      </c>
      <c r="X30" s="46">
        <f t="shared" si="6"/>
        <v>0.27162981977136086</v>
      </c>
      <c r="Y30" s="23">
        <f>RANK(O30,O:O)</f>
        <v>1445</v>
      </c>
      <c r="Z30" s="23">
        <f>RANK(U30,U:U)</f>
        <v>1324</v>
      </c>
      <c r="AA30" s="23">
        <f>RANK(W30,W:W)</f>
        <v>1054</v>
      </c>
    </row>
    <row r="31" spans="1:27" x14ac:dyDescent="0.25">
      <c r="A31" s="23" t="str">
        <f t="shared" si="7"/>
        <v>Alex Kwon</v>
      </c>
      <c r="B31" s="23">
        <f t="shared" si="8"/>
        <v>22</v>
      </c>
      <c r="C31" s="23" t="str">
        <f t="shared" si="9"/>
        <v>2022Alex Kwon22</v>
      </c>
      <c r="D31" s="17">
        <v>2022</v>
      </c>
      <c r="E31" t="s">
        <v>409</v>
      </c>
      <c r="F31">
        <v>809877</v>
      </c>
      <c r="G31" t="s">
        <v>226</v>
      </c>
      <c r="H31" s="20">
        <v>1</v>
      </c>
      <c r="I31" s="20">
        <v>1</v>
      </c>
      <c r="J31" t="s">
        <v>9</v>
      </c>
      <c r="K31" t="s">
        <v>10</v>
      </c>
      <c r="L31" s="10">
        <v>7</v>
      </c>
      <c r="M31" s="10">
        <v>12</v>
      </c>
      <c r="N31" s="10">
        <v>27</v>
      </c>
      <c r="O31" s="1">
        <v>820.58399999999995</v>
      </c>
      <c r="P31" s="1">
        <v>545.29999999999995</v>
      </c>
      <c r="Q31" s="1">
        <v>230.2</v>
      </c>
      <c r="R31" s="44">
        <f t="shared" si="0"/>
        <v>117.22628571428571</v>
      </c>
      <c r="S31" s="45">
        <f t="shared" si="1"/>
        <v>1.7142857142857142</v>
      </c>
      <c r="T31" s="45">
        <f t="shared" si="2"/>
        <v>2.25</v>
      </c>
      <c r="U31" s="44">
        <f t="shared" si="3"/>
        <v>275.28399999999999</v>
      </c>
      <c r="V31" s="46">
        <f t="shared" si="4"/>
        <v>0.33547327269359384</v>
      </c>
      <c r="W31" s="44">
        <f t="shared" si="5"/>
        <v>45.084000000000003</v>
      </c>
      <c r="X31" s="46">
        <f t="shared" si="6"/>
        <v>5.4941358837120889E-2</v>
      </c>
      <c r="Y31" s="23">
        <f>RANK(O31,O:O)</f>
        <v>1469</v>
      </c>
      <c r="Z31" s="23">
        <f>RANK(U31,U:U)</f>
        <v>1406</v>
      </c>
      <c r="AA31" s="23">
        <f>RANK(W31,W:W)</f>
        <v>1227</v>
      </c>
    </row>
    <row r="32" spans="1:27" x14ac:dyDescent="0.25">
      <c r="A32" s="23" t="str">
        <f t="shared" si="7"/>
        <v>Alex Kwon</v>
      </c>
      <c r="B32" s="23">
        <f t="shared" si="8"/>
        <v>23</v>
      </c>
      <c r="C32" s="23" t="str">
        <f t="shared" si="9"/>
        <v>2022Alex Kwon23</v>
      </c>
      <c r="D32" s="17">
        <v>2022</v>
      </c>
      <c r="E32" t="s">
        <v>409</v>
      </c>
      <c r="F32">
        <v>375968</v>
      </c>
      <c r="G32" t="s">
        <v>97</v>
      </c>
      <c r="H32" s="20">
        <v>1</v>
      </c>
      <c r="I32" s="20">
        <v>1</v>
      </c>
      <c r="J32" t="s">
        <v>9</v>
      </c>
      <c r="K32" t="s">
        <v>10</v>
      </c>
      <c r="L32" s="10">
        <v>7</v>
      </c>
      <c r="M32" s="10">
        <v>10</v>
      </c>
      <c r="N32" s="10">
        <v>24</v>
      </c>
      <c r="O32" s="1">
        <v>734.20799999999997</v>
      </c>
      <c r="P32" s="1">
        <v>426.35</v>
      </c>
      <c r="Q32" s="1">
        <v>228</v>
      </c>
      <c r="R32" s="44">
        <f t="shared" si="0"/>
        <v>104.88685714285714</v>
      </c>
      <c r="S32" s="45">
        <f t="shared" si="1"/>
        <v>1.4285714285714286</v>
      </c>
      <c r="T32" s="45">
        <f t="shared" si="2"/>
        <v>2.4</v>
      </c>
      <c r="U32" s="44">
        <f t="shared" si="3"/>
        <v>307.85799999999995</v>
      </c>
      <c r="V32" s="46">
        <f t="shared" si="4"/>
        <v>0.41930624564156199</v>
      </c>
      <c r="W32" s="44">
        <f t="shared" si="5"/>
        <v>79.857999999999947</v>
      </c>
      <c r="X32" s="46">
        <f t="shared" si="6"/>
        <v>0.10876754271269171</v>
      </c>
      <c r="Y32" s="23">
        <f>RANK(O32,O:O)</f>
        <v>1479</v>
      </c>
      <c r="Z32" s="23">
        <f>RANK(U32,U:U)</f>
        <v>1396</v>
      </c>
      <c r="AA32" s="23">
        <f>RANK(W32,W:W)</f>
        <v>1208</v>
      </c>
    </row>
    <row r="33" spans="1:27" x14ac:dyDescent="0.25">
      <c r="A33" s="23" t="str">
        <f t="shared" si="7"/>
        <v>Alex Kwon</v>
      </c>
      <c r="B33" s="23">
        <f t="shared" si="8"/>
        <v>24</v>
      </c>
      <c r="C33" s="23" t="str">
        <f t="shared" si="9"/>
        <v>2022Alex Kwon24</v>
      </c>
      <c r="D33" s="17">
        <v>2022</v>
      </c>
      <c r="E33" t="s">
        <v>409</v>
      </c>
      <c r="F33">
        <v>784373</v>
      </c>
      <c r="G33" t="s">
        <v>218</v>
      </c>
      <c r="H33" s="20">
        <v>1</v>
      </c>
      <c r="I33" s="20">
        <v>1</v>
      </c>
      <c r="J33" t="s">
        <v>9</v>
      </c>
      <c r="K33" t="s">
        <v>10</v>
      </c>
      <c r="L33" s="10">
        <v>4</v>
      </c>
      <c r="M33" s="10">
        <v>4</v>
      </c>
      <c r="N33" s="10">
        <v>13</v>
      </c>
      <c r="O33" s="1">
        <v>695.096</v>
      </c>
      <c r="P33" s="1">
        <v>383.85</v>
      </c>
      <c r="Q33" s="1">
        <v>128.4</v>
      </c>
      <c r="R33" s="44">
        <f t="shared" si="0"/>
        <v>173.774</v>
      </c>
      <c r="S33" s="45">
        <f t="shared" si="1"/>
        <v>1</v>
      </c>
      <c r="T33" s="45">
        <f t="shared" si="2"/>
        <v>3.25</v>
      </c>
      <c r="U33" s="44">
        <f t="shared" si="3"/>
        <v>311.24599999999998</v>
      </c>
      <c r="V33" s="46">
        <f t="shared" si="4"/>
        <v>0.44777412040926717</v>
      </c>
      <c r="W33" s="44">
        <f t="shared" si="5"/>
        <v>182.84599999999998</v>
      </c>
      <c r="X33" s="46">
        <f t="shared" si="6"/>
        <v>0.26305143462198022</v>
      </c>
      <c r="Y33" s="23">
        <f>RANK(O33,O:O)</f>
        <v>1481</v>
      </c>
      <c r="Z33" s="23">
        <f>RANK(U33,U:U)</f>
        <v>1395</v>
      </c>
      <c r="AA33" s="23">
        <f>RANK(W33,W:W)</f>
        <v>1147</v>
      </c>
    </row>
    <row r="34" spans="1:27" x14ac:dyDescent="0.25">
      <c r="A34" s="23" t="str">
        <f t="shared" si="7"/>
        <v>Alex Kwon</v>
      </c>
      <c r="B34" s="23">
        <f t="shared" si="8"/>
        <v>25</v>
      </c>
      <c r="C34" s="23" t="str">
        <f t="shared" si="9"/>
        <v>2022Alex Kwon25</v>
      </c>
      <c r="D34" s="17">
        <v>2022</v>
      </c>
      <c r="E34" t="s">
        <v>409</v>
      </c>
      <c r="F34">
        <v>358146</v>
      </c>
      <c r="G34" t="s">
        <v>458</v>
      </c>
      <c r="H34" s="20">
        <v>1</v>
      </c>
      <c r="I34" s="20">
        <v>1</v>
      </c>
      <c r="J34" t="s">
        <v>9</v>
      </c>
      <c r="K34" t="s">
        <v>10</v>
      </c>
      <c r="L34" s="10">
        <v>1</v>
      </c>
      <c r="M34" s="10">
        <v>1</v>
      </c>
      <c r="N34" s="10">
        <v>1</v>
      </c>
      <c r="O34" s="1">
        <v>7.992</v>
      </c>
      <c r="P34" s="1">
        <v>5.5</v>
      </c>
      <c r="Q34" s="1">
        <v>32.1</v>
      </c>
      <c r="R34" s="44">
        <f t="shared" si="0"/>
        <v>7.992</v>
      </c>
      <c r="S34" s="45">
        <f t="shared" si="1"/>
        <v>1</v>
      </c>
      <c r="T34" s="45">
        <f t="shared" si="2"/>
        <v>1</v>
      </c>
      <c r="U34" s="44">
        <f t="shared" si="3"/>
        <v>2.492</v>
      </c>
      <c r="V34" s="46">
        <f t="shared" si="4"/>
        <v>0.31181181181181183</v>
      </c>
      <c r="W34" s="44">
        <f t="shared" si="5"/>
        <v>-29.608000000000001</v>
      </c>
      <c r="X34" s="46">
        <f t="shared" si="6"/>
        <v>-3.7047047047047048</v>
      </c>
      <c r="Y34" s="23">
        <f>RANK(O34,O:O)</f>
        <v>1526</v>
      </c>
      <c r="Z34" s="23">
        <f>RANK(U34,U:U)</f>
        <v>1491</v>
      </c>
      <c r="AA34" s="23">
        <f>RANK(W34,W:W)</f>
        <v>1277</v>
      </c>
    </row>
    <row r="35" spans="1:27" x14ac:dyDescent="0.25">
      <c r="A35" s="23" t="str">
        <f t="shared" si="7"/>
        <v>Amy Blye</v>
      </c>
      <c r="B35" s="23">
        <f t="shared" si="8"/>
        <v>1</v>
      </c>
      <c r="C35" s="23" t="str">
        <f t="shared" si="9"/>
        <v>2022Amy Blye1</v>
      </c>
      <c r="D35" s="17">
        <v>2022</v>
      </c>
      <c r="E35" t="s">
        <v>410</v>
      </c>
      <c r="F35">
        <v>558463</v>
      </c>
      <c r="G35" t="s">
        <v>143</v>
      </c>
      <c r="H35" s="20">
        <v>2</v>
      </c>
      <c r="I35" s="20">
        <v>2</v>
      </c>
      <c r="J35" t="s">
        <v>9</v>
      </c>
      <c r="K35" t="s">
        <v>3</v>
      </c>
      <c r="L35" s="10">
        <v>41</v>
      </c>
      <c r="M35" s="10">
        <v>116</v>
      </c>
      <c r="N35" s="10">
        <v>388</v>
      </c>
      <c r="O35" s="1">
        <v>18972.896000000001</v>
      </c>
      <c r="P35" s="1">
        <v>12834.35</v>
      </c>
      <c r="Q35" s="1">
        <v>1437.4</v>
      </c>
      <c r="R35" s="44">
        <f t="shared" si="0"/>
        <v>462.75356097560979</v>
      </c>
      <c r="S35" s="45">
        <f t="shared" si="1"/>
        <v>2.8292682926829267</v>
      </c>
      <c r="T35" s="45">
        <f t="shared" si="2"/>
        <v>3.3448275862068964</v>
      </c>
      <c r="U35" s="44">
        <f t="shared" si="3"/>
        <v>6138.5460000000003</v>
      </c>
      <c r="V35" s="46">
        <f t="shared" si="4"/>
        <v>0.3235429108977354</v>
      </c>
      <c r="W35" s="44">
        <f t="shared" si="5"/>
        <v>4701.1460000000006</v>
      </c>
      <c r="X35" s="46">
        <f t="shared" si="6"/>
        <v>0.24778220467766232</v>
      </c>
      <c r="Y35" s="23">
        <f>RANK(O35,O:O)</f>
        <v>630</v>
      </c>
      <c r="Z35" s="23">
        <f>RANK(U35,U:U)</f>
        <v>420</v>
      </c>
      <c r="AA35" s="23">
        <f>RANK(W35,W:W)</f>
        <v>290</v>
      </c>
    </row>
    <row r="36" spans="1:27" x14ac:dyDescent="0.25">
      <c r="A36" s="23" t="str">
        <f t="shared" si="7"/>
        <v>Amy Blye</v>
      </c>
      <c r="B36" s="23">
        <f t="shared" si="8"/>
        <v>2</v>
      </c>
      <c r="C36" s="23" t="str">
        <f t="shared" si="9"/>
        <v>2022Amy Blye2</v>
      </c>
      <c r="D36" s="17">
        <v>2022</v>
      </c>
      <c r="E36" t="s">
        <v>410</v>
      </c>
      <c r="F36">
        <v>873602</v>
      </c>
      <c r="G36" t="s">
        <v>241</v>
      </c>
      <c r="H36" s="20">
        <v>2</v>
      </c>
      <c r="I36" s="20">
        <v>2</v>
      </c>
      <c r="J36" t="s">
        <v>9</v>
      </c>
      <c r="K36" t="s">
        <v>10</v>
      </c>
      <c r="L36" s="10">
        <v>54</v>
      </c>
      <c r="M36" s="10">
        <v>90</v>
      </c>
      <c r="N36" s="10">
        <v>252</v>
      </c>
      <c r="O36" s="1">
        <v>13561.984</v>
      </c>
      <c r="P36" s="1">
        <v>8723.75</v>
      </c>
      <c r="Q36" s="1">
        <v>1827</v>
      </c>
      <c r="R36" s="44">
        <f t="shared" si="0"/>
        <v>251.14785185185187</v>
      </c>
      <c r="S36" s="45">
        <f t="shared" si="1"/>
        <v>1.6666666666666667</v>
      </c>
      <c r="T36" s="45">
        <f t="shared" si="2"/>
        <v>2.8</v>
      </c>
      <c r="U36" s="44">
        <f t="shared" si="3"/>
        <v>4838.2340000000004</v>
      </c>
      <c r="V36" s="46">
        <f t="shared" si="4"/>
        <v>0.35674972039489211</v>
      </c>
      <c r="W36" s="44">
        <f t="shared" si="5"/>
        <v>3011.2340000000004</v>
      </c>
      <c r="X36" s="46">
        <f t="shared" si="6"/>
        <v>0.22203491760497582</v>
      </c>
      <c r="Y36" s="23">
        <f>RANK(O36,O:O)</f>
        <v>703</v>
      </c>
      <c r="Z36" s="23">
        <f>RANK(U36,U:U)</f>
        <v>513</v>
      </c>
      <c r="AA36" s="23">
        <f>RANK(W36,W:W)</f>
        <v>429</v>
      </c>
    </row>
    <row r="37" spans="1:27" x14ac:dyDescent="0.25">
      <c r="A37" s="23" t="str">
        <f t="shared" si="7"/>
        <v>Amy Blye</v>
      </c>
      <c r="B37" s="23">
        <f t="shared" si="8"/>
        <v>3</v>
      </c>
      <c r="C37" s="23" t="str">
        <f t="shared" si="9"/>
        <v>2022Amy Blye3</v>
      </c>
      <c r="D37" s="17">
        <v>2022</v>
      </c>
      <c r="E37" t="s">
        <v>410</v>
      </c>
      <c r="F37">
        <v>173044</v>
      </c>
      <c r="G37" t="s">
        <v>36</v>
      </c>
      <c r="H37" s="20">
        <v>2</v>
      </c>
      <c r="I37" s="20">
        <v>2</v>
      </c>
      <c r="J37" t="s">
        <v>9</v>
      </c>
      <c r="K37" t="s">
        <v>10</v>
      </c>
      <c r="L37" s="10">
        <v>39</v>
      </c>
      <c r="M37" s="10">
        <v>104</v>
      </c>
      <c r="N37" s="10">
        <v>230</v>
      </c>
      <c r="O37" s="1">
        <v>12349.36</v>
      </c>
      <c r="P37" s="1">
        <v>7934.15</v>
      </c>
      <c r="Q37" s="1">
        <v>1361.3</v>
      </c>
      <c r="R37" s="44">
        <f t="shared" si="0"/>
        <v>316.65025641025642</v>
      </c>
      <c r="S37" s="45">
        <f t="shared" si="1"/>
        <v>2.6666666666666665</v>
      </c>
      <c r="T37" s="45">
        <f t="shared" si="2"/>
        <v>2.2115384615384617</v>
      </c>
      <c r="U37" s="44">
        <f t="shared" si="3"/>
        <v>4415.2100000000009</v>
      </c>
      <c r="V37" s="46">
        <f t="shared" si="4"/>
        <v>0.35752541022368778</v>
      </c>
      <c r="W37" s="44">
        <f t="shared" si="5"/>
        <v>3053.9100000000008</v>
      </c>
      <c r="X37" s="46">
        <f t="shared" si="6"/>
        <v>0.24729297712594017</v>
      </c>
      <c r="Y37" s="23">
        <f>RANK(O37,O:O)</f>
        <v>739</v>
      </c>
      <c r="Z37" s="23">
        <f>RANK(U37,U:U)</f>
        <v>549</v>
      </c>
      <c r="AA37" s="23">
        <f>RANK(W37,W:W)</f>
        <v>425</v>
      </c>
    </row>
    <row r="38" spans="1:27" x14ac:dyDescent="0.25">
      <c r="A38" s="23" t="str">
        <f t="shared" si="7"/>
        <v>Amy Blye</v>
      </c>
      <c r="B38" s="23">
        <f t="shared" si="8"/>
        <v>4</v>
      </c>
      <c r="C38" s="23" t="str">
        <f t="shared" si="9"/>
        <v>2022Amy Blye4</v>
      </c>
      <c r="D38" s="17">
        <v>2022</v>
      </c>
      <c r="E38" t="s">
        <v>410</v>
      </c>
      <c r="F38">
        <v>969030</v>
      </c>
      <c r="G38" t="s">
        <v>383</v>
      </c>
      <c r="H38" s="20">
        <v>2</v>
      </c>
      <c r="I38" s="20">
        <v>2</v>
      </c>
      <c r="J38" t="s">
        <v>9</v>
      </c>
      <c r="K38" t="s">
        <v>10</v>
      </c>
      <c r="L38" s="10">
        <v>45</v>
      </c>
      <c r="M38" s="10">
        <v>77</v>
      </c>
      <c r="N38" s="10">
        <v>235</v>
      </c>
      <c r="O38" s="1">
        <v>12313.32</v>
      </c>
      <c r="P38" s="1">
        <v>7797.05</v>
      </c>
      <c r="Q38" s="1">
        <v>1524.7</v>
      </c>
      <c r="R38" s="44">
        <f t="shared" si="0"/>
        <v>273.62933333333331</v>
      </c>
      <c r="S38" s="45">
        <f t="shared" si="1"/>
        <v>1.711111111111111</v>
      </c>
      <c r="T38" s="45">
        <f t="shared" si="2"/>
        <v>3.051948051948052</v>
      </c>
      <c r="U38" s="44">
        <f t="shared" si="3"/>
        <v>4516.2699999999995</v>
      </c>
      <c r="V38" s="46">
        <f t="shared" si="4"/>
        <v>0.36677922769813498</v>
      </c>
      <c r="W38" s="44">
        <f t="shared" si="5"/>
        <v>2991.5699999999997</v>
      </c>
      <c r="X38" s="46">
        <f t="shared" si="6"/>
        <v>0.24295397179639608</v>
      </c>
      <c r="Y38" s="23">
        <f>RANK(O38,O:O)</f>
        <v>742</v>
      </c>
      <c r="Z38" s="23">
        <f>RANK(U38,U:U)</f>
        <v>542</v>
      </c>
      <c r="AA38" s="23">
        <f>RANK(W38,W:W)</f>
        <v>433</v>
      </c>
    </row>
    <row r="39" spans="1:27" x14ac:dyDescent="0.25">
      <c r="A39" s="23" t="str">
        <f t="shared" si="7"/>
        <v>Amy Blye</v>
      </c>
      <c r="B39" s="23">
        <f t="shared" si="8"/>
        <v>5</v>
      </c>
      <c r="C39" s="23" t="str">
        <f t="shared" si="9"/>
        <v>2022Amy Blye5</v>
      </c>
      <c r="D39" s="17">
        <v>2022</v>
      </c>
      <c r="E39" t="s">
        <v>410</v>
      </c>
      <c r="F39">
        <v>273027</v>
      </c>
      <c r="G39" t="s">
        <v>302</v>
      </c>
      <c r="H39" s="20">
        <v>2</v>
      </c>
      <c r="I39" s="20">
        <v>2</v>
      </c>
      <c r="J39" t="s">
        <v>9</v>
      </c>
      <c r="K39" t="s">
        <v>10</v>
      </c>
      <c r="L39" s="10">
        <v>48</v>
      </c>
      <c r="M39" s="10">
        <v>75</v>
      </c>
      <c r="N39" s="10">
        <v>223</v>
      </c>
      <c r="O39" s="1">
        <v>11343.816000000001</v>
      </c>
      <c r="P39" s="1">
        <v>7159.5</v>
      </c>
      <c r="Q39" s="1">
        <v>1618.5</v>
      </c>
      <c r="R39" s="44">
        <f t="shared" si="0"/>
        <v>236.32950000000002</v>
      </c>
      <c r="S39" s="45">
        <f t="shared" si="1"/>
        <v>1.5625</v>
      </c>
      <c r="T39" s="45">
        <f t="shared" si="2"/>
        <v>2.9733333333333332</v>
      </c>
      <c r="U39" s="44">
        <f t="shared" si="3"/>
        <v>4184.3160000000007</v>
      </c>
      <c r="V39" s="46">
        <f t="shared" si="4"/>
        <v>0.36886317620102443</v>
      </c>
      <c r="W39" s="44">
        <f t="shared" si="5"/>
        <v>2565.8160000000007</v>
      </c>
      <c r="X39" s="46">
        <f t="shared" si="6"/>
        <v>0.22618632037049971</v>
      </c>
      <c r="Y39" s="23">
        <f>RANK(O39,O:O)</f>
        <v>774</v>
      </c>
      <c r="Z39" s="23">
        <f>RANK(U39,U:U)</f>
        <v>566</v>
      </c>
      <c r="AA39" s="23">
        <f>RANK(W39,W:W)</f>
        <v>488</v>
      </c>
    </row>
    <row r="40" spans="1:27" x14ac:dyDescent="0.25">
      <c r="A40" s="23" t="str">
        <f t="shared" si="7"/>
        <v>Amy Blye</v>
      </c>
      <c r="B40" s="23">
        <f t="shared" si="8"/>
        <v>6</v>
      </c>
      <c r="C40" s="23" t="str">
        <f t="shared" si="9"/>
        <v>2022Amy Blye6</v>
      </c>
      <c r="D40" s="17">
        <v>2022</v>
      </c>
      <c r="E40" t="s">
        <v>410</v>
      </c>
      <c r="F40">
        <v>308218</v>
      </c>
      <c r="G40" t="s">
        <v>76</v>
      </c>
      <c r="H40" s="20">
        <v>2</v>
      </c>
      <c r="I40" s="20">
        <v>2</v>
      </c>
      <c r="J40" t="s">
        <v>9</v>
      </c>
      <c r="K40" t="s">
        <v>10</v>
      </c>
      <c r="L40" s="10">
        <v>52</v>
      </c>
      <c r="M40" s="10">
        <v>52</v>
      </c>
      <c r="N40" s="10">
        <v>165</v>
      </c>
      <c r="O40" s="1">
        <v>8583.4800000000105</v>
      </c>
      <c r="P40" s="1">
        <v>5492.2</v>
      </c>
      <c r="Q40" s="1">
        <v>1721.2</v>
      </c>
      <c r="R40" s="44">
        <f t="shared" si="0"/>
        <v>165.06692307692327</v>
      </c>
      <c r="S40" s="45">
        <f t="shared" si="1"/>
        <v>1</v>
      </c>
      <c r="T40" s="45">
        <f t="shared" si="2"/>
        <v>3.1730769230769229</v>
      </c>
      <c r="U40" s="44">
        <f t="shared" si="3"/>
        <v>3091.2800000000107</v>
      </c>
      <c r="V40" s="46">
        <f t="shared" si="4"/>
        <v>0.36014297231426029</v>
      </c>
      <c r="W40" s="44">
        <f t="shared" si="5"/>
        <v>1370.0800000000106</v>
      </c>
      <c r="X40" s="46">
        <f t="shared" si="6"/>
        <v>0.15961824341642422</v>
      </c>
      <c r="Y40" s="23">
        <f>RANK(O40,O:O)</f>
        <v>929</v>
      </c>
      <c r="Z40" s="23">
        <f>RANK(U40,U:U)</f>
        <v>674</v>
      </c>
      <c r="AA40" s="23">
        <f>RANK(W40,W:W)</f>
        <v>676</v>
      </c>
    </row>
    <row r="41" spans="1:27" x14ac:dyDescent="0.25">
      <c r="A41" s="23" t="str">
        <f t="shared" si="7"/>
        <v>Amy Blye</v>
      </c>
      <c r="B41" s="23">
        <f t="shared" si="8"/>
        <v>7</v>
      </c>
      <c r="C41" s="23" t="str">
        <f t="shared" si="9"/>
        <v>2022Amy Blye7</v>
      </c>
      <c r="D41" s="17">
        <v>2022</v>
      </c>
      <c r="E41" t="s">
        <v>410</v>
      </c>
      <c r="F41">
        <v>369346</v>
      </c>
      <c r="G41" t="s">
        <v>93</v>
      </c>
      <c r="H41" s="20">
        <v>2</v>
      </c>
      <c r="I41" s="20">
        <v>2</v>
      </c>
      <c r="J41" t="s">
        <v>9</v>
      </c>
      <c r="K41" t="s">
        <v>10</v>
      </c>
      <c r="L41" s="10">
        <v>42</v>
      </c>
      <c r="M41" s="10">
        <v>78</v>
      </c>
      <c r="N41" s="10">
        <v>177</v>
      </c>
      <c r="O41" s="1">
        <v>8436.1839999999993</v>
      </c>
      <c r="P41" s="1">
        <v>5364</v>
      </c>
      <c r="Q41" s="1">
        <v>1429.8</v>
      </c>
      <c r="R41" s="44">
        <f t="shared" si="0"/>
        <v>200.86152380952379</v>
      </c>
      <c r="S41" s="45">
        <f t="shared" si="1"/>
        <v>1.8571428571428572</v>
      </c>
      <c r="T41" s="45">
        <f t="shared" si="2"/>
        <v>2.2692307692307692</v>
      </c>
      <c r="U41" s="44">
        <f t="shared" si="3"/>
        <v>3072.1839999999993</v>
      </c>
      <c r="V41" s="46">
        <f t="shared" si="4"/>
        <v>0.36416749563546735</v>
      </c>
      <c r="W41" s="44">
        <f t="shared" si="5"/>
        <v>1642.3839999999993</v>
      </c>
      <c r="X41" s="46">
        <f t="shared" si="6"/>
        <v>0.19468328334232629</v>
      </c>
      <c r="Y41" s="23">
        <f>RANK(O41,O:O)</f>
        <v>936</v>
      </c>
      <c r="Z41" s="23">
        <f>RANK(U41,U:U)</f>
        <v>678</v>
      </c>
      <c r="AA41" s="23">
        <f>RANK(W41,W:W)</f>
        <v>610</v>
      </c>
    </row>
    <row r="42" spans="1:27" x14ac:dyDescent="0.25">
      <c r="A42" s="23" t="str">
        <f t="shared" si="7"/>
        <v>Amy Blye</v>
      </c>
      <c r="B42" s="23">
        <f t="shared" si="8"/>
        <v>8</v>
      </c>
      <c r="C42" s="23" t="str">
        <f t="shared" si="9"/>
        <v>2022Amy Blye8</v>
      </c>
      <c r="D42" s="17">
        <v>2022</v>
      </c>
      <c r="E42" t="s">
        <v>410</v>
      </c>
      <c r="F42">
        <v>178150</v>
      </c>
      <c r="G42" t="s">
        <v>37</v>
      </c>
      <c r="H42" s="20">
        <v>2</v>
      </c>
      <c r="I42" s="20">
        <v>2</v>
      </c>
      <c r="J42" t="s">
        <v>9</v>
      </c>
      <c r="K42" t="s">
        <v>10</v>
      </c>
      <c r="L42" s="10">
        <v>36</v>
      </c>
      <c r="M42" s="10">
        <v>63</v>
      </c>
      <c r="N42" s="10">
        <v>171</v>
      </c>
      <c r="O42" s="1">
        <v>7293.0320000000002</v>
      </c>
      <c r="P42" s="1">
        <v>4578.5</v>
      </c>
      <c r="Q42" s="1">
        <v>1221.3</v>
      </c>
      <c r="R42" s="44">
        <f t="shared" si="0"/>
        <v>202.58422222222222</v>
      </c>
      <c r="S42" s="45">
        <f t="shared" si="1"/>
        <v>1.75</v>
      </c>
      <c r="T42" s="45">
        <f t="shared" si="2"/>
        <v>2.7142857142857144</v>
      </c>
      <c r="U42" s="44">
        <f t="shared" si="3"/>
        <v>2714.5320000000002</v>
      </c>
      <c r="V42" s="46">
        <f t="shared" si="4"/>
        <v>0.37220897974943756</v>
      </c>
      <c r="W42" s="44">
        <f t="shared" si="5"/>
        <v>1493.2320000000002</v>
      </c>
      <c r="X42" s="46">
        <f t="shared" si="6"/>
        <v>0.20474776471569028</v>
      </c>
      <c r="Y42" s="23">
        <f>RANK(O42,O:O)</f>
        <v>998</v>
      </c>
      <c r="Z42" s="23">
        <f>RANK(U42,U:U)</f>
        <v>738</v>
      </c>
      <c r="AA42" s="23">
        <f>RANK(W42,W:W)</f>
        <v>646</v>
      </c>
    </row>
    <row r="43" spans="1:27" x14ac:dyDescent="0.25">
      <c r="A43" s="23" t="str">
        <f t="shared" si="7"/>
        <v>Amy Blye</v>
      </c>
      <c r="B43" s="23">
        <f t="shared" si="8"/>
        <v>9</v>
      </c>
      <c r="C43" s="23" t="str">
        <f t="shared" si="9"/>
        <v>2022Amy Blye9</v>
      </c>
      <c r="D43" s="17">
        <v>2022</v>
      </c>
      <c r="E43" t="s">
        <v>410</v>
      </c>
      <c r="F43">
        <v>253723</v>
      </c>
      <c r="G43" t="s">
        <v>67</v>
      </c>
      <c r="H43" s="20">
        <v>2</v>
      </c>
      <c r="I43" s="20">
        <v>2</v>
      </c>
      <c r="J43" t="s">
        <v>9</v>
      </c>
      <c r="K43" t="s">
        <v>10</v>
      </c>
      <c r="L43" s="10">
        <v>27</v>
      </c>
      <c r="M43" s="10">
        <v>46</v>
      </c>
      <c r="N43" s="10">
        <v>127</v>
      </c>
      <c r="O43" s="1">
        <v>6045.384</v>
      </c>
      <c r="P43" s="1">
        <v>3768.15</v>
      </c>
      <c r="Q43" s="1">
        <v>914.6</v>
      </c>
      <c r="R43" s="44">
        <f t="shared" si="0"/>
        <v>223.90311111111112</v>
      </c>
      <c r="S43" s="45">
        <f t="shared" si="1"/>
        <v>1.7037037037037037</v>
      </c>
      <c r="T43" s="45">
        <f t="shared" si="2"/>
        <v>2.7608695652173911</v>
      </c>
      <c r="U43" s="44">
        <f t="shared" si="3"/>
        <v>2277.2339999999999</v>
      </c>
      <c r="V43" s="46">
        <f t="shared" si="4"/>
        <v>0.3766897189657431</v>
      </c>
      <c r="W43" s="44">
        <f t="shared" si="5"/>
        <v>1362.634</v>
      </c>
      <c r="X43" s="46">
        <f t="shared" si="6"/>
        <v>0.22540073550331957</v>
      </c>
      <c r="Y43" s="23">
        <f>RANK(O43,O:O)</f>
        <v>1061</v>
      </c>
      <c r="Z43" s="23">
        <f>RANK(U43,U:U)</f>
        <v>819</v>
      </c>
      <c r="AA43" s="23">
        <f>RANK(W43,W:W)</f>
        <v>677</v>
      </c>
    </row>
    <row r="44" spans="1:27" x14ac:dyDescent="0.25">
      <c r="A44" s="23" t="str">
        <f t="shared" si="7"/>
        <v>Amy Blye</v>
      </c>
      <c r="B44" s="23">
        <f t="shared" si="8"/>
        <v>10</v>
      </c>
      <c r="C44" s="23" t="str">
        <f t="shared" si="9"/>
        <v>2022Amy Blye10</v>
      </c>
      <c r="D44" s="17">
        <v>2022</v>
      </c>
      <c r="E44" t="s">
        <v>410</v>
      </c>
      <c r="F44">
        <v>731519</v>
      </c>
      <c r="G44" t="s">
        <v>196</v>
      </c>
      <c r="H44" s="20">
        <v>2</v>
      </c>
      <c r="I44" s="20">
        <v>2</v>
      </c>
      <c r="J44" t="s">
        <v>9</v>
      </c>
      <c r="K44" t="s">
        <v>10</v>
      </c>
      <c r="L44" s="10">
        <v>32</v>
      </c>
      <c r="M44" s="10">
        <v>50</v>
      </c>
      <c r="N44" s="10">
        <v>122</v>
      </c>
      <c r="O44" s="1">
        <v>6019.0240000000003</v>
      </c>
      <c r="P44" s="1">
        <v>3910.6</v>
      </c>
      <c r="Q44" s="1">
        <v>1079</v>
      </c>
      <c r="R44" s="44">
        <f t="shared" si="0"/>
        <v>188.09450000000001</v>
      </c>
      <c r="S44" s="45">
        <f t="shared" si="1"/>
        <v>1.5625</v>
      </c>
      <c r="T44" s="45">
        <f t="shared" si="2"/>
        <v>2.44</v>
      </c>
      <c r="U44" s="44">
        <f t="shared" si="3"/>
        <v>2108.4240000000004</v>
      </c>
      <c r="V44" s="46">
        <f t="shared" si="4"/>
        <v>0.35029333659410566</v>
      </c>
      <c r="W44" s="44">
        <f t="shared" si="5"/>
        <v>1029.4240000000004</v>
      </c>
      <c r="X44" s="46">
        <f t="shared" si="6"/>
        <v>0.1710283926430598</v>
      </c>
      <c r="Y44" s="23">
        <f>RANK(O44,O:O)</f>
        <v>1063</v>
      </c>
      <c r="Z44" s="23">
        <f>RANK(U44,U:U)</f>
        <v>856</v>
      </c>
      <c r="AA44" s="23">
        <f>RANK(W44,W:W)</f>
        <v>778</v>
      </c>
    </row>
    <row r="45" spans="1:27" x14ac:dyDescent="0.25">
      <c r="A45" s="23" t="str">
        <f t="shared" si="7"/>
        <v>Amy Blye</v>
      </c>
      <c r="B45" s="23">
        <f t="shared" si="8"/>
        <v>11</v>
      </c>
      <c r="C45" s="23" t="str">
        <f t="shared" si="9"/>
        <v>2022Amy Blye11</v>
      </c>
      <c r="D45" s="17">
        <v>2022</v>
      </c>
      <c r="E45" t="s">
        <v>410</v>
      </c>
      <c r="F45">
        <v>448696</v>
      </c>
      <c r="G45" t="s">
        <v>355</v>
      </c>
      <c r="H45" s="20">
        <v>2</v>
      </c>
      <c r="I45" s="20">
        <v>2</v>
      </c>
      <c r="J45" t="s">
        <v>9</v>
      </c>
      <c r="K45" t="s">
        <v>10</v>
      </c>
      <c r="L45" s="10">
        <v>44</v>
      </c>
      <c r="M45" s="10">
        <v>44</v>
      </c>
      <c r="N45" s="10">
        <v>113</v>
      </c>
      <c r="O45" s="1">
        <v>5287.0959999999995</v>
      </c>
      <c r="P45" s="1">
        <v>3336.85</v>
      </c>
      <c r="Q45" s="1">
        <v>1456.4</v>
      </c>
      <c r="R45" s="44">
        <f t="shared" si="0"/>
        <v>120.16127272727272</v>
      </c>
      <c r="S45" s="45">
        <f t="shared" si="1"/>
        <v>1</v>
      </c>
      <c r="T45" s="45">
        <f t="shared" si="2"/>
        <v>2.5681818181818183</v>
      </c>
      <c r="U45" s="44">
        <f t="shared" si="3"/>
        <v>1950.2459999999996</v>
      </c>
      <c r="V45" s="46">
        <f t="shared" si="4"/>
        <v>0.36886903509979768</v>
      </c>
      <c r="W45" s="44">
        <f t="shared" si="5"/>
        <v>493.84599999999955</v>
      </c>
      <c r="X45" s="46">
        <f t="shared" si="6"/>
        <v>9.3405907515202974E-2</v>
      </c>
      <c r="Y45" s="23">
        <f>RANK(O45,O:O)</f>
        <v>1111</v>
      </c>
      <c r="Z45" s="23">
        <f>RANK(U45,U:U)</f>
        <v>883</v>
      </c>
      <c r="AA45" s="23">
        <f>RANK(W45,W:W)</f>
        <v>967</v>
      </c>
    </row>
    <row r="46" spans="1:27" x14ac:dyDescent="0.25">
      <c r="A46" s="23" t="str">
        <f t="shared" si="7"/>
        <v>Amy Blye</v>
      </c>
      <c r="B46" s="23">
        <f t="shared" si="8"/>
        <v>12</v>
      </c>
      <c r="C46" s="23" t="str">
        <f t="shared" si="9"/>
        <v>2022Amy Blye12</v>
      </c>
      <c r="D46" s="17">
        <v>2022</v>
      </c>
      <c r="E46" t="s">
        <v>410</v>
      </c>
      <c r="F46">
        <v>886262</v>
      </c>
      <c r="G46" t="s">
        <v>245</v>
      </c>
      <c r="H46" s="20">
        <v>2</v>
      </c>
      <c r="I46" s="20">
        <v>2</v>
      </c>
      <c r="J46" t="s">
        <v>9</v>
      </c>
      <c r="K46" t="s">
        <v>10</v>
      </c>
      <c r="L46" s="10">
        <v>27</v>
      </c>
      <c r="M46" s="10">
        <v>49</v>
      </c>
      <c r="N46" s="10">
        <v>94</v>
      </c>
      <c r="O46" s="1">
        <v>5086.4480000000003</v>
      </c>
      <c r="P46" s="1">
        <v>3209.35</v>
      </c>
      <c r="Q46" s="1">
        <v>917.9</v>
      </c>
      <c r="R46" s="44">
        <f t="shared" si="0"/>
        <v>188.38696296296297</v>
      </c>
      <c r="S46" s="45">
        <f t="shared" si="1"/>
        <v>1.8148148148148149</v>
      </c>
      <c r="T46" s="45">
        <f t="shared" si="2"/>
        <v>1.9183673469387754</v>
      </c>
      <c r="U46" s="44">
        <f t="shared" si="3"/>
        <v>1877.0980000000004</v>
      </c>
      <c r="V46" s="46">
        <f t="shared" si="4"/>
        <v>0.36903906222967386</v>
      </c>
      <c r="W46" s="44">
        <f t="shared" si="5"/>
        <v>959.19800000000043</v>
      </c>
      <c r="X46" s="46">
        <f t="shared" si="6"/>
        <v>0.18857914206534704</v>
      </c>
      <c r="Y46" s="23">
        <f>RANK(O46,O:O)</f>
        <v>1127</v>
      </c>
      <c r="Z46" s="23">
        <f>RANK(U46,U:U)</f>
        <v>897</v>
      </c>
      <c r="AA46" s="23">
        <f>RANK(W46,W:W)</f>
        <v>806</v>
      </c>
    </row>
    <row r="47" spans="1:27" x14ac:dyDescent="0.25">
      <c r="A47" s="23" t="str">
        <f t="shared" si="7"/>
        <v>Amy Blye</v>
      </c>
      <c r="B47" s="23">
        <f t="shared" si="8"/>
        <v>13</v>
      </c>
      <c r="C47" s="23" t="str">
        <f t="shared" si="9"/>
        <v>2022Amy Blye13</v>
      </c>
      <c r="D47" s="17">
        <v>2022</v>
      </c>
      <c r="E47" t="s">
        <v>410</v>
      </c>
      <c r="F47">
        <v>309319</v>
      </c>
      <c r="G47" t="s">
        <v>340</v>
      </c>
      <c r="H47" s="20">
        <v>2</v>
      </c>
      <c r="I47" s="20">
        <v>2</v>
      </c>
      <c r="J47" t="s">
        <v>9</v>
      </c>
      <c r="K47" t="s">
        <v>10</v>
      </c>
      <c r="L47" s="10">
        <v>45</v>
      </c>
      <c r="M47" s="10">
        <v>54</v>
      </c>
      <c r="N47" s="10">
        <v>108</v>
      </c>
      <c r="O47" s="1">
        <v>4684.7359999999999</v>
      </c>
      <c r="P47" s="1">
        <v>2816.15</v>
      </c>
      <c r="Q47" s="1">
        <v>1499.4</v>
      </c>
      <c r="R47" s="44">
        <f t="shared" si="0"/>
        <v>104.10524444444444</v>
      </c>
      <c r="S47" s="45">
        <f t="shared" si="1"/>
        <v>1.2</v>
      </c>
      <c r="T47" s="45">
        <f t="shared" si="2"/>
        <v>2</v>
      </c>
      <c r="U47" s="44">
        <f t="shared" si="3"/>
        <v>1868.5859999999998</v>
      </c>
      <c r="V47" s="46">
        <f t="shared" si="4"/>
        <v>0.39886687318132757</v>
      </c>
      <c r="W47" s="44">
        <f t="shared" si="5"/>
        <v>369.18599999999969</v>
      </c>
      <c r="X47" s="46">
        <f t="shared" si="6"/>
        <v>7.8806148308036936E-2</v>
      </c>
      <c r="Y47" s="23">
        <f>RANK(O47,O:O)</f>
        <v>1153</v>
      </c>
      <c r="Z47" s="23">
        <f>RANK(U47,U:U)</f>
        <v>899</v>
      </c>
      <c r="AA47" s="23">
        <f>RANK(W47,W:W)</f>
        <v>1038</v>
      </c>
    </row>
    <row r="48" spans="1:27" x14ac:dyDescent="0.25">
      <c r="A48" s="23" t="str">
        <f t="shared" si="7"/>
        <v>Amy Blye</v>
      </c>
      <c r="B48" s="23">
        <f t="shared" si="8"/>
        <v>14</v>
      </c>
      <c r="C48" s="23" t="str">
        <f t="shared" si="9"/>
        <v>2022Amy Blye14</v>
      </c>
      <c r="D48" s="17">
        <v>2022</v>
      </c>
      <c r="E48" t="s">
        <v>410</v>
      </c>
      <c r="F48">
        <v>162866</v>
      </c>
      <c r="G48" t="s">
        <v>341</v>
      </c>
      <c r="H48" s="20">
        <v>2</v>
      </c>
      <c r="I48" s="20">
        <v>2</v>
      </c>
      <c r="J48" t="s">
        <v>9</v>
      </c>
      <c r="K48" t="s">
        <v>10</v>
      </c>
      <c r="L48" s="10">
        <v>47</v>
      </c>
      <c r="M48" s="10">
        <v>56</v>
      </c>
      <c r="N48" s="10">
        <v>119</v>
      </c>
      <c r="O48" s="1">
        <v>4397.4480000000003</v>
      </c>
      <c r="P48" s="1">
        <v>2707.1</v>
      </c>
      <c r="Q48" s="1">
        <v>1565.6</v>
      </c>
      <c r="R48" s="44">
        <f t="shared" si="0"/>
        <v>93.562723404255323</v>
      </c>
      <c r="S48" s="45">
        <f t="shared" si="1"/>
        <v>1.1914893617021276</v>
      </c>
      <c r="T48" s="45">
        <f t="shared" si="2"/>
        <v>2.125</v>
      </c>
      <c r="U48" s="44">
        <f t="shared" si="3"/>
        <v>1690.3480000000004</v>
      </c>
      <c r="V48" s="46">
        <f t="shared" si="4"/>
        <v>0.38439294790978773</v>
      </c>
      <c r="W48" s="44">
        <f t="shared" si="5"/>
        <v>124.7480000000005</v>
      </c>
      <c r="X48" s="46">
        <f t="shared" si="6"/>
        <v>2.8368271779450376E-2</v>
      </c>
      <c r="Y48" s="23">
        <f>RANK(O48,O:O)</f>
        <v>1173</v>
      </c>
      <c r="Z48" s="23">
        <f>RANK(U48,U:U)</f>
        <v>947</v>
      </c>
      <c r="AA48" s="23">
        <f>RANK(W48,W:W)</f>
        <v>1183</v>
      </c>
    </row>
    <row r="49" spans="1:27" x14ac:dyDescent="0.25">
      <c r="A49" s="23" t="str">
        <f t="shared" si="7"/>
        <v>Amy Blye</v>
      </c>
      <c r="B49" s="23">
        <f t="shared" si="8"/>
        <v>15</v>
      </c>
      <c r="C49" s="23" t="str">
        <f t="shared" si="9"/>
        <v>2022Amy Blye15</v>
      </c>
      <c r="D49" s="17">
        <v>2022</v>
      </c>
      <c r="E49" t="s">
        <v>410</v>
      </c>
      <c r="F49">
        <v>615144</v>
      </c>
      <c r="G49" t="s">
        <v>163</v>
      </c>
      <c r="H49" s="20">
        <v>2</v>
      </c>
      <c r="I49" s="20">
        <v>2</v>
      </c>
      <c r="J49" t="s">
        <v>9</v>
      </c>
      <c r="K49" t="s">
        <v>10</v>
      </c>
      <c r="L49" s="10">
        <v>28</v>
      </c>
      <c r="M49" s="10">
        <v>50</v>
      </c>
      <c r="N49" s="10">
        <v>86</v>
      </c>
      <c r="O49" s="1">
        <v>3828.9119999999998</v>
      </c>
      <c r="P49" s="1">
        <v>2525.85</v>
      </c>
      <c r="Q49" s="1">
        <v>950.45</v>
      </c>
      <c r="R49" s="44">
        <f t="shared" si="0"/>
        <v>136.74685714285712</v>
      </c>
      <c r="S49" s="45">
        <f t="shared" si="1"/>
        <v>1.7857142857142858</v>
      </c>
      <c r="T49" s="45">
        <f t="shared" si="2"/>
        <v>1.72</v>
      </c>
      <c r="U49" s="44">
        <f t="shared" si="3"/>
        <v>1303.0619999999999</v>
      </c>
      <c r="V49" s="46">
        <f t="shared" si="4"/>
        <v>0.34032174152866401</v>
      </c>
      <c r="W49" s="44">
        <f t="shared" si="5"/>
        <v>352.61199999999985</v>
      </c>
      <c r="X49" s="46">
        <f t="shared" si="6"/>
        <v>9.2091957193061597E-2</v>
      </c>
      <c r="Y49" s="23">
        <f>RANK(O49,O:O)</f>
        <v>1209</v>
      </c>
      <c r="Z49" s="23">
        <f>RANK(U49,U:U)</f>
        <v>1037</v>
      </c>
      <c r="AA49" s="23">
        <f>RANK(W49,W:W)</f>
        <v>1045</v>
      </c>
    </row>
    <row r="50" spans="1:27" x14ac:dyDescent="0.25">
      <c r="A50" s="23" t="str">
        <f t="shared" si="7"/>
        <v>Amy Blye</v>
      </c>
      <c r="B50" s="23">
        <f t="shared" si="8"/>
        <v>16</v>
      </c>
      <c r="C50" s="23" t="str">
        <f t="shared" si="9"/>
        <v>2022Amy Blye16</v>
      </c>
      <c r="D50" s="17">
        <v>2022</v>
      </c>
      <c r="E50" t="s">
        <v>410</v>
      </c>
      <c r="F50">
        <v>563414</v>
      </c>
      <c r="G50" t="s">
        <v>147</v>
      </c>
      <c r="H50" s="20">
        <v>2</v>
      </c>
      <c r="I50" s="20">
        <v>2</v>
      </c>
      <c r="J50" t="s">
        <v>9</v>
      </c>
      <c r="K50" t="s">
        <v>10</v>
      </c>
      <c r="L50" s="10">
        <v>15</v>
      </c>
      <c r="M50" s="10">
        <v>30</v>
      </c>
      <c r="N50" s="10">
        <v>72</v>
      </c>
      <c r="O50" s="1">
        <v>3594.6239999999998</v>
      </c>
      <c r="P50" s="1">
        <v>2457.15</v>
      </c>
      <c r="Q50" s="1">
        <v>512.45000000000005</v>
      </c>
      <c r="R50" s="44">
        <f t="shared" si="0"/>
        <v>239.64159999999998</v>
      </c>
      <c r="S50" s="45">
        <f t="shared" si="1"/>
        <v>2</v>
      </c>
      <c r="T50" s="45">
        <f t="shared" si="2"/>
        <v>2.4</v>
      </c>
      <c r="U50" s="44">
        <f t="shared" si="3"/>
        <v>1137.4739999999997</v>
      </c>
      <c r="V50" s="46">
        <f t="shared" si="4"/>
        <v>0.31643754673645974</v>
      </c>
      <c r="W50" s="44">
        <f t="shared" si="5"/>
        <v>625.02399999999966</v>
      </c>
      <c r="X50" s="46">
        <f t="shared" si="6"/>
        <v>0.17387743474699988</v>
      </c>
      <c r="Y50" s="23">
        <f>RANK(O50,O:O)</f>
        <v>1233</v>
      </c>
      <c r="Z50" s="23">
        <f>RANK(U50,U:U)</f>
        <v>1073</v>
      </c>
      <c r="AA50" s="23">
        <f>RANK(W50,W:W)</f>
        <v>927</v>
      </c>
    </row>
    <row r="51" spans="1:27" x14ac:dyDescent="0.25">
      <c r="A51" s="23" t="str">
        <f t="shared" si="7"/>
        <v>Amy Blye</v>
      </c>
      <c r="B51" s="23">
        <f t="shared" si="8"/>
        <v>17</v>
      </c>
      <c r="C51" s="23" t="str">
        <f t="shared" si="9"/>
        <v>2022Amy Blye17</v>
      </c>
      <c r="D51" s="17">
        <v>2022</v>
      </c>
      <c r="E51" t="s">
        <v>410</v>
      </c>
      <c r="F51">
        <v>141852</v>
      </c>
      <c r="G51" t="s">
        <v>23</v>
      </c>
      <c r="H51" s="20">
        <v>2</v>
      </c>
      <c r="I51" s="20">
        <v>2</v>
      </c>
      <c r="J51" t="s">
        <v>9</v>
      </c>
      <c r="K51" t="s">
        <v>10</v>
      </c>
      <c r="L51" s="10">
        <v>4</v>
      </c>
      <c r="M51" s="10">
        <v>4</v>
      </c>
      <c r="N51" s="10">
        <v>32</v>
      </c>
      <c r="O51" s="1">
        <v>800.54399999999998</v>
      </c>
      <c r="P51" s="1">
        <v>463.95</v>
      </c>
      <c r="Q51" s="1">
        <v>132.4</v>
      </c>
      <c r="R51" s="44">
        <f t="shared" si="0"/>
        <v>200.136</v>
      </c>
      <c r="S51" s="45">
        <f t="shared" si="1"/>
        <v>1</v>
      </c>
      <c r="T51" s="45">
        <f t="shared" si="2"/>
        <v>8</v>
      </c>
      <c r="U51" s="44">
        <f t="shared" si="3"/>
        <v>336.59399999999999</v>
      </c>
      <c r="V51" s="46">
        <f t="shared" si="4"/>
        <v>0.42045658951912701</v>
      </c>
      <c r="W51" s="44">
        <f t="shared" si="5"/>
        <v>204.19399999999999</v>
      </c>
      <c r="X51" s="46">
        <f t="shared" si="6"/>
        <v>0.25506905304393013</v>
      </c>
      <c r="Y51" s="23">
        <f>RANK(O51,O:O)</f>
        <v>1473</v>
      </c>
      <c r="Z51" s="23">
        <f>RANK(U51,U:U)</f>
        <v>1388</v>
      </c>
      <c r="AA51" s="23">
        <f>RANK(W51,W:W)</f>
        <v>1129</v>
      </c>
    </row>
    <row r="52" spans="1:27" x14ac:dyDescent="0.25">
      <c r="A52" s="23" t="str">
        <f t="shared" si="7"/>
        <v>Benny Wilder</v>
      </c>
      <c r="B52" s="23">
        <f t="shared" si="8"/>
        <v>1</v>
      </c>
      <c r="C52" s="23" t="str">
        <f t="shared" si="9"/>
        <v>2022Benny Wilder1</v>
      </c>
      <c r="D52" s="17">
        <v>2022</v>
      </c>
      <c r="E52" t="s">
        <v>404</v>
      </c>
      <c r="F52">
        <v>755161</v>
      </c>
      <c r="G52" t="s">
        <v>214</v>
      </c>
      <c r="H52" s="20">
        <v>1</v>
      </c>
      <c r="I52" s="20">
        <v>1</v>
      </c>
      <c r="J52" t="s">
        <v>9</v>
      </c>
      <c r="K52" t="s">
        <v>4</v>
      </c>
      <c r="L52" s="10">
        <v>138</v>
      </c>
      <c r="M52" s="10">
        <v>821</v>
      </c>
      <c r="N52" s="10">
        <v>4408</v>
      </c>
      <c r="O52" s="1">
        <v>145756.32500000001</v>
      </c>
      <c r="P52" s="1">
        <v>132505.75</v>
      </c>
      <c r="Q52" s="1">
        <v>5167.8999999999996</v>
      </c>
      <c r="R52" s="44">
        <f t="shared" si="0"/>
        <v>1056.2052536231886</v>
      </c>
      <c r="S52" s="45">
        <f t="shared" si="1"/>
        <v>5.9492753623188408</v>
      </c>
      <c r="T52" s="45">
        <f t="shared" si="2"/>
        <v>5.3690621193666264</v>
      </c>
      <c r="U52" s="44">
        <f t="shared" si="3"/>
        <v>13250.575000000012</v>
      </c>
      <c r="V52" s="46">
        <f t="shared" si="4"/>
        <v>9.0909090909090981E-2</v>
      </c>
      <c r="W52" s="44">
        <f t="shared" si="5"/>
        <v>8082.675000000012</v>
      </c>
      <c r="X52" s="46">
        <f t="shared" si="6"/>
        <v>5.5453339674967871E-2</v>
      </c>
      <c r="Y52" s="23">
        <f>RANK(O52,O:O)</f>
        <v>89</v>
      </c>
      <c r="Z52" s="23">
        <f>RANK(U52,U:U)</f>
        <v>146</v>
      </c>
      <c r="AA52" s="23">
        <f>RANK(W52,W:W)</f>
        <v>155</v>
      </c>
    </row>
    <row r="53" spans="1:27" x14ac:dyDescent="0.25">
      <c r="A53" s="23" t="str">
        <f t="shared" si="7"/>
        <v>Benny Wilder</v>
      </c>
      <c r="B53" s="23">
        <f t="shared" si="8"/>
        <v>2</v>
      </c>
      <c r="C53" s="23" t="str">
        <f t="shared" si="9"/>
        <v>2022Benny Wilder2</v>
      </c>
      <c r="D53" s="17">
        <v>2022</v>
      </c>
      <c r="E53" t="s">
        <v>404</v>
      </c>
      <c r="F53">
        <v>545957</v>
      </c>
      <c r="G53" t="s">
        <v>135</v>
      </c>
      <c r="H53" s="20">
        <v>1</v>
      </c>
      <c r="I53" s="20">
        <v>1</v>
      </c>
      <c r="J53" t="s">
        <v>9</v>
      </c>
      <c r="K53" t="s">
        <v>4</v>
      </c>
      <c r="L53" s="10">
        <v>187</v>
      </c>
      <c r="M53" s="10">
        <v>314</v>
      </c>
      <c r="N53" s="10">
        <v>2827</v>
      </c>
      <c r="O53" s="1">
        <v>97488.764999999999</v>
      </c>
      <c r="P53" s="1">
        <v>88626.15</v>
      </c>
      <c r="Q53" s="1">
        <v>6142.4</v>
      </c>
      <c r="R53" s="44">
        <f t="shared" si="0"/>
        <v>521.3302941176471</v>
      </c>
      <c r="S53" s="45">
        <f t="shared" si="1"/>
        <v>1.679144385026738</v>
      </c>
      <c r="T53" s="45">
        <f t="shared" si="2"/>
        <v>9.0031847133757967</v>
      </c>
      <c r="U53" s="44">
        <f t="shared" si="3"/>
        <v>8862.6150000000052</v>
      </c>
      <c r="V53" s="46">
        <f t="shared" si="4"/>
        <v>9.0909090909090967E-2</v>
      </c>
      <c r="W53" s="44">
        <f t="shared" si="5"/>
        <v>2720.2150000000056</v>
      </c>
      <c r="X53" s="46">
        <f t="shared" si="6"/>
        <v>2.7902856293235488E-2</v>
      </c>
      <c r="Y53" s="23">
        <f>RANK(O53,O:O)</f>
        <v>164</v>
      </c>
      <c r="Z53" s="23">
        <f>RANK(U53,U:U)</f>
        <v>262</v>
      </c>
      <c r="AA53" s="23">
        <f>RANK(W53,W:W)</f>
        <v>472</v>
      </c>
    </row>
    <row r="54" spans="1:27" x14ac:dyDescent="0.25">
      <c r="A54" s="23" t="str">
        <f t="shared" si="7"/>
        <v>Benny Wilder</v>
      </c>
      <c r="B54" s="23">
        <f t="shared" si="8"/>
        <v>3</v>
      </c>
      <c r="C54" s="23" t="str">
        <f t="shared" si="9"/>
        <v>2022Benny Wilder3</v>
      </c>
      <c r="D54" s="17">
        <v>2022</v>
      </c>
      <c r="E54" t="s">
        <v>404</v>
      </c>
      <c r="F54">
        <v>866033</v>
      </c>
      <c r="G54" t="s">
        <v>338</v>
      </c>
      <c r="H54" s="20">
        <v>1</v>
      </c>
      <c r="I54" s="20">
        <v>4</v>
      </c>
      <c r="J54" t="s">
        <v>2</v>
      </c>
      <c r="K54" t="s">
        <v>4</v>
      </c>
      <c r="L54" s="10">
        <v>211</v>
      </c>
      <c r="M54" s="10">
        <v>617</v>
      </c>
      <c r="N54" s="10">
        <v>2883</v>
      </c>
      <c r="O54" s="1">
        <v>93276.714000000007</v>
      </c>
      <c r="P54" s="1">
        <v>87996.9</v>
      </c>
      <c r="Q54" s="1">
        <v>7214.2</v>
      </c>
      <c r="R54" s="44">
        <f t="shared" si="0"/>
        <v>442.06973459715641</v>
      </c>
      <c r="S54" s="45">
        <f t="shared" si="1"/>
        <v>2.9241706161137442</v>
      </c>
      <c r="T54" s="45">
        <f t="shared" si="2"/>
        <v>4.6726094003241494</v>
      </c>
      <c r="U54" s="44">
        <f t="shared" si="3"/>
        <v>5279.814000000013</v>
      </c>
      <c r="V54" s="46">
        <f t="shared" si="4"/>
        <v>5.6603773584905794E-2</v>
      </c>
      <c r="W54" s="44">
        <f t="shared" si="5"/>
        <v>-1934.3859999999868</v>
      </c>
      <c r="X54" s="46">
        <f t="shared" si="6"/>
        <v>-2.0738144784988744E-2</v>
      </c>
      <c r="Y54" s="23">
        <f>RANK(O54,O:O)</f>
        <v>175</v>
      </c>
      <c r="Z54" s="23">
        <f>RANK(U54,U:U)</f>
        <v>485</v>
      </c>
      <c r="AA54" s="23">
        <f>RANK(W54,W:W)</f>
        <v>1490</v>
      </c>
    </row>
    <row r="55" spans="1:27" x14ac:dyDescent="0.25">
      <c r="A55" s="23" t="str">
        <f t="shared" si="7"/>
        <v>Benny Wilder</v>
      </c>
      <c r="B55" s="23">
        <f t="shared" si="8"/>
        <v>4</v>
      </c>
      <c r="C55" s="23" t="str">
        <f t="shared" si="9"/>
        <v>2022Benny Wilder4</v>
      </c>
      <c r="D55" s="17">
        <v>2022</v>
      </c>
      <c r="E55" t="s">
        <v>404</v>
      </c>
      <c r="F55">
        <v>333866</v>
      </c>
      <c r="G55" t="s">
        <v>285</v>
      </c>
      <c r="H55" s="20">
        <v>1</v>
      </c>
      <c r="I55" s="20">
        <v>3</v>
      </c>
      <c r="J55" t="s">
        <v>2</v>
      </c>
      <c r="K55" t="s">
        <v>4</v>
      </c>
      <c r="L55" s="10">
        <v>40</v>
      </c>
      <c r="M55" s="10">
        <v>367</v>
      </c>
      <c r="N55" s="10">
        <v>2870</v>
      </c>
      <c r="O55" s="1">
        <v>92549.554000000004</v>
      </c>
      <c r="P55" s="1">
        <v>87310.9</v>
      </c>
      <c r="Q55" s="1">
        <v>1601.03</v>
      </c>
      <c r="R55" s="44">
        <f t="shared" si="0"/>
        <v>2313.7388500000002</v>
      </c>
      <c r="S55" s="45">
        <f t="shared" si="1"/>
        <v>9.1750000000000007</v>
      </c>
      <c r="T55" s="45">
        <f t="shared" si="2"/>
        <v>7.8201634877384194</v>
      </c>
      <c r="U55" s="44">
        <f t="shared" si="3"/>
        <v>5238.6540000000095</v>
      </c>
      <c r="V55" s="46">
        <f t="shared" si="4"/>
        <v>5.6603773584905759E-2</v>
      </c>
      <c r="W55" s="44">
        <f t="shared" si="5"/>
        <v>3637.6240000000098</v>
      </c>
      <c r="X55" s="46">
        <f t="shared" si="6"/>
        <v>3.9304608642414522E-2</v>
      </c>
      <c r="Y55" s="23">
        <f>RANK(O55,O:O)</f>
        <v>177</v>
      </c>
      <c r="Z55" s="23">
        <f>RANK(U55,U:U)</f>
        <v>491</v>
      </c>
      <c r="AA55" s="23">
        <f>RANK(W55,W:W)</f>
        <v>373</v>
      </c>
    </row>
    <row r="56" spans="1:27" x14ac:dyDescent="0.25">
      <c r="A56" s="23" t="str">
        <f t="shared" si="7"/>
        <v>Benny Wilder</v>
      </c>
      <c r="B56" s="23">
        <f t="shared" si="8"/>
        <v>5</v>
      </c>
      <c r="C56" s="23" t="str">
        <f t="shared" si="9"/>
        <v>2022Benny Wilder5</v>
      </c>
      <c r="D56" s="17">
        <v>2022</v>
      </c>
      <c r="E56" t="s">
        <v>404</v>
      </c>
      <c r="F56">
        <v>399454</v>
      </c>
      <c r="G56" t="s">
        <v>101</v>
      </c>
      <c r="H56" s="20">
        <v>1</v>
      </c>
      <c r="I56" s="20">
        <v>1</v>
      </c>
      <c r="J56" t="s">
        <v>9</v>
      </c>
      <c r="K56" t="s">
        <v>3</v>
      </c>
      <c r="L56" s="10">
        <v>238</v>
      </c>
      <c r="M56" s="10">
        <v>509</v>
      </c>
      <c r="N56" s="10">
        <v>1705</v>
      </c>
      <c r="O56" s="1">
        <v>65306.428999999996</v>
      </c>
      <c r="P56" s="1">
        <v>51739.85</v>
      </c>
      <c r="Q56" s="1">
        <v>7932.95</v>
      </c>
      <c r="R56" s="44">
        <f t="shared" si="0"/>
        <v>274.39676050420167</v>
      </c>
      <c r="S56" s="45">
        <f t="shared" si="1"/>
        <v>2.1386554621848739</v>
      </c>
      <c r="T56" s="45">
        <f t="shared" si="2"/>
        <v>3.3497053045186642</v>
      </c>
      <c r="U56" s="44">
        <f t="shared" si="3"/>
        <v>13566.578999999998</v>
      </c>
      <c r="V56" s="46">
        <f t="shared" si="4"/>
        <v>0.20773726580579072</v>
      </c>
      <c r="W56" s="44">
        <f t="shared" si="5"/>
        <v>5633.6289999999981</v>
      </c>
      <c r="X56" s="46">
        <f t="shared" si="6"/>
        <v>8.6264539131361756E-2</v>
      </c>
      <c r="Y56" s="23">
        <f>RANK(O56,O:O)</f>
        <v>274</v>
      </c>
      <c r="Z56" s="23">
        <f>RANK(U56,U:U)</f>
        <v>140</v>
      </c>
      <c r="AA56" s="23">
        <f>RANK(W56,W:W)</f>
        <v>244</v>
      </c>
    </row>
    <row r="57" spans="1:27" x14ac:dyDescent="0.25">
      <c r="A57" s="23" t="str">
        <f t="shared" si="7"/>
        <v>Benny Wilder</v>
      </c>
      <c r="B57" s="23">
        <f t="shared" si="8"/>
        <v>6</v>
      </c>
      <c r="C57" s="23" t="str">
        <f t="shared" si="9"/>
        <v>2022Benny Wilder6</v>
      </c>
      <c r="D57" s="17">
        <v>2022</v>
      </c>
      <c r="E57" t="s">
        <v>404</v>
      </c>
      <c r="F57">
        <v>107439</v>
      </c>
      <c r="G57" t="s">
        <v>1</v>
      </c>
      <c r="H57" s="20">
        <v>1</v>
      </c>
      <c r="I57" s="20">
        <v>4</v>
      </c>
      <c r="J57" t="s">
        <v>2</v>
      </c>
      <c r="K57" t="s">
        <v>3</v>
      </c>
      <c r="L57" s="10">
        <v>130</v>
      </c>
      <c r="M57" s="10">
        <v>298</v>
      </c>
      <c r="N57" s="10">
        <v>1163</v>
      </c>
      <c r="O57" s="1">
        <v>42133.421999999999</v>
      </c>
      <c r="P57" s="1">
        <v>36485</v>
      </c>
      <c r="Q57" s="1">
        <v>4355.6000000000004</v>
      </c>
      <c r="R57" s="44">
        <f t="shared" si="0"/>
        <v>324.10324615384616</v>
      </c>
      <c r="S57" s="45">
        <f t="shared" si="1"/>
        <v>2.2923076923076922</v>
      </c>
      <c r="T57" s="45">
        <f t="shared" si="2"/>
        <v>3.9026845637583891</v>
      </c>
      <c r="U57" s="44">
        <f t="shared" si="3"/>
        <v>5648.4219999999987</v>
      </c>
      <c r="V57" s="46">
        <f t="shared" si="4"/>
        <v>0.13406036661346896</v>
      </c>
      <c r="W57" s="44">
        <f t="shared" si="5"/>
        <v>1292.8219999999983</v>
      </c>
      <c r="X57" s="46">
        <f t="shared" si="6"/>
        <v>3.0684001883350426E-2</v>
      </c>
      <c r="Y57" s="23">
        <f>RANK(O57,O:O)</f>
        <v>426</v>
      </c>
      <c r="Z57" s="23">
        <f>RANK(U57,U:U)</f>
        <v>459</v>
      </c>
      <c r="AA57" s="23">
        <f>RANK(W57,W:W)</f>
        <v>703</v>
      </c>
    </row>
    <row r="58" spans="1:27" x14ac:dyDescent="0.25">
      <c r="A58" s="23" t="str">
        <f t="shared" si="7"/>
        <v>Benny Wilder</v>
      </c>
      <c r="B58" s="23">
        <f t="shared" si="8"/>
        <v>7</v>
      </c>
      <c r="C58" s="23" t="str">
        <f t="shared" si="9"/>
        <v>2022Benny Wilder7</v>
      </c>
      <c r="D58" s="17">
        <v>2022</v>
      </c>
      <c r="E58" t="s">
        <v>404</v>
      </c>
      <c r="F58">
        <v>182104</v>
      </c>
      <c r="G58" t="s">
        <v>45</v>
      </c>
      <c r="H58" s="20">
        <v>1</v>
      </c>
      <c r="I58" s="20">
        <v>1</v>
      </c>
      <c r="J58" t="s">
        <v>9</v>
      </c>
      <c r="K58" t="s">
        <v>10</v>
      </c>
      <c r="L58" s="10">
        <v>13</v>
      </c>
      <c r="M58" s="10">
        <v>124</v>
      </c>
      <c r="N58" s="10">
        <v>241</v>
      </c>
      <c r="O58" s="1">
        <v>9494.5759999999991</v>
      </c>
      <c r="P58" s="1">
        <v>8477.2999999999993</v>
      </c>
      <c r="Q58" s="1">
        <v>521.79999999999995</v>
      </c>
      <c r="R58" s="44">
        <f t="shared" si="0"/>
        <v>730.35199999999998</v>
      </c>
      <c r="S58" s="45">
        <f t="shared" si="1"/>
        <v>9.5384615384615383</v>
      </c>
      <c r="T58" s="45">
        <f t="shared" si="2"/>
        <v>1.9435483870967742</v>
      </c>
      <c r="U58" s="44">
        <f t="shared" si="3"/>
        <v>1017.2759999999998</v>
      </c>
      <c r="V58" s="46">
        <f t="shared" si="4"/>
        <v>0.10714285714285714</v>
      </c>
      <c r="W58" s="44">
        <f t="shared" si="5"/>
        <v>495.47599999999989</v>
      </c>
      <c r="X58" s="46">
        <f t="shared" si="6"/>
        <v>5.2185163402768055E-2</v>
      </c>
      <c r="Y58" s="23">
        <f>RANK(O58,O:O)</f>
        <v>857</v>
      </c>
      <c r="Z58" s="23">
        <f>RANK(U58,U:U)</f>
        <v>1114</v>
      </c>
      <c r="AA58" s="23">
        <f>RANK(W58,W:W)</f>
        <v>965</v>
      </c>
    </row>
    <row r="59" spans="1:27" x14ac:dyDescent="0.25">
      <c r="A59" s="23" t="str">
        <f t="shared" si="7"/>
        <v>Bill Hampton</v>
      </c>
      <c r="B59" s="23">
        <f t="shared" si="8"/>
        <v>1</v>
      </c>
      <c r="C59" s="23" t="str">
        <f t="shared" si="9"/>
        <v>2022Bill Hampton1</v>
      </c>
      <c r="D59" s="17">
        <v>2022</v>
      </c>
      <c r="E59" t="s">
        <v>393</v>
      </c>
      <c r="F59">
        <v>998761</v>
      </c>
      <c r="G59" t="s">
        <v>175</v>
      </c>
      <c r="H59" s="20">
        <v>4</v>
      </c>
      <c r="I59" s="20">
        <v>4</v>
      </c>
      <c r="J59" t="s">
        <v>9</v>
      </c>
      <c r="K59" t="s">
        <v>6</v>
      </c>
      <c r="L59" s="10">
        <v>241</v>
      </c>
      <c r="M59" s="10">
        <v>1155</v>
      </c>
      <c r="N59" s="10">
        <v>6327</v>
      </c>
      <c r="O59" s="1">
        <v>255839.82449999999</v>
      </c>
      <c r="P59" s="1">
        <v>202866.7</v>
      </c>
      <c r="Q59" s="1">
        <v>7892</v>
      </c>
      <c r="R59" s="44">
        <f t="shared" si="0"/>
        <v>1061.5760352697096</v>
      </c>
      <c r="S59" s="45">
        <f t="shared" si="1"/>
        <v>4.7925311203319501</v>
      </c>
      <c r="T59" s="45">
        <f t="shared" si="2"/>
        <v>5.4779220779220781</v>
      </c>
      <c r="U59" s="44">
        <f t="shared" si="3"/>
        <v>52973.124499999976</v>
      </c>
      <c r="V59" s="46">
        <f t="shared" si="4"/>
        <v>0.20705581941172718</v>
      </c>
      <c r="W59" s="44">
        <f t="shared" si="5"/>
        <v>45081.124499999976</v>
      </c>
      <c r="X59" s="46">
        <f t="shared" si="6"/>
        <v>0.17620839362325305</v>
      </c>
      <c r="Y59" s="23">
        <f>RANK(O59,O:O)</f>
        <v>18</v>
      </c>
      <c r="Z59" s="23">
        <f>RANK(U59,U:U)</f>
        <v>4</v>
      </c>
      <c r="AA59" s="23">
        <f>RANK(W59,W:W)</f>
        <v>5</v>
      </c>
    </row>
    <row r="60" spans="1:27" x14ac:dyDescent="0.25">
      <c r="A60" s="23" t="str">
        <f t="shared" si="7"/>
        <v>Bill Hampton</v>
      </c>
      <c r="B60" s="23">
        <f t="shared" si="8"/>
        <v>2</v>
      </c>
      <c r="C60" s="23" t="str">
        <f t="shared" si="9"/>
        <v>2022Bill Hampton2</v>
      </c>
      <c r="D60" s="17">
        <v>2022</v>
      </c>
      <c r="E60" t="s">
        <v>393</v>
      </c>
      <c r="F60">
        <v>205478</v>
      </c>
      <c r="G60" t="s">
        <v>7</v>
      </c>
      <c r="H60" s="20">
        <v>4</v>
      </c>
      <c r="I60" s="20">
        <v>4</v>
      </c>
      <c r="J60" t="s">
        <v>2</v>
      </c>
      <c r="K60" t="s">
        <v>6</v>
      </c>
      <c r="L60" s="10">
        <v>250</v>
      </c>
      <c r="M60" s="10">
        <v>732</v>
      </c>
      <c r="N60" s="10">
        <v>5877</v>
      </c>
      <c r="O60" s="1">
        <v>192767.12</v>
      </c>
      <c r="P60" s="1">
        <v>172113.5</v>
      </c>
      <c r="Q60" s="1">
        <v>7718.5</v>
      </c>
      <c r="R60" s="44">
        <f t="shared" si="0"/>
        <v>771.06848000000002</v>
      </c>
      <c r="S60" s="45">
        <f t="shared" si="1"/>
        <v>2.9279999999999999</v>
      </c>
      <c r="T60" s="45">
        <f t="shared" si="2"/>
        <v>8.028688524590164</v>
      </c>
      <c r="U60" s="44">
        <f t="shared" si="3"/>
        <v>20653.619999999995</v>
      </c>
      <c r="V60" s="46">
        <f t="shared" si="4"/>
        <v>0.10714285714285712</v>
      </c>
      <c r="W60" s="44">
        <f t="shared" si="5"/>
        <v>12935.119999999995</v>
      </c>
      <c r="X60" s="46">
        <f t="shared" si="6"/>
        <v>6.7102314959107109E-2</v>
      </c>
      <c r="Y60" s="23">
        <f>RANK(O60,O:O)</f>
        <v>44</v>
      </c>
      <c r="Z60" s="23">
        <f>RANK(U60,U:U)</f>
        <v>61</v>
      </c>
      <c r="AA60" s="23">
        <f>RANK(W60,W:W)</f>
        <v>82</v>
      </c>
    </row>
    <row r="61" spans="1:27" x14ac:dyDescent="0.25">
      <c r="A61" s="23" t="str">
        <f t="shared" si="7"/>
        <v>Bill Hampton</v>
      </c>
      <c r="B61" s="23">
        <f t="shared" si="8"/>
        <v>3</v>
      </c>
      <c r="C61" s="23" t="str">
        <f t="shared" si="9"/>
        <v>2022Bill Hampton3</v>
      </c>
      <c r="D61" s="17">
        <v>2022</v>
      </c>
      <c r="E61" t="s">
        <v>393</v>
      </c>
      <c r="F61">
        <v>884431</v>
      </c>
      <c r="G61" t="s">
        <v>172</v>
      </c>
      <c r="H61" s="20">
        <v>4</v>
      </c>
      <c r="I61" s="20">
        <v>4</v>
      </c>
      <c r="J61" t="s">
        <v>2</v>
      </c>
      <c r="K61" t="s">
        <v>4</v>
      </c>
      <c r="L61" s="10">
        <v>52</v>
      </c>
      <c r="M61" s="10">
        <v>261</v>
      </c>
      <c r="N61" s="10">
        <v>2353</v>
      </c>
      <c r="O61" s="1">
        <v>81045.384000000005</v>
      </c>
      <c r="P61" s="1">
        <v>72361.95</v>
      </c>
      <c r="Q61" s="1">
        <v>1712.5</v>
      </c>
      <c r="R61" s="44">
        <f t="shared" si="0"/>
        <v>1558.565076923077</v>
      </c>
      <c r="S61" s="45">
        <f t="shared" si="1"/>
        <v>5.0192307692307692</v>
      </c>
      <c r="T61" s="45">
        <f t="shared" si="2"/>
        <v>9.0153256704980844</v>
      </c>
      <c r="U61" s="44">
        <f t="shared" si="3"/>
        <v>8683.4340000000084</v>
      </c>
      <c r="V61" s="46">
        <f t="shared" si="4"/>
        <v>0.10714285714285723</v>
      </c>
      <c r="W61" s="44">
        <f t="shared" si="5"/>
        <v>6970.9340000000084</v>
      </c>
      <c r="X61" s="46">
        <f t="shared" si="6"/>
        <v>8.6012720971252454E-2</v>
      </c>
      <c r="Y61" s="23">
        <f>RANK(O61,O:O)</f>
        <v>204</v>
      </c>
      <c r="Z61" s="23">
        <f>RANK(U61,U:U)</f>
        <v>275</v>
      </c>
      <c r="AA61" s="23">
        <f>RANK(W61,W:W)</f>
        <v>187</v>
      </c>
    </row>
    <row r="62" spans="1:27" x14ac:dyDescent="0.25">
      <c r="A62" s="23" t="str">
        <f t="shared" si="7"/>
        <v>Bill Hampton</v>
      </c>
      <c r="B62" s="23">
        <f t="shared" si="8"/>
        <v>4</v>
      </c>
      <c r="C62" s="23" t="str">
        <f t="shared" si="9"/>
        <v>2022Bill Hampton4</v>
      </c>
      <c r="D62" s="17">
        <v>2022</v>
      </c>
      <c r="E62" t="s">
        <v>393</v>
      </c>
      <c r="F62">
        <v>226667</v>
      </c>
      <c r="G62" t="s">
        <v>286</v>
      </c>
      <c r="H62" s="20">
        <v>4</v>
      </c>
      <c r="I62" s="20">
        <v>3</v>
      </c>
      <c r="J62" t="s">
        <v>2</v>
      </c>
      <c r="K62" t="s">
        <v>3</v>
      </c>
      <c r="L62" s="10">
        <v>28</v>
      </c>
      <c r="M62" s="10">
        <v>196</v>
      </c>
      <c r="N62" s="10">
        <v>1646</v>
      </c>
      <c r="O62" s="1">
        <v>60873.48</v>
      </c>
      <c r="P62" s="1">
        <v>50727.9</v>
      </c>
      <c r="Q62" s="1">
        <v>978</v>
      </c>
      <c r="R62" s="44">
        <f t="shared" si="0"/>
        <v>2174.0528571428572</v>
      </c>
      <c r="S62" s="45">
        <f t="shared" si="1"/>
        <v>7</v>
      </c>
      <c r="T62" s="45">
        <f t="shared" si="2"/>
        <v>8.3979591836734695</v>
      </c>
      <c r="U62" s="44">
        <f t="shared" si="3"/>
        <v>10145.580000000002</v>
      </c>
      <c r="V62" s="46">
        <f t="shared" si="4"/>
        <v>0.16666666666666669</v>
      </c>
      <c r="W62" s="44">
        <f t="shared" si="5"/>
        <v>9167.5800000000017</v>
      </c>
      <c r="X62" s="46">
        <f t="shared" si="6"/>
        <v>0.15060055708988546</v>
      </c>
      <c r="Y62" s="23">
        <f>RANK(O62,O:O)</f>
        <v>300</v>
      </c>
      <c r="Z62" s="23">
        <f>RANK(U62,U:U)</f>
        <v>219</v>
      </c>
      <c r="AA62" s="23">
        <f>RANK(W62,W:W)</f>
        <v>136</v>
      </c>
    </row>
    <row r="63" spans="1:27" x14ac:dyDescent="0.25">
      <c r="A63" s="23" t="str">
        <f t="shared" si="7"/>
        <v>Bill Hampton</v>
      </c>
      <c r="B63" s="23">
        <f t="shared" si="8"/>
        <v>5</v>
      </c>
      <c r="C63" s="23" t="str">
        <f t="shared" si="9"/>
        <v>2022Bill Hampton5</v>
      </c>
      <c r="D63" s="17">
        <v>2022</v>
      </c>
      <c r="E63" t="s">
        <v>393</v>
      </c>
      <c r="F63">
        <v>652151</v>
      </c>
      <c r="G63" t="s">
        <v>233</v>
      </c>
      <c r="H63" s="20">
        <v>4</v>
      </c>
      <c r="I63" s="20">
        <v>4</v>
      </c>
      <c r="J63" t="s">
        <v>2</v>
      </c>
      <c r="K63" t="s">
        <v>3</v>
      </c>
      <c r="L63" s="10">
        <v>248</v>
      </c>
      <c r="M63" s="10">
        <v>473</v>
      </c>
      <c r="N63" s="10">
        <v>1534</v>
      </c>
      <c r="O63" s="1">
        <v>54849.113000000099</v>
      </c>
      <c r="P63" s="1">
        <v>51164.15</v>
      </c>
      <c r="Q63" s="1">
        <v>7415</v>
      </c>
      <c r="R63" s="44">
        <f t="shared" si="0"/>
        <v>221.16577822580686</v>
      </c>
      <c r="S63" s="45">
        <f t="shared" si="1"/>
        <v>1.907258064516129</v>
      </c>
      <c r="T63" s="45">
        <f t="shared" si="2"/>
        <v>3.2431289640591965</v>
      </c>
      <c r="U63" s="44">
        <f t="shared" si="3"/>
        <v>3684.963000000098</v>
      </c>
      <c r="V63" s="46">
        <f t="shared" si="4"/>
        <v>6.7183638867598303E-2</v>
      </c>
      <c r="W63" s="44">
        <f t="shared" si="5"/>
        <v>-3730.036999999902</v>
      </c>
      <c r="X63" s="46">
        <f t="shared" si="6"/>
        <v>-6.800542061637159E-2</v>
      </c>
      <c r="Y63" s="23">
        <f>RANK(O63,O:O)</f>
        <v>344</v>
      </c>
      <c r="Z63" s="23">
        <f>RANK(U63,U:U)</f>
        <v>604</v>
      </c>
      <c r="AA63" s="23">
        <f>RANK(W63,W:W)</f>
        <v>1504</v>
      </c>
    </row>
    <row r="64" spans="1:27" x14ac:dyDescent="0.25">
      <c r="A64" s="23" t="str">
        <f t="shared" si="7"/>
        <v>Carmen Blakemoore</v>
      </c>
      <c r="B64" s="23">
        <f t="shared" si="8"/>
        <v>1</v>
      </c>
      <c r="C64" s="23" t="str">
        <f t="shared" si="9"/>
        <v>2022Carmen Blakemoore1</v>
      </c>
      <c r="D64" s="17">
        <v>2022</v>
      </c>
      <c r="E64" t="s">
        <v>415</v>
      </c>
      <c r="F64">
        <v>642012</v>
      </c>
      <c r="G64" t="s">
        <v>215</v>
      </c>
      <c r="H64" s="20">
        <v>3</v>
      </c>
      <c r="I64" s="20">
        <v>4</v>
      </c>
      <c r="J64" t="s">
        <v>2</v>
      </c>
      <c r="K64" t="s">
        <v>6</v>
      </c>
      <c r="L64" s="10">
        <v>167</v>
      </c>
      <c r="M64" s="10">
        <v>673</v>
      </c>
      <c r="N64" s="10">
        <v>4927</v>
      </c>
      <c r="O64" s="1">
        <v>168629.31</v>
      </c>
      <c r="P64" s="1">
        <v>156138.25</v>
      </c>
      <c r="Q64" s="1">
        <v>6302.4</v>
      </c>
      <c r="R64" s="44">
        <f t="shared" si="0"/>
        <v>1009.7563473053892</v>
      </c>
      <c r="S64" s="45">
        <f t="shared" si="1"/>
        <v>4.0299401197604787</v>
      </c>
      <c r="T64" s="45">
        <f t="shared" si="2"/>
        <v>7.3209509658246654</v>
      </c>
      <c r="U64" s="44">
        <f t="shared" si="3"/>
        <v>12491.059999999998</v>
      </c>
      <c r="V64" s="46">
        <f t="shared" si="4"/>
        <v>7.4074074074074056E-2</v>
      </c>
      <c r="W64" s="44">
        <f t="shared" si="5"/>
        <v>6188.659999999998</v>
      </c>
      <c r="X64" s="46">
        <f t="shared" si="6"/>
        <v>3.6699788429425458E-2</v>
      </c>
      <c r="Y64" s="23">
        <f>RANK(O64,O:O)</f>
        <v>65</v>
      </c>
      <c r="Z64" s="23">
        <f>RANK(U64,U:U)</f>
        <v>165</v>
      </c>
      <c r="AA64" s="23">
        <f>RANK(W64,W:W)</f>
        <v>226</v>
      </c>
    </row>
    <row r="65" spans="1:27" x14ac:dyDescent="0.25">
      <c r="A65" s="23" t="str">
        <f t="shared" si="7"/>
        <v>Carmen Blakemoore</v>
      </c>
      <c r="B65" s="23">
        <f t="shared" si="8"/>
        <v>2</v>
      </c>
      <c r="C65" s="23" t="str">
        <f t="shared" si="9"/>
        <v>2022Carmen Blakemoore2</v>
      </c>
      <c r="D65" s="17">
        <v>2022</v>
      </c>
      <c r="E65" t="s">
        <v>415</v>
      </c>
      <c r="F65">
        <v>915359</v>
      </c>
      <c r="G65" t="s">
        <v>40</v>
      </c>
      <c r="H65" s="20">
        <v>3</v>
      </c>
      <c r="I65" s="20">
        <v>3</v>
      </c>
      <c r="J65" t="s">
        <v>9</v>
      </c>
      <c r="K65" t="s">
        <v>4</v>
      </c>
      <c r="L65" s="10">
        <v>194</v>
      </c>
      <c r="M65" s="10">
        <v>562</v>
      </c>
      <c r="N65" s="10">
        <v>3371</v>
      </c>
      <c r="O65" s="1">
        <v>123054.12820000001</v>
      </c>
      <c r="P65" s="1">
        <v>107639.45</v>
      </c>
      <c r="Q65" s="1">
        <v>7066.2</v>
      </c>
      <c r="R65" s="44">
        <f t="shared" si="0"/>
        <v>634.29962989690728</v>
      </c>
      <c r="S65" s="45">
        <f t="shared" si="1"/>
        <v>2.8969072164948453</v>
      </c>
      <c r="T65" s="45">
        <f t="shared" si="2"/>
        <v>5.9982206405693947</v>
      </c>
      <c r="U65" s="44">
        <f t="shared" si="3"/>
        <v>15414.678200000009</v>
      </c>
      <c r="V65" s="46">
        <f t="shared" si="4"/>
        <v>0.12526746095788446</v>
      </c>
      <c r="W65" s="44">
        <f t="shared" si="5"/>
        <v>8348.4782000000087</v>
      </c>
      <c r="X65" s="46">
        <f t="shared" si="6"/>
        <v>6.7843950642852216E-2</v>
      </c>
      <c r="Y65" s="23">
        <f>RANK(O65,O:O)</f>
        <v>113</v>
      </c>
      <c r="Z65" s="23">
        <f>RANK(U65,U:U)</f>
        <v>117</v>
      </c>
      <c r="AA65" s="23">
        <f>RANK(W65,W:W)</f>
        <v>150</v>
      </c>
    </row>
    <row r="66" spans="1:27" x14ac:dyDescent="0.25">
      <c r="A66" s="23" t="str">
        <f t="shared" si="7"/>
        <v>Carmen Blakemoore</v>
      </c>
      <c r="B66" s="23">
        <f t="shared" si="8"/>
        <v>3</v>
      </c>
      <c r="C66" s="23" t="str">
        <f t="shared" si="9"/>
        <v>2022Carmen Blakemoore3</v>
      </c>
      <c r="D66" s="17">
        <v>2022</v>
      </c>
      <c r="E66" t="s">
        <v>415</v>
      </c>
      <c r="F66">
        <v>621024</v>
      </c>
      <c r="G66" t="s">
        <v>156</v>
      </c>
      <c r="H66" s="20">
        <v>3</v>
      </c>
      <c r="I66" s="20">
        <v>3</v>
      </c>
      <c r="J66" t="s">
        <v>9</v>
      </c>
      <c r="K66" t="s">
        <v>4</v>
      </c>
      <c r="L66" s="10">
        <v>246</v>
      </c>
      <c r="M66" s="10">
        <v>661</v>
      </c>
      <c r="N66" s="10">
        <v>3409</v>
      </c>
      <c r="O66" s="1">
        <v>119894.0678</v>
      </c>
      <c r="P66" s="1">
        <v>107292.65</v>
      </c>
      <c r="Q66" s="1">
        <v>8903.3999999999905</v>
      </c>
      <c r="R66" s="44">
        <f t="shared" ref="R66:R129" si="10">O66/L66</f>
        <v>487.3742593495935</v>
      </c>
      <c r="S66" s="45">
        <f t="shared" ref="S66:S129" si="11">M66/L66</f>
        <v>2.6869918699186992</v>
      </c>
      <c r="T66" s="45">
        <f t="shared" ref="T66:T129" si="12">N66/M66</f>
        <v>5.1573373676248107</v>
      </c>
      <c r="U66" s="44">
        <f t="shared" ref="U66:U129" si="13">O66-P66</f>
        <v>12601.41780000001</v>
      </c>
      <c r="V66" s="46">
        <f t="shared" ref="V66:V129" si="14">U66/O66</f>
        <v>0.10510459801081176</v>
      </c>
      <c r="W66" s="44">
        <f t="shared" ref="W66:W129" si="15">O66-P66-Q66</f>
        <v>3698.0178000000196</v>
      </c>
      <c r="X66" s="46">
        <f t="shared" ref="X66:X129" si="16">W66/O66</f>
        <v>3.0844043144560147E-2</v>
      </c>
      <c r="Y66" s="23">
        <f>RANK(O66,O:O)</f>
        <v>118</v>
      </c>
      <c r="Z66" s="23">
        <f>RANK(U66,U:U)</f>
        <v>164</v>
      </c>
      <c r="AA66" s="23">
        <f>RANK(W66,W:W)</f>
        <v>366</v>
      </c>
    </row>
    <row r="67" spans="1:27" x14ac:dyDescent="0.25">
      <c r="A67" s="23" t="str">
        <f t="shared" ref="A67:A130" si="17">E67</f>
        <v>Carmen Blakemoore</v>
      </c>
      <c r="B67" s="23">
        <f t="shared" ref="B67:B130" si="18">IF(A66&lt;&gt;A67,1,B66+1)</f>
        <v>4</v>
      </c>
      <c r="C67" s="23" t="str">
        <f t="shared" ref="C67:C130" si="19">D67&amp;A67&amp;B67</f>
        <v>2022Carmen Blakemoore4</v>
      </c>
      <c r="D67" s="17">
        <v>2022</v>
      </c>
      <c r="E67" t="s">
        <v>415</v>
      </c>
      <c r="F67">
        <v>438205</v>
      </c>
      <c r="G67" t="s">
        <v>117</v>
      </c>
      <c r="H67" s="20">
        <v>3</v>
      </c>
      <c r="I67" s="20">
        <v>3</v>
      </c>
      <c r="J67" t="s">
        <v>9</v>
      </c>
      <c r="K67" t="s">
        <v>3</v>
      </c>
      <c r="L67" s="10">
        <v>120</v>
      </c>
      <c r="M67" s="10">
        <v>425</v>
      </c>
      <c r="N67" s="10">
        <v>1488</v>
      </c>
      <c r="O67" s="1">
        <v>59038.32</v>
      </c>
      <c r="P67" s="1">
        <v>49198.6</v>
      </c>
      <c r="Q67" s="1">
        <v>4460.3999999999996</v>
      </c>
      <c r="R67" s="44">
        <f t="shared" si="10"/>
        <v>491.98599999999999</v>
      </c>
      <c r="S67" s="45">
        <f t="shared" si="11"/>
        <v>3.5416666666666665</v>
      </c>
      <c r="T67" s="45">
        <f t="shared" si="12"/>
        <v>3.5011764705882351</v>
      </c>
      <c r="U67" s="44">
        <f t="shared" si="13"/>
        <v>9839.7200000000012</v>
      </c>
      <c r="V67" s="46">
        <f t="shared" si="14"/>
        <v>0.16666666666666669</v>
      </c>
      <c r="W67" s="44">
        <f t="shared" si="15"/>
        <v>5379.3200000000015</v>
      </c>
      <c r="X67" s="46">
        <f t="shared" si="16"/>
        <v>9.1115736355641588E-2</v>
      </c>
      <c r="Y67" s="23">
        <f>RANK(O67,O:O)</f>
        <v>314</v>
      </c>
      <c r="Z67" s="23">
        <f>RANK(U67,U:U)</f>
        <v>224</v>
      </c>
      <c r="AA67" s="23">
        <f>RANK(W67,W:W)</f>
        <v>257</v>
      </c>
    </row>
    <row r="68" spans="1:27" x14ac:dyDescent="0.25">
      <c r="A68" s="23" t="str">
        <f t="shared" si="17"/>
        <v>Carmen Blakemoore</v>
      </c>
      <c r="B68" s="23">
        <f t="shared" si="18"/>
        <v>5</v>
      </c>
      <c r="C68" s="23" t="str">
        <f t="shared" si="19"/>
        <v>2022Carmen Blakemoore5</v>
      </c>
      <c r="D68" s="17">
        <v>2022</v>
      </c>
      <c r="E68" t="s">
        <v>415</v>
      </c>
      <c r="F68">
        <v>870139</v>
      </c>
      <c r="G68" t="s">
        <v>174</v>
      </c>
      <c r="H68" s="20">
        <v>3</v>
      </c>
      <c r="I68" s="20">
        <v>3</v>
      </c>
      <c r="J68" t="s">
        <v>2</v>
      </c>
      <c r="K68" t="s">
        <v>3</v>
      </c>
      <c r="L68" s="10">
        <v>78</v>
      </c>
      <c r="M68" s="10">
        <v>288</v>
      </c>
      <c r="N68" s="10">
        <v>1399</v>
      </c>
      <c r="O68" s="1">
        <v>48525.175999999999</v>
      </c>
      <c r="P68" s="1">
        <v>43326.05</v>
      </c>
      <c r="Q68" s="1">
        <v>2913</v>
      </c>
      <c r="R68" s="44">
        <f t="shared" si="10"/>
        <v>622.11764102564098</v>
      </c>
      <c r="S68" s="45">
        <f t="shared" si="11"/>
        <v>3.6923076923076925</v>
      </c>
      <c r="T68" s="45">
        <f t="shared" si="12"/>
        <v>4.8576388888888893</v>
      </c>
      <c r="U68" s="44">
        <f t="shared" si="13"/>
        <v>5199.1259999999966</v>
      </c>
      <c r="V68" s="46">
        <f t="shared" si="14"/>
        <v>0.10714285714285707</v>
      </c>
      <c r="W68" s="44">
        <f t="shared" si="15"/>
        <v>2286.1259999999966</v>
      </c>
      <c r="X68" s="46">
        <f t="shared" si="16"/>
        <v>4.7112162972886416E-2</v>
      </c>
      <c r="Y68" s="23">
        <f>RANK(O68,O:O)</f>
        <v>383</v>
      </c>
      <c r="Z68" s="23">
        <f>RANK(U68,U:U)</f>
        <v>497</v>
      </c>
      <c r="AA68" s="23">
        <f>RANK(W68,W:W)</f>
        <v>522</v>
      </c>
    </row>
    <row r="69" spans="1:27" x14ac:dyDescent="0.25">
      <c r="A69" s="23" t="str">
        <f t="shared" si="17"/>
        <v>Carmen Blakemoore</v>
      </c>
      <c r="B69" s="23">
        <f t="shared" si="18"/>
        <v>6</v>
      </c>
      <c r="C69" s="23" t="str">
        <f t="shared" si="19"/>
        <v>2022Carmen Blakemoore6</v>
      </c>
      <c r="D69" s="17">
        <v>2022</v>
      </c>
      <c r="E69" t="s">
        <v>415</v>
      </c>
      <c r="F69">
        <v>423877</v>
      </c>
      <c r="G69" t="s">
        <v>88</v>
      </c>
      <c r="H69" s="20">
        <v>3</v>
      </c>
      <c r="I69" s="20">
        <v>4</v>
      </c>
      <c r="J69" t="s">
        <v>2</v>
      </c>
      <c r="K69" t="s">
        <v>3</v>
      </c>
      <c r="L69" s="10">
        <v>105</v>
      </c>
      <c r="M69" s="10">
        <v>200</v>
      </c>
      <c r="N69" s="10">
        <v>825</v>
      </c>
      <c r="O69" s="1">
        <v>31753.86</v>
      </c>
      <c r="P69" s="1">
        <v>26461.55</v>
      </c>
      <c r="Q69" s="1">
        <v>3703.8</v>
      </c>
      <c r="R69" s="44">
        <f t="shared" si="10"/>
        <v>302.41771428571428</v>
      </c>
      <c r="S69" s="45">
        <f t="shared" si="11"/>
        <v>1.9047619047619047</v>
      </c>
      <c r="T69" s="45">
        <f t="shared" si="12"/>
        <v>4.125</v>
      </c>
      <c r="U69" s="44">
        <f t="shared" si="13"/>
        <v>5292.3100000000013</v>
      </c>
      <c r="V69" s="46">
        <f t="shared" si="14"/>
        <v>0.16666666666666671</v>
      </c>
      <c r="W69" s="44">
        <f t="shared" si="15"/>
        <v>1588.5100000000011</v>
      </c>
      <c r="X69" s="46">
        <f t="shared" si="16"/>
        <v>5.002572915544759E-2</v>
      </c>
      <c r="Y69" s="23">
        <f>RANK(O69,O:O)</f>
        <v>498</v>
      </c>
      <c r="Z69" s="23">
        <f>RANK(U69,U:U)</f>
        <v>482</v>
      </c>
      <c r="AA69" s="23">
        <f>RANK(W69,W:W)</f>
        <v>620</v>
      </c>
    </row>
    <row r="70" spans="1:27" x14ac:dyDescent="0.25">
      <c r="A70" s="23" t="str">
        <f t="shared" si="17"/>
        <v>Carmen Blakemoore</v>
      </c>
      <c r="B70" s="23">
        <f t="shared" si="18"/>
        <v>7</v>
      </c>
      <c r="C70" s="23" t="str">
        <f t="shared" si="19"/>
        <v>2022Carmen Blakemoore7</v>
      </c>
      <c r="D70" s="17">
        <v>2022</v>
      </c>
      <c r="E70" t="s">
        <v>415</v>
      </c>
      <c r="F70">
        <v>692504</v>
      </c>
      <c r="G70" t="s">
        <v>185</v>
      </c>
      <c r="H70" s="20">
        <v>3</v>
      </c>
      <c r="I70" s="20">
        <v>3</v>
      </c>
      <c r="J70" t="s">
        <v>9</v>
      </c>
      <c r="K70" t="s">
        <v>3</v>
      </c>
      <c r="L70" s="10">
        <v>47</v>
      </c>
      <c r="M70" s="10">
        <v>213</v>
      </c>
      <c r="N70" s="10">
        <v>765</v>
      </c>
      <c r="O70" s="1">
        <v>30383.998</v>
      </c>
      <c r="P70" s="1">
        <v>24661.35</v>
      </c>
      <c r="Q70" s="1">
        <v>1801.8</v>
      </c>
      <c r="R70" s="44">
        <f t="shared" si="10"/>
        <v>646.46804255319148</v>
      </c>
      <c r="S70" s="45">
        <f t="shared" si="11"/>
        <v>4.5319148936170217</v>
      </c>
      <c r="T70" s="45">
        <f t="shared" si="12"/>
        <v>3.591549295774648</v>
      </c>
      <c r="U70" s="44">
        <f t="shared" si="13"/>
        <v>5722.648000000001</v>
      </c>
      <c r="V70" s="46">
        <f t="shared" si="14"/>
        <v>0.18834414088626522</v>
      </c>
      <c r="W70" s="44">
        <f t="shared" si="15"/>
        <v>3920.8480000000009</v>
      </c>
      <c r="X70" s="46">
        <f t="shared" si="16"/>
        <v>0.12904318911553381</v>
      </c>
      <c r="Y70" s="23">
        <f>RANK(O70,O:O)</f>
        <v>510</v>
      </c>
      <c r="Z70" s="23">
        <f>RANK(U70,U:U)</f>
        <v>451</v>
      </c>
      <c r="AA70" s="23">
        <f>RANK(W70,W:W)</f>
        <v>347</v>
      </c>
    </row>
    <row r="71" spans="1:27" x14ac:dyDescent="0.25">
      <c r="A71" s="23" t="str">
        <f t="shared" si="17"/>
        <v>Carmen Blakemoore</v>
      </c>
      <c r="B71" s="23">
        <f t="shared" si="18"/>
        <v>8</v>
      </c>
      <c r="C71" s="23" t="str">
        <f t="shared" si="19"/>
        <v>2022Carmen Blakemoore8</v>
      </c>
      <c r="D71" s="17">
        <v>2022</v>
      </c>
      <c r="E71" t="s">
        <v>415</v>
      </c>
      <c r="F71">
        <v>531401</v>
      </c>
      <c r="G71" t="s">
        <v>316</v>
      </c>
      <c r="H71" s="20">
        <v>3</v>
      </c>
      <c r="I71" s="20">
        <v>3</v>
      </c>
      <c r="J71" t="s">
        <v>9</v>
      </c>
      <c r="K71" t="s">
        <v>3</v>
      </c>
      <c r="L71" s="10">
        <v>81</v>
      </c>
      <c r="M71" s="10">
        <v>176</v>
      </c>
      <c r="N71" s="10">
        <v>631</v>
      </c>
      <c r="O71" s="1">
        <v>23255.056799999998</v>
      </c>
      <c r="P71" s="1">
        <v>16360.4</v>
      </c>
      <c r="Q71" s="1">
        <v>2881.8</v>
      </c>
      <c r="R71" s="44">
        <f t="shared" si="10"/>
        <v>287.09946666666667</v>
      </c>
      <c r="S71" s="45">
        <f t="shared" si="11"/>
        <v>2.1728395061728394</v>
      </c>
      <c r="T71" s="45">
        <f t="shared" si="12"/>
        <v>3.5852272727272729</v>
      </c>
      <c r="U71" s="44">
        <f t="shared" si="13"/>
        <v>6894.6567999999988</v>
      </c>
      <c r="V71" s="46">
        <f t="shared" si="14"/>
        <v>0.29647989507383182</v>
      </c>
      <c r="W71" s="44">
        <f t="shared" si="15"/>
        <v>4012.8567999999987</v>
      </c>
      <c r="X71" s="46">
        <f t="shared" si="16"/>
        <v>0.17255846048933318</v>
      </c>
      <c r="Y71" s="23">
        <f>RANK(O71,O:O)</f>
        <v>574</v>
      </c>
      <c r="Z71" s="23">
        <f>RANK(U71,U:U)</f>
        <v>370</v>
      </c>
      <c r="AA71" s="23">
        <f>RANK(W71,W:W)</f>
        <v>338</v>
      </c>
    </row>
    <row r="72" spans="1:27" x14ac:dyDescent="0.25">
      <c r="A72" s="23" t="str">
        <f t="shared" si="17"/>
        <v>Carmen Blakemoore</v>
      </c>
      <c r="B72" s="23">
        <f t="shared" si="18"/>
        <v>9</v>
      </c>
      <c r="C72" s="23" t="str">
        <f t="shared" si="19"/>
        <v>2022Carmen Blakemoore9</v>
      </c>
      <c r="D72" s="17">
        <v>2022</v>
      </c>
      <c r="E72" t="s">
        <v>415</v>
      </c>
      <c r="F72">
        <v>529212</v>
      </c>
      <c r="G72" t="s">
        <v>134</v>
      </c>
      <c r="H72" s="20">
        <v>3</v>
      </c>
      <c r="I72" s="20">
        <v>2</v>
      </c>
      <c r="J72" t="s">
        <v>2</v>
      </c>
      <c r="K72" t="s">
        <v>10</v>
      </c>
      <c r="L72" s="10">
        <v>29</v>
      </c>
      <c r="M72" s="10">
        <v>126</v>
      </c>
      <c r="N72" s="10">
        <v>324</v>
      </c>
      <c r="O72" s="1">
        <v>10305.062400000001</v>
      </c>
      <c r="P72" s="1">
        <v>6848.65</v>
      </c>
      <c r="Q72" s="1">
        <v>1105.2</v>
      </c>
      <c r="R72" s="44">
        <f t="shared" si="10"/>
        <v>355.34697931034486</v>
      </c>
      <c r="S72" s="45">
        <f t="shared" si="11"/>
        <v>4.3448275862068968</v>
      </c>
      <c r="T72" s="45">
        <f t="shared" si="12"/>
        <v>2.5714285714285716</v>
      </c>
      <c r="U72" s="44">
        <f t="shared" si="13"/>
        <v>3456.4124000000011</v>
      </c>
      <c r="V72" s="46">
        <f t="shared" si="14"/>
        <v>0.33540916743987897</v>
      </c>
      <c r="W72" s="44">
        <f t="shared" si="15"/>
        <v>2351.2124000000013</v>
      </c>
      <c r="X72" s="46">
        <f t="shared" si="16"/>
        <v>0.22816090856470711</v>
      </c>
      <c r="Y72" s="23">
        <f>RANK(O72,O:O)</f>
        <v>810</v>
      </c>
      <c r="Z72" s="23">
        <f>RANK(U72,U:U)</f>
        <v>623</v>
      </c>
      <c r="AA72" s="23">
        <f>RANK(W72,W:W)</f>
        <v>511</v>
      </c>
    </row>
    <row r="73" spans="1:27" x14ac:dyDescent="0.25">
      <c r="A73" s="23" t="str">
        <f t="shared" si="17"/>
        <v>Carmen Blakemoore</v>
      </c>
      <c r="B73" s="23">
        <f t="shared" si="18"/>
        <v>10</v>
      </c>
      <c r="C73" s="23" t="str">
        <f t="shared" si="19"/>
        <v>2022Carmen Blakemoore10</v>
      </c>
      <c r="D73" s="17">
        <v>2022</v>
      </c>
      <c r="E73" t="s">
        <v>415</v>
      </c>
      <c r="F73">
        <v>864241</v>
      </c>
      <c r="G73" t="s">
        <v>129</v>
      </c>
      <c r="H73" s="20">
        <v>3</v>
      </c>
      <c r="I73" s="20">
        <v>2</v>
      </c>
      <c r="J73" t="s">
        <v>2</v>
      </c>
      <c r="K73" t="s">
        <v>10</v>
      </c>
      <c r="L73" s="10">
        <v>17</v>
      </c>
      <c r="M73" s="10">
        <v>26</v>
      </c>
      <c r="N73" s="10">
        <v>136</v>
      </c>
      <c r="O73" s="1">
        <v>4950.55</v>
      </c>
      <c r="P73" s="1">
        <v>4500.5</v>
      </c>
      <c r="Q73" s="1">
        <v>592.20000000000005</v>
      </c>
      <c r="R73" s="44">
        <f t="shared" si="10"/>
        <v>291.2088235294118</v>
      </c>
      <c r="S73" s="45">
        <f t="shared" si="11"/>
        <v>1.5294117647058822</v>
      </c>
      <c r="T73" s="45">
        <f t="shared" si="12"/>
        <v>5.2307692307692308</v>
      </c>
      <c r="U73" s="44">
        <f t="shared" si="13"/>
        <v>450.05000000000018</v>
      </c>
      <c r="V73" s="46">
        <f t="shared" si="14"/>
        <v>9.0909090909090939E-2</v>
      </c>
      <c r="W73" s="44">
        <f t="shared" si="15"/>
        <v>-142.14999999999986</v>
      </c>
      <c r="X73" s="46">
        <f t="shared" si="16"/>
        <v>-2.8713981274807822E-2</v>
      </c>
      <c r="Y73" s="23">
        <f>RANK(O73,O:O)</f>
        <v>1137</v>
      </c>
      <c r="Z73" s="23">
        <f>RANK(U73,U:U)</f>
        <v>1341</v>
      </c>
      <c r="AA73" s="23">
        <f>RANK(W73,W:W)</f>
        <v>1354</v>
      </c>
    </row>
    <row r="74" spans="1:27" x14ac:dyDescent="0.25">
      <c r="A74" s="23" t="str">
        <f t="shared" si="17"/>
        <v>Carol Mathews</v>
      </c>
      <c r="B74" s="23">
        <f t="shared" si="18"/>
        <v>1</v>
      </c>
      <c r="C74" s="23" t="str">
        <f t="shared" si="19"/>
        <v>2022Carol Mathews1</v>
      </c>
      <c r="D74" s="17">
        <v>2022</v>
      </c>
      <c r="E74" t="s">
        <v>411</v>
      </c>
      <c r="F74">
        <v>635306</v>
      </c>
      <c r="G74" t="s">
        <v>170</v>
      </c>
      <c r="H74" s="20">
        <v>6</v>
      </c>
      <c r="I74" s="20">
        <v>6</v>
      </c>
      <c r="J74" t="s">
        <v>9</v>
      </c>
      <c r="K74" t="s">
        <v>10</v>
      </c>
      <c r="L74" s="10">
        <v>26</v>
      </c>
      <c r="M74" s="10">
        <v>68</v>
      </c>
      <c r="N74" s="10">
        <v>167</v>
      </c>
      <c r="O74" s="1">
        <v>9761.0640000000003</v>
      </c>
      <c r="P74" s="1">
        <v>6513.45</v>
      </c>
      <c r="Q74" s="1">
        <v>993.76</v>
      </c>
      <c r="R74" s="44">
        <f t="shared" si="10"/>
        <v>375.42553846153845</v>
      </c>
      <c r="S74" s="45">
        <f t="shared" si="11"/>
        <v>2.6153846153846154</v>
      </c>
      <c r="T74" s="45">
        <f t="shared" si="12"/>
        <v>2.4558823529411766</v>
      </c>
      <c r="U74" s="44">
        <f t="shared" si="13"/>
        <v>3247.6140000000005</v>
      </c>
      <c r="V74" s="46">
        <f t="shared" si="14"/>
        <v>0.3327110651051976</v>
      </c>
      <c r="W74" s="44">
        <f t="shared" si="15"/>
        <v>2253.8540000000003</v>
      </c>
      <c r="X74" s="46">
        <f t="shared" si="16"/>
        <v>0.23090249177753575</v>
      </c>
      <c r="Y74" s="23">
        <f>RANK(O74,O:O)</f>
        <v>842</v>
      </c>
      <c r="Z74" s="23">
        <f>RANK(U74,U:U)</f>
        <v>649</v>
      </c>
      <c r="AA74" s="23">
        <f>RANK(W74,W:W)</f>
        <v>528</v>
      </c>
    </row>
    <row r="75" spans="1:27" x14ac:dyDescent="0.25">
      <c r="A75" s="23" t="str">
        <f t="shared" si="17"/>
        <v>Carol Mathews</v>
      </c>
      <c r="B75" s="23">
        <f t="shared" si="18"/>
        <v>2</v>
      </c>
      <c r="C75" s="23" t="str">
        <f t="shared" si="19"/>
        <v>2022Carol Mathews2</v>
      </c>
      <c r="D75" s="17">
        <v>2022</v>
      </c>
      <c r="E75" t="s">
        <v>411</v>
      </c>
      <c r="F75">
        <v>507312</v>
      </c>
      <c r="G75" t="s">
        <v>315</v>
      </c>
      <c r="H75" s="20">
        <v>6</v>
      </c>
      <c r="I75" s="20">
        <v>6</v>
      </c>
      <c r="J75" t="s">
        <v>9</v>
      </c>
      <c r="K75" t="s">
        <v>10</v>
      </c>
      <c r="L75" s="10">
        <v>39</v>
      </c>
      <c r="M75" s="10">
        <v>77</v>
      </c>
      <c r="N75" s="10">
        <v>212</v>
      </c>
      <c r="O75" s="1">
        <v>8927.1039999999994</v>
      </c>
      <c r="P75" s="1">
        <v>5530.6</v>
      </c>
      <c r="Q75" s="1">
        <v>1460.63</v>
      </c>
      <c r="R75" s="44">
        <f t="shared" si="10"/>
        <v>228.90010256410255</v>
      </c>
      <c r="S75" s="45">
        <f t="shared" si="11"/>
        <v>1.9743589743589745</v>
      </c>
      <c r="T75" s="45">
        <f t="shared" si="12"/>
        <v>2.7532467532467533</v>
      </c>
      <c r="U75" s="44">
        <f t="shared" si="13"/>
        <v>3396.503999999999</v>
      </c>
      <c r="V75" s="46">
        <f t="shared" si="14"/>
        <v>0.38047097916636785</v>
      </c>
      <c r="W75" s="44">
        <f t="shared" si="15"/>
        <v>1935.8739999999989</v>
      </c>
      <c r="X75" s="46">
        <f t="shared" si="16"/>
        <v>0.21685352831108487</v>
      </c>
      <c r="Y75" s="23">
        <f>RANK(O75,O:O)</f>
        <v>895</v>
      </c>
      <c r="Z75" s="23">
        <f>RANK(U75,U:U)</f>
        <v>628</v>
      </c>
      <c r="AA75" s="23">
        <f>RANK(W75,W:W)</f>
        <v>571</v>
      </c>
    </row>
    <row r="76" spans="1:27" x14ac:dyDescent="0.25">
      <c r="A76" s="23" t="str">
        <f t="shared" si="17"/>
        <v>Carol Mathews</v>
      </c>
      <c r="B76" s="23">
        <f t="shared" si="18"/>
        <v>3</v>
      </c>
      <c r="C76" s="23" t="str">
        <f t="shared" si="19"/>
        <v>2022Carol Mathews3</v>
      </c>
      <c r="D76" s="17">
        <v>2022</v>
      </c>
      <c r="E76" t="s">
        <v>411</v>
      </c>
      <c r="F76">
        <v>160544</v>
      </c>
      <c r="G76" t="s">
        <v>30</v>
      </c>
      <c r="H76" s="20">
        <v>6</v>
      </c>
      <c r="I76" s="20">
        <v>6</v>
      </c>
      <c r="J76" t="s">
        <v>9</v>
      </c>
      <c r="K76" t="s">
        <v>10</v>
      </c>
      <c r="L76" s="10">
        <v>30</v>
      </c>
      <c r="M76" s="10">
        <v>65</v>
      </c>
      <c r="N76" s="10">
        <v>192</v>
      </c>
      <c r="O76" s="1">
        <v>8897.6640000000007</v>
      </c>
      <c r="P76" s="1">
        <v>5777.15</v>
      </c>
      <c r="Q76" s="1">
        <v>1131.25</v>
      </c>
      <c r="R76" s="44">
        <f t="shared" si="10"/>
        <v>296.58880000000005</v>
      </c>
      <c r="S76" s="45">
        <f t="shared" si="11"/>
        <v>2.1666666666666665</v>
      </c>
      <c r="T76" s="45">
        <f t="shared" si="12"/>
        <v>2.953846153846154</v>
      </c>
      <c r="U76" s="44">
        <f t="shared" si="13"/>
        <v>3120.514000000001</v>
      </c>
      <c r="V76" s="46">
        <f t="shared" si="14"/>
        <v>0.35071160250600614</v>
      </c>
      <c r="W76" s="44">
        <f t="shared" si="15"/>
        <v>1989.264000000001</v>
      </c>
      <c r="X76" s="46">
        <f t="shared" si="16"/>
        <v>0.22357149022485012</v>
      </c>
      <c r="Y76" s="23">
        <f>RANK(O76,O:O)</f>
        <v>896</v>
      </c>
      <c r="Z76" s="23">
        <f>RANK(U76,U:U)</f>
        <v>672</v>
      </c>
      <c r="AA76" s="23">
        <f>RANK(W76,W:W)</f>
        <v>565</v>
      </c>
    </row>
    <row r="77" spans="1:27" x14ac:dyDescent="0.25">
      <c r="A77" s="23" t="str">
        <f t="shared" si="17"/>
        <v>Carol Mathews</v>
      </c>
      <c r="B77" s="23">
        <f t="shared" si="18"/>
        <v>4</v>
      </c>
      <c r="C77" s="23" t="str">
        <f t="shared" si="19"/>
        <v>2022Carol Mathews4</v>
      </c>
      <c r="D77" s="17">
        <v>2022</v>
      </c>
      <c r="E77" t="s">
        <v>411</v>
      </c>
      <c r="F77">
        <v>765294</v>
      </c>
      <c r="G77" t="s">
        <v>386</v>
      </c>
      <c r="H77" s="20">
        <v>6</v>
      </c>
      <c r="I77" s="20">
        <v>6</v>
      </c>
      <c r="J77" t="s">
        <v>9</v>
      </c>
      <c r="K77" t="s">
        <v>10</v>
      </c>
      <c r="L77" s="10">
        <v>27</v>
      </c>
      <c r="M77" s="10">
        <v>72</v>
      </c>
      <c r="N77" s="10">
        <v>162</v>
      </c>
      <c r="O77" s="1">
        <v>8862.7039999999997</v>
      </c>
      <c r="P77" s="1">
        <v>5795.2</v>
      </c>
      <c r="Q77" s="1">
        <v>1033.1400000000001</v>
      </c>
      <c r="R77" s="44">
        <f t="shared" si="10"/>
        <v>328.2482962962963</v>
      </c>
      <c r="S77" s="45">
        <f t="shared" si="11"/>
        <v>2.6666666666666665</v>
      </c>
      <c r="T77" s="45">
        <f t="shared" si="12"/>
        <v>2.25</v>
      </c>
      <c r="U77" s="44">
        <f t="shared" si="13"/>
        <v>3067.5039999999999</v>
      </c>
      <c r="V77" s="46">
        <f t="shared" si="14"/>
        <v>0.34611378197895359</v>
      </c>
      <c r="W77" s="44">
        <f t="shared" si="15"/>
        <v>2034.3639999999998</v>
      </c>
      <c r="X77" s="46">
        <f t="shared" si="16"/>
        <v>0.22954213522193676</v>
      </c>
      <c r="Y77" s="23">
        <f>RANK(O77,O:O)</f>
        <v>899</v>
      </c>
      <c r="Z77" s="23">
        <f>RANK(U77,U:U)</f>
        <v>680</v>
      </c>
      <c r="AA77" s="23">
        <f>RANK(W77,W:W)</f>
        <v>559</v>
      </c>
    </row>
    <row r="78" spans="1:27" x14ac:dyDescent="0.25">
      <c r="A78" s="23" t="str">
        <f t="shared" si="17"/>
        <v>Carol Mathews</v>
      </c>
      <c r="B78" s="23">
        <f t="shared" si="18"/>
        <v>5</v>
      </c>
      <c r="C78" s="23" t="str">
        <f t="shared" si="19"/>
        <v>2022Carol Mathews5</v>
      </c>
      <c r="D78" s="17">
        <v>2022</v>
      </c>
      <c r="E78" t="s">
        <v>411</v>
      </c>
      <c r="F78">
        <v>772869</v>
      </c>
      <c r="G78" t="s">
        <v>216</v>
      </c>
      <c r="H78" s="20">
        <v>6</v>
      </c>
      <c r="I78" s="20">
        <v>6</v>
      </c>
      <c r="J78" t="s">
        <v>9</v>
      </c>
      <c r="K78" t="s">
        <v>10</v>
      </c>
      <c r="L78" s="10">
        <v>27</v>
      </c>
      <c r="M78" s="10">
        <v>59</v>
      </c>
      <c r="N78" s="10">
        <v>140</v>
      </c>
      <c r="O78" s="1">
        <v>8057.28</v>
      </c>
      <c r="P78" s="1">
        <v>4991.6000000000004</v>
      </c>
      <c r="Q78" s="1">
        <v>1018.75</v>
      </c>
      <c r="R78" s="44">
        <f t="shared" si="10"/>
        <v>298.41777777777776</v>
      </c>
      <c r="S78" s="45">
        <f t="shared" si="11"/>
        <v>2.1851851851851851</v>
      </c>
      <c r="T78" s="45">
        <f t="shared" si="12"/>
        <v>2.3728813559322033</v>
      </c>
      <c r="U78" s="44">
        <f t="shared" si="13"/>
        <v>3065.6799999999994</v>
      </c>
      <c r="V78" s="46">
        <f t="shared" si="14"/>
        <v>0.38048572222884142</v>
      </c>
      <c r="W78" s="44">
        <f t="shared" si="15"/>
        <v>2046.9299999999994</v>
      </c>
      <c r="X78" s="46">
        <f t="shared" si="16"/>
        <v>0.25404727153580359</v>
      </c>
      <c r="Y78" s="23">
        <f>RANK(O78,O:O)</f>
        <v>955</v>
      </c>
      <c r="Z78" s="23">
        <f>RANK(U78,U:U)</f>
        <v>681</v>
      </c>
      <c r="AA78" s="23">
        <f>RANK(W78,W:W)</f>
        <v>555</v>
      </c>
    </row>
    <row r="79" spans="1:27" x14ac:dyDescent="0.25">
      <c r="A79" s="23" t="str">
        <f t="shared" si="17"/>
        <v>Carol Mathews</v>
      </c>
      <c r="B79" s="23">
        <f t="shared" si="18"/>
        <v>6</v>
      </c>
      <c r="C79" s="23" t="str">
        <f t="shared" si="19"/>
        <v>2022Carol Mathews6</v>
      </c>
      <c r="D79" s="17">
        <v>2022</v>
      </c>
      <c r="E79" t="s">
        <v>411</v>
      </c>
      <c r="F79">
        <v>364956</v>
      </c>
      <c r="G79" t="s">
        <v>92</v>
      </c>
      <c r="H79" s="20">
        <v>6</v>
      </c>
      <c r="I79" s="20">
        <v>6</v>
      </c>
      <c r="J79" t="s">
        <v>9</v>
      </c>
      <c r="K79" t="s">
        <v>10</v>
      </c>
      <c r="L79" s="10">
        <v>39</v>
      </c>
      <c r="M79" s="10">
        <v>57</v>
      </c>
      <c r="N79" s="10">
        <v>156</v>
      </c>
      <c r="O79" s="1">
        <v>7723.5519999999997</v>
      </c>
      <c r="P79" s="1">
        <v>4856.25</v>
      </c>
      <c r="Q79" s="1">
        <v>1436.25</v>
      </c>
      <c r="R79" s="44">
        <f t="shared" si="10"/>
        <v>198.03979487179487</v>
      </c>
      <c r="S79" s="45">
        <f t="shared" si="11"/>
        <v>1.4615384615384615</v>
      </c>
      <c r="T79" s="45">
        <f t="shared" si="12"/>
        <v>2.736842105263158</v>
      </c>
      <c r="U79" s="44">
        <f t="shared" si="13"/>
        <v>2867.3019999999997</v>
      </c>
      <c r="V79" s="46">
        <f t="shared" si="14"/>
        <v>0.37124136666652852</v>
      </c>
      <c r="W79" s="44">
        <f t="shared" si="15"/>
        <v>1431.0519999999997</v>
      </c>
      <c r="X79" s="46">
        <f t="shared" si="16"/>
        <v>0.18528418012852113</v>
      </c>
      <c r="Y79" s="23">
        <f>RANK(O79,O:O)</f>
        <v>974</v>
      </c>
      <c r="Z79" s="23">
        <f>RANK(U79,U:U)</f>
        <v>715</v>
      </c>
      <c r="AA79" s="23">
        <f>RANK(W79,W:W)</f>
        <v>664</v>
      </c>
    </row>
    <row r="80" spans="1:27" x14ac:dyDescent="0.25">
      <c r="A80" s="23" t="str">
        <f t="shared" si="17"/>
        <v>Carol Mathews</v>
      </c>
      <c r="B80" s="23">
        <f t="shared" si="18"/>
        <v>7</v>
      </c>
      <c r="C80" s="23" t="str">
        <f t="shared" si="19"/>
        <v>2022Carol Mathews7</v>
      </c>
      <c r="D80" s="17">
        <v>2022</v>
      </c>
      <c r="E80" t="s">
        <v>411</v>
      </c>
      <c r="F80">
        <v>852968</v>
      </c>
      <c r="G80" t="s">
        <v>237</v>
      </c>
      <c r="H80" s="20">
        <v>6</v>
      </c>
      <c r="I80" s="20">
        <v>6</v>
      </c>
      <c r="J80" t="s">
        <v>9</v>
      </c>
      <c r="K80" t="s">
        <v>10</v>
      </c>
      <c r="L80" s="10">
        <v>20</v>
      </c>
      <c r="M80" s="10">
        <v>43</v>
      </c>
      <c r="N80" s="10">
        <v>124</v>
      </c>
      <c r="O80" s="1">
        <v>7496.6080000000002</v>
      </c>
      <c r="P80" s="1">
        <v>4636.95</v>
      </c>
      <c r="Q80" s="1">
        <v>753.75</v>
      </c>
      <c r="R80" s="44">
        <f t="shared" si="10"/>
        <v>374.8304</v>
      </c>
      <c r="S80" s="45">
        <f t="shared" si="11"/>
        <v>2.15</v>
      </c>
      <c r="T80" s="45">
        <f t="shared" si="12"/>
        <v>2.8837209302325579</v>
      </c>
      <c r="U80" s="44">
        <f t="shared" si="13"/>
        <v>2859.6580000000004</v>
      </c>
      <c r="V80" s="46">
        <f t="shared" si="14"/>
        <v>0.38146025509136938</v>
      </c>
      <c r="W80" s="44">
        <f t="shared" si="15"/>
        <v>2105.9080000000004</v>
      </c>
      <c r="X80" s="46">
        <f t="shared" si="16"/>
        <v>0.28091478172528167</v>
      </c>
      <c r="Y80" s="23">
        <f>RANK(O80,O:O)</f>
        <v>983</v>
      </c>
      <c r="Z80" s="23">
        <f>RANK(U80,U:U)</f>
        <v>716</v>
      </c>
      <c r="AA80" s="23">
        <f>RANK(W80,W:W)</f>
        <v>543</v>
      </c>
    </row>
    <row r="81" spans="1:27" x14ac:dyDescent="0.25">
      <c r="A81" s="23" t="str">
        <f t="shared" si="17"/>
        <v>Carol Mathews</v>
      </c>
      <c r="B81" s="23">
        <f t="shared" si="18"/>
        <v>8</v>
      </c>
      <c r="C81" s="23" t="str">
        <f t="shared" si="19"/>
        <v>2022Carol Mathews8</v>
      </c>
      <c r="D81" s="17">
        <v>2022</v>
      </c>
      <c r="E81" t="s">
        <v>411</v>
      </c>
      <c r="F81">
        <v>766167</v>
      </c>
      <c r="G81" t="s">
        <v>211</v>
      </c>
      <c r="H81" s="20">
        <v>6</v>
      </c>
      <c r="I81" s="20">
        <v>6</v>
      </c>
      <c r="J81" t="s">
        <v>9</v>
      </c>
      <c r="K81" t="s">
        <v>10</v>
      </c>
      <c r="L81" s="10">
        <v>34</v>
      </c>
      <c r="M81" s="10">
        <v>62</v>
      </c>
      <c r="N81" s="10">
        <v>152</v>
      </c>
      <c r="O81" s="1">
        <v>7492.384</v>
      </c>
      <c r="P81" s="1">
        <v>4600.55</v>
      </c>
      <c r="Q81" s="1">
        <v>1267.5</v>
      </c>
      <c r="R81" s="44">
        <f t="shared" si="10"/>
        <v>220.36423529411763</v>
      </c>
      <c r="S81" s="45">
        <f t="shared" si="11"/>
        <v>1.8235294117647058</v>
      </c>
      <c r="T81" s="45">
        <f t="shared" si="12"/>
        <v>2.4516129032258065</v>
      </c>
      <c r="U81" s="44">
        <f t="shared" si="13"/>
        <v>2891.8339999999998</v>
      </c>
      <c r="V81" s="46">
        <f t="shared" si="14"/>
        <v>0.38596980613914073</v>
      </c>
      <c r="W81" s="44">
        <f t="shared" si="15"/>
        <v>1624.3339999999998</v>
      </c>
      <c r="X81" s="46">
        <f t="shared" si="16"/>
        <v>0.21679801782716954</v>
      </c>
      <c r="Y81" s="23">
        <f>RANK(O81,O:O)</f>
        <v>985</v>
      </c>
      <c r="Z81" s="23">
        <f>RANK(U81,U:U)</f>
        <v>710</v>
      </c>
      <c r="AA81" s="23">
        <f>RANK(W81,W:W)</f>
        <v>614</v>
      </c>
    </row>
    <row r="82" spans="1:27" x14ac:dyDescent="0.25">
      <c r="A82" s="23" t="str">
        <f t="shared" si="17"/>
        <v>Carol Mathews</v>
      </c>
      <c r="B82" s="23">
        <f t="shared" si="18"/>
        <v>9</v>
      </c>
      <c r="C82" s="23" t="str">
        <f t="shared" si="19"/>
        <v>2022Carol Mathews9</v>
      </c>
      <c r="D82" s="17">
        <v>2022</v>
      </c>
      <c r="E82" t="s">
        <v>411</v>
      </c>
      <c r="F82">
        <v>833196</v>
      </c>
      <c r="G82" t="s">
        <v>329</v>
      </c>
      <c r="H82" s="20">
        <v>6</v>
      </c>
      <c r="I82" s="20">
        <v>6</v>
      </c>
      <c r="J82" t="s">
        <v>9</v>
      </c>
      <c r="K82" t="s">
        <v>10</v>
      </c>
      <c r="L82" s="10">
        <v>19</v>
      </c>
      <c r="M82" s="10">
        <v>45</v>
      </c>
      <c r="N82" s="10">
        <v>108</v>
      </c>
      <c r="O82" s="1">
        <v>7073.5360000000001</v>
      </c>
      <c r="P82" s="1">
        <v>4960.3999999999996</v>
      </c>
      <c r="Q82" s="1">
        <v>720.01</v>
      </c>
      <c r="R82" s="44">
        <f t="shared" si="10"/>
        <v>372.29136842105265</v>
      </c>
      <c r="S82" s="45">
        <f t="shared" si="11"/>
        <v>2.3684210526315788</v>
      </c>
      <c r="T82" s="45">
        <f t="shared" si="12"/>
        <v>2.4</v>
      </c>
      <c r="U82" s="44">
        <f t="shared" si="13"/>
        <v>2113.1360000000004</v>
      </c>
      <c r="V82" s="46">
        <f t="shared" si="14"/>
        <v>0.29873828308783618</v>
      </c>
      <c r="W82" s="44">
        <f t="shared" si="15"/>
        <v>1393.1260000000004</v>
      </c>
      <c r="X82" s="46">
        <f t="shared" si="16"/>
        <v>0.19694902238427858</v>
      </c>
      <c r="Y82" s="23">
        <f>RANK(O82,O:O)</f>
        <v>1011</v>
      </c>
      <c r="Z82" s="23">
        <f>RANK(U82,U:U)</f>
        <v>855</v>
      </c>
      <c r="AA82" s="23">
        <f>RANK(W82,W:W)</f>
        <v>671</v>
      </c>
    </row>
    <row r="83" spans="1:27" x14ac:dyDescent="0.25">
      <c r="A83" s="23" t="str">
        <f t="shared" si="17"/>
        <v>Carol Mathews</v>
      </c>
      <c r="B83" s="23">
        <f t="shared" si="18"/>
        <v>10</v>
      </c>
      <c r="C83" s="23" t="str">
        <f t="shared" si="19"/>
        <v>2022Carol Mathews10</v>
      </c>
      <c r="D83" s="17">
        <v>2022</v>
      </c>
      <c r="E83" t="s">
        <v>411</v>
      </c>
      <c r="F83">
        <v>619986</v>
      </c>
      <c r="G83" t="s">
        <v>165</v>
      </c>
      <c r="H83" s="20">
        <v>6</v>
      </c>
      <c r="I83" s="20">
        <v>6</v>
      </c>
      <c r="J83" t="s">
        <v>9</v>
      </c>
      <c r="K83" t="s">
        <v>10</v>
      </c>
      <c r="L83" s="10">
        <v>28</v>
      </c>
      <c r="M83" s="10">
        <v>53</v>
      </c>
      <c r="N83" s="10">
        <v>139</v>
      </c>
      <c r="O83" s="1">
        <v>7068.4880000000003</v>
      </c>
      <c r="P83" s="1">
        <v>4751.05</v>
      </c>
      <c r="Q83" s="1">
        <v>1045.6300000000001</v>
      </c>
      <c r="R83" s="44">
        <f t="shared" si="10"/>
        <v>252.446</v>
      </c>
      <c r="S83" s="45">
        <f t="shared" si="11"/>
        <v>1.8928571428571428</v>
      </c>
      <c r="T83" s="45">
        <f t="shared" si="12"/>
        <v>2.6226415094339623</v>
      </c>
      <c r="U83" s="44">
        <f t="shared" si="13"/>
        <v>2317.4380000000001</v>
      </c>
      <c r="V83" s="46">
        <f t="shared" si="14"/>
        <v>0.32785483967717</v>
      </c>
      <c r="W83" s="44">
        <f t="shared" si="15"/>
        <v>1271.808</v>
      </c>
      <c r="X83" s="46">
        <f t="shared" si="16"/>
        <v>0.17992645669059634</v>
      </c>
      <c r="Y83" s="23">
        <f>RANK(O83,O:O)</f>
        <v>1013</v>
      </c>
      <c r="Z83" s="23">
        <f>RANK(U83,U:U)</f>
        <v>809</v>
      </c>
      <c r="AA83" s="23">
        <f>RANK(W83,W:W)</f>
        <v>713</v>
      </c>
    </row>
    <row r="84" spans="1:27" x14ac:dyDescent="0.25">
      <c r="A84" s="23" t="str">
        <f t="shared" si="17"/>
        <v>Carol Mathews</v>
      </c>
      <c r="B84" s="23">
        <f t="shared" si="18"/>
        <v>11</v>
      </c>
      <c r="C84" s="23" t="str">
        <f t="shared" si="19"/>
        <v>2022Carol Mathews11</v>
      </c>
      <c r="D84" s="17">
        <v>2022</v>
      </c>
      <c r="E84" t="s">
        <v>411</v>
      </c>
      <c r="F84">
        <v>800587</v>
      </c>
      <c r="G84" t="s">
        <v>375</v>
      </c>
      <c r="H84" s="20">
        <v>6</v>
      </c>
      <c r="I84" s="20">
        <v>6</v>
      </c>
      <c r="J84" t="s">
        <v>9</v>
      </c>
      <c r="K84" t="s">
        <v>10</v>
      </c>
      <c r="L84" s="10">
        <v>23</v>
      </c>
      <c r="M84" s="10">
        <v>41</v>
      </c>
      <c r="N84" s="10">
        <v>95</v>
      </c>
      <c r="O84" s="1">
        <v>5656.04</v>
      </c>
      <c r="P84" s="1">
        <v>3708.35</v>
      </c>
      <c r="Q84" s="1">
        <v>856.25</v>
      </c>
      <c r="R84" s="44">
        <f t="shared" si="10"/>
        <v>245.91478260869565</v>
      </c>
      <c r="S84" s="45">
        <f t="shared" si="11"/>
        <v>1.7826086956521738</v>
      </c>
      <c r="T84" s="45">
        <f t="shared" si="12"/>
        <v>2.3170731707317072</v>
      </c>
      <c r="U84" s="44">
        <f t="shared" si="13"/>
        <v>1947.69</v>
      </c>
      <c r="V84" s="46">
        <f t="shared" si="14"/>
        <v>0.34435576834675852</v>
      </c>
      <c r="W84" s="44">
        <f t="shared" si="15"/>
        <v>1091.44</v>
      </c>
      <c r="X84" s="46">
        <f t="shared" si="16"/>
        <v>0.19296893232721127</v>
      </c>
      <c r="Y84" s="23">
        <f>RANK(O84,O:O)</f>
        <v>1082</v>
      </c>
      <c r="Z84" s="23">
        <f>RANK(U84,U:U)</f>
        <v>884</v>
      </c>
      <c r="AA84" s="23">
        <f>RANK(W84,W:W)</f>
        <v>758</v>
      </c>
    </row>
    <row r="85" spans="1:27" x14ac:dyDescent="0.25">
      <c r="A85" s="23" t="str">
        <f t="shared" si="17"/>
        <v>Carol Mathews</v>
      </c>
      <c r="B85" s="23">
        <f t="shared" si="18"/>
        <v>12</v>
      </c>
      <c r="C85" s="23" t="str">
        <f t="shared" si="19"/>
        <v>2022Carol Mathews12</v>
      </c>
      <c r="D85" s="17">
        <v>2022</v>
      </c>
      <c r="E85" t="s">
        <v>411</v>
      </c>
      <c r="F85">
        <v>776236</v>
      </c>
      <c r="G85" t="s">
        <v>217</v>
      </c>
      <c r="H85" s="20">
        <v>6</v>
      </c>
      <c r="I85" s="20">
        <v>6</v>
      </c>
      <c r="J85" t="s">
        <v>9</v>
      </c>
      <c r="K85" t="s">
        <v>10</v>
      </c>
      <c r="L85" s="10">
        <v>23</v>
      </c>
      <c r="M85" s="10">
        <v>41</v>
      </c>
      <c r="N85" s="10">
        <v>83</v>
      </c>
      <c r="O85" s="1">
        <v>5353.7359999999999</v>
      </c>
      <c r="P85" s="1">
        <v>3510.5</v>
      </c>
      <c r="Q85" s="1">
        <v>856.25</v>
      </c>
      <c r="R85" s="44">
        <f t="shared" si="10"/>
        <v>232.77113043478261</v>
      </c>
      <c r="S85" s="45">
        <f t="shared" si="11"/>
        <v>1.7826086956521738</v>
      </c>
      <c r="T85" s="45">
        <f t="shared" si="12"/>
        <v>2.024390243902439</v>
      </c>
      <c r="U85" s="44">
        <f t="shared" si="13"/>
        <v>1843.2359999999999</v>
      </c>
      <c r="V85" s="46">
        <f t="shared" si="14"/>
        <v>0.34428966986792026</v>
      </c>
      <c r="W85" s="44">
        <f t="shared" si="15"/>
        <v>986.98599999999988</v>
      </c>
      <c r="X85" s="46">
        <f t="shared" si="16"/>
        <v>0.18435462637679556</v>
      </c>
      <c r="Y85" s="23">
        <f>RANK(O85,O:O)</f>
        <v>1102</v>
      </c>
      <c r="Z85" s="23">
        <f>RANK(U85,U:U)</f>
        <v>907</v>
      </c>
      <c r="AA85" s="23">
        <f>RANK(W85,W:W)</f>
        <v>799</v>
      </c>
    </row>
    <row r="86" spans="1:27" x14ac:dyDescent="0.25">
      <c r="A86" s="23" t="str">
        <f t="shared" si="17"/>
        <v>Carol Mathews</v>
      </c>
      <c r="B86" s="23">
        <f t="shared" si="18"/>
        <v>13</v>
      </c>
      <c r="C86" s="23" t="str">
        <f t="shared" si="19"/>
        <v>2022Carol Mathews13</v>
      </c>
      <c r="D86" s="17">
        <v>2022</v>
      </c>
      <c r="E86" t="s">
        <v>411</v>
      </c>
      <c r="F86">
        <v>687380</v>
      </c>
      <c r="G86" t="s">
        <v>459</v>
      </c>
      <c r="H86" s="20">
        <v>6</v>
      </c>
      <c r="I86" s="20">
        <v>6</v>
      </c>
      <c r="J86" t="s">
        <v>9</v>
      </c>
      <c r="K86" t="s">
        <v>10</v>
      </c>
      <c r="L86" s="10">
        <v>8</v>
      </c>
      <c r="M86" s="10">
        <v>10</v>
      </c>
      <c r="N86" s="10">
        <v>92</v>
      </c>
      <c r="O86" s="1">
        <v>5294.4639999999999</v>
      </c>
      <c r="P86" s="1">
        <v>3041.1</v>
      </c>
      <c r="Q86" s="1">
        <v>292.5</v>
      </c>
      <c r="R86" s="44">
        <f t="shared" si="10"/>
        <v>661.80799999999999</v>
      </c>
      <c r="S86" s="45">
        <f t="shared" si="11"/>
        <v>1.25</v>
      </c>
      <c r="T86" s="45">
        <f t="shared" si="12"/>
        <v>9.1999999999999993</v>
      </c>
      <c r="U86" s="44">
        <f t="shared" si="13"/>
        <v>2253.364</v>
      </c>
      <c r="V86" s="46">
        <f t="shared" si="14"/>
        <v>0.42560757802867299</v>
      </c>
      <c r="W86" s="44">
        <f t="shared" si="15"/>
        <v>1960.864</v>
      </c>
      <c r="X86" s="46">
        <f t="shared" si="16"/>
        <v>0.37036119236999254</v>
      </c>
      <c r="Y86" s="23">
        <f>RANK(O86,O:O)</f>
        <v>1108</v>
      </c>
      <c r="Z86" s="23">
        <f>RANK(U86,U:U)</f>
        <v>825</v>
      </c>
      <c r="AA86" s="23">
        <f>RANK(W86,W:W)</f>
        <v>568</v>
      </c>
    </row>
    <row r="87" spans="1:27" x14ac:dyDescent="0.25">
      <c r="A87" s="23" t="str">
        <f t="shared" si="17"/>
        <v>Carol Mathews</v>
      </c>
      <c r="B87" s="23">
        <f t="shared" si="18"/>
        <v>14</v>
      </c>
      <c r="C87" s="23" t="str">
        <f t="shared" si="19"/>
        <v>2022Carol Mathews14</v>
      </c>
      <c r="D87" s="17">
        <v>2022</v>
      </c>
      <c r="E87" t="s">
        <v>411</v>
      </c>
      <c r="F87">
        <v>692982</v>
      </c>
      <c r="G87" t="s">
        <v>323</v>
      </c>
      <c r="H87" s="20">
        <v>6</v>
      </c>
      <c r="I87" s="20">
        <v>6</v>
      </c>
      <c r="J87" t="s">
        <v>9</v>
      </c>
      <c r="K87" t="s">
        <v>10</v>
      </c>
      <c r="L87" s="10">
        <v>10</v>
      </c>
      <c r="M87" s="10">
        <v>33</v>
      </c>
      <c r="N87" s="10">
        <v>87</v>
      </c>
      <c r="O87" s="1">
        <v>4900.9040000000005</v>
      </c>
      <c r="P87" s="1">
        <v>3334.8</v>
      </c>
      <c r="Q87" s="1">
        <v>390.01</v>
      </c>
      <c r="R87" s="44">
        <f t="shared" si="10"/>
        <v>490.09040000000005</v>
      </c>
      <c r="S87" s="45">
        <f t="shared" si="11"/>
        <v>3.3</v>
      </c>
      <c r="T87" s="45">
        <f t="shared" si="12"/>
        <v>2.6363636363636362</v>
      </c>
      <c r="U87" s="44">
        <f t="shared" si="13"/>
        <v>1566.1040000000003</v>
      </c>
      <c r="V87" s="46">
        <f t="shared" si="14"/>
        <v>0.31955410675255019</v>
      </c>
      <c r="W87" s="44">
        <f t="shared" si="15"/>
        <v>1176.0940000000003</v>
      </c>
      <c r="X87" s="46">
        <f t="shared" si="16"/>
        <v>0.23997491075115943</v>
      </c>
      <c r="Y87" s="23">
        <f>RANK(O87,O:O)</f>
        <v>1141</v>
      </c>
      <c r="Z87" s="23">
        <f>RANK(U87,U:U)</f>
        <v>974</v>
      </c>
      <c r="AA87" s="23">
        <f>RANK(W87,W:W)</f>
        <v>735</v>
      </c>
    </row>
    <row r="88" spans="1:27" x14ac:dyDescent="0.25">
      <c r="A88" s="23" t="str">
        <f t="shared" si="17"/>
        <v>Carol Mathews</v>
      </c>
      <c r="B88" s="23">
        <f t="shared" si="18"/>
        <v>15</v>
      </c>
      <c r="C88" s="23" t="str">
        <f t="shared" si="19"/>
        <v>2022Carol Mathews15</v>
      </c>
      <c r="D88" s="17">
        <v>2022</v>
      </c>
      <c r="E88" t="s">
        <v>411</v>
      </c>
      <c r="F88">
        <v>263517</v>
      </c>
      <c r="G88" t="s">
        <v>24</v>
      </c>
      <c r="H88" s="20">
        <v>6</v>
      </c>
      <c r="I88" s="20">
        <v>1</v>
      </c>
      <c r="J88" t="s">
        <v>2</v>
      </c>
      <c r="K88" t="s">
        <v>10</v>
      </c>
      <c r="L88" s="10">
        <v>21</v>
      </c>
      <c r="M88" s="10">
        <v>52</v>
      </c>
      <c r="N88" s="10">
        <v>106</v>
      </c>
      <c r="O88" s="1">
        <v>4695.66</v>
      </c>
      <c r="P88" s="1">
        <v>3913.05</v>
      </c>
      <c r="Q88" s="1">
        <v>800</v>
      </c>
      <c r="R88" s="44">
        <f t="shared" si="10"/>
        <v>223.60285714285715</v>
      </c>
      <c r="S88" s="45">
        <f t="shared" si="11"/>
        <v>2.4761904761904763</v>
      </c>
      <c r="T88" s="45">
        <f t="shared" si="12"/>
        <v>2.0384615384615383</v>
      </c>
      <c r="U88" s="44">
        <f t="shared" si="13"/>
        <v>782.60999999999967</v>
      </c>
      <c r="V88" s="46">
        <f t="shared" si="14"/>
        <v>0.1666666666666666</v>
      </c>
      <c r="W88" s="44">
        <f t="shared" si="15"/>
        <v>-17.390000000000327</v>
      </c>
      <c r="X88" s="46">
        <f t="shared" si="16"/>
        <v>-3.7034197535597397E-3</v>
      </c>
      <c r="Y88" s="23">
        <f>RANK(O88,O:O)</f>
        <v>1152</v>
      </c>
      <c r="Z88" s="23">
        <f>RANK(U88,U:U)</f>
        <v>1206</v>
      </c>
      <c r="AA88" s="23">
        <f>RANK(W88,W:W)</f>
        <v>1265</v>
      </c>
    </row>
    <row r="89" spans="1:27" x14ac:dyDescent="0.25">
      <c r="A89" s="23" t="str">
        <f t="shared" si="17"/>
        <v>Carol Mathews</v>
      </c>
      <c r="B89" s="23">
        <f t="shared" si="18"/>
        <v>16</v>
      </c>
      <c r="C89" s="23" t="str">
        <f t="shared" si="19"/>
        <v>2022Carol Mathews16</v>
      </c>
      <c r="D89" s="17">
        <v>2022</v>
      </c>
      <c r="E89" t="s">
        <v>411</v>
      </c>
      <c r="F89">
        <v>937176</v>
      </c>
      <c r="G89" t="s">
        <v>259</v>
      </c>
      <c r="H89" s="20">
        <v>6</v>
      </c>
      <c r="I89" s="20">
        <v>6</v>
      </c>
      <c r="J89" t="s">
        <v>9</v>
      </c>
      <c r="K89" t="s">
        <v>10</v>
      </c>
      <c r="L89" s="10">
        <v>4</v>
      </c>
      <c r="M89" s="10">
        <v>17</v>
      </c>
      <c r="N89" s="10">
        <v>70</v>
      </c>
      <c r="O89" s="1">
        <v>4077.84</v>
      </c>
      <c r="P89" s="1">
        <v>2764.1</v>
      </c>
      <c r="Q89" s="1">
        <v>160.63</v>
      </c>
      <c r="R89" s="44">
        <f t="shared" si="10"/>
        <v>1019.46</v>
      </c>
      <c r="S89" s="45">
        <f t="shared" si="11"/>
        <v>4.25</v>
      </c>
      <c r="T89" s="45">
        <f t="shared" si="12"/>
        <v>4.117647058823529</v>
      </c>
      <c r="U89" s="44">
        <f t="shared" si="13"/>
        <v>1313.7400000000002</v>
      </c>
      <c r="V89" s="46">
        <f t="shared" si="14"/>
        <v>0.32216565632785987</v>
      </c>
      <c r="W89" s="44">
        <f t="shared" si="15"/>
        <v>1153.1100000000001</v>
      </c>
      <c r="X89" s="46">
        <f t="shared" si="16"/>
        <v>0.28277470425519396</v>
      </c>
      <c r="Y89" s="23">
        <f>RANK(O89,O:O)</f>
        <v>1192</v>
      </c>
      <c r="Z89" s="23">
        <f>RANK(U89,U:U)</f>
        <v>1035</v>
      </c>
      <c r="AA89" s="23">
        <f>RANK(W89,W:W)</f>
        <v>743</v>
      </c>
    </row>
    <row r="90" spans="1:27" x14ac:dyDescent="0.25">
      <c r="A90" s="23" t="str">
        <f t="shared" si="17"/>
        <v>Carol Mathews</v>
      </c>
      <c r="B90" s="23">
        <f t="shared" si="18"/>
        <v>17</v>
      </c>
      <c r="C90" s="23" t="str">
        <f t="shared" si="19"/>
        <v>2022Carol Mathews17</v>
      </c>
      <c r="D90" s="17">
        <v>2022</v>
      </c>
      <c r="E90" t="s">
        <v>411</v>
      </c>
      <c r="F90">
        <v>809850</v>
      </c>
      <c r="G90" t="s">
        <v>225</v>
      </c>
      <c r="H90" s="20">
        <v>6</v>
      </c>
      <c r="I90" s="20">
        <v>6</v>
      </c>
      <c r="J90" t="s">
        <v>9</v>
      </c>
      <c r="K90" t="s">
        <v>10</v>
      </c>
      <c r="L90" s="10">
        <v>9</v>
      </c>
      <c r="M90" s="10">
        <v>28</v>
      </c>
      <c r="N90" s="10">
        <v>82</v>
      </c>
      <c r="O90" s="1">
        <v>3821.7440000000001</v>
      </c>
      <c r="P90" s="1">
        <v>2309.75</v>
      </c>
      <c r="Q90" s="1">
        <v>348.76</v>
      </c>
      <c r="R90" s="44">
        <f t="shared" si="10"/>
        <v>424.63822222222223</v>
      </c>
      <c r="S90" s="45">
        <f t="shared" si="11"/>
        <v>3.1111111111111112</v>
      </c>
      <c r="T90" s="45">
        <f t="shared" si="12"/>
        <v>2.9285714285714284</v>
      </c>
      <c r="U90" s="44">
        <f t="shared" si="13"/>
        <v>1511.9940000000001</v>
      </c>
      <c r="V90" s="46">
        <f t="shared" si="14"/>
        <v>0.39562932525046157</v>
      </c>
      <c r="W90" s="44">
        <f t="shared" si="15"/>
        <v>1163.2340000000002</v>
      </c>
      <c r="X90" s="46">
        <f t="shared" si="16"/>
        <v>0.30437255870618235</v>
      </c>
      <c r="Y90" s="23">
        <f>RANK(O90,O:O)</f>
        <v>1211</v>
      </c>
      <c r="Z90" s="23">
        <f>RANK(U90,U:U)</f>
        <v>989</v>
      </c>
      <c r="AA90" s="23">
        <f>RANK(W90,W:W)</f>
        <v>741</v>
      </c>
    </row>
    <row r="91" spans="1:27" x14ac:dyDescent="0.25">
      <c r="A91" s="23" t="str">
        <f t="shared" si="17"/>
        <v>Carol Mathews</v>
      </c>
      <c r="B91" s="23">
        <f t="shared" si="18"/>
        <v>18</v>
      </c>
      <c r="C91" s="23" t="str">
        <f t="shared" si="19"/>
        <v>2022Carol Mathews18</v>
      </c>
      <c r="D91" s="17">
        <v>2022</v>
      </c>
      <c r="E91" t="s">
        <v>411</v>
      </c>
      <c r="F91">
        <v>553426</v>
      </c>
      <c r="G91" t="s">
        <v>142</v>
      </c>
      <c r="H91" s="20">
        <v>6</v>
      </c>
      <c r="I91" s="20">
        <v>6</v>
      </c>
      <c r="J91" t="s">
        <v>9</v>
      </c>
      <c r="K91" t="s">
        <v>10</v>
      </c>
      <c r="L91" s="10">
        <v>6</v>
      </c>
      <c r="M91" s="10">
        <v>10</v>
      </c>
      <c r="N91" s="10">
        <v>51</v>
      </c>
      <c r="O91" s="1">
        <v>3295.5920000000001</v>
      </c>
      <c r="P91" s="1">
        <v>2020.5</v>
      </c>
      <c r="Q91" s="1">
        <v>222.5</v>
      </c>
      <c r="R91" s="44">
        <f t="shared" si="10"/>
        <v>549.26533333333339</v>
      </c>
      <c r="S91" s="45">
        <f t="shared" si="11"/>
        <v>1.6666666666666667</v>
      </c>
      <c r="T91" s="45">
        <f t="shared" si="12"/>
        <v>5.0999999999999996</v>
      </c>
      <c r="U91" s="44">
        <f t="shared" si="13"/>
        <v>1275.0920000000001</v>
      </c>
      <c r="V91" s="46">
        <f t="shared" si="14"/>
        <v>0.38690833088561938</v>
      </c>
      <c r="W91" s="44">
        <f t="shared" si="15"/>
        <v>1052.5920000000001</v>
      </c>
      <c r="X91" s="46">
        <f t="shared" si="16"/>
        <v>0.31939390555627034</v>
      </c>
      <c r="Y91" s="23">
        <f>RANK(O91,O:O)</f>
        <v>1259</v>
      </c>
      <c r="Z91" s="23">
        <f>RANK(U91,U:U)</f>
        <v>1039</v>
      </c>
      <c r="AA91" s="23">
        <f>RANK(W91,W:W)</f>
        <v>771</v>
      </c>
    </row>
    <row r="92" spans="1:27" x14ac:dyDescent="0.25">
      <c r="A92" s="23" t="str">
        <f t="shared" si="17"/>
        <v>Carol Mathews</v>
      </c>
      <c r="B92" s="23">
        <f t="shared" si="18"/>
        <v>19</v>
      </c>
      <c r="C92" s="23" t="str">
        <f t="shared" si="19"/>
        <v>2022Carol Mathews19</v>
      </c>
      <c r="D92" s="17">
        <v>2022</v>
      </c>
      <c r="E92" t="s">
        <v>411</v>
      </c>
      <c r="F92">
        <v>135228</v>
      </c>
      <c r="G92" t="s">
        <v>296</v>
      </c>
      <c r="H92" s="20">
        <v>6</v>
      </c>
      <c r="I92" s="20">
        <v>6</v>
      </c>
      <c r="J92" t="s">
        <v>9</v>
      </c>
      <c r="K92" t="s">
        <v>10</v>
      </c>
      <c r="L92" s="10">
        <v>10</v>
      </c>
      <c r="M92" s="10">
        <v>19</v>
      </c>
      <c r="N92" s="10">
        <v>46</v>
      </c>
      <c r="O92" s="1">
        <v>2498.8319999999999</v>
      </c>
      <c r="P92" s="1">
        <v>1532.4</v>
      </c>
      <c r="Q92" s="1">
        <v>373.75</v>
      </c>
      <c r="R92" s="44">
        <f t="shared" si="10"/>
        <v>249.88319999999999</v>
      </c>
      <c r="S92" s="45">
        <f t="shared" si="11"/>
        <v>1.9</v>
      </c>
      <c r="T92" s="45">
        <f t="shared" si="12"/>
        <v>2.4210526315789473</v>
      </c>
      <c r="U92" s="44">
        <f t="shared" si="13"/>
        <v>966.43199999999979</v>
      </c>
      <c r="V92" s="46">
        <f t="shared" si="14"/>
        <v>0.38675349123110309</v>
      </c>
      <c r="W92" s="44">
        <f t="shared" si="15"/>
        <v>592.68199999999979</v>
      </c>
      <c r="X92" s="46">
        <f t="shared" si="16"/>
        <v>0.23718361218361211</v>
      </c>
      <c r="Y92" s="23">
        <f>RANK(O92,O:O)</f>
        <v>1328</v>
      </c>
      <c r="Z92" s="23">
        <f>RANK(U92,U:U)</f>
        <v>1138</v>
      </c>
      <c r="AA92" s="23">
        <f>RANK(W92,W:W)</f>
        <v>939</v>
      </c>
    </row>
    <row r="93" spans="1:27" x14ac:dyDescent="0.25">
      <c r="A93" s="23" t="str">
        <f t="shared" si="17"/>
        <v>Carol Mathews</v>
      </c>
      <c r="B93" s="23">
        <f t="shared" si="18"/>
        <v>20</v>
      </c>
      <c r="C93" s="23" t="str">
        <f t="shared" si="19"/>
        <v>2022Carol Mathews20</v>
      </c>
      <c r="D93" s="17">
        <v>2022</v>
      </c>
      <c r="E93" t="s">
        <v>411</v>
      </c>
      <c r="F93">
        <v>230574</v>
      </c>
      <c r="G93" t="s">
        <v>60</v>
      </c>
      <c r="H93" s="20">
        <v>6</v>
      </c>
      <c r="I93" s="20">
        <v>6</v>
      </c>
      <c r="J93" t="s">
        <v>9</v>
      </c>
      <c r="K93" t="s">
        <v>10</v>
      </c>
      <c r="L93" s="10">
        <v>17</v>
      </c>
      <c r="M93" s="10">
        <v>17</v>
      </c>
      <c r="N93" s="10">
        <v>44</v>
      </c>
      <c r="O93" s="1">
        <v>2170.848</v>
      </c>
      <c r="P93" s="1">
        <v>1310.3</v>
      </c>
      <c r="Q93" s="1">
        <v>616.25</v>
      </c>
      <c r="R93" s="44">
        <f t="shared" si="10"/>
        <v>127.69694117647059</v>
      </c>
      <c r="S93" s="45">
        <f t="shared" si="11"/>
        <v>1</v>
      </c>
      <c r="T93" s="45">
        <f t="shared" si="12"/>
        <v>2.5882352941176472</v>
      </c>
      <c r="U93" s="44">
        <f t="shared" si="13"/>
        <v>860.548</v>
      </c>
      <c r="V93" s="46">
        <f t="shared" si="14"/>
        <v>0.39641098777989064</v>
      </c>
      <c r="W93" s="44">
        <f t="shared" si="15"/>
        <v>244.298</v>
      </c>
      <c r="X93" s="46">
        <f t="shared" si="16"/>
        <v>0.11253574639956368</v>
      </c>
      <c r="Y93" s="23">
        <f>RANK(O93,O:O)</f>
        <v>1353</v>
      </c>
      <c r="Z93" s="23">
        <f>RANK(U93,U:U)</f>
        <v>1176</v>
      </c>
      <c r="AA93" s="23">
        <f>RANK(W93,W:W)</f>
        <v>1100</v>
      </c>
    </row>
    <row r="94" spans="1:27" x14ac:dyDescent="0.25">
      <c r="A94" s="23" t="str">
        <f t="shared" si="17"/>
        <v>Carol Mathews</v>
      </c>
      <c r="B94" s="23">
        <f t="shared" si="18"/>
        <v>21</v>
      </c>
      <c r="C94" s="23" t="str">
        <f t="shared" si="19"/>
        <v>2022Carol Mathews21</v>
      </c>
      <c r="D94" s="17">
        <v>2022</v>
      </c>
      <c r="E94" t="s">
        <v>411</v>
      </c>
      <c r="F94">
        <v>584221</v>
      </c>
      <c r="G94" t="s">
        <v>153</v>
      </c>
      <c r="H94" s="20">
        <v>6</v>
      </c>
      <c r="I94" s="20">
        <v>6</v>
      </c>
      <c r="J94" t="s">
        <v>9</v>
      </c>
      <c r="K94" t="s">
        <v>10</v>
      </c>
      <c r="L94" s="10">
        <v>13</v>
      </c>
      <c r="M94" s="10">
        <v>13</v>
      </c>
      <c r="N94" s="10">
        <v>38</v>
      </c>
      <c r="O94" s="1">
        <v>2138.096</v>
      </c>
      <c r="P94" s="1">
        <v>1411.2</v>
      </c>
      <c r="Q94" s="1">
        <v>471.25</v>
      </c>
      <c r="R94" s="44">
        <f t="shared" si="10"/>
        <v>164.46892307692309</v>
      </c>
      <c r="S94" s="45">
        <f t="shared" si="11"/>
        <v>1</v>
      </c>
      <c r="T94" s="45">
        <f t="shared" si="12"/>
        <v>2.9230769230769229</v>
      </c>
      <c r="U94" s="44">
        <f t="shared" si="13"/>
        <v>726.89599999999996</v>
      </c>
      <c r="V94" s="46">
        <f t="shared" si="14"/>
        <v>0.33997350914084307</v>
      </c>
      <c r="W94" s="44">
        <f t="shared" si="15"/>
        <v>255.64599999999996</v>
      </c>
      <c r="X94" s="46">
        <f t="shared" si="16"/>
        <v>0.11956712888476474</v>
      </c>
      <c r="Y94" s="23">
        <f>RANK(O94,O:O)</f>
        <v>1355</v>
      </c>
      <c r="Z94" s="23">
        <f>RANK(U94,U:U)</f>
        <v>1226</v>
      </c>
      <c r="AA94" s="23">
        <f>RANK(W94,W:W)</f>
        <v>1087</v>
      </c>
    </row>
    <row r="95" spans="1:27" x14ac:dyDescent="0.25">
      <c r="A95" s="23" t="str">
        <f t="shared" si="17"/>
        <v>Carol Mathews</v>
      </c>
      <c r="B95" s="23">
        <f t="shared" si="18"/>
        <v>22</v>
      </c>
      <c r="C95" s="23" t="str">
        <f t="shared" si="19"/>
        <v>2022Carol Mathews22</v>
      </c>
      <c r="D95" s="17">
        <v>2022</v>
      </c>
      <c r="E95" t="s">
        <v>411</v>
      </c>
      <c r="F95">
        <v>119707</v>
      </c>
      <c r="G95" t="s">
        <v>14</v>
      </c>
      <c r="H95" s="20">
        <v>6</v>
      </c>
      <c r="I95" s="20">
        <v>6</v>
      </c>
      <c r="J95" t="s">
        <v>9</v>
      </c>
      <c r="K95" t="s">
        <v>10</v>
      </c>
      <c r="L95" s="10">
        <v>8</v>
      </c>
      <c r="M95" s="10">
        <v>13</v>
      </c>
      <c r="N95" s="10">
        <v>28</v>
      </c>
      <c r="O95" s="1">
        <v>1490.1759999999999</v>
      </c>
      <c r="P95" s="1">
        <v>923.3</v>
      </c>
      <c r="Q95" s="1">
        <v>296.25</v>
      </c>
      <c r="R95" s="44">
        <f t="shared" si="10"/>
        <v>186.27199999999999</v>
      </c>
      <c r="S95" s="45">
        <f t="shared" si="11"/>
        <v>1.625</v>
      </c>
      <c r="T95" s="45">
        <f t="shared" si="12"/>
        <v>2.1538461538461537</v>
      </c>
      <c r="U95" s="44">
        <f t="shared" si="13"/>
        <v>566.87599999999998</v>
      </c>
      <c r="V95" s="46">
        <f t="shared" si="14"/>
        <v>0.38040875708641125</v>
      </c>
      <c r="W95" s="44">
        <f t="shared" si="15"/>
        <v>270.62599999999998</v>
      </c>
      <c r="X95" s="46">
        <f t="shared" si="16"/>
        <v>0.18160673638550076</v>
      </c>
      <c r="Y95" s="23">
        <f>RANK(O95,O:O)</f>
        <v>1416</v>
      </c>
      <c r="Z95" s="23">
        <f>RANK(U95,U:U)</f>
        <v>1287</v>
      </c>
      <c r="AA95" s="23">
        <f>RANK(W95,W:W)</f>
        <v>1075</v>
      </c>
    </row>
    <row r="96" spans="1:27" x14ac:dyDescent="0.25">
      <c r="A96" s="23" t="str">
        <f t="shared" si="17"/>
        <v>Carol Mathews</v>
      </c>
      <c r="B96" s="23">
        <f t="shared" si="18"/>
        <v>23</v>
      </c>
      <c r="C96" s="23" t="str">
        <f t="shared" si="19"/>
        <v>2022Carol Mathews23</v>
      </c>
      <c r="D96" s="17">
        <v>2022</v>
      </c>
      <c r="E96" t="s">
        <v>411</v>
      </c>
      <c r="F96">
        <v>510508</v>
      </c>
      <c r="G96" t="s">
        <v>317</v>
      </c>
      <c r="H96" s="20">
        <v>6</v>
      </c>
      <c r="I96" s="20">
        <v>6</v>
      </c>
      <c r="J96" t="s">
        <v>9</v>
      </c>
      <c r="K96" t="s">
        <v>10</v>
      </c>
      <c r="L96" s="10">
        <v>5</v>
      </c>
      <c r="M96" s="10">
        <v>20</v>
      </c>
      <c r="N96" s="10">
        <v>29</v>
      </c>
      <c r="O96" s="1">
        <v>1472.568</v>
      </c>
      <c r="P96" s="1">
        <v>974.3</v>
      </c>
      <c r="Q96" s="1">
        <v>199.38</v>
      </c>
      <c r="R96" s="44">
        <f t="shared" si="10"/>
        <v>294.5136</v>
      </c>
      <c r="S96" s="45">
        <f t="shared" si="11"/>
        <v>4</v>
      </c>
      <c r="T96" s="45">
        <f t="shared" si="12"/>
        <v>1.45</v>
      </c>
      <c r="U96" s="44">
        <f t="shared" si="13"/>
        <v>498.26800000000003</v>
      </c>
      <c r="V96" s="46">
        <f t="shared" si="14"/>
        <v>0.33836671719064926</v>
      </c>
      <c r="W96" s="44">
        <f t="shared" si="15"/>
        <v>298.88800000000003</v>
      </c>
      <c r="X96" s="46">
        <f t="shared" si="16"/>
        <v>0.202970592869056</v>
      </c>
      <c r="Y96" s="23">
        <f>RANK(O96,O:O)</f>
        <v>1417</v>
      </c>
      <c r="Z96" s="23">
        <f>RANK(U96,U:U)</f>
        <v>1316</v>
      </c>
      <c r="AA96" s="23">
        <f>RANK(W96,W:W)</f>
        <v>1065</v>
      </c>
    </row>
    <row r="97" spans="1:27" x14ac:dyDescent="0.25">
      <c r="A97" s="23" t="str">
        <f t="shared" si="17"/>
        <v>Carol Mathews</v>
      </c>
      <c r="B97" s="23">
        <f t="shared" si="18"/>
        <v>24</v>
      </c>
      <c r="C97" s="23" t="str">
        <f t="shared" si="19"/>
        <v>2022Carol Mathews24</v>
      </c>
      <c r="D97" s="17">
        <v>2022</v>
      </c>
      <c r="E97" t="s">
        <v>411</v>
      </c>
      <c r="F97">
        <v>356684</v>
      </c>
      <c r="G97" t="s">
        <v>389</v>
      </c>
      <c r="H97" s="20">
        <v>6</v>
      </c>
      <c r="I97" s="20">
        <v>6</v>
      </c>
      <c r="J97" t="s">
        <v>9</v>
      </c>
      <c r="K97" t="s">
        <v>10</v>
      </c>
      <c r="L97" s="10">
        <v>5</v>
      </c>
      <c r="M97" s="10">
        <v>5</v>
      </c>
      <c r="N97" s="10">
        <v>17</v>
      </c>
      <c r="O97" s="1">
        <v>1302.2639999999999</v>
      </c>
      <c r="P97" s="1">
        <v>1029.8499999999999</v>
      </c>
      <c r="Q97" s="1">
        <v>181.25</v>
      </c>
      <c r="R97" s="44">
        <f t="shared" si="10"/>
        <v>260.45279999999997</v>
      </c>
      <c r="S97" s="45">
        <f t="shared" si="11"/>
        <v>1</v>
      </c>
      <c r="T97" s="45">
        <f t="shared" si="12"/>
        <v>3.4</v>
      </c>
      <c r="U97" s="44">
        <f t="shared" si="13"/>
        <v>272.41399999999999</v>
      </c>
      <c r="V97" s="46">
        <f t="shared" si="14"/>
        <v>0.2091849271729849</v>
      </c>
      <c r="W97" s="44">
        <f t="shared" si="15"/>
        <v>91.163999999999987</v>
      </c>
      <c r="X97" s="46">
        <f t="shared" si="16"/>
        <v>7.0004238771861918E-2</v>
      </c>
      <c r="Y97" s="23">
        <f>RANK(O97,O:O)</f>
        <v>1430</v>
      </c>
      <c r="Z97" s="23">
        <f>RANK(U97,U:U)</f>
        <v>1407</v>
      </c>
      <c r="AA97" s="23">
        <f>RANK(W97,W:W)</f>
        <v>1201</v>
      </c>
    </row>
    <row r="98" spans="1:27" x14ac:dyDescent="0.25">
      <c r="A98" s="23" t="str">
        <f t="shared" si="17"/>
        <v>Carol Mathews</v>
      </c>
      <c r="B98" s="23">
        <f t="shared" si="18"/>
        <v>25</v>
      </c>
      <c r="C98" s="23" t="str">
        <f t="shared" si="19"/>
        <v>2022Carol Mathews25</v>
      </c>
      <c r="D98" s="17">
        <v>2022</v>
      </c>
      <c r="E98" t="s">
        <v>411</v>
      </c>
      <c r="F98">
        <v>281083</v>
      </c>
      <c r="G98" t="s">
        <v>69</v>
      </c>
      <c r="H98" s="20">
        <v>6</v>
      </c>
      <c r="I98" s="20">
        <v>6</v>
      </c>
      <c r="J98" t="s">
        <v>2</v>
      </c>
      <c r="K98" t="s">
        <v>10</v>
      </c>
      <c r="L98" s="10">
        <v>6</v>
      </c>
      <c r="M98" s="10">
        <v>6</v>
      </c>
      <c r="N98" s="10">
        <v>8</v>
      </c>
      <c r="O98" s="1">
        <v>300.72000000000003</v>
      </c>
      <c r="P98" s="1">
        <v>250.6</v>
      </c>
      <c r="Q98" s="1">
        <v>217.5</v>
      </c>
      <c r="R98" s="44">
        <f t="shared" si="10"/>
        <v>50.120000000000005</v>
      </c>
      <c r="S98" s="45">
        <f t="shared" si="11"/>
        <v>1</v>
      </c>
      <c r="T98" s="45">
        <f t="shared" si="12"/>
        <v>1.3333333333333333</v>
      </c>
      <c r="U98" s="44">
        <f t="shared" si="13"/>
        <v>50.120000000000033</v>
      </c>
      <c r="V98" s="46">
        <f t="shared" si="14"/>
        <v>0.16666666666666677</v>
      </c>
      <c r="W98" s="44">
        <f t="shared" si="15"/>
        <v>-167.37999999999997</v>
      </c>
      <c r="X98" s="46">
        <f t="shared" si="16"/>
        <v>-0.5565974993349293</v>
      </c>
      <c r="Y98" s="23">
        <f>RANK(O98,O:O)</f>
        <v>1504</v>
      </c>
      <c r="Z98" s="23">
        <f>RANK(U98,U:U)</f>
        <v>1480</v>
      </c>
      <c r="AA98" s="23">
        <f>RANK(W98,W:W)</f>
        <v>1367</v>
      </c>
    </row>
    <row r="99" spans="1:27" x14ac:dyDescent="0.25">
      <c r="A99" s="23" t="str">
        <f t="shared" si="17"/>
        <v>Carol Mathews</v>
      </c>
      <c r="B99" s="23">
        <f t="shared" si="18"/>
        <v>26</v>
      </c>
      <c r="C99" s="23" t="str">
        <f t="shared" si="19"/>
        <v>2022Carol Mathews26</v>
      </c>
      <c r="D99" s="17">
        <v>2022</v>
      </c>
      <c r="E99" t="s">
        <v>411</v>
      </c>
      <c r="F99">
        <v>322483</v>
      </c>
      <c r="G99" t="s">
        <v>78</v>
      </c>
      <c r="H99" s="20">
        <v>6</v>
      </c>
      <c r="I99" s="20">
        <v>6</v>
      </c>
      <c r="J99" t="s">
        <v>9</v>
      </c>
      <c r="K99" t="s">
        <v>10</v>
      </c>
      <c r="L99" s="10">
        <v>3</v>
      </c>
      <c r="M99" s="10">
        <v>3</v>
      </c>
      <c r="N99" s="10">
        <v>12</v>
      </c>
      <c r="O99" s="1">
        <v>151.904</v>
      </c>
      <c r="P99" s="1">
        <v>89.45</v>
      </c>
      <c r="Q99" s="1">
        <v>108.75</v>
      </c>
      <c r="R99" s="44">
        <f t="shared" si="10"/>
        <v>50.634666666666668</v>
      </c>
      <c r="S99" s="45">
        <f t="shared" si="11"/>
        <v>1</v>
      </c>
      <c r="T99" s="45">
        <f t="shared" si="12"/>
        <v>4</v>
      </c>
      <c r="U99" s="44">
        <f t="shared" si="13"/>
        <v>62.453999999999994</v>
      </c>
      <c r="V99" s="46">
        <f t="shared" si="14"/>
        <v>0.41114124710343369</v>
      </c>
      <c r="W99" s="44">
        <f t="shared" si="15"/>
        <v>-46.296000000000006</v>
      </c>
      <c r="X99" s="46">
        <f t="shared" si="16"/>
        <v>-0.30477143459026756</v>
      </c>
      <c r="Y99" s="23">
        <f>RANK(O99,O:O)</f>
        <v>1518</v>
      </c>
      <c r="Z99" s="23">
        <f>RANK(U99,U:U)</f>
        <v>1474</v>
      </c>
      <c r="AA99" s="23">
        <f>RANK(W99,W:W)</f>
        <v>1285</v>
      </c>
    </row>
    <row r="100" spans="1:27" x14ac:dyDescent="0.25">
      <c r="A100" s="23" t="str">
        <f t="shared" si="17"/>
        <v>Celia Pasillas</v>
      </c>
      <c r="B100" s="23">
        <f t="shared" si="18"/>
        <v>1</v>
      </c>
      <c r="C100" s="23" t="str">
        <f t="shared" si="19"/>
        <v>2022Celia Pasillas1</v>
      </c>
      <c r="D100" s="17">
        <v>2022</v>
      </c>
      <c r="E100" t="s">
        <v>414</v>
      </c>
      <c r="F100">
        <v>762085</v>
      </c>
      <c r="G100" t="s">
        <v>210</v>
      </c>
      <c r="H100" s="20">
        <v>1</v>
      </c>
      <c r="I100" s="20">
        <v>1</v>
      </c>
      <c r="J100" t="s">
        <v>9</v>
      </c>
      <c r="K100" t="s">
        <v>3</v>
      </c>
      <c r="L100" s="10">
        <v>129</v>
      </c>
      <c r="M100" s="10">
        <v>484</v>
      </c>
      <c r="N100" s="10">
        <v>1956</v>
      </c>
      <c r="O100" s="1">
        <v>72007.320000000007</v>
      </c>
      <c r="P100" s="1">
        <v>60006.1</v>
      </c>
      <c r="Q100" s="1">
        <v>4529.2</v>
      </c>
      <c r="R100" s="44">
        <f t="shared" si="10"/>
        <v>558.19627906976746</v>
      </c>
      <c r="S100" s="45">
        <f t="shared" si="11"/>
        <v>3.751937984496124</v>
      </c>
      <c r="T100" s="45">
        <f t="shared" si="12"/>
        <v>4.0413223140495864</v>
      </c>
      <c r="U100" s="44">
        <f t="shared" si="13"/>
        <v>12001.220000000008</v>
      </c>
      <c r="V100" s="46">
        <f t="shared" si="14"/>
        <v>0.16666666666666677</v>
      </c>
      <c r="W100" s="44">
        <f t="shared" si="15"/>
        <v>7472.0200000000086</v>
      </c>
      <c r="X100" s="46">
        <f t="shared" si="16"/>
        <v>0.10376750585912665</v>
      </c>
      <c r="Y100" s="23">
        <f>RANK(O100,O:O)</f>
        <v>239</v>
      </c>
      <c r="Z100" s="23">
        <f>RANK(U100,U:U)</f>
        <v>173</v>
      </c>
      <c r="AA100" s="23">
        <f>RANK(W100,W:W)</f>
        <v>168</v>
      </c>
    </row>
    <row r="101" spans="1:27" x14ac:dyDescent="0.25">
      <c r="A101" s="23" t="str">
        <f t="shared" si="17"/>
        <v>Celia Pasillas</v>
      </c>
      <c r="B101" s="23">
        <f t="shared" si="18"/>
        <v>2</v>
      </c>
      <c r="C101" s="23" t="str">
        <f t="shared" si="19"/>
        <v>2022Celia Pasillas2</v>
      </c>
      <c r="D101" s="17">
        <v>2022</v>
      </c>
      <c r="E101" t="s">
        <v>414</v>
      </c>
      <c r="F101">
        <v>481214</v>
      </c>
      <c r="G101" t="s">
        <v>267</v>
      </c>
      <c r="H101" s="20">
        <v>1</v>
      </c>
      <c r="I101" s="20">
        <v>4</v>
      </c>
      <c r="J101" t="s">
        <v>2</v>
      </c>
      <c r="K101" t="s">
        <v>3</v>
      </c>
      <c r="L101" s="10">
        <v>136</v>
      </c>
      <c r="M101" s="10">
        <v>381</v>
      </c>
      <c r="N101" s="10">
        <v>1624</v>
      </c>
      <c r="O101" s="1">
        <v>65533.131999999998</v>
      </c>
      <c r="P101" s="1">
        <v>48226.35</v>
      </c>
      <c r="Q101" s="1">
        <v>4629.05</v>
      </c>
      <c r="R101" s="44">
        <f t="shared" si="10"/>
        <v>481.86126470588232</v>
      </c>
      <c r="S101" s="45">
        <f t="shared" si="11"/>
        <v>2.8014705882352939</v>
      </c>
      <c r="T101" s="45">
        <f t="shared" si="12"/>
        <v>4.2624671916010497</v>
      </c>
      <c r="U101" s="44">
        <f t="shared" si="13"/>
        <v>17306.781999999999</v>
      </c>
      <c r="V101" s="46">
        <f t="shared" si="14"/>
        <v>0.26409209314152726</v>
      </c>
      <c r="W101" s="44">
        <f t="shared" si="15"/>
        <v>12677.732</v>
      </c>
      <c r="X101" s="46">
        <f t="shared" si="16"/>
        <v>0.19345530440998915</v>
      </c>
      <c r="Y101" s="23">
        <f>RANK(O101,O:O)</f>
        <v>270</v>
      </c>
      <c r="Z101" s="23">
        <f>RANK(U101,U:U)</f>
        <v>89</v>
      </c>
      <c r="AA101" s="23">
        <f>RANK(W101,W:W)</f>
        <v>84</v>
      </c>
    </row>
    <row r="102" spans="1:27" x14ac:dyDescent="0.25">
      <c r="A102" s="23" t="str">
        <f t="shared" si="17"/>
        <v>Celia Pasillas</v>
      </c>
      <c r="B102" s="23">
        <f t="shared" si="18"/>
        <v>3</v>
      </c>
      <c r="C102" s="23" t="str">
        <f t="shared" si="19"/>
        <v>2022Celia Pasillas3</v>
      </c>
      <c r="D102" s="17">
        <v>2022</v>
      </c>
      <c r="E102" t="s">
        <v>414</v>
      </c>
      <c r="F102">
        <v>167223</v>
      </c>
      <c r="G102" t="s">
        <v>33</v>
      </c>
      <c r="H102" s="20">
        <v>1</v>
      </c>
      <c r="I102" s="20">
        <v>1</v>
      </c>
      <c r="J102" t="s">
        <v>9</v>
      </c>
      <c r="K102" t="s">
        <v>3</v>
      </c>
      <c r="L102" s="10">
        <v>95</v>
      </c>
      <c r="M102" s="10">
        <v>342</v>
      </c>
      <c r="N102" s="10">
        <v>1375</v>
      </c>
      <c r="O102" s="1">
        <v>63800.82</v>
      </c>
      <c r="P102" s="1">
        <v>45044.9</v>
      </c>
      <c r="Q102" s="1">
        <v>3315.7</v>
      </c>
      <c r="R102" s="44">
        <f t="shared" si="10"/>
        <v>671.58757894736846</v>
      </c>
      <c r="S102" s="45">
        <f t="shared" si="11"/>
        <v>3.6</v>
      </c>
      <c r="T102" s="45">
        <f t="shared" si="12"/>
        <v>4.0204678362573096</v>
      </c>
      <c r="U102" s="44">
        <f t="shared" si="13"/>
        <v>18755.919999999998</v>
      </c>
      <c r="V102" s="46">
        <f t="shared" si="14"/>
        <v>0.29397615892711093</v>
      </c>
      <c r="W102" s="44">
        <f t="shared" si="15"/>
        <v>15440.219999999998</v>
      </c>
      <c r="X102" s="46">
        <f t="shared" si="16"/>
        <v>0.24200660743858773</v>
      </c>
      <c r="Y102" s="23">
        <f>RANK(O102,O:O)</f>
        <v>282</v>
      </c>
      <c r="Z102" s="23">
        <f>RANK(U102,U:U)</f>
        <v>75</v>
      </c>
      <c r="AA102" s="23">
        <f>RANK(W102,W:W)</f>
        <v>63</v>
      </c>
    </row>
    <row r="103" spans="1:27" x14ac:dyDescent="0.25">
      <c r="A103" s="23" t="str">
        <f t="shared" si="17"/>
        <v>Celia Pasillas</v>
      </c>
      <c r="B103" s="23">
        <f t="shared" si="18"/>
        <v>4</v>
      </c>
      <c r="C103" s="23" t="str">
        <f t="shared" si="19"/>
        <v>2022Celia Pasillas4</v>
      </c>
      <c r="D103" s="17">
        <v>2022</v>
      </c>
      <c r="E103" t="s">
        <v>414</v>
      </c>
      <c r="F103">
        <v>444410</v>
      </c>
      <c r="G103" t="s">
        <v>352</v>
      </c>
      <c r="H103" s="20">
        <v>1</v>
      </c>
      <c r="I103" s="20">
        <v>1</v>
      </c>
      <c r="J103" t="s">
        <v>9</v>
      </c>
      <c r="K103" t="s">
        <v>3</v>
      </c>
      <c r="L103" s="10">
        <v>109</v>
      </c>
      <c r="M103" s="10">
        <v>328</v>
      </c>
      <c r="N103" s="10">
        <v>1185</v>
      </c>
      <c r="O103" s="1">
        <v>53527.067999999999</v>
      </c>
      <c r="P103" s="1">
        <v>37945.800000000003</v>
      </c>
      <c r="Q103" s="1">
        <v>3739.8</v>
      </c>
      <c r="R103" s="44">
        <f t="shared" si="10"/>
        <v>491.07401834862384</v>
      </c>
      <c r="S103" s="45">
        <f t="shared" si="11"/>
        <v>3.0091743119266057</v>
      </c>
      <c r="T103" s="45">
        <f t="shared" si="12"/>
        <v>3.6128048780487805</v>
      </c>
      <c r="U103" s="44">
        <f t="shared" si="13"/>
        <v>15581.267999999996</v>
      </c>
      <c r="V103" s="46">
        <f t="shared" si="14"/>
        <v>0.29109137829107318</v>
      </c>
      <c r="W103" s="44">
        <f t="shared" si="15"/>
        <v>11841.467999999997</v>
      </c>
      <c r="X103" s="46">
        <f t="shared" si="16"/>
        <v>0.22122392356704457</v>
      </c>
      <c r="Y103" s="23">
        <f>RANK(O103,O:O)</f>
        <v>349</v>
      </c>
      <c r="Z103" s="23">
        <f>RANK(U103,U:U)</f>
        <v>112</v>
      </c>
      <c r="AA103" s="23">
        <f>RANK(W103,W:W)</f>
        <v>94</v>
      </c>
    </row>
    <row r="104" spans="1:27" x14ac:dyDescent="0.25">
      <c r="A104" s="23" t="str">
        <f t="shared" si="17"/>
        <v>Celia Pasillas</v>
      </c>
      <c r="B104" s="23">
        <f t="shared" si="18"/>
        <v>5</v>
      </c>
      <c r="C104" s="23" t="str">
        <f t="shared" si="19"/>
        <v>2022Celia Pasillas5</v>
      </c>
      <c r="D104" s="17">
        <v>2022</v>
      </c>
      <c r="E104" t="s">
        <v>414</v>
      </c>
      <c r="F104">
        <v>335207</v>
      </c>
      <c r="G104" t="s">
        <v>25</v>
      </c>
      <c r="H104" s="20">
        <v>1</v>
      </c>
      <c r="I104" s="20">
        <v>5</v>
      </c>
      <c r="J104" t="s">
        <v>2</v>
      </c>
      <c r="K104" t="s">
        <v>3</v>
      </c>
      <c r="L104" s="10">
        <v>99</v>
      </c>
      <c r="M104" s="10">
        <v>287</v>
      </c>
      <c r="N104" s="10">
        <v>1113</v>
      </c>
      <c r="O104" s="1">
        <v>42606.18</v>
      </c>
      <c r="P104" s="1">
        <v>35505.15</v>
      </c>
      <c r="Q104" s="1">
        <v>3380.85</v>
      </c>
      <c r="R104" s="44">
        <f t="shared" si="10"/>
        <v>430.36545454545455</v>
      </c>
      <c r="S104" s="45">
        <f t="shared" si="11"/>
        <v>2.8989898989898988</v>
      </c>
      <c r="T104" s="45">
        <f t="shared" si="12"/>
        <v>3.8780487804878048</v>
      </c>
      <c r="U104" s="44">
        <f t="shared" si="13"/>
        <v>7101.0299999999988</v>
      </c>
      <c r="V104" s="46">
        <f t="shared" si="14"/>
        <v>0.16666666666666663</v>
      </c>
      <c r="W104" s="44">
        <f t="shared" si="15"/>
        <v>3720.1799999999989</v>
      </c>
      <c r="X104" s="46">
        <f t="shared" si="16"/>
        <v>8.7315502117298452E-2</v>
      </c>
      <c r="Y104" s="23">
        <f>RANK(O104,O:O)</f>
        <v>418</v>
      </c>
      <c r="Z104" s="23">
        <f>RANK(U104,U:U)</f>
        <v>357</v>
      </c>
      <c r="AA104" s="23">
        <f>RANK(W104,W:W)</f>
        <v>360</v>
      </c>
    </row>
    <row r="105" spans="1:27" x14ac:dyDescent="0.25">
      <c r="A105" s="23" t="str">
        <f t="shared" si="17"/>
        <v>Celia Pasillas</v>
      </c>
      <c r="B105" s="23">
        <f t="shared" si="18"/>
        <v>6</v>
      </c>
      <c r="C105" s="23" t="str">
        <f t="shared" si="19"/>
        <v>2022Celia Pasillas6</v>
      </c>
      <c r="D105" s="17">
        <v>2022</v>
      </c>
      <c r="E105" t="s">
        <v>414</v>
      </c>
      <c r="F105">
        <v>247473</v>
      </c>
      <c r="G105" t="s">
        <v>283</v>
      </c>
      <c r="H105" s="20">
        <v>1</v>
      </c>
      <c r="I105" s="20">
        <v>3</v>
      </c>
      <c r="J105" t="s">
        <v>2</v>
      </c>
      <c r="K105" t="s">
        <v>3</v>
      </c>
      <c r="L105" s="10">
        <v>71</v>
      </c>
      <c r="M105" s="10">
        <v>157</v>
      </c>
      <c r="N105" s="10">
        <v>698</v>
      </c>
      <c r="O105" s="1">
        <v>30106.814399999999</v>
      </c>
      <c r="P105" s="1">
        <v>22353.1</v>
      </c>
      <c r="Q105" s="1">
        <v>2372.0500000000002</v>
      </c>
      <c r="R105" s="44">
        <f t="shared" si="10"/>
        <v>424.03963943661972</v>
      </c>
      <c r="S105" s="45">
        <f t="shared" si="11"/>
        <v>2.211267605633803</v>
      </c>
      <c r="T105" s="45">
        <f t="shared" si="12"/>
        <v>4.4458598726114653</v>
      </c>
      <c r="U105" s="44">
        <f t="shared" si="13"/>
        <v>7753.7144000000008</v>
      </c>
      <c r="V105" s="46">
        <f t="shared" si="14"/>
        <v>0.25754018000655693</v>
      </c>
      <c r="W105" s="44">
        <f t="shared" si="15"/>
        <v>5381.6644000000006</v>
      </c>
      <c r="X105" s="46">
        <f t="shared" si="16"/>
        <v>0.17875236909820658</v>
      </c>
      <c r="Y105" s="23">
        <f>RANK(O105,O:O)</f>
        <v>513</v>
      </c>
      <c r="Z105" s="23">
        <f>RANK(U105,U:U)</f>
        <v>311</v>
      </c>
      <c r="AA105" s="23">
        <f>RANK(W105,W:W)</f>
        <v>256</v>
      </c>
    </row>
    <row r="106" spans="1:27" x14ac:dyDescent="0.25">
      <c r="A106" s="23" t="str">
        <f t="shared" si="17"/>
        <v>Celia Pasillas</v>
      </c>
      <c r="B106" s="23">
        <f t="shared" si="18"/>
        <v>7</v>
      </c>
      <c r="C106" s="23" t="str">
        <f t="shared" si="19"/>
        <v>2022Celia Pasillas7</v>
      </c>
      <c r="D106" s="17">
        <v>2022</v>
      </c>
      <c r="E106" t="s">
        <v>414</v>
      </c>
      <c r="F106">
        <v>436782</v>
      </c>
      <c r="G106" t="s">
        <v>115</v>
      </c>
      <c r="H106" s="20">
        <v>1</v>
      </c>
      <c r="I106" s="20">
        <v>1</v>
      </c>
      <c r="J106" t="s">
        <v>9</v>
      </c>
      <c r="K106" t="s">
        <v>3</v>
      </c>
      <c r="L106" s="10">
        <v>83</v>
      </c>
      <c r="M106" s="10">
        <v>188</v>
      </c>
      <c r="N106" s="10">
        <v>764</v>
      </c>
      <c r="O106" s="1">
        <v>26253.48</v>
      </c>
      <c r="P106" s="1">
        <v>21877.9</v>
      </c>
      <c r="Q106" s="1">
        <v>2778.7</v>
      </c>
      <c r="R106" s="44">
        <f t="shared" si="10"/>
        <v>316.30698795180723</v>
      </c>
      <c r="S106" s="45">
        <f t="shared" si="11"/>
        <v>2.2650602409638556</v>
      </c>
      <c r="T106" s="45">
        <f t="shared" si="12"/>
        <v>4.0638297872340425</v>
      </c>
      <c r="U106" s="44">
        <f t="shared" si="13"/>
        <v>4375.5799999999981</v>
      </c>
      <c r="V106" s="46">
        <f t="shared" si="14"/>
        <v>0.1666666666666666</v>
      </c>
      <c r="W106" s="44">
        <f t="shared" si="15"/>
        <v>1596.8799999999983</v>
      </c>
      <c r="X106" s="46">
        <f t="shared" si="16"/>
        <v>6.0825460091385918E-2</v>
      </c>
      <c r="Y106" s="23">
        <f>RANK(O106,O:O)</f>
        <v>538</v>
      </c>
      <c r="Z106" s="23">
        <f>RANK(U106,U:U)</f>
        <v>550</v>
      </c>
      <c r="AA106" s="23">
        <f>RANK(W106,W:W)</f>
        <v>619</v>
      </c>
    </row>
    <row r="107" spans="1:27" x14ac:dyDescent="0.25">
      <c r="A107" s="23" t="str">
        <f t="shared" si="17"/>
        <v>Celia Pasillas</v>
      </c>
      <c r="B107" s="23">
        <f t="shared" si="18"/>
        <v>8</v>
      </c>
      <c r="C107" s="23" t="str">
        <f t="shared" si="19"/>
        <v>2022Celia Pasillas8</v>
      </c>
      <c r="D107" s="17">
        <v>2022</v>
      </c>
      <c r="E107" t="s">
        <v>414</v>
      </c>
      <c r="F107">
        <v>495647</v>
      </c>
      <c r="G107" t="s">
        <v>127</v>
      </c>
      <c r="H107" s="20">
        <v>1</v>
      </c>
      <c r="I107" s="20">
        <v>4</v>
      </c>
      <c r="J107" t="s">
        <v>2</v>
      </c>
      <c r="K107" t="s">
        <v>10</v>
      </c>
      <c r="L107" s="10">
        <v>28</v>
      </c>
      <c r="M107" s="10">
        <v>95</v>
      </c>
      <c r="N107" s="10">
        <v>314</v>
      </c>
      <c r="O107" s="1">
        <v>12857.3964</v>
      </c>
      <c r="P107" s="1">
        <v>8928.25</v>
      </c>
      <c r="Q107" s="1">
        <v>969.2</v>
      </c>
      <c r="R107" s="44">
        <f t="shared" si="10"/>
        <v>459.19272857142857</v>
      </c>
      <c r="S107" s="45">
        <f t="shared" si="11"/>
        <v>3.3928571428571428</v>
      </c>
      <c r="T107" s="45">
        <f t="shared" si="12"/>
        <v>3.3052631578947369</v>
      </c>
      <c r="U107" s="44">
        <f t="shared" si="13"/>
        <v>3929.1463999999996</v>
      </c>
      <c r="V107" s="46">
        <f t="shared" si="14"/>
        <v>0.3055942492369606</v>
      </c>
      <c r="W107" s="44">
        <f t="shared" si="15"/>
        <v>2959.9463999999998</v>
      </c>
      <c r="X107" s="46">
        <f t="shared" si="16"/>
        <v>0.23021351352284666</v>
      </c>
      <c r="Y107" s="23">
        <f>RANK(O107,O:O)</f>
        <v>721</v>
      </c>
      <c r="Z107" s="23">
        <f>RANK(U107,U:U)</f>
        <v>587</v>
      </c>
      <c r="AA107" s="23">
        <f>RANK(W107,W:W)</f>
        <v>437</v>
      </c>
    </row>
    <row r="108" spans="1:27" x14ac:dyDescent="0.25">
      <c r="A108" s="23" t="str">
        <f t="shared" si="17"/>
        <v>Celia Pasillas</v>
      </c>
      <c r="B108" s="23">
        <f t="shared" si="18"/>
        <v>9</v>
      </c>
      <c r="C108" s="23" t="str">
        <f t="shared" si="19"/>
        <v>2022Celia Pasillas9</v>
      </c>
      <c r="D108" s="17">
        <v>2022</v>
      </c>
      <c r="E108" t="s">
        <v>414</v>
      </c>
      <c r="F108">
        <v>888162</v>
      </c>
      <c r="G108" t="s">
        <v>378</v>
      </c>
      <c r="H108" s="20">
        <v>1</v>
      </c>
      <c r="I108" s="20">
        <v>1</v>
      </c>
      <c r="J108" t="s">
        <v>9</v>
      </c>
      <c r="K108" t="s">
        <v>10</v>
      </c>
      <c r="L108" s="10">
        <v>26</v>
      </c>
      <c r="M108" s="10">
        <v>85</v>
      </c>
      <c r="N108" s="10">
        <v>250</v>
      </c>
      <c r="O108" s="1">
        <v>11023.41</v>
      </c>
      <c r="P108" s="1">
        <v>7820.65</v>
      </c>
      <c r="Q108" s="1">
        <v>896.75</v>
      </c>
      <c r="R108" s="44">
        <f t="shared" si="10"/>
        <v>423.9773076923077</v>
      </c>
      <c r="S108" s="45">
        <f t="shared" si="11"/>
        <v>3.2692307692307692</v>
      </c>
      <c r="T108" s="45">
        <f t="shared" si="12"/>
        <v>2.9411764705882355</v>
      </c>
      <c r="U108" s="44">
        <f t="shared" si="13"/>
        <v>3202.76</v>
      </c>
      <c r="V108" s="46">
        <f t="shared" si="14"/>
        <v>0.29054167449092433</v>
      </c>
      <c r="W108" s="44">
        <f t="shared" si="15"/>
        <v>2306.0100000000002</v>
      </c>
      <c r="X108" s="46">
        <f t="shared" si="16"/>
        <v>0.20919207395896552</v>
      </c>
      <c r="Y108" s="23">
        <f>RANK(O108,O:O)</f>
        <v>786</v>
      </c>
      <c r="Z108" s="23">
        <f>RANK(U108,U:U)</f>
        <v>656</v>
      </c>
      <c r="AA108" s="23">
        <f>RANK(W108,W:W)</f>
        <v>517</v>
      </c>
    </row>
    <row r="109" spans="1:27" x14ac:dyDescent="0.25">
      <c r="A109" s="23" t="str">
        <f t="shared" si="17"/>
        <v>Celia Pasillas</v>
      </c>
      <c r="B109" s="23">
        <f t="shared" si="18"/>
        <v>10</v>
      </c>
      <c r="C109" s="23" t="str">
        <f t="shared" si="19"/>
        <v>2022Celia Pasillas10</v>
      </c>
      <c r="D109" s="17">
        <v>2022</v>
      </c>
      <c r="E109" t="s">
        <v>414</v>
      </c>
      <c r="F109">
        <v>798176</v>
      </c>
      <c r="G109" t="s">
        <v>224</v>
      </c>
      <c r="H109" s="20">
        <v>1</v>
      </c>
      <c r="I109" s="20">
        <v>1</v>
      </c>
      <c r="J109" t="s">
        <v>9</v>
      </c>
      <c r="K109" t="s">
        <v>10</v>
      </c>
      <c r="L109" s="10">
        <v>18</v>
      </c>
      <c r="M109" s="10">
        <v>57</v>
      </c>
      <c r="N109" s="10">
        <v>250</v>
      </c>
      <c r="O109" s="1">
        <v>9658.7999999999993</v>
      </c>
      <c r="P109" s="1">
        <v>8049</v>
      </c>
      <c r="Q109" s="1">
        <v>620.70000000000005</v>
      </c>
      <c r="R109" s="44">
        <f t="shared" si="10"/>
        <v>536.59999999999991</v>
      </c>
      <c r="S109" s="45">
        <f t="shared" si="11"/>
        <v>3.1666666666666665</v>
      </c>
      <c r="T109" s="45">
        <f t="shared" si="12"/>
        <v>4.3859649122807021</v>
      </c>
      <c r="U109" s="44">
        <f t="shared" si="13"/>
        <v>1609.7999999999993</v>
      </c>
      <c r="V109" s="46">
        <f t="shared" si="14"/>
        <v>0.1666666666666666</v>
      </c>
      <c r="W109" s="44">
        <f t="shared" si="15"/>
        <v>989.09999999999923</v>
      </c>
      <c r="X109" s="46">
        <f t="shared" si="16"/>
        <v>0.10240402534476326</v>
      </c>
      <c r="Y109" s="23">
        <f>RANK(O109,O:O)</f>
        <v>846</v>
      </c>
      <c r="Z109" s="23">
        <f>RANK(U109,U:U)</f>
        <v>961</v>
      </c>
      <c r="AA109" s="23">
        <f>RANK(W109,W:W)</f>
        <v>798</v>
      </c>
    </row>
    <row r="110" spans="1:27" x14ac:dyDescent="0.25">
      <c r="A110" s="23" t="str">
        <f t="shared" si="17"/>
        <v>Celia Pasillas</v>
      </c>
      <c r="B110" s="23">
        <f t="shared" si="18"/>
        <v>11</v>
      </c>
      <c r="C110" s="23" t="str">
        <f t="shared" si="19"/>
        <v>2022Celia Pasillas11</v>
      </c>
      <c r="D110" s="17">
        <v>2022</v>
      </c>
      <c r="E110" t="s">
        <v>414</v>
      </c>
      <c r="F110">
        <v>739560</v>
      </c>
      <c r="G110" t="s">
        <v>200</v>
      </c>
      <c r="H110" s="20">
        <v>1</v>
      </c>
      <c r="I110" s="20">
        <v>1</v>
      </c>
      <c r="J110" t="s">
        <v>9</v>
      </c>
      <c r="K110" t="s">
        <v>10</v>
      </c>
      <c r="L110" s="10">
        <v>14</v>
      </c>
      <c r="M110" s="10">
        <v>23</v>
      </c>
      <c r="N110" s="10">
        <v>108</v>
      </c>
      <c r="O110" s="1">
        <v>3508.14</v>
      </c>
      <c r="P110" s="1">
        <v>2923.45</v>
      </c>
      <c r="Q110" s="1">
        <v>459.3</v>
      </c>
      <c r="R110" s="44">
        <f t="shared" si="10"/>
        <v>250.58142857142857</v>
      </c>
      <c r="S110" s="45">
        <f t="shared" si="11"/>
        <v>1.6428571428571428</v>
      </c>
      <c r="T110" s="45">
        <f t="shared" si="12"/>
        <v>4.6956521739130439</v>
      </c>
      <c r="U110" s="44">
        <f t="shared" si="13"/>
        <v>584.69000000000005</v>
      </c>
      <c r="V110" s="46">
        <f t="shared" si="14"/>
        <v>0.16666666666666669</v>
      </c>
      <c r="W110" s="44">
        <f t="shared" si="15"/>
        <v>125.39000000000004</v>
      </c>
      <c r="X110" s="46">
        <f t="shared" si="16"/>
        <v>3.5742587239961932E-2</v>
      </c>
      <c r="Y110" s="23">
        <f>RANK(O110,O:O)</f>
        <v>1243</v>
      </c>
      <c r="Z110" s="23">
        <f>RANK(U110,U:U)</f>
        <v>1278</v>
      </c>
      <c r="AA110" s="23">
        <f>RANK(W110,W:W)</f>
        <v>1182</v>
      </c>
    </row>
    <row r="111" spans="1:27" x14ac:dyDescent="0.25">
      <c r="A111" s="23" t="str">
        <f t="shared" si="17"/>
        <v>Claudia Schwartz</v>
      </c>
      <c r="B111" s="23">
        <f t="shared" si="18"/>
        <v>1</v>
      </c>
      <c r="C111" s="23" t="str">
        <f t="shared" si="19"/>
        <v>2022Claudia Schwartz1</v>
      </c>
      <c r="D111" s="17">
        <v>2022</v>
      </c>
      <c r="E111" t="s">
        <v>419</v>
      </c>
      <c r="F111">
        <v>113724</v>
      </c>
      <c r="G111" t="s">
        <v>291</v>
      </c>
      <c r="H111" s="20">
        <v>3</v>
      </c>
      <c r="I111" s="20">
        <v>3</v>
      </c>
      <c r="J111" t="s">
        <v>9</v>
      </c>
      <c r="K111" t="s">
        <v>3</v>
      </c>
      <c r="L111" s="10">
        <v>46</v>
      </c>
      <c r="M111" s="10">
        <v>107</v>
      </c>
      <c r="N111" s="10">
        <v>366</v>
      </c>
      <c r="O111" s="1">
        <v>16505.072</v>
      </c>
      <c r="P111" s="1">
        <v>10245.1</v>
      </c>
      <c r="Q111" s="1">
        <v>1645.8</v>
      </c>
      <c r="R111" s="44">
        <f t="shared" si="10"/>
        <v>358.80591304347826</v>
      </c>
      <c r="S111" s="45">
        <f t="shared" si="11"/>
        <v>2.3260869565217392</v>
      </c>
      <c r="T111" s="45">
        <f t="shared" si="12"/>
        <v>3.4205607476635516</v>
      </c>
      <c r="U111" s="44">
        <f t="shared" si="13"/>
        <v>6259.9719999999998</v>
      </c>
      <c r="V111" s="46">
        <f t="shared" si="14"/>
        <v>0.37927565538641694</v>
      </c>
      <c r="W111" s="44">
        <f t="shared" si="15"/>
        <v>4614.1719999999996</v>
      </c>
      <c r="X111" s="46">
        <f t="shared" si="16"/>
        <v>0.27956085256701696</v>
      </c>
      <c r="Y111" s="23">
        <f>RANK(O111,O:O)</f>
        <v>661</v>
      </c>
      <c r="Z111" s="23">
        <f>RANK(U111,U:U)</f>
        <v>409</v>
      </c>
      <c r="AA111" s="23">
        <f>RANK(W111,W:W)</f>
        <v>301</v>
      </c>
    </row>
    <row r="112" spans="1:27" x14ac:dyDescent="0.25">
      <c r="A112" s="23" t="str">
        <f t="shared" si="17"/>
        <v>Claudia Schwartz</v>
      </c>
      <c r="B112" s="23">
        <f t="shared" si="18"/>
        <v>2</v>
      </c>
      <c r="C112" s="23" t="str">
        <f t="shared" si="19"/>
        <v>2022Claudia Schwartz2</v>
      </c>
      <c r="D112" s="17">
        <v>2022</v>
      </c>
      <c r="E112" t="s">
        <v>419</v>
      </c>
      <c r="F112">
        <v>126747</v>
      </c>
      <c r="G112" t="s">
        <v>292</v>
      </c>
      <c r="H112" s="20">
        <v>3</v>
      </c>
      <c r="I112" s="20">
        <v>3</v>
      </c>
      <c r="J112" t="s">
        <v>9</v>
      </c>
      <c r="K112" t="s">
        <v>3</v>
      </c>
      <c r="L112" s="10">
        <v>41</v>
      </c>
      <c r="M112" s="10">
        <v>90</v>
      </c>
      <c r="N112" s="10">
        <v>292</v>
      </c>
      <c r="O112" s="1">
        <v>15040.064</v>
      </c>
      <c r="P112" s="1">
        <v>9703.35</v>
      </c>
      <c r="Q112" s="1">
        <v>1459.2</v>
      </c>
      <c r="R112" s="44">
        <f t="shared" si="10"/>
        <v>366.83082926829269</v>
      </c>
      <c r="S112" s="45">
        <f t="shared" si="11"/>
        <v>2.1951219512195124</v>
      </c>
      <c r="T112" s="45">
        <f t="shared" si="12"/>
        <v>3.2444444444444445</v>
      </c>
      <c r="U112" s="44">
        <f t="shared" si="13"/>
        <v>5336.7139999999999</v>
      </c>
      <c r="V112" s="46">
        <f t="shared" si="14"/>
        <v>0.35483319751830844</v>
      </c>
      <c r="W112" s="44">
        <f t="shared" si="15"/>
        <v>3877.5140000000001</v>
      </c>
      <c r="X112" s="46">
        <f t="shared" si="16"/>
        <v>0.25781233377730306</v>
      </c>
      <c r="Y112" s="23">
        <f>RANK(O112,O:O)</f>
        <v>679</v>
      </c>
      <c r="Z112" s="23">
        <f>RANK(U112,U:U)</f>
        <v>478</v>
      </c>
      <c r="AA112" s="23">
        <f>RANK(W112,W:W)</f>
        <v>350</v>
      </c>
    </row>
    <row r="113" spans="1:27" x14ac:dyDescent="0.25">
      <c r="A113" s="23" t="str">
        <f t="shared" si="17"/>
        <v>Claudia Schwartz</v>
      </c>
      <c r="B113" s="23">
        <f t="shared" si="18"/>
        <v>3</v>
      </c>
      <c r="C113" s="23" t="str">
        <f t="shared" si="19"/>
        <v>2022Claudia Schwartz3</v>
      </c>
      <c r="D113" s="17">
        <v>2022</v>
      </c>
      <c r="E113" t="s">
        <v>419</v>
      </c>
      <c r="F113">
        <v>117127</v>
      </c>
      <c r="G113" t="s">
        <v>290</v>
      </c>
      <c r="H113" s="20">
        <v>3</v>
      </c>
      <c r="I113" s="20">
        <v>3</v>
      </c>
      <c r="J113" t="s">
        <v>9</v>
      </c>
      <c r="K113" t="s">
        <v>10</v>
      </c>
      <c r="L113" s="10">
        <v>41</v>
      </c>
      <c r="M113" s="10">
        <v>90</v>
      </c>
      <c r="N113" s="10">
        <v>413</v>
      </c>
      <c r="O113" s="1">
        <v>14475.096</v>
      </c>
      <c r="P113" s="1">
        <v>9421.65</v>
      </c>
      <c r="Q113" s="1">
        <v>1459.2</v>
      </c>
      <c r="R113" s="44">
        <f t="shared" si="10"/>
        <v>353.0511219512195</v>
      </c>
      <c r="S113" s="45">
        <f t="shared" si="11"/>
        <v>2.1951219512195124</v>
      </c>
      <c r="T113" s="45">
        <f t="shared" si="12"/>
        <v>4.5888888888888886</v>
      </c>
      <c r="U113" s="44">
        <f t="shared" si="13"/>
        <v>5053.4459999999999</v>
      </c>
      <c r="V113" s="46">
        <f t="shared" si="14"/>
        <v>0.34911312505284942</v>
      </c>
      <c r="W113" s="44">
        <f t="shared" si="15"/>
        <v>3594.2460000000001</v>
      </c>
      <c r="X113" s="46">
        <f t="shared" si="16"/>
        <v>0.24830550346609101</v>
      </c>
      <c r="Y113" s="23">
        <f>RANK(O113,O:O)</f>
        <v>690</v>
      </c>
      <c r="Z113" s="23">
        <f>RANK(U113,U:U)</f>
        <v>503</v>
      </c>
      <c r="AA113" s="23">
        <f>RANK(W113,W:W)</f>
        <v>376</v>
      </c>
    </row>
    <row r="114" spans="1:27" x14ac:dyDescent="0.25">
      <c r="A114" s="23" t="str">
        <f t="shared" si="17"/>
        <v>Claudia Schwartz</v>
      </c>
      <c r="B114" s="23">
        <f t="shared" si="18"/>
        <v>4</v>
      </c>
      <c r="C114" s="23" t="str">
        <f t="shared" si="19"/>
        <v>2022Claudia Schwartz4</v>
      </c>
      <c r="D114" s="17">
        <v>2022</v>
      </c>
      <c r="E114" t="s">
        <v>419</v>
      </c>
      <c r="F114">
        <v>713162</v>
      </c>
      <c r="G114" t="s">
        <v>188</v>
      </c>
      <c r="H114" s="20">
        <v>3</v>
      </c>
      <c r="I114" s="20">
        <v>6</v>
      </c>
      <c r="J114" t="s">
        <v>2</v>
      </c>
      <c r="K114" t="s">
        <v>10</v>
      </c>
      <c r="L114" s="10">
        <v>48</v>
      </c>
      <c r="M114" s="10">
        <v>120</v>
      </c>
      <c r="N114" s="10">
        <v>250</v>
      </c>
      <c r="O114" s="1">
        <v>13176.4</v>
      </c>
      <c r="P114" s="1">
        <v>8331.2999999999993</v>
      </c>
      <c r="Q114" s="1">
        <v>1725</v>
      </c>
      <c r="R114" s="44">
        <f t="shared" si="10"/>
        <v>274.50833333333333</v>
      </c>
      <c r="S114" s="45">
        <f t="shared" si="11"/>
        <v>2.5</v>
      </c>
      <c r="T114" s="45">
        <f t="shared" si="12"/>
        <v>2.0833333333333335</v>
      </c>
      <c r="U114" s="44">
        <f t="shared" si="13"/>
        <v>4845.1000000000004</v>
      </c>
      <c r="V114" s="46">
        <f t="shared" si="14"/>
        <v>0.36771045202027874</v>
      </c>
      <c r="W114" s="44">
        <f t="shared" si="15"/>
        <v>3120.1000000000004</v>
      </c>
      <c r="X114" s="46">
        <f t="shared" si="16"/>
        <v>0.23679457211377922</v>
      </c>
      <c r="Y114" s="23">
        <f>RANK(O114,O:O)</f>
        <v>711</v>
      </c>
      <c r="Z114" s="23">
        <f>RANK(U114,U:U)</f>
        <v>512</v>
      </c>
      <c r="AA114" s="23">
        <f>RANK(W114,W:W)</f>
        <v>420</v>
      </c>
    </row>
    <row r="115" spans="1:27" x14ac:dyDescent="0.25">
      <c r="A115" s="23" t="str">
        <f t="shared" si="17"/>
        <v>Claudia Schwartz</v>
      </c>
      <c r="B115" s="23">
        <f t="shared" si="18"/>
        <v>5</v>
      </c>
      <c r="C115" s="23" t="str">
        <f t="shared" si="19"/>
        <v>2022Claudia Schwartz5</v>
      </c>
      <c r="D115" s="17">
        <v>2022</v>
      </c>
      <c r="E115" t="s">
        <v>419</v>
      </c>
      <c r="F115">
        <v>589473</v>
      </c>
      <c r="G115" t="s">
        <v>155</v>
      </c>
      <c r="H115" s="20">
        <v>3</v>
      </c>
      <c r="I115" s="20">
        <v>3</v>
      </c>
      <c r="J115" t="s">
        <v>9</v>
      </c>
      <c r="K115" t="s">
        <v>10</v>
      </c>
      <c r="L115" s="10">
        <v>28</v>
      </c>
      <c r="M115" s="10">
        <v>78</v>
      </c>
      <c r="N115" s="10">
        <v>242</v>
      </c>
      <c r="O115" s="1">
        <v>12948.464</v>
      </c>
      <c r="P115" s="1">
        <v>8219.2999999999993</v>
      </c>
      <c r="Q115" s="1">
        <v>1017.6</v>
      </c>
      <c r="R115" s="44">
        <f t="shared" si="10"/>
        <v>462.44514285714286</v>
      </c>
      <c r="S115" s="45">
        <f t="shared" si="11"/>
        <v>2.7857142857142856</v>
      </c>
      <c r="T115" s="45">
        <f t="shared" si="12"/>
        <v>3.1025641025641026</v>
      </c>
      <c r="U115" s="44">
        <f t="shared" si="13"/>
        <v>4729.1640000000007</v>
      </c>
      <c r="V115" s="46">
        <f t="shared" si="14"/>
        <v>0.36522972917868873</v>
      </c>
      <c r="W115" s="44">
        <f t="shared" si="15"/>
        <v>3711.5640000000008</v>
      </c>
      <c r="X115" s="46">
        <f t="shared" si="16"/>
        <v>0.28664125721784456</v>
      </c>
      <c r="Y115" s="23">
        <f>RANK(O115,O:O)</f>
        <v>717</v>
      </c>
      <c r="Z115" s="23">
        <f>RANK(U115,U:U)</f>
        <v>521</v>
      </c>
      <c r="AA115" s="23">
        <f>RANK(W115,W:W)</f>
        <v>364</v>
      </c>
    </row>
    <row r="116" spans="1:27" x14ac:dyDescent="0.25">
      <c r="A116" s="23" t="str">
        <f t="shared" si="17"/>
        <v>Claudia Schwartz</v>
      </c>
      <c r="B116" s="23">
        <f t="shared" si="18"/>
        <v>6</v>
      </c>
      <c r="C116" s="23" t="str">
        <f t="shared" si="19"/>
        <v>2022Claudia Schwartz6</v>
      </c>
      <c r="D116" s="17">
        <v>2022</v>
      </c>
      <c r="E116" t="s">
        <v>419</v>
      </c>
      <c r="F116">
        <v>469339</v>
      </c>
      <c r="G116" t="s">
        <v>123</v>
      </c>
      <c r="H116" s="20">
        <v>3</v>
      </c>
      <c r="I116" s="20">
        <v>3</v>
      </c>
      <c r="J116" t="s">
        <v>2</v>
      </c>
      <c r="K116" t="s">
        <v>10</v>
      </c>
      <c r="L116" s="10">
        <v>35</v>
      </c>
      <c r="M116" s="10">
        <v>82</v>
      </c>
      <c r="N116" s="10">
        <v>225</v>
      </c>
      <c r="O116" s="1">
        <v>11820.6</v>
      </c>
      <c r="P116" s="1">
        <v>7689.2</v>
      </c>
      <c r="Q116" s="1">
        <v>1252.2</v>
      </c>
      <c r="R116" s="44">
        <f t="shared" si="10"/>
        <v>337.73142857142858</v>
      </c>
      <c r="S116" s="45">
        <f t="shared" si="11"/>
        <v>2.342857142857143</v>
      </c>
      <c r="T116" s="45">
        <f t="shared" si="12"/>
        <v>2.7439024390243905</v>
      </c>
      <c r="U116" s="44">
        <f t="shared" si="13"/>
        <v>4131.4000000000005</v>
      </c>
      <c r="V116" s="46">
        <f t="shared" si="14"/>
        <v>0.34950848518687716</v>
      </c>
      <c r="W116" s="44">
        <f t="shared" si="15"/>
        <v>2879.2000000000007</v>
      </c>
      <c r="X116" s="46">
        <f t="shared" si="16"/>
        <v>0.24357477623809287</v>
      </c>
      <c r="Y116" s="23">
        <f>RANK(O116,O:O)</f>
        <v>762</v>
      </c>
      <c r="Z116" s="23">
        <f>RANK(U116,U:U)</f>
        <v>569</v>
      </c>
      <c r="AA116" s="23">
        <f>RANK(W116,W:W)</f>
        <v>448</v>
      </c>
    </row>
    <row r="117" spans="1:27" x14ac:dyDescent="0.25">
      <c r="A117" s="23" t="str">
        <f t="shared" si="17"/>
        <v>Claudia Schwartz</v>
      </c>
      <c r="B117" s="23">
        <f t="shared" si="18"/>
        <v>7</v>
      </c>
      <c r="C117" s="23" t="str">
        <f t="shared" si="19"/>
        <v>2022Claudia Schwartz7</v>
      </c>
      <c r="D117" s="17">
        <v>2022</v>
      </c>
      <c r="E117" t="s">
        <v>419</v>
      </c>
      <c r="F117">
        <v>892554</v>
      </c>
      <c r="G117" t="s">
        <v>247</v>
      </c>
      <c r="H117" s="20">
        <v>3</v>
      </c>
      <c r="I117" s="20">
        <v>3</v>
      </c>
      <c r="J117" t="s">
        <v>9</v>
      </c>
      <c r="K117" t="s">
        <v>10</v>
      </c>
      <c r="L117" s="10">
        <v>28</v>
      </c>
      <c r="M117" s="10">
        <v>63</v>
      </c>
      <c r="N117" s="10">
        <v>205</v>
      </c>
      <c r="O117" s="1">
        <v>10097.56</v>
      </c>
      <c r="P117" s="1">
        <v>6331.95</v>
      </c>
      <c r="Q117" s="1">
        <v>999.6</v>
      </c>
      <c r="R117" s="44">
        <f t="shared" si="10"/>
        <v>360.62714285714281</v>
      </c>
      <c r="S117" s="45">
        <f t="shared" si="11"/>
        <v>2.25</v>
      </c>
      <c r="T117" s="45">
        <f t="shared" si="12"/>
        <v>3.253968253968254</v>
      </c>
      <c r="U117" s="44">
        <f t="shared" si="13"/>
        <v>3765.6099999999997</v>
      </c>
      <c r="V117" s="46">
        <f t="shared" si="14"/>
        <v>0.37292276549978409</v>
      </c>
      <c r="W117" s="44">
        <f t="shared" si="15"/>
        <v>2766.0099999999998</v>
      </c>
      <c r="X117" s="46">
        <f t="shared" si="16"/>
        <v>0.27392855303657515</v>
      </c>
      <c r="Y117" s="23">
        <f>RANK(O117,O:O)</f>
        <v>823</v>
      </c>
      <c r="Z117" s="23">
        <f>RANK(U117,U:U)</f>
        <v>597</v>
      </c>
      <c r="AA117" s="23">
        <f>RANK(W117,W:W)</f>
        <v>467</v>
      </c>
    </row>
    <row r="118" spans="1:27" x14ac:dyDescent="0.25">
      <c r="A118" s="23" t="str">
        <f t="shared" si="17"/>
        <v>Claudia Schwartz</v>
      </c>
      <c r="B118" s="23">
        <f t="shared" si="18"/>
        <v>8</v>
      </c>
      <c r="C118" s="23" t="str">
        <f t="shared" si="19"/>
        <v>2022Claudia Schwartz8</v>
      </c>
      <c r="D118" s="17">
        <v>2022</v>
      </c>
      <c r="E118" t="s">
        <v>419</v>
      </c>
      <c r="F118">
        <v>251781</v>
      </c>
      <c r="G118" t="s">
        <v>357</v>
      </c>
      <c r="H118" s="20">
        <v>3</v>
      </c>
      <c r="I118" s="20">
        <v>3</v>
      </c>
      <c r="J118" t="s">
        <v>9</v>
      </c>
      <c r="K118" t="s">
        <v>10</v>
      </c>
      <c r="L118" s="10">
        <v>43</v>
      </c>
      <c r="M118" s="10">
        <v>70</v>
      </c>
      <c r="N118" s="10">
        <v>196</v>
      </c>
      <c r="O118" s="1">
        <v>9040.0319999999992</v>
      </c>
      <c r="P118" s="1">
        <v>5827.5</v>
      </c>
      <c r="Q118" s="1">
        <v>1503</v>
      </c>
      <c r="R118" s="44">
        <f t="shared" si="10"/>
        <v>210.23330232558138</v>
      </c>
      <c r="S118" s="45">
        <f t="shared" si="11"/>
        <v>1.6279069767441861</v>
      </c>
      <c r="T118" s="45">
        <f t="shared" si="12"/>
        <v>2.8</v>
      </c>
      <c r="U118" s="44">
        <f t="shared" si="13"/>
        <v>3212.5319999999992</v>
      </c>
      <c r="V118" s="46">
        <f t="shared" si="14"/>
        <v>0.35536732613335875</v>
      </c>
      <c r="W118" s="44">
        <f t="shared" si="15"/>
        <v>1709.5319999999992</v>
      </c>
      <c r="X118" s="46">
        <f t="shared" si="16"/>
        <v>0.18910685271910535</v>
      </c>
      <c r="Y118" s="23">
        <f>RANK(O118,O:O)</f>
        <v>887</v>
      </c>
      <c r="Z118" s="23">
        <f>RANK(U118,U:U)</f>
        <v>655</v>
      </c>
      <c r="AA118" s="23">
        <f>RANK(W118,W:W)</f>
        <v>598</v>
      </c>
    </row>
    <row r="119" spans="1:27" x14ac:dyDescent="0.25">
      <c r="A119" s="23" t="str">
        <f t="shared" si="17"/>
        <v>Claudia Schwartz</v>
      </c>
      <c r="B119" s="23">
        <f t="shared" si="18"/>
        <v>9</v>
      </c>
      <c r="C119" s="23" t="str">
        <f t="shared" si="19"/>
        <v>2022Claudia Schwartz9</v>
      </c>
      <c r="D119" s="17">
        <v>2022</v>
      </c>
      <c r="E119" t="s">
        <v>419</v>
      </c>
      <c r="F119">
        <v>652151</v>
      </c>
      <c r="G119" t="s">
        <v>233</v>
      </c>
      <c r="H119" s="20">
        <v>3</v>
      </c>
      <c r="I119" s="20">
        <v>4</v>
      </c>
      <c r="J119" t="s">
        <v>2</v>
      </c>
      <c r="K119" t="s">
        <v>10</v>
      </c>
      <c r="L119" s="10">
        <v>46</v>
      </c>
      <c r="M119" s="10">
        <v>94</v>
      </c>
      <c r="N119" s="10">
        <v>291</v>
      </c>
      <c r="O119" s="1">
        <v>8936.9994999999999</v>
      </c>
      <c r="P119" s="1">
        <v>7949.55</v>
      </c>
      <c r="Q119" s="1">
        <v>1630.8</v>
      </c>
      <c r="R119" s="44">
        <f t="shared" si="10"/>
        <v>194.28259782608694</v>
      </c>
      <c r="S119" s="45">
        <f t="shared" si="11"/>
        <v>2.0434782608695654</v>
      </c>
      <c r="T119" s="45">
        <f t="shared" si="12"/>
        <v>3.0957446808510638</v>
      </c>
      <c r="U119" s="44">
        <f t="shared" si="13"/>
        <v>987.44949999999972</v>
      </c>
      <c r="V119" s="46">
        <f t="shared" si="14"/>
        <v>0.11049004758252473</v>
      </c>
      <c r="W119" s="44">
        <f t="shared" si="15"/>
        <v>-643.35050000000024</v>
      </c>
      <c r="X119" s="46">
        <f t="shared" si="16"/>
        <v>-7.1987304016297674E-2</v>
      </c>
      <c r="Y119" s="23">
        <f>RANK(O119,O:O)</f>
        <v>893</v>
      </c>
      <c r="Z119" s="23">
        <f>RANK(U119,U:U)</f>
        <v>1126</v>
      </c>
      <c r="AA119" s="23">
        <f>RANK(W119,W:W)</f>
        <v>1449</v>
      </c>
    </row>
    <row r="120" spans="1:27" x14ac:dyDescent="0.25">
      <c r="A120" s="23" t="str">
        <f t="shared" si="17"/>
        <v>Claudia Schwartz</v>
      </c>
      <c r="B120" s="23">
        <f t="shared" si="18"/>
        <v>10</v>
      </c>
      <c r="C120" s="23" t="str">
        <f t="shared" si="19"/>
        <v>2022Claudia Schwartz10</v>
      </c>
      <c r="D120" s="17">
        <v>2022</v>
      </c>
      <c r="E120" t="s">
        <v>419</v>
      </c>
      <c r="F120">
        <v>136833</v>
      </c>
      <c r="G120" t="s">
        <v>21</v>
      </c>
      <c r="H120" s="20">
        <v>3</v>
      </c>
      <c r="I120" s="20">
        <v>3</v>
      </c>
      <c r="J120" t="s">
        <v>9</v>
      </c>
      <c r="K120" t="s">
        <v>10</v>
      </c>
      <c r="L120" s="10">
        <v>40</v>
      </c>
      <c r="M120" s="10">
        <v>73</v>
      </c>
      <c r="N120" s="10">
        <v>197</v>
      </c>
      <c r="O120" s="1">
        <v>8874.4240000000009</v>
      </c>
      <c r="P120" s="1">
        <v>5674.1</v>
      </c>
      <c r="Q120" s="1">
        <v>1407.6</v>
      </c>
      <c r="R120" s="44">
        <f t="shared" si="10"/>
        <v>221.86060000000003</v>
      </c>
      <c r="S120" s="45">
        <f t="shared" si="11"/>
        <v>1.825</v>
      </c>
      <c r="T120" s="45">
        <f t="shared" si="12"/>
        <v>2.6986301369863015</v>
      </c>
      <c r="U120" s="44">
        <f t="shared" si="13"/>
        <v>3200.3240000000005</v>
      </c>
      <c r="V120" s="46">
        <f t="shared" si="14"/>
        <v>0.36062329228353301</v>
      </c>
      <c r="W120" s="44">
        <f t="shared" si="15"/>
        <v>1792.7240000000006</v>
      </c>
      <c r="X120" s="46">
        <f t="shared" si="16"/>
        <v>0.20201018116781444</v>
      </c>
      <c r="Y120" s="23">
        <f>RANK(O120,O:O)</f>
        <v>898</v>
      </c>
      <c r="Z120" s="23">
        <f>RANK(U120,U:U)</f>
        <v>657</v>
      </c>
      <c r="AA120" s="23">
        <f>RANK(W120,W:W)</f>
        <v>590</v>
      </c>
    </row>
    <row r="121" spans="1:27" x14ac:dyDescent="0.25">
      <c r="A121" s="23" t="str">
        <f t="shared" si="17"/>
        <v>Claudia Schwartz</v>
      </c>
      <c r="B121" s="23">
        <f t="shared" si="18"/>
        <v>11</v>
      </c>
      <c r="C121" s="23" t="str">
        <f t="shared" si="19"/>
        <v>2022Claudia Schwartz11</v>
      </c>
      <c r="D121" s="17">
        <v>2022</v>
      </c>
      <c r="E121" t="s">
        <v>419</v>
      </c>
      <c r="F121">
        <v>235971</v>
      </c>
      <c r="G121" t="s">
        <v>65</v>
      </c>
      <c r="H121" s="20">
        <v>3</v>
      </c>
      <c r="I121" s="20">
        <v>3</v>
      </c>
      <c r="J121" t="s">
        <v>9</v>
      </c>
      <c r="K121" t="s">
        <v>10</v>
      </c>
      <c r="L121" s="10">
        <v>34</v>
      </c>
      <c r="M121" s="10">
        <v>70</v>
      </c>
      <c r="N121" s="10">
        <v>160</v>
      </c>
      <c r="O121" s="1">
        <v>8409.1200000000008</v>
      </c>
      <c r="P121" s="1">
        <v>5364.85</v>
      </c>
      <c r="Q121" s="1">
        <v>1206</v>
      </c>
      <c r="R121" s="44">
        <f t="shared" si="10"/>
        <v>247.32705882352943</v>
      </c>
      <c r="S121" s="45">
        <f t="shared" si="11"/>
        <v>2.0588235294117645</v>
      </c>
      <c r="T121" s="45">
        <f t="shared" si="12"/>
        <v>2.2857142857142856</v>
      </c>
      <c r="U121" s="44">
        <f t="shared" si="13"/>
        <v>3044.2700000000004</v>
      </c>
      <c r="V121" s="46">
        <f t="shared" si="14"/>
        <v>0.36202004490362844</v>
      </c>
      <c r="W121" s="44">
        <f t="shared" si="15"/>
        <v>1838.2700000000004</v>
      </c>
      <c r="X121" s="46">
        <f t="shared" si="16"/>
        <v>0.21860432482828171</v>
      </c>
      <c r="Y121" s="23">
        <f>RANK(O121,O:O)</f>
        <v>938</v>
      </c>
      <c r="Z121" s="23">
        <f>RANK(U121,U:U)</f>
        <v>687</v>
      </c>
      <c r="AA121" s="23">
        <f>RANK(W121,W:W)</f>
        <v>584</v>
      </c>
    </row>
    <row r="122" spans="1:27" x14ac:dyDescent="0.25">
      <c r="A122" s="23" t="str">
        <f t="shared" si="17"/>
        <v>Claudia Schwartz</v>
      </c>
      <c r="B122" s="23">
        <f t="shared" si="18"/>
        <v>12</v>
      </c>
      <c r="C122" s="23" t="str">
        <f t="shared" si="19"/>
        <v>2022Claudia Schwartz12</v>
      </c>
      <c r="D122" s="17">
        <v>2022</v>
      </c>
      <c r="E122" t="s">
        <v>419</v>
      </c>
      <c r="F122">
        <v>812659</v>
      </c>
      <c r="G122" t="s">
        <v>228</v>
      </c>
      <c r="H122" s="20">
        <v>3</v>
      </c>
      <c r="I122" s="20">
        <v>3</v>
      </c>
      <c r="J122" t="s">
        <v>9</v>
      </c>
      <c r="K122" t="s">
        <v>10</v>
      </c>
      <c r="L122" s="10">
        <v>44</v>
      </c>
      <c r="M122" s="10">
        <v>62</v>
      </c>
      <c r="N122" s="10">
        <v>173</v>
      </c>
      <c r="O122" s="1">
        <v>8155.4160000000102</v>
      </c>
      <c r="P122" s="1">
        <v>5185.8</v>
      </c>
      <c r="Q122" s="1">
        <v>1526.4</v>
      </c>
      <c r="R122" s="44">
        <f t="shared" si="10"/>
        <v>185.35036363636388</v>
      </c>
      <c r="S122" s="45">
        <f t="shared" si="11"/>
        <v>1.4090909090909092</v>
      </c>
      <c r="T122" s="45">
        <f t="shared" si="12"/>
        <v>2.7903225806451615</v>
      </c>
      <c r="U122" s="44">
        <f t="shared" si="13"/>
        <v>2969.61600000001</v>
      </c>
      <c r="V122" s="46">
        <f t="shared" si="14"/>
        <v>0.36412808371761862</v>
      </c>
      <c r="W122" s="44">
        <f t="shared" si="15"/>
        <v>1443.2160000000099</v>
      </c>
      <c r="X122" s="46">
        <f t="shared" si="16"/>
        <v>0.17696411807809781</v>
      </c>
      <c r="Y122" s="23">
        <f>RANK(O122,O:O)</f>
        <v>948</v>
      </c>
      <c r="Z122" s="23">
        <f>RANK(U122,U:U)</f>
        <v>700</v>
      </c>
      <c r="AA122" s="23">
        <f>RANK(W122,W:W)</f>
        <v>663</v>
      </c>
    </row>
    <row r="123" spans="1:27" x14ac:dyDescent="0.25">
      <c r="A123" s="23" t="str">
        <f t="shared" si="17"/>
        <v>Claudia Schwartz</v>
      </c>
      <c r="B123" s="23">
        <f t="shared" si="18"/>
        <v>13</v>
      </c>
      <c r="C123" s="23" t="str">
        <f t="shared" si="19"/>
        <v>2022Claudia Schwartz13</v>
      </c>
      <c r="D123" s="17">
        <v>2022</v>
      </c>
      <c r="E123" t="s">
        <v>419</v>
      </c>
      <c r="F123">
        <v>913384</v>
      </c>
      <c r="G123" t="s">
        <v>254</v>
      </c>
      <c r="H123" s="20">
        <v>3</v>
      </c>
      <c r="I123" s="20">
        <v>3</v>
      </c>
      <c r="J123" t="s">
        <v>2</v>
      </c>
      <c r="K123" t="s">
        <v>10</v>
      </c>
      <c r="L123" s="10">
        <v>26</v>
      </c>
      <c r="M123" s="10">
        <v>67</v>
      </c>
      <c r="N123" s="10">
        <v>166</v>
      </c>
      <c r="O123" s="1">
        <v>7450.6719999999996</v>
      </c>
      <c r="P123" s="1">
        <v>4468.8500000000004</v>
      </c>
      <c r="Q123" s="1">
        <v>937.8</v>
      </c>
      <c r="R123" s="44">
        <f t="shared" si="10"/>
        <v>286.56430769230769</v>
      </c>
      <c r="S123" s="45">
        <f t="shared" si="11"/>
        <v>2.5769230769230771</v>
      </c>
      <c r="T123" s="45">
        <f t="shared" si="12"/>
        <v>2.4776119402985075</v>
      </c>
      <c r="U123" s="44">
        <f t="shared" si="13"/>
        <v>2981.8219999999992</v>
      </c>
      <c r="V123" s="46">
        <f t="shared" si="14"/>
        <v>0.40020846441770613</v>
      </c>
      <c r="W123" s="44">
        <f t="shared" si="15"/>
        <v>2044.0219999999993</v>
      </c>
      <c r="X123" s="46">
        <f t="shared" si="16"/>
        <v>0.27434062323505842</v>
      </c>
      <c r="Y123" s="23">
        <f>RANK(O123,O:O)</f>
        <v>990</v>
      </c>
      <c r="Z123" s="23">
        <f>RANK(U123,U:U)</f>
        <v>696</v>
      </c>
      <c r="AA123" s="23">
        <f>RANK(W123,W:W)</f>
        <v>557</v>
      </c>
    </row>
    <row r="124" spans="1:27" x14ac:dyDescent="0.25">
      <c r="A124" s="23" t="str">
        <f t="shared" si="17"/>
        <v>Claudia Schwartz</v>
      </c>
      <c r="B124" s="23">
        <f t="shared" si="18"/>
        <v>14</v>
      </c>
      <c r="C124" s="23" t="str">
        <f t="shared" si="19"/>
        <v>2022Claudia Schwartz14</v>
      </c>
      <c r="D124" s="17">
        <v>2022</v>
      </c>
      <c r="E124" t="s">
        <v>419</v>
      </c>
      <c r="F124">
        <v>952514</v>
      </c>
      <c r="G124" t="s">
        <v>263</v>
      </c>
      <c r="H124" s="20">
        <v>3</v>
      </c>
      <c r="I124" s="20">
        <v>3</v>
      </c>
      <c r="J124" t="s">
        <v>9</v>
      </c>
      <c r="K124" t="s">
        <v>10</v>
      </c>
      <c r="L124" s="10">
        <v>36</v>
      </c>
      <c r="M124" s="10">
        <v>45</v>
      </c>
      <c r="N124" s="10">
        <v>133</v>
      </c>
      <c r="O124" s="1">
        <v>6642.1360000000004</v>
      </c>
      <c r="P124" s="1">
        <v>4333.05</v>
      </c>
      <c r="Q124" s="1">
        <v>1242</v>
      </c>
      <c r="R124" s="44">
        <f t="shared" si="10"/>
        <v>184.5037777777778</v>
      </c>
      <c r="S124" s="45">
        <f t="shared" si="11"/>
        <v>1.25</v>
      </c>
      <c r="T124" s="45">
        <f t="shared" si="12"/>
        <v>2.9555555555555557</v>
      </c>
      <c r="U124" s="44">
        <f t="shared" si="13"/>
        <v>2309.0860000000002</v>
      </c>
      <c r="V124" s="46">
        <f t="shared" si="14"/>
        <v>0.34764208381159317</v>
      </c>
      <c r="W124" s="44">
        <f t="shared" si="15"/>
        <v>1067.0860000000002</v>
      </c>
      <c r="X124" s="46">
        <f t="shared" si="16"/>
        <v>0.16065404261520694</v>
      </c>
      <c r="Y124" s="23">
        <f>RANK(O124,O:O)</f>
        <v>1031</v>
      </c>
      <c r="Z124" s="23">
        <f>RANK(U124,U:U)</f>
        <v>812</v>
      </c>
      <c r="AA124" s="23">
        <f>RANK(W124,W:W)</f>
        <v>765</v>
      </c>
    </row>
    <row r="125" spans="1:27" x14ac:dyDescent="0.25">
      <c r="A125" s="23" t="str">
        <f t="shared" si="17"/>
        <v>Claudia Schwartz</v>
      </c>
      <c r="B125" s="23">
        <f t="shared" si="18"/>
        <v>15</v>
      </c>
      <c r="C125" s="23" t="str">
        <f t="shared" si="19"/>
        <v>2022Claudia Schwartz15</v>
      </c>
      <c r="D125" s="17">
        <v>2022</v>
      </c>
      <c r="E125" t="s">
        <v>419</v>
      </c>
      <c r="F125">
        <v>665540</v>
      </c>
      <c r="G125" t="s">
        <v>183</v>
      </c>
      <c r="H125" s="20">
        <v>3</v>
      </c>
      <c r="I125" s="20">
        <v>3</v>
      </c>
      <c r="J125" t="s">
        <v>9</v>
      </c>
      <c r="K125" t="s">
        <v>10</v>
      </c>
      <c r="L125" s="10">
        <v>36</v>
      </c>
      <c r="M125" s="10">
        <v>45</v>
      </c>
      <c r="N125" s="10">
        <v>135</v>
      </c>
      <c r="O125" s="1">
        <v>6574.12</v>
      </c>
      <c r="P125" s="1">
        <v>4137.8500000000004</v>
      </c>
      <c r="Q125" s="1">
        <v>1242</v>
      </c>
      <c r="R125" s="44">
        <f t="shared" si="10"/>
        <v>182.61444444444444</v>
      </c>
      <c r="S125" s="45">
        <f t="shared" si="11"/>
        <v>1.25</v>
      </c>
      <c r="T125" s="45">
        <f t="shared" si="12"/>
        <v>3</v>
      </c>
      <c r="U125" s="44">
        <f t="shared" si="13"/>
        <v>2436.2699999999995</v>
      </c>
      <c r="V125" s="46">
        <f t="shared" si="14"/>
        <v>0.37058496042055811</v>
      </c>
      <c r="W125" s="44">
        <f t="shared" si="15"/>
        <v>1194.2699999999995</v>
      </c>
      <c r="X125" s="46">
        <f t="shared" si="16"/>
        <v>0.18166233655607131</v>
      </c>
      <c r="Y125" s="23">
        <f>RANK(O125,O:O)</f>
        <v>1034</v>
      </c>
      <c r="Z125" s="23">
        <f>RANK(U125,U:U)</f>
        <v>783</v>
      </c>
      <c r="AA125" s="23">
        <f>RANK(W125,W:W)</f>
        <v>733</v>
      </c>
    </row>
    <row r="126" spans="1:27" x14ac:dyDescent="0.25">
      <c r="A126" s="23" t="str">
        <f t="shared" si="17"/>
        <v>Claudia Schwartz</v>
      </c>
      <c r="B126" s="23">
        <f t="shared" si="18"/>
        <v>16</v>
      </c>
      <c r="C126" s="23" t="str">
        <f t="shared" si="19"/>
        <v>2022Claudia Schwartz16</v>
      </c>
      <c r="D126" s="17">
        <v>2022</v>
      </c>
      <c r="E126" t="s">
        <v>419</v>
      </c>
      <c r="F126">
        <v>661754</v>
      </c>
      <c r="G126" t="s">
        <v>182</v>
      </c>
      <c r="H126" s="20">
        <v>3</v>
      </c>
      <c r="I126" s="20">
        <v>3</v>
      </c>
      <c r="J126" t="s">
        <v>9</v>
      </c>
      <c r="K126" t="s">
        <v>10</v>
      </c>
      <c r="L126" s="10">
        <v>28</v>
      </c>
      <c r="M126" s="10">
        <v>50</v>
      </c>
      <c r="N126" s="10">
        <v>131</v>
      </c>
      <c r="O126" s="1">
        <v>6559.7520000000004</v>
      </c>
      <c r="P126" s="1">
        <v>4244.3500000000004</v>
      </c>
      <c r="Q126" s="1">
        <v>983.4</v>
      </c>
      <c r="R126" s="44">
        <f t="shared" si="10"/>
        <v>234.27685714285715</v>
      </c>
      <c r="S126" s="45">
        <f t="shared" si="11"/>
        <v>1.7857142857142858</v>
      </c>
      <c r="T126" s="45">
        <f t="shared" si="12"/>
        <v>2.62</v>
      </c>
      <c r="U126" s="44">
        <f t="shared" si="13"/>
        <v>2315.402</v>
      </c>
      <c r="V126" s="46">
        <f t="shared" si="14"/>
        <v>0.35297096597554295</v>
      </c>
      <c r="W126" s="44">
        <f t="shared" si="15"/>
        <v>1332.002</v>
      </c>
      <c r="X126" s="46">
        <f t="shared" si="16"/>
        <v>0.20305676190197433</v>
      </c>
      <c r="Y126" s="23">
        <f>RANK(O126,O:O)</f>
        <v>1035</v>
      </c>
      <c r="Z126" s="23">
        <f>RANK(U126,U:U)</f>
        <v>810</v>
      </c>
      <c r="AA126" s="23">
        <f>RANK(W126,W:W)</f>
        <v>691</v>
      </c>
    </row>
    <row r="127" spans="1:27" x14ac:dyDescent="0.25">
      <c r="A127" s="23" t="str">
        <f t="shared" si="17"/>
        <v>Claudia Schwartz</v>
      </c>
      <c r="B127" s="23">
        <f t="shared" si="18"/>
        <v>17</v>
      </c>
      <c r="C127" s="23" t="str">
        <f t="shared" si="19"/>
        <v>2022Claudia Schwartz17</v>
      </c>
      <c r="D127" s="17">
        <v>2022</v>
      </c>
      <c r="E127" t="s">
        <v>419</v>
      </c>
      <c r="F127">
        <v>419039</v>
      </c>
      <c r="G127" t="s">
        <v>106</v>
      </c>
      <c r="H127" s="20">
        <v>3</v>
      </c>
      <c r="I127" s="20">
        <v>3</v>
      </c>
      <c r="J127" t="s">
        <v>9</v>
      </c>
      <c r="K127" t="s">
        <v>10</v>
      </c>
      <c r="L127" s="10">
        <v>31</v>
      </c>
      <c r="M127" s="10">
        <v>49</v>
      </c>
      <c r="N127" s="10">
        <v>121</v>
      </c>
      <c r="O127" s="1">
        <v>6531.8320000000003</v>
      </c>
      <c r="P127" s="1">
        <v>4507.05</v>
      </c>
      <c r="Q127" s="1">
        <v>1081.8</v>
      </c>
      <c r="R127" s="44">
        <f t="shared" si="10"/>
        <v>210.70425806451615</v>
      </c>
      <c r="S127" s="45">
        <f t="shared" si="11"/>
        <v>1.5806451612903225</v>
      </c>
      <c r="T127" s="45">
        <f t="shared" si="12"/>
        <v>2.4693877551020407</v>
      </c>
      <c r="U127" s="44">
        <f t="shared" si="13"/>
        <v>2024.7820000000002</v>
      </c>
      <c r="V127" s="46">
        <f t="shared" si="14"/>
        <v>0.30998684595684639</v>
      </c>
      <c r="W127" s="44">
        <f t="shared" si="15"/>
        <v>942.9820000000002</v>
      </c>
      <c r="X127" s="46">
        <f t="shared" si="16"/>
        <v>0.14436715457470434</v>
      </c>
      <c r="Y127" s="23">
        <f>RANK(O127,O:O)</f>
        <v>1039</v>
      </c>
      <c r="Z127" s="23">
        <f>RANK(U127,U:U)</f>
        <v>865</v>
      </c>
      <c r="AA127" s="23">
        <f>RANK(W127,W:W)</f>
        <v>813</v>
      </c>
    </row>
    <row r="128" spans="1:27" x14ac:dyDescent="0.25">
      <c r="A128" s="23" t="str">
        <f t="shared" si="17"/>
        <v>Claudia Schwartz</v>
      </c>
      <c r="B128" s="23">
        <f t="shared" si="18"/>
        <v>18</v>
      </c>
      <c r="C128" s="23" t="str">
        <f t="shared" si="19"/>
        <v>2022Claudia Schwartz18</v>
      </c>
      <c r="D128" s="17">
        <v>2022</v>
      </c>
      <c r="E128" t="s">
        <v>419</v>
      </c>
      <c r="F128">
        <v>484340</v>
      </c>
      <c r="G128" t="s">
        <v>126</v>
      </c>
      <c r="H128" s="20">
        <v>3</v>
      </c>
      <c r="I128" s="20">
        <v>3</v>
      </c>
      <c r="J128" t="s">
        <v>9</v>
      </c>
      <c r="K128" t="s">
        <v>10</v>
      </c>
      <c r="L128" s="10">
        <v>28</v>
      </c>
      <c r="M128" s="10">
        <v>63</v>
      </c>
      <c r="N128" s="10">
        <v>143</v>
      </c>
      <c r="O128" s="1">
        <v>6373.2560000000003</v>
      </c>
      <c r="P128" s="1">
        <v>3976.65</v>
      </c>
      <c r="Q128" s="1">
        <v>999.6</v>
      </c>
      <c r="R128" s="44">
        <f t="shared" si="10"/>
        <v>227.61628571428574</v>
      </c>
      <c r="S128" s="45">
        <f t="shared" si="11"/>
        <v>2.25</v>
      </c>
      <c r="T128" s="45">
        <f t="shared" si="12"/>
        <v>2.2698412698412698</v>
      </c>
      <c r="U128" s="44">
        <f t="shared" si="13"/>
        <v>2396.6060000000002</v>
      </c>
      <c r="V128" s="46">
        <f t="shared" si="14"/>
        <v>0.37604106911757507</v>
      </c>
      <c r="W128" s="44">
        <f t="shared" si="15"/>
        <v>1397.0060000000003</v>
      </c>
      <c r="X128" s="46">
        <f t="shared" si="16"/>
        <v>0.21919816181869994</v>
      </c>
      <c r="Y128" s="23">
        <f>RANK(O128,O:O)</f>
        <v>1045</v>
      </c>
      <c r="Z128" s="23">
        <f>RANK(U128,U:U)</f>
        <v>793</v>
      </c>
      <c r="AA128" s="23">
        <f>RANK(W128,W:W)</f>
        <v>669</v>
      </c>
    </row>
    <row r="129" spans="1:27" x14ac:dyDescent="0.25">
      <c r="A129" s="23" t="str">
        <f t="shared" si="17"/>
        <v>Claudia Schwartz</v>
      </c>
      <c r="B129" s="23">
        <f t="shared" si="18"/>
        <v>19</v>
      </c>
      <c r="C129" s="23" t="str">
        <f t="shared" si="19"/>
        <v>2022Claudia Schwartz19</v>
      </c>
      <c r="D129" s="17">
        <v>2022</v>
      </c>
      <c r="E129" t="s">
        <v>419</v>
      </c>
      <c r="F129">
        <v>343812</v>
      </c>
      <c r="G129" t="s">
        <v>84</v>
      </c>
      <c r="H129" s="20">
        <v>3</v>
      </c>
      <c r="I129" s="20">
        <v>3</v>
      </c>
      <c r="J129" t="s">
        <v>9</v>
      </c>
      <c r="K129" t="s">
        <v>10</v>
      </c>
      <c r="L129" s="10">
        <v>22</v>
      </c>
      <c r="M129" s="10">
        <v>42</v>
      </c>
      <c r="N129" s="10">
        <v>87</v>
      </c>
      <c r="O129" s="1">
        <v>5047.3040000000001</v>
      </c>
      <c r="P129" s="1">
        <v>3185.4</v>
      </c>
      <c r="Q129" s="1">
        <v>776.4</v>
      </c>
      <c r="R129" s="44">
        <f t="shared" si="10"/>
        <v>229.42290909090909</v>
      </c>
      <c r="S129" s="45">
        <f t="shared" si="11"/>
        <v>1.9090909090909092</v>
      </c>
      <c r="T129" s="45">
        <f t="shared" si="12"/>
        <v>2.0714285714285716</v>
      </c>
      <c r="U129" s="44">
        <f t="shared" si="13"/>
        <v>1861.904</v>
      </c>
      <c r="V129" s="46">
        <f t="shared" si="14"/>
        <v>0.36889079793886004</v>
      </c>
      <c r="W129" s="44">
        <f t="shared" si="15"/>
        <v>1085.5039999999999</v>
      </c>
      <c r="X129" s="46">
        <f t="shared" si="16"/>
        <v>0.21506610261636705</v>
      </c>
      <c r="Y129" s="23">
        <f>RANK(O129,O:O)</f>
        <v>1131</v>
      </c>
      <c r="Z129" s="23">
        <f>RANK(U129,U:U)</f>
        <v>900</v>
      </c>
      <c r="AA129" s="23">
        <f>RANK(W129,W:W)</f>
        <v>761</v>
      </c>
    </row>
    <row r="130" spans="1:27" x14ac:dyDescent="0.25">
      <c r="A130" s="23" t="str">
        <f t="shared" si="17"/>
        <v>Claudia Schwartz</v>
      </c>
      <c r="B130" s="23">
        <f t="shared" si="18"/>
        <v>20</v>
      </c>
      <c r="C130" s="23" t="str">
        <f t="shared" si="19"/>
        <v>2022Claudia Schwartz20</v>
      </c>
      <c r="D130" s="17">
        <v>2022</v>
      </c>
      <c r="E130" t="s">
        <v>419</v>
      </c>
      <c r="F130">
        <v>356398</v>
      </c>
      <c r="G130" t="s">
        <v>91</v>
      </c>
      <c r="H130" s="20">
        <v>3</v>
      </c>
      <c r="I130" s="20">
        <v>3</v>
      </c>
      <c r="J130" t="s">
        <v>9</v>
      </c>
      <c r="K130" t="s">
        <v>10</v>
      </c>
      <c r="L130" s="10">
        <v>15</v>
      </c>
      <c r="M130" s="10">
        <v>49</v>
      </c>
      <c r="N130" s="10">
        <v>103</v>
      </c>
      <c r="O130" s="1">
        <v>4470.3760000000002</v>
      </c>
      <c r="P130" s="1">
        <v>3003.6</v>
      </c>
      <c r="Q130" s="1">
        <v>553.79999999999995</v>
      </c>
      <c r="R130" s="44">
        <f t="shared" ref="R130:R193" si="20">O130/L130</f>
        <v>298.0250666666667</v>
      </c>
      <c r="S130" s="45">
        <f t="shared" ref="S130:S193" si="21">M130/L130</f>
        <v>3.2666666666666666</v>
      </c>
      <c r="T130" s="45">
        <f t="shared" ref="T130:T193" si="22">N130/M130</f>
        <v>2.1020408163265305</v>
      </c>
      <c r="U130" s="44">
        <f t="shared" ref="U130:U193" si="23">O130-P130</f>
        <v>1466.7760000000003</v>
      </c>
      <c r="V130" s="46">
        <f t="shared" ref="V130:V193" si="24">U130/O130</f>
        <v>0.32811020817935677</v>
      </c>
      <c r="W130" s="44">
        <f t="shared" ref="W130:W193" si="25">O130-P130-Q130</f>
        <v>912.97600000000034</v>
      </c>
      <c r="X130" s="46">
        <f t="shared" ref="X130:X193" si="26">W130/O130</f>
        <v>0.20422801124558657</v>
      </c>
      <c r="Y130" s="23">
        <f>RANK(O130,O:O)</f>
        <v>1166</v>
      </c>
      <c r="Z130" s="23">
        <f>RANK(U130,U:U)</f>
        <v>994</v>
      </c>
      <c r="AA130" s="23">
        <f>RANK(W130,W:W)</f>
        <v>821</v>
      </c>
    </row>
    <row r="131" spans="1:27" x14ac:dyDescent="0.25">
      <c r="A131" s="23" t="str">
        <f t="shared" ref="A131:A194" si="27">E131</f>
        <v>Claudia Schwartz</v>
      </c>
      <c r="B131" s="23">
        <f t="shared" ref="B131:B194" si="28">IF(A130&lt;&gt;A131,1,B130+1)</f>
        <v>21</v>
      </c>
      <c r="C131" s="23" t="str">
        <f t="shared" ref="C131:C194" si="29">D131&amp;A131&amp;B131</f>
        <v>2022Claudia Schwartz21</v>
      </c>
      <c r="D131" s="17">
        <v>2022</v>
      </c>
      <c r="E131" t="s">
        <v>419</v>
      </c>
      <c r="F131">
        <v>586197</v>
      </c>
      <c r="G131" t="s">
        <v>154</v>
      </c>
      <c r="H131" s="20">
        <v>3</v>
      </c>
      <c r="I131" s="20">
        <v>3</v>
      </c>
      <c r="J131" t="s">
        <v>9</v>
      </c>
      <c r="K131" t="s">
        <v>10</v>
      </c>
      <c r="L131" s="10">
        <v>34</v>
      </c>
      <c r="M131" s="10">
        <v>52</v>
      </c>
      <c r="N131" s="10">
        <v>88</v>
      </c>
      <c r="O131" s="1">
        <v>3796.096</v>
      </c>
      <c r="P131" s="1">
        <v>2445.6999999999998</v>
      </c>
      <c r="Q131" s="1">
        <v>1184.4000000000001</v>
      </c>
      <c r="R131" s="44">
        <f t="shared" si="20"/>
        <v>111.64988235294118</v>
      </c>
      <c r="S131" s="45">
        <f t="shared" si="21"/>
        <v>1.5294117647058822</v>
      </c>
      <c r="T131" s="45">
        <f t="shared" si="22"/>
        <v>1.6923076923076923</v>
      </c>
      <c r="U131" s="44">
        <f t="shared" si="23"/>
        <v>1350.3960000000002</v>
      </c>
      <c r="V131" s="46">
        <f t="shared" si="24"/>
        <v>0.35573283710422504</v>
      </c>
      <c r="W131" s="44">
        <f t="shared" si="25"/>
        <v>165.99600000000009</v>
      </c>
      <c r="X131" s="46">
        <f t="shared" si="26"/>
        <v>4.3728082746063351E-2</v>
      </c>
      <c r="Y131" s="23">
        <f>RANK(O131,O:O)</f>
        <v>1214</v>
      </c>
      <c r="Z131" s="23">
        <f>RANK(U131,U:U)</f>
        <v>1028</v>
      </c>
      <c r="AA131" s="23">
        <f>RANK(W131,W:W)</f>
        <v>1160</v>
      </c>
    </row>
    <row r="132" spans="1:27" x14ac:dyDescent="0.25">
      <c r="A132" s="23" t="str">
        <f t="shared" si="27"/>
        <v>Claudia Schwartz</v>
      </c>
      <c r="B132" s="23">
        <f t="shared" si="28"/>
        <v>22</v>
      </c>
      <c r="C132" s="23" t="str">
        <f t="shared" si="29"/>
        <v>2022Claudia Schwartz22</v>
      </c>
      <c r="D132" s="17">
        <v>2022</v>
      </c>
      <c r="E132" t="s">
        <v>419</v>
      </c>
      <c r="F132">
        <v>377121</v>
      </c>
      <c r="G132" t="s">
        <v>311</v>
      </c>
      <c r="H132" s="20">
        <v>3</v>
      </c>
      <c r="I132" s="20">
        <v>3</v>
      </c>
      <c r="J132" t="s">
        <v>9</v>
      </c>
      <c r="K132" t="s">
        <v>10</v>
      </c>
      <c r="L132" s="10">
        <v>21</v>
      </c>
      <c r="M132" s="10">
        <v>33</v>
      </c>
      <c r="N132" s="10">
        <v>72</v>
      </c>
      <c r="O132" s="1">
        <v>3528.2240000000002</v>
      </c>
      <c r="P132" s="1">
        <v>2165.6</v>
      </c>
      <c r="Q132" s="1">
        <v>732.6</v>
      </c>
      <c r="R132" s="44">
        <f t="shared" si="20"/>
        <v>168.01066666666668</v>
      </c>
      <c r="S132" s="45">
        <f t="shared" si="21"/>
        <v>1.5714285714285714</v>
      </c>
      <c r="T132" s="45">
        <f t="shared" si="22"/>
        <v>2.1818181818181817</v>
      </c>
      <c r="U132" s="44">
        <f t="shared" si="23"/>
        <v>1362.6240000000003</v>
      </c>
      <c r="V132" s="46">
        <f t="shared" si="24"/>
        <v>0.38620677145215276</v>
      </c>
      <c r="W132" s="44">
        <f t="shared" si="25"/>
        <v>630.02400000000023</v>
      </c>
      <c r="X132" s="46">
        <f t="shared" si="26"/>
        <v>0.17856689371196394</v>
      </c>
      <c r="Y132" s="23">
        <f>RANK(O132,O:O)</f>
        <v>1240</v>
      </c>
      <c r="Z132" s="23">
        <f>RANK(U132,U:U)</f>
        <v>1023</v>
      </c>
      <c r="AA132" s="23">
        <f>RANK(W132,W:W)</f>
        <v>925</v>
      </c>
    </row>
    <row r="133" spans="1:27" x14ac:dyDescent="0.25">
      <c r="A133" s="23" t="str">
        <f t="shared" si="27"/>
        <v>Claudia Schwartz</v>
      </c>
      <c r="B133" s="23">
        <f t="shared" si="28"/>
        <v>23</v>
      </c>
      <c r="C133" s="23" t="str">
        <f t="shared" si="29"/>
        <v>2022Claudia Schwartz23</v>
      </c>
      <c r="D133" s="17">
        <v>2022</v>
      </c>
      <c r="E133" t="s">
        <v>419</v>
      </c>
      <c r="F133">
        <v>636281</v>
      </c>
      <c r="G133" t="s">
        <v>171</v>
      </c>
      <c r="H133" s="20">
        <v>3</v>
      </c>
      <c r="I133" s="20">
        <v>1</v>
      </c>
      <c r="J133" t="s">
        <v>2</v>
      </c>
      <c r="K133" t="s">
        <v>10</v>
      </c>
      <c r="L133" s="10">
        <v>36</v>
      </c>
      <c r="M133" s="10">
        <v>54</v>
      </c>
      <c r="N133" s="10">
        <v>99</v>
      </c>
      <c r="O133" s="1">
        <v>3180.107</v>
      </c>
      <c r="P133" s="1">
        <v>2196.25</v>
      </c>
      <c r="Q133" s="1">
        <v>1252.8</v>
      </c>
      <c r="R133" s="44">
        <f t="shared" si="20"/>
        <v>88.336305555555555</v>
      </c>
      <c r="S133" s="45">
        <f t="shared" si="21"/>
        <v>1.5</v>
      </c>
      <c r="T133" s="45">
        <f t="shared" si="22"/>
        <v>1.8333333333333333</v>
      </c>
      <c r="U133" s="44">
        <f t="shared" si="23"/>
        <v>983.85699999999997</v>
      </c>
      <c r="V133" s="46">
        <f t="shared" si="24"/>
        <v>0.30937858380236893</v>
      </c>
      <c r="W133" s="44">
        <f t="shared" si="25"/>
        <v>-268.94299999999998</v>
      </c>
      <c r="X133" s="46">
        <f t="shared" si="26"/>
        <v>-8.4570424831617294E-2</v>
      </c>
      <c r="Y133" s="23">
        <f>RANK(O133,O:O)</f>
        <v>1270</v>
      </c>
      <c r="Z133" s="23">
        <f>RANK(U133,U:U)</f>
        <v>1129</v>
      </c>
      <c r="AA133" s="23">
        <f>RANK(W133,W:W)</f>
        <v>1394</v>
      </c>
    </row>
    <row r="134" spans="1:27" x14ac:dyDescent="0.25">
      <c r="A134" s="23" t="str">
        <f t="shared" si="27"/>
        <v>Claudia Schwartz</v>
      </c>
      <c r="B134" s="23">
        <f t="shared" si="28"/>
        <v>24</v>
      </c>
      <c r="C134" s="23" t="str">
        <f t="shared" si="29"/>
        <v>2022Claudia Schwartz24</v>
      </c>
      <c r="D134" s="17">
        <v>2022</v>
      </c>
      <c r="E134" t="s">
        <v>419</v>
      </c>
      <c r="F134">
        <v>917647</v>
      </c>
      <c r="G134" t="s">
        <v>337</v>
      </c>
      <c r="H134" s="20">
        <v>3</v>
      </c>
      <c r="I134" s="20">
        <v>3</v>
      </c>
      <c r="J134" t="s">
        <v>9</v>
      </c>
      <c r="K134" t="s">
        <v>10</v>
      </c>
      <c r="L134" s="10">
        <v>18</v>
      </c>
      <c r="M134" s="10">
        <v>28</v>
      </c>
      <c r="N134" s="10">
        <v>64</v>
      </c>
      <c r="O134" s="1">
        <v>2645.0880000000002</v>
      </c>
      <c r="P134" s="1">
        <v>1661.6</v>
      </c>
      <c r="Q134" s="1">
        <v>627.6</v>
      </c>
      <c r="R134" s="44">
        <f t="shared" si="20"/>
        <v>146.94933333333336</v>
      </c>
      <c r="S134" s="45">
        <f t="shared" si="21"/>
        <v>1.5555555555555556</v>
      </c>
      <c r="T134" s="45">
        <f t="shared" si="22"/>
        <v>2.2857142857142856</v>
      </c>
      <c r="U134" s="44">
        <f t="shared" si="23"/>
        <v>983.48800000000028</v>
      </c>
      <c r="V134" s="46">
        <f t="shared" si="24"/>
        <v>0.37181674106872825</v>
      </c>
      <c r="W134" s="44">
        <f t="shared" si="25"/>
        <v>355.88800000000026</v>
      </c>
      <c r="X134" s="46">
        <f t="shared" si="26"/>
        <v>0.13454675231977167</v>
      </c>
      <c r="Y134" s="23">
        <f>RANK(O134,O:O)</f>
        <v>1317</v>
      </c>
      <c r="Z134" s="23">
        <f>RANK(U134,U:U)</f>
        <v>1130</v>
      </c>
      <c r="AA134" s="23">
        <f>RANK(W134,W:W)</f>
        <v>1042</v>
      </c>
    </row>
    <row r="135" spans="1:27" x14ac:dyDescent="0.25">
      <c r="A135" s="23" t="str">
        <f t="shared" si="27"/>
        <v>Claudia Schwartz</v>
      </c>
      <c r="B135" s="23">
        <f t="shared" si="28"/>
        <v>25</v>
      </c>
      <c r="C135" s="23" t="str">
        <f t="shared" si="29"/>
        <v>2022Claudia Schwartz25</v>
      </c>
      <c r="D135" s="17">
        <v>2022</v>
      </c>
      <c r="E135" t="s">
        <v>419</v>
      </c>
      <c r="F135">
        <v>400575</v>
      </c>
      <c r="G135" t="s">
        <v>102</v>
      </c>
      <c r="H135" s="20">
        <v>3</v>
      </c>
      <c r="I135" s="20">
        <v>3</v>
      </c>
      <c r="J135" t="s">
        <v>2</v>
      </c>
      <c r="K135" t="s">
        <v>10</v>
      </c>
      <c r="L135" s="10">
        <v>13</v>
      </c>
      <c r="M135" s="10">
        <v>27</v>
      </c>
      <c r="N135" s="10">
        <v>86</v>
      </c>
      <c r="O135" s="1">
        <v>2300.6999999999998</v>
      </c>
      <c r="P135" s="1">
        <v>1917.25</v>
      </c>
      <c r="Q135" s="1">
        <v>461.4</v>
      </c>
      <c r="R135" s="44">
        <f t="shared" si="20"/>
        <v>176.97692307692307</v>
      </c>
      <c r="S135" s="45">
        <f t="shared" si="21"/>
        <v>2.0769230769230771</v>
      </c>
      <c r="T135" s="45">
        <f t="shared" si="22"/>
        <v>3.1851851851851851</v>
      </c>
      <c r="U135" s="44">
        <f t="shared" si="23"/>
        <v>383.44999999999982</v>
      </c>
      <c r="V135" s="46">
        <f t="shared" si="24"/>
        <v>0.1666666666666666</v>
      </c>
      <c r="W135" s="44">
        <f t="shared" si="25"/>
        <v>-77.950000000000159</v>
      </c>
      <c r="X135" s="46">
        <f t="shared" si="26"/>
        <v>-3.3880992741339662E-2</v>
      </c>
      <c r="Y135" s="23">
        <f>RANK(O135,O:O)</f>
        <v>1342</v>
      </c>
      <c r="Z135" s="23">
        <f>RANK(U135,U:U)</f>
        <v>1367</v>
      </c>
      <c r="AA135" s="23">
        <f>RANK(W135,W:W)</f>
        <v>1313</v>
      </c>
    </row>
    <row r="136" spans="1:27" x14ac:dyDescent="0.25">
      <c r="A136" s="23" t="str">
        <f t="shared" si="27"/>
        <v>Claudia Schwartz</v>
      </c>
      <c r="B136" s="23">
        <f t="shared" si="28"/>
        <v>26</v>
      </c>
      <c r="C136" s="23" t="str">
        <f t="shared" si="29"/>
        <v>2022Claudia Schwartz26</v>
      </c>
      <c r="D136" s="17">
        <v>2022</v>
      </c>
      <c r="E136" t="s">
        <v>419</v>
      </c>
      <c r="F136">
        <v>960888</v>
      </c>
      <c r="G136" t="s">
        <v>331</v>
      </c>
      <c r="H136" s="20">
        <v>3</v>
      </c>
      <c r="I136" s="20">
        <v>3</v>
      </c>
      <c r="J136" t="s">
        <v>9</v>
      </c>
      <c r="K136" t="s">
        <v>10</v>
      </c>
      <c r="L136" s="10">
        <v>9</v>
      </c>
      <c r="M136" s="10">
        <v>14</v>
      </c>
      <c r="N136" s="10">
        <v>31</v>
      </c>
      <c r="O136" s="1">
        <v>1998.152</v>
      </c>
      <c r="P136" s="1">
        <v>1284.7</v>
      </c>
      <c r="Q136" s="1">
        <v>313.8</v>
      </c>
      <c r="R136" s="44">
        <f t="shared" si="20"/>
        <v>222.0168888888889</v>
      </c>
      <c r="S136" s="45">
        <f t="shared" si="21"/>
        <v>1.5555555555555556</v>
      </c>
      <c r="T136" s="45">
        <f t="shared" si="22"/>
        <v>2.2142857142857144</v>
      </c>
      <c r="U136" s="44">
        <f t="shared" si="23"/>
        <v>713.452</v>
      </c>
      <c r="V136" s="46">
        <f t="shared" si="24"/>
        <v>0.35705591966977485</v>
      </c>
      <c r="W136" s="44">
        <f t="shared" si="25"/>
        <v>399.65199999999999</v>
      </c>
      <c r="X136" s="46">
        <f t="shared" si="26"/>
        <v>0.20001080998842929</v>
      </c>
      <c r="Y136" s="23">
        <f>RANK(O136,O:O)</f>
        <v>1371</v>
      </c>
      <c r="Z136" s="23">
        <f>RANK(U136,U:U)</f>
        <v>1228</v>
      </c>
      <c r="AA136" s="23">
        <f>RANK(W136,W:W)</f>
        <v>1018</v>
      </c>
    </row>
    <row r="137" spans="1:27" x14ac:dyDescent="0.25">
      <c r="A137" s="23" t="str">
        <f t="shared" si="27"/>
        <v>Claudia Schwartz</v>
      </c>
      <c r="B137" s="23">
        <f t="shared" si="28"/>
        <v>27</v>
      </c>
      <c r="C137" s="23" t="str">
        <f t="shared" si="29"/>
        <v>2022Claudia Schwartz27</v>
      </c>
      <c r="D137" s="17">
        <v>2022</v>
      </c>
      <c r="E137" t="s">
        <v>419</v>
      </c>
      <c r="F137">
        <v>828176</v>
      </c>
      <c r="G137" t="s">
        <v>231</v>
      </c>
      <c r="H137" s="20">
        <v>3</v>
      </c>
      <c r="I137" s="20">
        <v>3</v>
      </c>
      <c r="J137" t="s">
        <v>9</v>
      </c>
      <c r="K137" t="s">
        <v>10</v>
      </c>
      <c r="L137" s="10">
        <v>18</v>
      </c>
      <c r="M137" s="10">
        <v>18</v>
      </c>
      <c r="N137" s="10">
        <v>47</v>
      </c>
      <c r="O137" s="1">
        <v>1719.624</v>
      </c>
      <c r="P137" s="1">
        <v>1079.95</v>
      </c>
      <c r="Q137" s="1">
        <v>615.6</v>
      </c>
      <c r="R137" s="44">
        <f t="shared" si="20"/>
        <v>95.534666666666666</v>
      </c>
      <c r="S137" s="45">
        <f t="shared" si="21"/>
        <v>1</v>
      </c>
      <c r="T137" s="45">
        <f t="shared" si="22"/>
        <v>2.6111111111111112</v>
      </c>
      <c r="U137" s="44">
        <f t="shared" si="23"/>
        <v>639.67399999999998</v>
      </c>
      <c r="V137" s="46">
        <f t="shared" si="24"/>
        <v>0.37198480598084233</v>
      </c>
      <c r="W137" s="44">
        <f t="shared" si="25"/>
        <v>24.073999999999955</v>
      </c>
      <c r="X137" s="46">
        <f t="shared" si="26"/>
        <v>1.3999571999460321E-2</v>
      </c>
      <c r="Y137" s="23">
        <f>RANK(O137,O:O)</f>
        <v>1393</v>
      </c>
      <c r="Z137" s="23">
        <f>RANK(U137,U:U)</f>
        <v>1253</v>
      </c>
      <c r="AA137" s="23">
        <f>RANK(W137,W:W)</f>
        <v>1237</v>
      </c>
    </row>
    <row r="138" spans="1:27" x14ac:dyDescent="0.25">
      <c r="A138" s="23" t="str">
        <f t="shared" si="27"/>
        <v>Claudia Schwartz</v>
      </c>
      <c r="B138" s="23">
        <f t="shared" si="28"/>
        <v>28</v>
      </c>
      <c r="C138" s="23" t="str">
        <f t="shared" si="29"/>
        <v>2022Claudia Schwartz28</v>
      </c>
      <c r="D138" s="17">
        <v>2022</v>
      </c>
      <c r="E138" t="s">
        <v>419</v>
      </c>
      <c r="F138">
        <v>281083</v>
      </c>
      <c r="G138" t="s">
        <v>69</v>
      </c>
      <c r="H138" s="20">
        <v>3</v>
      </c>
      <c r="I138" s="20">
        <v>1</v>
      </c>
      <c r="J138" t="s">
        <v>2</v>
      </c>
      <c r="K138" t="s">
        <v>10</v>
      </c>
      <c r="L138" s="10">
        <v>8</v>
      </c>
      <c r="M138" s="10">
        <v>15</v>
      </c>
      <c r="N138" s="10">
        <v>42</v>
      </c>
      <c r="O138" s="1">
        <v>1597.62</v>
      </c>
      <c r="P138" s="1">
        <v>1331.35</v>
      </c>
      <c r="Q138" s="1">
        <v>282</v>
      </c>
      <c r="R138" s="44">
        <f t="shared" si="20"/>
        <v>199.70249999999999</v>
      </c>
      <c r="S138" s="45">
        <f t="shared" si="21"/>
        <v>1.875</v>
      </c>
      <c r="T138" s="45">
        <f t="shared" si="22"/>
        <v>2.8</v>
      </c>
      <c r="U138" s="44">
        <f t="shared" si="23"/>
        <v>266.27</v>
      </c>
      <c r="V138" s="46">
        <f t="shared" si="24"/>
        <v>0.16666666666666666</v>
      </c>
      <c r="W138" s="44">
        <f t="shared" si="25"/>
        <v>-15.730000000000018</v>
      </c>
      <c r="X138" s="46">
        <f t="shared" si="26"/>
        <v>-9.8458957699578235E-3</v>
      </c>
      <c r="Y138" s="23">
        <f>RANK(O138,O:O)</f>
        <v>1409</v>
      </c>
      <c r="Z138" s="23">
        <f>RANK(U138,U:U)</f>
        <v>1410</v>
      </c>
      <c r="AA138" s="23">
        <f>RANK(W138,W:W)</f>
        <v>1264</v>
      </c>
    </row>
    <row r="139" spans="1:27" x14ac:dyDescent="0.25">
      <c r="A139" s="23" t="str">
        <f t="shared" si="27"/>
        <v>Claudia Schwartz</v>
      </c>
      <c r="B139" s="23">
        <f t="shared" si="28"/>
        <v>29</v>
      </c>
      <c r="C139" s="23" t="str">
        <f t="shared" si="29"/>
        <v>2022Claudia Schwartz29</v>
      </c>
      <c r="D139" s="17">
        <v>2022</v>
      </c>
      <c r="E139" t="s">
        <v>419</v>
      </c>
      <c r="F139">
        <v>465325</v>
      </c>
      <c r="G139" t="s">
        <v>119</v>
      </c>
      <c r="H139" s="20">
        <v>3</v>
      </c>
      <c r="I139" s="20">
        <v>3</v>
      </c>
      <c r="J139" t="s">
        <v>9</v>
      </c>
      <c r="K139" t="s">
        <v>10</v>
      </c>
      <c r="L139" s="10">
        <v>3</v>
      </c>
      <c r="M139" s="10">
        <v>3</v>
      </c>
      <c r="N139" s="10">
        <v>14</v>
      </c>
      <c r="O139" s="1">
        <v>823.88800000000003</v>
      </c>
      <c r="P139" s="1">
        <v>463</v>
      </c>
      <c r="Q139" s="1">
        <v>102.6</v>
      </c>
      <c r="R139" s="44">
        <f t="shared" si="20"/>
        <v>274.62933333333336</v>
      </c>
      <c r="S139" s="45">
        <f t="shared" si="21"/>
        <v>1</v>
      </c>
      <c r="T139" s="45">
        <f t="shared" si="22"/>
        <v>4.666666666666667</v>
      </c>
      <c r="U139" s="44">
        <f t="shared" si="23"/>
        <v>360.88800000000003</v>
      </c>
      <c r="V139" s="46">
        <f t="shared" si="24"/>
        <v>0.43803041190064673</v>
      </c>
      <c r="W139" s="44">
        <f t="shared" si="25"/>
        <v>258.28800000000001</v>
      </c>
      <c r="X139" s="46">
        <f t="shared" si="26"/>
        <v>0.31349892218359776</v>
      </c>
      <c r="Y139" s="23">
        <f>RANK(O139,O:O)</f>
        <v>1468</v>
      </c>
      <c r="Z139" s="23">
        <f>RANK(U139,U:U)</f>
        <v>1379</v>
      </c>
      <c r="AA139" s="23">
        <f>RANK(W139,W:W)</f>
        <v>1086</v>
      </c>
    </row>
    <row r="140" spans="1:27" x14ac:dyDescent="0.25">
      <c r="A140" s="23" t="str">
        <f t="shared" si="27"/>
        <v>Claudia Schwartz</v>
      </c>
      <c r="B140" s="23">
        <f t="shared" si="28"/>
        <v>30</v>
      </c>
      <c r="C140" s="23" t="str">
        <f t="shared" si="29"/>
        <v>2022Claudia Schwartz30</v>
      </c>
      <c r="D140" s="17">
        <v>2022</v>
      </c>
      <c r="E140" t="s">
        <v>419</v>
      </c>
      <c r="F140">
        <v>692546</v>
      </c>
      <c r="G140" t="s">
        <v>186</v>
      </c>
      <c r="H140" s="20">
        <v>3</v>
      </c>
      <c r="I140" s="20">
        <v>3</v>
      </c>
      <c r="J140" t="s">
        <v>9</v>
      </c>
      <c r="K140" t="s">
        <v>10</v>
      </c>
      <c r="L140" s="10">
        <v>6</v>
      </c>
      <c r="M140" s="10">
        <v>6</v>
      </c>
      <c r="N140" s="10">
        <v>15</v>
      </c>
      <c r="O140" s="1">
        <v>783.88</v>
      </c>
      <c r="P140" s="1">
        <v>439.5</v>
      </c>
      <c r="Q140" s="1">
        <v>205.2</v>
      </c>
      <c r="R140" s="44">
        <f t="shared" si="20"/>
        <v>130.64666666666668</v>
      </c>
      <c r="S140" s="45">
        <f t="shared" si="21"/>
        <v>1</v>
      </c>
      <c r="T140" s="45">
        <f t="shared" si="22"/>
        <v>2.5</v>
      </c>
      <c r="U140" s="44">
        <f t="shared" si="23"/>
        <v>344.38</v>
      </c>
      <c r="V140" s="46">
        <f t="shared" si="24"/>
        <v>0.43932744807878754</v>
      </c>
      <c r="W140" s="44">
        <f t="shared" si="25"/>
        <v>139.18</v>
      </c>
      <c r="X140" s="46">
        <f t="shared" si="26"/>
        <v>0.17755268663570956</v>
      </c>
      <c r="Y140" s="23">
        <f>RANK(O140,O:O)</f>
        <v>1474</v>
      </c>
      <c r="Z140" s="23">
        <f>RANK(U140,U:U)</f>
        <v>1384</v>
      </c>
      <c r="AA140" s="23">
        <f>RANK(W140,W:W)</f>
        <v>1178</v>
      </c>
    </row>
    <row r="141" spans="1:27" x14ac:dyDescent="0.25">
      <c r="A141" s="23" t="str">
        <f t="shared" si="27"/>
        <v>Claudia Schwartz</v>
      </c>
      <c r="B141" s="23">
        <f t="shared" si="28"/>
        <v>31</v>
      </c>
      <c r="C141" s="23" t="str">
        <f t="shared" si="29"/>
        <v>2022Claudia Schwartz31</v>
      </c>
      <c r="D141" s="17">
        <v>2022</v>
      </c>
      <c r="E141" t="s">
        <v>419</v>
      </c>
      <c r="F141">
        <v>114251</v>
      </c>
      <c r="G141" t="s">
        <v>13</v>
      </c>
      <c r="H141" s="20">
        <v>3</v>
      </c>
      <c r="I141" s="20">
        <v>3</v>
      </c>
      <c r="J141" t="s">
        <v>9</v>
      </c>
      <c r="K141" t="s">
        <v>10</v>
      </c>
      <c r="L141" s="10">
        <v>3</v>
      </c>
      <c r="M141" s="10">
        <v>6</v>
      </c>
      <c r="N141" s="10">
        <v>6</v>
      </c>
      <c r="O141" s="1">
        <v>279.15199999999999</v>
      </c>
      <c r="P141" s="1">
        <v>170.5</v>
      </c>
      <c r="Q141" s="1">
        <v>106.2</v>
      </c>
      <c r="R141" s="44">
        <f t="shared" si="20"/>
        <v>93.050666666666658</v>
      </c>
      <c r="S141" s="45">
        <f t="shared" si="21"/>
        <v>2</v>
      </c>
      <c r="T141" s="45">
        <f t="shared" si="22"/>
        <v>1</v>
      </c>
      <c r="U141" s="44">
        <f t="shared" si="23"/>
        <v>108.65199999999999</v>
      </c>
      <c r="V141" s="46">
        <f t="shared" si="24"/>
        <v>0.38922164268928755</v>
      </c>
      <c r="W141" s="44">
        <f t="shared" si="25"/>
        <v>2.451999999999984</v>
      </c>
      <c r="X141" s="46">
        <f t="shared" si="26"/>
        <v>8.7837450564566405E-3</v>
      </c>
      <c r="Y141" s="23">
        <f>RANK(O141,O:O)</f>
        <v>1505</v>
      </c>
      <c r="Z141" s="23">
        <f>RANK(U141,U:U)</f>
        <v>1457</v>
      </c>
      <c r="AA141" s="23">
        <f>RANK(W141,W:W)</f>
        <v>1252</v>
      </c>
    </row>
    <row r="142" spans="1:27" x14ac:dyDescent="0.25">
      <c r="A142" s="23" t="str">
        <f t="shared" si="27"/>
        <v>Claudia Schwartz</v>
      </c>
      <c r="B142" s="23">
        <f t="shared" si="28"/>
        <v>32</v>
      </c>
      <c r="C142" s="23" t="str">
        <f t="shared" si="29"/>
        <v>2022Claudia Schwartz32</v>
      </c>
      <c r="D142" s="17">
        <v>2022</v>
      </c>
      <c r="E142" t="s">
        <v>419</v>
      </c>
      <c r="F142">
        <v>130897</v>
      </c>
      <c r="G142" t="s">
        <v>294</v>
      </c>
      <c r="H142" s="20">
        <v>3</v>
      </c>
      <c r="I142" s="20">
        <v>3</v>
      </c>
      <c r="J142" t="s">
        <v>9</v>
      </c>
      <c r="K142" t="s">
        <v>10</v>
      </c>
      <c r="L142" s="10">
        <v>3</v>
      </c>
      <c r="M142" s="10">
        <v>4</v>
      </c>
      <c r="N142" s="10">
        <v>4</v>
      </c>
      <c r="O142" s="1">
        <v>247.96799999999999</v>
      </c>
      <c r="P142" s="1">
        <v>150</v>
      </c>
      <c r="Q142" s="1">
        <v>103.8</v>
      </c>
      <c r="R142" s="44">
        <f t="shared" si="20"/>
        <v>82.655999999999992</v>
      </c>
      <c r="S142" s="45">
        <f t="shared" si="21"/>
        <v>1.3333333333333333</v>
      </c>
      <c r="T142" s="45">
        <f t="shared" si="22"/>
        <v>1</v>
      </c>
      <c r="U142" s="44">
        <f t="shared" si="23"/>
        <v>97.967999999999989</v>
      </c>
      <c r="V142" s="46">
        <f t="shared" si="24"/>
        <v>0.39508323654665117</v>
      </c>
      <c r="W142" s="44">
        <f t="shared" si="25"/>
        <v>-5.8320000000000078</v>
      </c>
      <c r="X142" s="46">
        <f t="shared" si="26"/>
        <v>-2.3519163763066234E-2</v>
      </c>
      <c r="Y142" s="23">
        <f>RANK(O142,O:O)</f>
        <v>1510</v>
      </c>
      <c r="Z142" s="23">
        <f>RANK(U142,U:U)</f>
        <v>1464</v>
      </c>
      <c r="AA142" s="23">
        <f>RANK(W142,W:W)</f>
        <v>1254</v>
      </c>
    </row>
    <row r="143" spans="1:27" x14ac:dyDescent="0.25">
      <c r="A143" s="23" t="str">
        <f t="shared" si="27"/>
        <v>Claudia Schwartz</v>
      </c>
      <c r="B143" s="23">
        <f t="shared" si="28"/>
        <v>33</v>
      </c>
      <c r="C143" s="23" t="str">
        <f t="shared" si="29"/>
        <v>2022Claudia Schwartz33</v>
      </c>
      <c r="D143" s="17">
        <v>2022</v>
      </c>
      <c r="E143" t="s">
        <v>419</v>
      </c>
      <c r="F143">
        <v>623122</v>
      </c>
      <c r="G143" t="s">
        <v>167</v>
      </c>
      <c r="H143" s="20">
        <v>3</v>
      </c>
      <c r="I143" s="20">
        <v>3</v>
      </c>
      <c r="J143" t="s">
        <v>9</v>
      </c>
      <c r="K143" t="s">
        <v>10</v>
      </c>
      <c r="L143" s="10">
        <v>4</v>
      </c>
      <c r="M143" s="10">
        <v>6</v>
      </c>
      <c r="N143" s="10">
        <v>8</v>
      </c>
      <c r="O143" s="1">
        <v>179.136</v>
      </c>
      <c r="P143" s="1">
        <v>115.7</v>
      </c>
      <c r="Q143" s="1">
        <v>139.19999999999999</v>
      </c>
      <c r="R143" s="44">
        <f t="shared" si="20"/>
        <v>44.783999999999999</v>
      </c>
      <c r="S143" s="45">
        <f t="shared" si="21"/>
        <v>1.5</v>
      </c>
      <c r="T143" s="45">
        <f t="shared" si="22"/>
        <v>1.3333333333333333</v>
      </c>
      <c r="U143" s="44">
        <f t="shared" si="23"/>
        <v>63.435999999999993</v>
      </c>
      <c r="V143" s="46">
        <f t="shared" si="24"/>
        <v>0.35412200785994996</v>
      </c>
      <c r="W143" s="44">
        <f t="shared" si="25"/>
        <v>-75.763999999999996</v>
      </c>
      <c r="X143" s="46">
        <f t="shared" si="26"/>
        <v>-0.42294122901036085</v>
      </c>
      <c r="Y143" s="23">
        <f>RANK(O143,O:O)</f>
        <v>1515</v>
      </c>
      <c r="Z143" s="23">
        <f>RANK(U143,U:U)</f>
        <v>1472</v>
      </c>
      <c r="AA143" s="23">
        <f>RANK(W143,W:W)</f>
        <v>1312</v>
      </c>
    </row>
    <row r="144" spans="1:27" x14ac:dyDescent="0.25">
      <c r="A144" s="23" t="str">
        <f t="shared" si="27"/>
        <v>Debbie Green</v>
      </c>
      <c r="B144" s="23">
        <f t="shared" si="28"/>
        <v>1</v>
      </c>
      <c r="C144" s="23" t="str">
        <f t="shared" si="29"/>
        <v>2022Debbie Green1</v>
      </c>
      <c r="D144" s="17">
        <v>2022</v>
      </c>
      <c r="E144" t="s">
        <v>422</v>
      </c>
      <c r="F144">
        <v>883141</v>
      </c>
      <c r="G144" t="s">
        <v>79</v>
      </c>
      <c r="H144" s="20">
        <v>4</v>
      </c>
      <c r="I144" s="20">
        <v>4</v>
      </c>
      <c r="J144" t="s">
        <v>9</v>
      </c>
      <c r="K144" t="s">
        <v>6</v>
      </c>
      <c r="L144" s="10">
        <v>103</v>
      </c>
      <c r="M144" s="10">
        <v>739</v>
      </c>
      <c r="N144" s="10">
        <v>4353</v>
      </c>
      <c r="O144" s="1">
        <v>173210.35550000001</v>
      </c>
      <c r="P144" s="1">
        <v>139834.4</v>
      </c>
      <c r="Q144" s="1">
        <v>3597.5</v>
      </c>
      <c r="R144" s="44">
        <f t="shared" si="20"/>
        <v>1681.653936893204</v>
      </c>
      <c r="S144" s="45">
        <f t="shared" si="21"/>
        <v>7.174757281553398</v>
      </c>
      <c r="T144" s="45">
        <f t="shared" si="22"/>
        <v>5.8903924221921518</v>
      </c>
      <c r="U144" s="44">
        <f t="shared" si="23"/>
        <v>33375.955500000011</v>
      </c>
      <c r="V144" s="46">
        <f t="shared" si="24"/>
        <v>0.19269030078285365</v>
      </c>
      <c r="W144" s="44">
        <f t="shared" si="25"/>
        <v>29778.455500000011</v>
      </c>
      <c r="X144" s="46">
        <f t="shared" si="26"/>
        <v>0.17192075735910611</v>
      </c>
      <c r="Y144" s="23">
        <f>RANK(O144,O:O)</f>
        <v>59</v>
      </c>
      <c r="Z144" s="23">
        <f>RANK(U144,U:U)</f>
        <v>21</v>
      </c>
      <c r="AA144" s="23">
        <f>RANK(W144,W:W)</f>
        <v>17</v>
      </c>
    </row>
    <row r="145" spans="1:27" x14ac:dyDescent="0.25">
      <c r="A145" s="23" t="str">
        <f t="shared" si="27"/>
        <v>Debbie Green</v>
      </c>
      <c r="B145" s="23">
        <f t="shared" si="28"/>
        <v>2</v>
      </c>
      <c r="C145" s="23" t="str">
        <f t="shared" si="29"/>
        <v>2022Debbie Green2</v>
      </c>
      <c r="D145" s="17">
        <v>2022</v>
      </c>
      <c r="E145" t="s">
        <v>422</v>
      </c>
      <c r="F145">
        <v>537905</v>
      </c>
      <c r="G145" t="s">
        <v>109</v>
      </c>
      <c r="H145" s="20">
        <v>4</v>
      </c>
      <c r="I145" s="20">
        <v>4</v>
      </c>
      <c r="J145" t="s">
        <v>2</v>
      </c>
      <c r="K145" t="s">
        <v>6</v>
      </c>
      <c r="L145" s="10">
        <v>248</v>
      </c>
      <c r="M145" s="10">
        <v>929</v>
      </c>
      <c r="N145" s="10">
        <v>4648</v>
      </c>
      <c r="O145" s="1">
        <v>161208.63</v>
      </c>
      <c r="P145" s="1">
        <v>149267.25</v>
      </c>
      <c r="Q145" s="1">
        <v>7863</v>
      </c>
      <c r="R145" s="44">
        <f t="shared" si="20"/>
        <v>650.03479838709677</v>
      </c>
      <c r="S145" s="45">
        <f t="shared" si="21"/>
        <v>3.745967741935484</v>
      </c>
      <c r="T145" s="45">
        <f t="shared" si="22"/>
        <v>5.0032292787944028</v>
      </c>
      <c r="U145" s="44">
        <f t="shared" si="23"/>
        <v>11941.380000000005</v>
      </c>
      <c r="V145" s="46">
        <f t="shared" si="24"/>
        <v>7.4074074074074098E-2</v>
      </c>
      <c r="W145" s="44">
        <f t="shared" si="25"/>
        <v>4078.3800000000047</v>
      </c>
      <c r="X145" s="46">
        <f t="shared" si="26"/>
        <v>2.5298769675047822E-2</v>
      </c>
      <c r="Y145" s="23">
        <f>RANK(O145,O:O)</f>
        <v>75</v>
      </c>
      <c r="Z145" s="23">
        <f>RANK(U145,U:U)</f>
        <v>175</v>
      </c>
      <c r="AA145" s="23">
        <f>RANK(W145,W:W)</f>
        <v>333</v>
      </c>
    </row>
    <row r="146" spans="1:27" x14ac:dyDescent="0.25">
      <c r="A146" s="23" t="str">
        <f t="shared" si="27"/>
        <v>Debbie Green</v>
      </c>
      <c r="B146" s="23">
        <f t="shared" si="28"/>
        <v>3</v>
      </c>
      <c r="C146" s="23" t="str">
        <f t="shared" si="29"/>
        <v>2022Debbie Green3</v>
      </c>
      <c r="D146" s="17">
        <v>2022</v>
      </c>
      <c r="E146" t="s">
        <v>422</v>
      </c>
      <c r="F146">
        <v>167602</v>
      </c>
      <c r="G146" t="s">
        <v>5</v>
      </c>
      <c r="H146" s="20">
        <v>4</v>
      </c>
      <c r="I146" s="20">
        <v>4</v>
      </c>
      <c r="J146" t="s">
        <v>2</v>
      </c>
      <c r="K146" t="s">
        <v>4</v>
      </c>
      <c r="L146" s="10">
        <v>93</v>
      </c>
      <c r="M146" s="10">
        <v>552</v>
      </c>
      <c r="N146" s="10">
        <v>3519</v>
      </c>
      <c r="O146" s="1">
        <v>131061.0622</v>
      </c>
      <c r="P146" s="1">
        <v>110758.6</v>
      </c>
      <c r="Q146" s="1">
        <v>3142.5</v>
      </c>
      <c r="R146" s="44">
        <f t="shared" si="20"/>
        <v>1409.2587333333333</v>
      </c>
      <c r="S146" s="45">
        <f t="shared" si="21"/>
        <v>5.935483870967742</v>
      </c>
      <c r="T146" s="45">
        <f t="shared" si="22"/>
        <v>6.375</v>
      </c>
      <c r="U146" s="44">
        <f t="shared" si="23"/>
        <v>20302.462199999994</v>
      </c>
      <c r="V146" s="46">
        <f t="shared" si="24"/>
        <v>0.15490842100011604</v>
      </c>
      <c r="W146" s="44">
        <f t="shared" si="25"/>
        <v>17159.962199999994</v>
      </c>
      <c r="X146" s="46">
        <f t="shared" si="26"/>
        <v>0.13093104780284617</v>
      </c>
      <c r="Y146" s="23">
        <f>RANK(O146,O:O)</f>
        <v>101</v>
      </c>
      <c r="Z146" s="23">
        <f>RANK(U146,U:U)</f>
        <v>64</v>
      </c>
      <c r="AA146" s="23">
        <f>RANK(W146,W:W)</f>
        <v>53</v>
      </c>
    </row>
    <row r="147" spans="1:27" x14ac:dyDescent="0.25">
      <c r="A147" s="23" t="str">
        <f t="shared" si="27"/>
        <v>Debbie Wong</v>
      </c>
      <c r="B147" s="23">
        <f t="shared" si="28"/>
        <v>1</v>
      </c>
      <c r="C147" s="23" t="str">
        <f t="shared" si="29"/>
        <v>2022Debbie Wong1</v>
      </c>
      <c r="D147" s="17">
        <v>2022</v>
      </c>
      <c r="E147" t="s">
        <v>395</v>
      </c>
      <c r="F147">
        <v>583353</v>
      </c>
      <c r="G147" t="s">
        <v>151</v>
      </c>
      <c r="H147" s="20">
        <v>1</v>
      </c>
      <c r="I147" s="20">
        <v>1</v>
      </c>
      <c r="J147" t="s">
        <v>2</v>
      </c>
      <c r="K147" t="s">
        <v>3</v>
      </c>
      <c r="L147" s="10">
        <v>104</v>
      </c>
      <c r="M147" s="10">
        <v>417</v>
      </c>
      <c r="N147" s="10">
        <v>1908</v>
      </c>
      <c r="O147" s="1">
        <v>70150.2</v>
      </c>
      <c r="P147" s="1">
        <v>58458.5</v>
      </c>
      <c r="Q147" s="1">
        <v>3673.35</v>
      </c>
      <c r="R147" s="44">
        <f t="shared" si="20"/>
        <v>674.52115384615377</v>
      </c>
      <c r="S147" s="45">
        <f t="shared" si="21"/>
        <v>4.009615384615385</v>
      </c>
      <c r="T147" s="45">
        <f t="shared" si="22"/>
        <v>4.5755395683453237</v>
      </c>
      <c r="U147" s="44">
        <f t="shared" si="23"/>
        <v>11691.699999999997</v>
      </c>
      <c r="V147" s="46">
        <f t="shared" si="24"/>
        <v>0.16666666666666663</v>
      </c>
      <c r="W147" s="44">
        <f t="shared" si="25"/>
        <v>8018.3499999999967</v>
      </c>
      <c r="X147" s="46">
        <f t="shared" si="26"/>
        <v>0.11430259642880558</v>
      </c>
      <c r="Y147" s="23">
        <f>RANK(O147,O:O)</f>
        <v>250</v>
      </c>
      <c r="Z147" s="23">
        <f>RANK(U147,U:U)</f>
        <v>180</v>
      </c>
      <c r="AA147" s="23">
        <f>RANK(W147,W:W)</f>
        <v>156</v>
      </c>
    </row>
    <row r="148" spans="1:27" x14ac:dyDescent="0.25">
      <c r="A148" s="23" t="str">
        <f t="shared" si="27"/>
        <v>Debbie Wong</v>
      </c>
      <c r="B148" s="23">
        <f t="shared" si="28"/>
        <v>2</v>
      </c>
      <c r="C148" s="23" t="str">
        <f t="shared" si="29"/>
        <v>2022Debbie Wong2</v>
      </c>
      <c r="D148" s="17">
        <v>2022</v>
      </c>
      <c r="E148" t="s">
        <v>395</v>
      </c>
      <c r="F148">
        <v>298703</v>
      </c>
      <c r="G148" t="s">
        <v>74</v>
      </c>
      <c r="H148" s="20">
        <v>1</v>
      </c>
      <c r="I148" s="20">
        <v>1</v>
      </c>
      <c r="J148" t="s">
        <v>9</v>
      </c>
      <c r="K148" t="s">
        <v>3</v>
      </c>
      <c r="L148" s="10">
        <v>133</v>
      </c>
      <c r="M148" s="10">
        <v>528</v>
      </c>
      <c r="N148" s="10">
        <v>1814</v>
      </c>
      <c r="O148" s="1">
        <v>65794.98</v>
      </c>
      <c r="P148" s="1">
        <v>54829.15</v>
      </c>
      <c r="Q148" s="1">
        <v>4690.05</v>
      </c>
      <c r="R148" s="44">
        <f t="shared" si="20"/>
        <v>494.69909774436087</v>
      </c>
      <c r="S148" s="45">
        <f t="shared" si="21"/>
        <v>3.969924812030075</v>
      </c>
      <c r="T148" s="45">
        <f t="shared" si="22"/>
        <v>3.4356060606060606</v>
      </c>
      <c r="U148" s="44">
        <f t="shared" si="23"/>
        <v>10965.829999999994</v>
      </c>
      <c r="V148" s="46">
        <f t="shared" si="24"/>
        <v>0.1666666666666666</v>
      </c>
      <c r="W148" s="44">
        <f t="shared" si="25"/>
        <v>6275.7799999999943</v>
      </c>
      <c r="X148" s="46">
        <f t="shared" si="26"/>
        <v>9.5383872751386115E-2</v>
      </c>
      <c r="Y148" s="23">
        <f>RANK(O148,O:O)</f>
        <v>268</v>
      </c>
      <c r="Z148" s="23">
        <f>RANK(U148,U:U)</f>
        <v>200</v>
      </c>
      <c r="AA148" s="23">
        <f>RANK(W148,W:W)</f>
        <v>221</v>
      </c>
    </row>
    <row r="149" spans="1:27" x14ac:dyDescent="0.25">
      <c r="A149" s="23" t="str">
        <f t="shared" si="27"/>
        <v>Debbie Wong</v>
      </c>
      <c r="B149" s="23">
        <f t="shared" si="28"/>
        <v>3</v>
      </c>
      <c r="C149" s="23" t="str">
        <f t="shared" si="29"/>
        <v>2022Debbie Wong3</v>
      </c>
      <c r="D149" s="17">
        <v>2022</v>
      </c>
      <c r="E149" t="s">
        <v>395</v>
      </c>
      <c r="F149">
        <v>268288</v>
      </c>
      <c r="G149" t="s">
        <v>304</v>
      </c>
      <c r="H149" s="20">
        <v>1</v>
      </c>
      <c r="I149" s="20">
        <v>1</v>
      </c>
      <c r="J149" t="s">
        <v>9</v>
      </c>
      <c r="K149" t="s">
        <v>3</v>
      </c>
      <c r="L149" s="10">
        <v>138</v>
      </c>
      <c r="M149" s="10">
        <v>417</v>
      </c>
      <c r="N149" s="10">
        <v>1500</v>
      </c>
      <c r="O149" s="1">
        <v>58524</v>
      </c>
      <c r="P149" s="1">
        <v>48770</v>
      </c>
      <c r="Q149" s="1">
        <v>4731.75</v>
      </c>
      <c r="R149" s="44">
        <f t="shared" si="20"/>
        <v>424.08695652173913</v>
      </c>
      <c r="S149" s="45">
        <f t="shared" si="21"/>
        <v>3.0217391304347827</v>
      </c>
      <c r="T149" s="45">
        <f t="shared" si="22"/>
        <v>3.5971223021582732</v>
      </c>
      <c r="U149" s="44">
        <f t="shared" si="23"/>
        <v>9754</v>
      </c>
      <c r="V149" s="46">
        <f t="shared" si="24"/>
        <v>0.16666666666666666</v>
      </c>
      <c r="W149" s="44">
        <f t="shared" si="25"/>
        <v>5022.25</v>
      </c>
      <c r="X149" s="46">
        <f t="shared" si="26"/>
        <v>8.5815221105871101E-2</v>
      </c>
      <c r="Y149" s="23">
        <f>RANK(O149,O:O)</f>
        <v>322</v>
      </c>
      <c r="Z149" s="23">
        <f>RANK(U149,U:U)</f>
        <v>228</v>
      </c>
      <c r="AA149" s="23">
        <f>RANK(W149,W:W)</f>
        <v>273</v>
      </c>
    </row>
    <row r="150" spans="1:27" x14ac:dyDescent="0.25">
      <c r="A150" s="23" t="str">
        <f t="shared" si="27"/>
        <v>Debbie Wong</v>
      </c>
      <c r="B150" s="23">
        <f t="shared" si="28"/>
        <v>4</v>
      </c>
      <c r="C150" s="23" t="str">
        <f t="shared" si="29"/>
        <v>2022Debbie Wong4</v>
      </c>
      <c r="D150" s="17">
        <v>2022</v>
      </c>
      <c r="E150" t="s">
        <v>395</v>
      </c>
      <c r="F150">
        <v>884431</v>
      </c>
      <c r="G150" t="s">
        <v>172</v>
      </c>
      <c r="H150" s="20">
        <v>1</v>
      </c>
      <c r="I150" s="20">
        <v>4</v>
      </c>
      <c r="J150" t="s">
        <v>2</v>
      </c>
      <c r="K150" t="s">
        <v>3</v>
      </c>
      <c r="L150" s="10">
        <v>95</v>
      </c>
      <c r="M150" s="10">
        <v>311</v>
      </c>
      <c r="N150" s="10">
        <v>1536</v>
      </c>
      <c r="O150" s="1">
        <v>55848.464</v>
      </c>
      <c r="P150" s="1">
        <v>49864.7</v>
      </c>
      <c r="Q150" s="1">
        <v>3283.25</v>
      </c>
      <c r="R150" s="44">
        <f t="shared" si="20"/>
        <v>587.87856842105259</v>
      </c>
      <c r="S150" s="45">
        <f t="shared" si="21"/>
        <v>3.2736842105263158</v>
      </c>
      <c r="T150" s="45">
        <f t="shared" si="22"/>
        <v>4.938906752411576</v>
      </c>
      <c r="U150" s="44">
        <f t="shared" si="23"/>
        <v>5983.7640000000029</v>
      </c>
      <c r="V150" s="46">
        <f t="shared" si="24"/>
        <v>0.10714285714285719</v>
      </c>
      <c r="W150" s="44">
        <f t="shared" si="25"/>
        <v>2700.5140000000029</v>
      </c>
      <c r="X150" s="46">
        <f t="shared" si="26"/>
        <v>4.8354311051419477E-2</v>
      </c>
      <c r="Y150" s="23">
        <f>RANK(O150,O:O)</f>
        <v>337</v>
      </c>
      <c r="Z150" s="23">
        <f>RANK(U150,U:U)</f>
        <v>428</v>
      </c>
      <c r="AA150" s="23">
        <f>RANK(W150,W:W)</f>
        <v>474</v>
      </c>
    </row>
    <row r="151" spans="1:27" x14ac:dyDescent="0.25">
      <c r="A151" s="23" t="str">
        <f t="shared" si="27"/>
        <v>Debbie Wong</v>
      </c>
      <c r="B151" s="23">
        <f t="shared" si="28"/>
        <v>5</v>
      </c>
      <c r="C151" s="23" t="str">
        <f t="shared" si="29"/>
        <v>2022Debbie Wong5</v>
      </c>
      <c r="D151" s="17">
        <v>2022</v>
      </c>
      <c r="E151" t="s">
        <v>395</v>
      </c>
      <c r="F151">
        <v>202854</v>
      </c>
      <c r="G151" t="s">
        <v>50</v>
      </c>
      <c r="H151" s="20">
        <v>1</v>
      </c>
      <c r="I151" s="20">
        <v>1</v>
      </c>
      <c r="J151" t="s">
        <v>9</v>
      </c>
      <c r="K151" t="s">
        <v>3</v>
      </c>
      <c r="L151" s="10">
        <v>95</v>
      </c>
      <c r="M151" s="10">
        <v>293</v>
      </c>
      <c r="N151" s="10">
        <v>1320</v>
      </c>
      <c r="O151" s="1">
        <v>54207.16</v>
      </c>
      <c r="P151" s="1">
        <v>40248.300000000003</v>
      </c>
      <c r="Q151" s="1">
        <v>3261.25</v>
      </c>
      <c r="R151" s="44">
        <f t="shared" si="20"/>
        <v>570.6016842105264</v>
      </c>
      <c r="S151" s="45">
        <f t="shared" si="21"/>
        <v>3.0842105263157893</v>
      </c>
      <c r="T151" s="45">
        <f t="shared" si="22"/>
        <v>4.5051194539249151</v>
      </c>
      <c r="U151" s="44">
        <f t="shared" si="23"/>
        <v>13958.86</v>
      </c>
      <c r="V151" s="46">
        <f t="shared" si="24"/>
        <v>0.25750952457203069</v>
      </c>
      <c r="W151" s="44">
        <f t="shared" si="25"/>
        <v>10697.61</v>
      </c>
      <c r="X151" s="46">
        <f t="shared" si="26"/>
        <v>0.19734680806004226</v>
      </c>
      <c r="Y151" s="23">
        <f>RANK(O151,O:O)</f>
        <v>348</v>
      </c>
      <c r="Z151" s="23">
        <f>RANK(U151,U:U)</f>
        <v>136</v>
      </c>
      <c r="AA151" s="23">
        <f>RANK(W151,W:W)</f>
        <v>113</v>
      </c>
    </row>
    <row r="152" spans="1:27" x14ac:dyDescent="0.25">
      <c r="A152" s="23" t="str">
        <f t="shared" si="27"/>
        <v>Debbie Wong</v>
      </c>
      <c r="B152" s="23">
        <f t="shared" si="28"/>
        <v>6</v>
      </c>
      <c r="C152" s="23" t="str">
        <f t="shared" si="29"/>
        <v>2022Debbie Wong6</v>
      </c>
      <c r="D152" s="17">
        <v>2022</v>
      </c>
      <c r="E152" t="s">
        <v>395</v>
      </c>
      <c r="F152">
        <v>128453</v>
      </c>
      <c r="G152" t="s">
        <v>130</v>
      </c>
      <c r="H152" s="20">
        <v>1</v>
      </c>
      <c r="I152" s="20">
        <v>1</v>
      </c>
      <c r="J152" t="s">
        <v>2</v>
      </c>
      <c r="K152" t="s">
        <v>3</v>
      </c>
      <c r="L152" s="10">
        <v>131</v>
      </c>
      <c r="M152" s="10">
        <v>286</v>
      </c>
      <c r="N152" s="10">
        <v>1225</v>
      </c>
      <c r="O152" s="1">
        <v>42221.622000000003</v>
      </c>
      <c r="P152" s="1">
        <v>36397.949999999997</v>
      </c>
      <c r="Q152" s="1">
        <v>4371.74999999999</v>
      </c>
      <c r="R152" s="44">
        <f t="shared" si="20"/>
        <v>322.30245801526718</v>
      </c>
      <c r="S152" s="45">
        <f t="shared" si="21"/>
        <v>2.1832061068702289</v>
      </c>
      <c r="T152" s="45">
        <f t="shared" si="22"/>
        <v>4.2832167832167833</v>
      </c>
      <c r="U152" s="44">
        <f t="shared" si="23"/>
        <v>5823.6720000000059</v>
      </c>
      <c r="V152" s="46">
        <f t="shared" si="24"/>
        <v>0.13793103448275876</v>
      </c>
      <c r="W152" s="44">
        <f t="shared" si="25"/>
        <v>1451.9220000000159</v>
      </c>
      <c r="X152" s="46">
        <f t="shared" si="26"/>
        <v>3.4388115169995501E-2</v>
      </c>
      <c r="Y152" s="23">
        <f>RANK(O152,O:O)</f>
        <v>423</v>
      </c>
      <c r="Z152" s="23">
        <f>RANK(U152,U:U)</f>
        <v>443</v>
      </c>
      <c r="AA152" s="23">
        <f>RANK(W152,W:W)</f>
        <v>659</v>
      </c>
    </row>
    <row r="153" spans="1:27" x14ac:dyDescent="0.25">
      <c r="A153" s="23" t="str">
        <f t="shared" si="27"/>
        <v>Debbie Wong</v>
      </c>
      <c r="B153" s="23">
        <f t="shared" si="28"/>
        <v>7</v>
      </c>
      <c r="C153" s="23" t="str">
        <f t="shared" si="29"/>
        <v>2022Debbie Wong7</v>
      </c>
      <c r="D153" s="17">
        <v>2022</v>
      </c>
      <c r="E153" t="s">
        <v>395</v>
      </c>
      <c r="F153">
        <v>423877</v>
      </c>
      <c r="G153" t="s">
        <v>88</v>
      </c>
      <c r="H153" s="20">
        <v>1</v>
      </c>
      <c r="I153" s="20">
        <v>4</v>
      </c>
      <c r="J153" t="s">
        <v>2</v>
      </c>
      <c r="K153" t="s">
        <v>3</v>
      </c>
      <c r="L153" s="10">
        <v>109</v>
      </c>
      <c r="M153" s="10">
        <v>229</v>
      </c>
      <c r="N153" s="10">
        <v>1122</v>
      </c>
      <c r="O153" s="1">
        <v>39144.120000000003</v>
      </c>
      <c r="P153" s="1">
        <v>32620.1</v>
      </c>
      <c r="Q153" s="1">
        <v>3629.25</v>
      </c>
      <c r="R153" s="44">
        <f t="shared" si="20"/>
        <v>359.12036697247709</v>
      </c>
      <c r="S153" s="45">
        <f t="shared" si="21"/>
        <v>2.1009174311926606</v>
      </c>
      <c r="T153" s="45">
        <f t="shared" si="22"/>
        <v>4.8995633187772922</v>
      </c>
      <c r="U153" s="44">
        <f t="shared" si="23"/>
        <v>6524.0200000000041</v>
      </c>
      <c r="V153" s="46">
        <f t="shared" si="24"/>
        <v>0.16666666666666677</v>
      </c>
      <c r="W153" s="44">
        <f t="shared" si="25"/>
        <v>2894.7700000000041</v>
      </c>
      <c r="X153" s="46">
        <f t="shared" si="26"/>
        <v>7.3951592218703704E-2</v>
      </c>
      <c r="Y153" s="23">
        <f>RANK(O153,O:O)</f>
        <v>442</v>
      </c>
      <c r="Z153" s="23">
        <f>RANK(U153,U:U)</f>
        <v>392</v>
      </c>
      <c r="AA153" s="23">
        <f>RANK(W153,W:W)</f>
        <v>445</v>
      </c>
    </row>
    <row r="154" spans="1:27" x14ac:dyDescent="0.25">
      <c r="A154" s="23" t="str">
        <f t="shared" si="27"/>
        <v>Debbie Wong</v>
      </c>
      <c r="B154" s="23">
        <f t="shared" si="28"/>
        <v>8</v>
      </c>
      <c r="C154" s="23" t="str">
        <f t="shared" si="29"/>
        <v>2022Debbie Wong8</v>
      </c>
      <c r="D154" s="17">
        <v>2022</v>
      </c>
      <c r="E154" t="s">
        <v>395</v>
      </c>
      <c r="F154">
        <v>370695</v>
      </c>
      <c r="G154" t="s">
        <v>94</v>
      </c>
      <c r="H154" s="20">
        <v>1</v>
      </c>
      <c r="I154" s="20">
        <v>1</v>
      </c>
      <c r="J154" t="s">
        <v>9</v>
      </c>
      <c r="K154" t="s">
        <v>3</v>
      </c>
      <c r="L154" s="10">
        <v>86</v>
      </c>
      <c r="M154" s="10">
        <v>197</v>
      </c>
      <c r="N154" s="10">
        <v>885</v>
      </c>
      <c r="O154" s="1">
        <v>37018.205000000002</v>
      </c>
      <c r="P154" s="1">
        <v>25982.5</v>
      </c>
      <c r="Q154" s="1">
        <v>2881.6</v>
      </c>
      <c r="R154" s="44">
        <f t="shared" si="20"/>
        <v>430.44424418604655</v>
      </c>
      <c r="S154" s="45">
        <f t="shared" si="21"/>
        <v>2.2906976744186047</v>
      </c>
      <c r="T154" s="45">
        <f t="shared" si="22"/>
        <v>4.4923857868020303</v>
      </c>
      <c r="U154" s="44">
        <f t="shared" si="23"/>
        <v>11035.705000000002</v>
      </c>
      <c r="V154" s="46">
        <f t="shared" si="24"/>
        <v>0.29811561635687095</v>
      </c>
      <c r="W154" s="44">
        <f t="shared" si="25"/>
        <v>8154.1050000000014</v>
      </c>
      <c r="X154" s="46">
        <f t="shared" si="26"/>
        <v>0.22027283602757078</v>
      </c>
      <c r="Y154" s="23">
        <f>RANK(O154,O:O)</f>
        <v>460</v>
      </c>
      <c r="Z154" s="23">
        <f>RANK(U154,U:U)</f>
        <v>199</v>
      </c>
      <c r="AA154" s="23">
        <f>RANK(W154,W:W)</f>
        <v>153</v>
      </c>
    </row>
    <row r="155" spans="1:27" x14ac:dyDescent="0.25">
      <c r="A155" s="23" t="str">
        <f t="shared" si="27"/>
        <v>Debbie Wong</v>
      </c>
      <c r="B155" s="23">
        <f t="shared" si="28"/>
        <v>9</v>
      </c>
      <c r="C155" s="23" t="str">
        <f t="shared" si="29"/>
        <v>2022Debbie Wong9</v>
      </c>
      <c r="D155" s="17">
        <v>2022</v>
      </c>
      <c r="E155" t="s">
        <v>395</v>
      </c>
      <c r="F155">
        <v>636281</v>
      </c>
      <c r="G155" t="s">
        <v>171</v>
      </c>
      <c r="H155" s="20">
        <v>1</v>
      </c>
      <c r="I155" s="20">
        <v>1</v>
      </c>
      <c r="J155" t="s">
        <v>2</v>
      </c>
      <c r="K155" t="s">
        <v>3</v>
      </c>
      <c r="L155" s="10">
        <v>53</v>
      </c>
      <c r="M155" s="10">
        <v>148</v>
      </c>
      <c r="N155" s="10">
        <v>556</v>
      </c>
      <c r="O155" s="1">
        <v>26731.207999999999</v>
      </c>
      <c r="P155" s="1">
        <v>19367.75</v>
      </c>
      <c r="Q155" s="1">
        <v>1803.6</v>
      </c>
      <c r="R155" s="44">
        <f t="shared" si="20"/>
        <v>504.36241509433961</v>
      </c>
      <c r="S155" s="45">
        <f t="shared" si="21"/>
        <v>2.7924528301886791</v>
      </c>
      <c r="T155" s="45">
        <f t="shared" si="22"/>
        <v>3.7567567567567566</v>
      </c>
      <c r="U155" s="44">
        <f t="shared" si="23"/>
        <v>7363.4579999999987</v>
      </c>
      <c r="V155" s="46">
        <f t="shared" si="24"/>
        <v>0.27546297196894354</v>
      </c>
      <c r="W155" s="44">
        <f t="shared" si="25"/>
        <v>5559.8579999999984</v>
      </c>
      <c r="X155" s="46">
        <f t="shared" si="26"/>
        <v>0.20799127372021492</v>
      </c>
      <c r="Y155" s="23">
        <f>RANK(O155,O:O)</f>
        <v>533</v>
      </c>
      <c r="Z155" s="23">
        <f>RANK(U155,U:U)</f>
        <v>339</v>
      </c>
      <c r="AA155" s="23">
        <f>RANK(W155,W:W)</f>
        <v>249</v>
      </c>
    </row>
    <row r="156" spans="1:27" x14ac:dyDescent="0.25">
      <c r="A156" s="23" t="str">
        <f t="shared" si="27"/>
        <v>Debbie Wong</v>
      </c>
      <c r="B156" s="23">
        <f t="shared" si="28"/>
        <v>10</v>
      </c>
      <c r="C156" s="23" t="str">
        <f t="shared" si="29"/>
        <v>2022Debbie Wong10</v>
      </c>
      <c r="D156" s="17">
        <v>2022</v>
      </c>
      <c r="E156" t="s">
        <v>395</v>
      </c>
      <c r="F156">
        <v>135718</v>
      </c>
      <c r="G156" t="s">
        <v>295</v>
      </c>
      <c r="H156" s="20">
        <v>1</v>
      </c>
      <c r="I156" s="20">
        <v>1</v>
      </c>
      <c r="J156" t="s">
        <v>9</v>
      </c>
      <c r="K156" t="s">
        <v>3</v>
      </c>
      <c r="L156" s="10">
        <v>69</v>
      </c>
      <c r="M156" s="10">
        <v>124</v>
      </c>
      <c r="N156" s="10">
        <v>544</v>
      </c>
      <c r="O156" s="1">
        <v>26041.3632</v>
      </c>
      <c r="P156" s="1">
        <v>20328.099999999999</v>
      </c>
      <c r="Q156" s="1">
        <v>2274.3000000000002</v>
      </c>
      <c r="R156" s="44">
        <f t="shared" si="20"/>
        <v>377.41106086956523</v>
      </c>
      <c r="S156" s="45">
        <f t="shared" si="21"/>
        <v>1.7971014492753623</v>
      </c>
      <c r="T156" s="45">
        <f t="shared" si="22"/>
        <v>4.387096774193548</v>
      </c>
      <c r="U156" s="44">
        <f t="shared" si="23"/>
        <v>5713.2632000000012</v>
      </c>
      <c r="V156" s="46">
        <f t="shared" si="24"/>
        <v>0.21939186347971221</v>
      </c>
      <c r="W156" s="44">
        <f t="shared" si="25"/>
        <v>3438.9632000000011</v>
      </c>
      <c r="X156" s="46">
        <f t="shared" si="26"/>
        <v>0.13205772576452529</v>
      </c>
      <c r="Y156" s="23">
        <f>RANK(O156,O:O)</f>
        <v>545</v>
      </c>
      <c r="Z156" s="23">
        <f>RANK(U156,U:U)</f>
        <v>453</v>
      </c>
      <c r="AA156" s="23">
        <f>RANK(W156,W:W)</f>
        <v>391</v>
      </c>
    </row>
    <row r="157" spans="1:27" x14ac:dyDescent="0.25">
      <c r="A157" s="23" t="str">
        <f t="shared" si="27"/>
        <v>Debbie Wong</v>
      </c>
      <c r="B157" s="23">
        <f t="shared" si="28"/>
        <v>11</v>
      </c>
      <c r="C157" s="23" t="str">
        <f t="shared" si="29"/>
        <v>2022Debbie Wong11</v>
      </c>
      <c r="D157" s="17">
        <v>2022</v>
      </c>
      <c r="E157" t="s">
        <v>395</v>
      </c>
      <c r="F157">
        <v>459139</v>
      </c>
      <c r="G157" t="s">
        <v>230</v>
      </c>
      <c r="H157" s="20">
        <v>1</v>
      </c>
      <c r="I157" s="20">
        <v>1</v>
      </c>
      <c r="J157" t="s">
        <v>2</v>
      </c>
      <c r="K157" t="s">
        <v>10</v>
      </c>
      <c r="L157" s="10">
        <v>61</v>
      </c>
      <c r="M157" s="10">
        <v>125</v>
      </c>
      <c r="N157" s="10">
        <v>278</v>
      </c>
      <c r="O157" s="1">
        <v>10563.83</v>
      </c>
      <c r="P157" s="1">
        <v>9106.75</v>
      </c>
      <c r="Q157" s="1">
        <v>2027.4</v>
      </c>
      <c r="R157" s="44">
        <f t="shared" si="20"/>
        <v>173.17754098360655</v>
      </c>
      <c r="S157" s="45">
        <f t="shared" si="21"/>
        <v>2.0491803278688523</v>
      </c>
      <c r="T157" s="45">
        <f t="shared" si="22"/>
        <v>2.2240000000000002</v>
      </c>
      <c r="U157" s="44">
        <f t="shared" si="23"/>
        <v>1457.08</v>
      </c>
      <c r="V157" s="46">
        <f t="shared" si="24"/>
        <v>0.13793103448275862</v>
      </c>
      <c r="W157" s="44">
        <f t="shared" si="25"/>
        <v>-570.32000000000016</v>
      </c>
      <c r="X157" s="46">
        <f t="shared" si="26"/>
        <v>-5.3987994884431137E-2</v>
      </c>
      <c r="Y157" s="23">
        <f>RANK(O157,O:O)</f>
        <v>801</v>
      </c>
      <c r="Z157" s="23">
        <f>RANK(U157,U:U)</f>
        <v>995</v>
      </c>
      <c r="AA157" s="23">
        <f>RANK(W157,W:W)</f>
        <v>1441</v>
      </c>
    </row>
    <row r="158" spans="1:27" x14ac:dyDescent="0.25">
      <c r="A158" s="23" t="str">
        <f t="shared" si="27"/>
        <v>Debbie Wong</v>
      </c>
      <c r="B158" s="23">
        <f t="shared" si="28"/>
        <v>12</v>
      </c>
      <c r="C158" s="23" t="str">
        <f t="shared" si="29"/>
        <v>2022Debbie Wong12</v>
      </c>
      <c r="D158" s="17">
        <v>2022</v>
      </c>
      <c r="E158" t="s">
        <v>395</v>
      </c>
      <c r="F158">
        <v>350201</v>
      </c>
      <c r="G158" t="s">
        <v>85</v>
      </c>
      <c r="H158" s="20">
        <v>1</v>
      </c>
      <c r="I158" s="20">
        <v>1</v>
      </c>
      <c r="J158" t="s">
        <v>9</v>
      </c>
      <c r="K158" t="s">
        <v>10</v>
      </c>
      <c r="L158" s="10">
        <v>44</v>
      </c>
      <c r="M158" s="10">
        <v>62</v>
      </c>
      <c r="N158" s="10">
        <v>218</v>
      </c>
      <c r="O158" s="1">
        <v>9606.8304000000007</v>
      </c>
      <c r="P158" s="1">
        <v>6729.35</v>
      </c>
      <c r="Q158" s="1">
        <v>1432.2</v>
      </c>
      <c r="R158" s="44">
        <f t="shared" si="20"/>
        <v>218.33705454545455</v>
      </c>
      <c r="S158" s="45">
        <f t="shared" si="21"/>
        <v>1.4090909090909092</v>
      </c>
      <c r="T158" s="45">
        <f t="shared" si="22"/>
        <v>3.5161290322580645</v>
      </c>
      <c r="U158" s="44">
        <f t="shared" si="23"/>
        <v>2877.4804000000004</v>
      </c>
      <c r="V158" s="46">
        <f t="shared" si="24"/>
        <v>0.29952443003469698</v>
      </c>
      <c r="W158" s="44">
        <f t="shared" si="25"/>
        <v>1445.2804000000003</v>
      </c>
      <c r="X158" s="46">
        <f t="shared" si="26"/>
        <v>0.15044300147112</v>
      </c>
      <c r="Y158" s="23">
        <f>RANK(O158,O:O)</f>
        <v>849</v>
      </c>
      <c r="Z158" s="23">
        <f>RANK(U158,U:U)</f>
        <v>714</v>
      </c>
      <c r="AA158" s="23">
        <f>RANK(W158,W:W)</f>
        <v>661</v>
      </c>
    </row>
    <row r="159" spans="1:27" x14ac:dyDescent="0.25">
      <c r="A159" s="23" t="str">
        <f t="shared" si="27"/>
        <v>Dora Tsai</v>
      </c>
      <c r="B159" s="23">
        <f t="shared" si="28"/>
        <v>1</v>
      </c>
      <c r="C159" s="23" t="str">
        <f t="shared" si="29"/>
        <v>2022Dora Tsai1</v>
      </c>
      <c r="D159" s="17">
        <v>2022</v>
      </c>
      <c r="E159" t="s">
        <v>402</v>
      </c>
      <c r="F159">
        <v>665523</v>
      </c>
      <c r="G159" t="s">
        <v>275</v>
      </c>
      <c r="H159" s="20">
        <v>2</v>
      </c>
      <c r="I159" s="20">
        <v>1</v>
      </c>
      <c r="J159" t="s">
        <v>2</v>
      </c>
      <c r="K159" t="s">
        <v>4</v>
      </c>
      <c r="L159" s="10">
        <v>118</v>
      </c>
      <c r="M159" s="10">
        <v>741</v>
      </c>
      <c r="N159" s="10">
        <v>3832</v>
      </c>
      <c r="O159" s="1">
        <v>144082.04199999999</v>
      </c>
      <c r="P159" s="1">
        <v>113986.5</v>
      </c>
      <c r="Q159" s="1">
        <v>4571.3</v>
      </c>
      <c r="R159" s="44">
        <f t="shared" si="20"/>
        <v>1221.034254237288</v>
      </c>
      <c r="S159" s="45">
        <f t="shared" si="21"/>
        <v>6.2796610169491522</v>
      </c>
      <c r="T159" s="45">
        <f t="shared" si="22"/>
        <v>5.1713900134952766</v>
      </c>
      <c r="U159" s="44">
        <f t="shared" si="23"/>
        <v>30095.541999999987</v>
      </c>
      <c r="V159" s="46">
        <f t="shared" si="24"/>
        <v>0.20887781421087848</v>
      </c>
      <c r="W159" s="44">
        <f t="shared" si="25"/>
        <v>25524.241999999987</v>
      </c>
      <c r="X159" s="46">
        <f t="shared" si="26"/>
        <v>0.17715075137538647</v>
      </c>
      <c r="Y159" s="23">
        <f>RANK(O159,O:O)</f>
        <v>91</v>
      </c>
      <c r="Z159" s="23">
        <f>RANK(U159,U:U)</f>
        <v>26</v>
      </c>
      <c r="AA159" s="23">
        <f>RANK(W159,W:W)</f>
        <v>25</v>
      </c>
    </row>
    <row r="160" spans="1:27" x14ac:dyDescent="0.25">
      <c r="A160" s="23" t="str">
        <f t="shared" si="27"/>
        <v>Dora Tsai</v>
      </c>
      <c r="B160" s="23">
        <f t="shared" si="28"/>
        <v>2</v>
      </c>
      <c r="C160" s="23" t="str">
        <f t="shared" si="29"/>
        <v>2022Dora Tsai2</v>
      </c>
      <c r="D160" s="17">
        <v>2022</v>
      </c>
      <c r="E160" t="s">
        <v>402</v>
      </c>
      <c r="F160">
        <v>190859</v>
      </c>
      <c r="G160" t="s">
        <v>16</v>
      </c>
      <c r="H160" s="20">
        <v>2</v>
      </c>
      <c r="I160" s="20">
        <v>2</v>
      </c>
      <c r="J160" t="s">
        <v>9</v>
      </c>
      <c r="K160" t="s">
        <v>4</v>
      </c>
      <c r="L160" s="10">
        <v>244</v>
      </c>
      <c r="M160" s="10">
        <v>719</v>
      </c>
      <c r="N160" s="10">
        <v>3835</v>
      </c>
      <c r="O160" s="1">
        <v>132706.89000000001</v>
      </c>
      <c r="P160" s="1">
        <v>122876.75</v>
      </c>
      <c r="Q160" s="1">
        <v>8590.65</v>
      </c>
      <c r="R160" s="44">
        <f t="shared" si="20"/>
        <v>543.88069672131155</v>
      </c>
      <c r="S160" s="45">
        <f t="shared" si="21"/>
        <v>2.9467213114754101</v>
      </c>
      <c r="T160" s="45">
        <f t="shared" si="22"/>
        <v>5.3337969401947145</v>
      </c>
      <c r="U160" s="44">
        <f t="shared" si="23"/>
        <v>9830.140000000014</v>
      </c>
      <c r="V160" s="46">
        <f t="shared" si="24"/>
        <v>7.4074074074074167E-2</v>
      </c>
      <c r="W160" s="44">
        <f t="shared" si="25"/>
        <v>1239.4900000000143</v>
      </c>
      <c r="X160" s="46">
        <f t="shared" si="26"/>
        <v>9.3400576262469438E-3</v>
      </c>
      <c r="Y160" s="23">
        <f>RANK(O160,O:O)</f>
        <v>97</v>
      </c>
      <c r="Z160" s="23">
        <f>RANK(U160,U:U)</f>
        <v>225</v>
      </c>
      <c r="AA160" s="23">
        <f>RANK(W160,W:W)</f>
        <v>719</v>
      </c>
    </row>
    <row r="161" spans="1:27" x14ac:dyDescent="0.25">
      <c r="A161" s="23" t="str">
        <f t="shared" si="27"/>
        <v>Dora Tsai</v>
      </c>
      <c r="B161" s="23">
        <f t="shared" si="28"/>
        <v>3</v>
      </c>
      <c r="C161" s="23" t="str">
        <f t="shared" si="29"/>
        <v>2022Dora Tsai3</v>
      </c>
      <c r="D161" s="17">
        <v>2022</v>
      </c>
      <c r="E161" t="s">
        <v>402</v>
      </c>
      <c r="F161">
        <v>333866</v>
      </c>
      <c r="G161" t="s">
        <v>285</v>
      </c>
      <c r="H161" s="20">
        <v>2</v>
      </c>
      <c r="I161" s="20">
        <v>3</v>
      </c>
      <c r="J161" t="s">
        <v>2</v>
      </c>
      <c r="K161" t="s">
        <v>4</v>
      </c>
      <c r="L161" s="10">
        <v>115</v>
      </c>
      <c r="M161" s="10">
        <v>644</v>
      </c>
      <c r="N161" s="10">
        <v>3801</v>
      </c>
      <c r="O161" s="1">
        <v>128529.13400000001</v>
      </c>
      <c r="P161" s="1">
        <v>121253.9</v>
      </c>
      <c r="Q161" s="1">
        <v>4384.55</v>
      </c>
      <c r="R161" s="44">
        <f t="shared" si="20"/>
        <v>1117.6446434782608</v>
      </c>
      <c r="S161" s="45">
        <f t="shared" si="21"/>
        <v>5.6</v>
      </c>
      <c r="T161" s="45">
        <f t="shared" si="22"/>
        <v>5.9021739130434785</v>
      </c>
      <c r="U161" s="44">
        <f t="shared" si="23"/>
        <v>7275.2340000000113</v>
      </c>
      <c r="V161" s="46">
        <f t="shared" si="24"/>
        <v>5.6603773584905745E-2</v>
      </c>
      <c r="W161" s="44">
        <f t="shared" si="25"/>
        <v>2890.6840000000111</v>
      </c>
      <c r="X161" s="46">
        <f t="shared" si="26"/>
        <v>2.2490496201429407E-2</v>
      </c>
      <c r="Y161" s="23">
        <f>RANK(O161,O:O)</f>
        <v>104</v>
      </c>
      <c r="Z161" s="23">
        <f>RANK(U161,U:U)</f>
        <v>348</v>
      </c>
      <c r="AA161" s="23">
        <f>RANK(W161,W:W)</f>
        <v>446</v>
      </c>
    </row>
    <row r="162" spans="1:27" x14ac:dyDescent="0.25">
      <c r="A162" s="23" t="str">
        <f t="shared" si="27"/>
        <v>Dora Tsai</v>
      </c>
      <c r="B162" s="23">
        <f t="shared" si="28"/>
        <v>4</v>
      </c>
      <c r="C162" s="23" t="str">
        <f t="shared" si="29"/>
        <v>2022Dora Tsai4</v>
      </c>
      <c r="D162" s="17">
        <v>2022</v>
      </c>
      <c r="E162" t="s">
        <v>402</v>
      </c>
      <c r="F162">
        <v>551554</v>
      </c>
      <c r="G162" t="s">
        <v>138</v>
      </c>
      <c r="H162" s="20">
        <v>2</v>
      </c>
      <c r="I162" s="20">
        <v>2</v>
      </c>
      <c r="J162" t="s">
        <v>9</v>
      </c>
      <c r="K162" t="s">
        <v>3</v>
      </c>
      <c r="L162" s="10">
        <v>249</v>
      </c>
      <c r="M162" s="10">
        <v>475</v>
      </c>
      <c r="N162" s="10">
        <v>1797</v>
      </c>
      <c r="O162" s="1">
        <v>62983.817999999897</v>
      </c>
      <c r="P162" s="1">
        <v>52532.65</v>
      </c>
      <c r="Q162" s="1">
        <v>8487.2000000000098</v>
      </c>
      <c r="R162" s="44">
        <f t="shared" si="20"/>
        <v>252.94706024096345</v>
      </c>
      <c r="S162" s="45">
        <f t="shared" si="21"/>
        <v>1.9076305220883534</v>
      </c>
      <c r="T162" s="45">
        <f t="shared" si="22"/>
        <v>3.7831578947368421</v>
      </c>
      <c r="U162" s="44">
        <f t="shared" si="23"/>
        <v>10451.167999999896</v>
      </c>
      <c r="V162" s="46">
        <f t="shared" si="24"/>
        <v>0.16593417693414383</v>
      </c>
      <c r="W162" s="44">
        <f t="shared" si="25"/>
        <v>1963.9679999998862</v>
      </c>
      <c r="X162" s="46">
        <f t="shared" si="26"/>
        <v>3.1182104584385299E-2</v>
      </c>
      <c r="Y162" s="23">
        <f>RANK(O162,O:O)</f>
        <v>290</v>
      </c>
      <c r="Z162" s="23">
        <f>RANK(U162,U:U)</f>
        <v>212</v>
      </c>
      <c r="AA162" s="23">
        <f>RANK(W162,W:W)</f>
        <v>567</v>
      </c>
    </row>
    <row r="163" spans="1:27" x14ac:dyDescent="0.25">
      <c r="A163" s="23" t="str">
        <f t="shared" si="27"/>
        <v>Dora Tsai</v>
      </c>
      <c r="B163" s="23">
        <f t="shared" si="28"/>
        <v>5</v>
      </c>
      <c r="C163" s="23" t="str">
        <f t="shared" si="29"/>
        <v>2022Dora Tsai5</v>
      </c>
      <c r="D163" s="17">
        <v>2022</v>
      </c>
      <c r="E163" t="s">
        <v>402</v>
      </c>
      <c r="F163">
        <v>400575</v>
      </c>
      <c r="G163" t="s">
        <v>102</v>
      </c>
      <c r="H163" s="20">
        <v>1</v>
      </c>
      <c r="I163" s="20">
        <v>3</v>
      </c>
      <c r="J163" t="s">
        <v>2</v>
      </c>
      <c r="K163" t="s">
        <v>3</v>
      </c>
      <c r="L163" s="10">
        <v>97</v>
      </c>
      <c r="M163" s="10">
        <v>300</v>
      </c>
      <c r="N163" s="10">
        <v>1611</v>
      </c>
      <c r="O163" s="1">
        <v>56678.64</v>
      </c>
      <c r="P163" s="1">
        <v>47232.2</v>
      </c>
      <c r="Q163" s="1">
        <v>3331.5</v>
      </c>
      <c r="R163" s="44">
        <f t="shared" si="20"/>
        <v>584.31587628865975</v>
      </c>
      <c r="S163" s="45">
        <f t="shared" si="21"/>
        <v>3.0927835051546393</v>
      </c>
      <c r="T163" s="45">
        <f t="shared" si="22"/>
        <v>5.37</v>
      </c>
      <c r="U163" s="44">
        <f t="shared" si="23"/>
        <v>9446.4400000000023</v>
      </c>
      <c r="V163" s="46">
        <f t="shared" si="24"/>
        <v>0.16666666666666671</v>
      </c>
      <c r="W163" s="44">
        <f t="shared" si="25"/>
        <v>6114.9400000000023</v>
      </c>
      <c r="X163" s="46">
        <f t="shared" si="26"/>
        <v>0.10788790980164666</v>
      </c>
      <c r="Y163" s="23">
        <f>RANK(O163,O:O)</f>
        <v>330</v>
      </c>
      <c r="Z163" s="23">
        <f>RANK(U163,U:U)</f>
        <v>240</v>
      </c>
      <c r="AA163" s="23">
        <f>RANK(W163,W:W)</f>
        <v>227</v>
      </c>
    </row>
    <row r="164" spans="1:27" x14ac:dyDescent="0.25">
      <c r="A164" s="23" t="str">
        <f t="shared" si="27"/>
        <v>Dora Tsai</v>
      </c>
      <c r="B164" s="23">
        <f t="shared" si="28"/>
        <v>6</v>
      </c>
      <c r="C164" s="23" t="str">
        <f t="shared" si="29"/>
        <v>2022Dora Tsai6</v>
      </c>
      <c r="D164" s="17">
        <v>2022</v>
      </c>
      <c r="E164" t="s">
        <v>402</v>
      </c>
      <c r="F164">
        <v>678432</v>
      </c>
      <c r="G164" t="s">
        <v>324</v>
      </c>
      <c r="H164" s="20">
        <v>2</v>
      </c>
      <c r="I164" s="20">
        <v>2</v>
      </c>
      <c r="J164" t="s">
        <v>9</v>
      </c>
      <c r="K164" t="s">
        <v>3</v>
      </c>
      <c r="L164" s="10">
        <v>246</v>
      </c>
      <c r="M164" s="10">
        <v>336</v>
      </c>
      <c r="N164" s="10">
        <v>1532</v>
      </c>
      <c r="O164" s="1">
        <v>56613.767999999996</v>
      </c>
      <c r="P164" s="1">
        <v>49661.2</v>
      </c>
      <c r="Q164" s="1">
        <v>8241.6000000000295</v>
      </c>
      <c r="R164" s="44">
        <f t="shared" si="20"/>
        <v>230.1372682926829</v>
      </c>
      <c r="S164" s="45">
        <f t="shared" si="21"/>
        <v>1.3658536585365855</v>
      </c>
      <c r="T164" s="45">
        <f t="shared" si="22"/>
        <v>4.5595238095238093</v>
      </c>
      <c r="U164" s="44">
        <f t="shared" si="23"/>
        <v>6952.5679999999993</v>
      </c>
      <c r="V164" s="46">
        <f t="shared" si="24"/>
        <v>0.12280701754385964</v>
      </c>
      <c r="W164" s="44">
        <f t="shared" si="25"/>
        <v>-1289.0320000000302</v>
      </c>
      <c r="X164" s="46">
        <f t="shared" si="26"/>
        <v>-2.2768878411343868E-2</v>
      </c>
      <c r="Y164" s="23">
        <f>RANK(O164,O:O)</f>
        <v>332</v>
      </c>
      <c r="Z164" s="23">
        <f>RANK(U164,U:U)</f>
        <v>365</v>
      </c>
      <c r="AA164" s="23">
        <f>RANK(W164,W:W)</f>
        <v>1480</v>
      </c>
    </row>
    <row r="165" spans="1:27" x14ac:dyDescent="0.25">
      <c r="A165" s="23" t="str">
        <f t="shared" si="27"/>
        <v>Dora Tsai</v>
      </c>
      <c r="B165" s="23">
        <f t="shared" si="28"/>
        <v>7</v>
      </c>
      <c r="C165" s="23" t="str">
        <f t="shared" si="29"/>
        <v>2022Dora Tsai7</v>
      </c>
      <c r="D165" s="17">
        <v>2022</v>
      </c>
      <c r="E165" t="s">
        <v>402</v>
      </c>
      <c r="F165">
        <v>864241</v>
      </c>
      <c r="G165" t="s">
        <v>129</v>
      </c>
      <c r="H165" s="20">
        <v>2</v>
      </c>
      <c r="I165" s="20">
        <v>2</v>
      </c>
      <c r="J165" t="s">
        <v>2</v>
      </c>
      <c r="K165" t="s">
        <v>3</v>
      </c>
      <c r="L165" s="10">
        <v>45</v>
      </c>
      <c r="M165" s="10">
        <v>265</v>
      </c>
      <c r="N165" s="10">
        <v>1424</v>
      </c>
      <c r="O165" s="1">
        <v>50683.434999999998</v>
      </c>
      <c r="P165" s="1">
        <v>46075.85</v>
      </c>
      <c r="Q165" s="1">
        <v>1722.15</v>
      </c>
      <c r="R165" s="44">
        <f t="shared" si="20"/>
        <v>1126.2985555555556</v>
      </c>
      <c r="S165" s="45">
        <f t="shared" si="21"/>
        <v>5.8888888888888893</v>
      </c>
      <c r="T165" s="45">
        <f t="shared" si="22"/>
        <v>5.3735849056603771</v>
      </c>
      <c r="U165" s="44">
        <f t="shared" si="23"/>
        <v>4607.5849999999991</v>
      </c>
      <c r="V165" s="46">
        <f t="shared" si="24"/>
        <v>9.0909090909090898E-2</v>
      </c>
      <c r="W165" s="44">
        <f t="shared" si="25"/>
        <v>2885.434999999999</v>
      </c>
      <c r="X165" s="46">
        <f t="shared" si="26"/>
        <v>5.693053361517425E-2</v>
      </c>
      <c r="Y165" s="23">
        <f>RANK(O165,O:O)</f>
        <v>371</v>
      </c>
      <c r="Z165" s="23">
        <f>RANK(U165,U:U)</f>
        <v>529</v>
      </c>
      <c r="AA165" s="23">
        <f>RANK(W165,W:W)</f>
        <v>447</v>
      </c>
    </row>
    <row r="166" spans="1:27" x14ac:dyDescent="0.25">
      <c r="A166" s="23" t="str">
        <f t="shared" si="27"/>
        <v>Dora Tsai</v>
      </c>
      <c r="B166" s="23">
        <f t="shared" si="28"/>
        <v>8</v>
      </c>
      <c r="C166" s="23" t="str">
        <f t="shared" si="29"/>
        <v>2022Dora Tsai8</v>
      </c>
      <c r="D166" s="17">
        <v>2022</v>
      </c>
      <c r="E166" t="s">
        <v>402</v>
      </c>
      <c r="F166">
        <v>128453</v>
      </c>
      <c r="G166" t="s">
        <v>130</v>
      </c>
      <c r="H166" s="20">
        <v>2</v>
      </c>
      <c r="I166" s="20">
        <v>1</v>
      </c>
      <c r="J166" t="s">
        <v>2</v>
      </c>
      <c r="K166" t="s">
        <v>3</v>
      </c>
      <c r="L166" s="10">
        <v>12</v>
      </c>
      <c r="M166" s="10">
        <v>162</v>
      </c>
      <c r="N166" s="10">
        <v>719</v>
      </c>
      <c r="O166" s="1">
        <v>29382.626</v>
      </c>
      <c r="P166" s="1">
        <v>25329.85</v>
      </c>
      <c r="Q166" s="1">
        <v>528.70000000000005</v>
      </c>
      <c r="R166" s="44">
        <f t="shared" si="20"/>
        <v>2448.5521666666668</v>
      </c>
      <c r="S166" s="45">
        <f t="shared" si="21"/>
        <v>13.5</v>
      </c>
      <c r="T166" s="45">
        <f t="shared" si="22"/>
        <v>4.4382716049382713</v>
      </c>
      <c r="U166" s="44">
        <f t="shared" si="23"/>
        <v>4052.7760000000017</v>
      </c>
      <c r="V166" s="46">
        <f t="shared" si="24"/>
        <v>0.13793103448275867</v>
      </c>
      <c r="W166" s="44">
        <f t="shared" si="25"/>
        <v>3524.0760000000018</v>
      </c>
      <c r="X166" s="46">
        <f t="shared" si="26"/>
        <v>0.11993740790901405</v>
      </c>
      <c r="Y166" s="23">
        <f>RANK(O166,O:O)</f>
        <v>517</v>
      </c>
      <c r="Z166" s="23">
        <f>RANK(U166,U:U)</f>
        <v>574</v>
      </c>
      <c r="AA166" s="23">
        <f>RANK(W166,W:W)</f>
        <v>382</v>
      </c>
    </row>
    <row r="167" spans="1:27" x14ac:dyDescent="0.25">
      <c r="A167" s="23" t="str">
        <f t="shared" si="27"/>
        <v>Dora Tsai</v>
      </c>
      <c r="B167" s="23">
        <f t="shared" si="28"/>
        <v>9</v>
      </c>
      <c r="C167" s="23" t="str">
        <f t="shared" si="29"/>
        <v>2022Dora Tsai9</v>
      </c>
      <c r="D167" s="17">
        <v>2022</v>
      </c>
      <c r="E167" t="s">
        <v>402</v>
      </c>
      <c r="F167">
        <v>153936</v>
      </c>
      <c r="G167" t="s">
        <v>28</v>
      </c>
      <c r="H167" s="20">
        <v>1</v>
      </c>
      <c r="I167" s="20">
        <v>1</v>
      </c>
      <c r="J167" t="s">
        <v>9</v>
      </c>
      <c r="K167" t="s">
        <v>3</v>
      </c>
      <c r="L167" s="10">
        <v>35</v>
      </c>
      <c r="M167" s="10">
        <v>123</v>
      </c>
      <c r="N167" s="10">
        <v>503</v>
      </c>
      <c r="O167" s="1">
        <v>19475.258399999999</v>
      </c>
      <c r="P167" s="1">
        <v>13775.3</v>
      </c>
      <c r="Q167" s="1">
        <v>1219.2</v>
      </c>
      <c r="R167" s="44">
        <f t="shared" si="20"/>
        <v>556.43595428571427</v>
      </c>
      <c r="S167" s="45">
        <f t="shared" si="21"/>
        <v>3.5142857142857142</v>
      </c>
      <c r="T167" s="45">
        <f t="shared" si="22"/>
        <v>4.0894308943089435</v>
      </c>
      <c r="U167" s="44">
        <f t="shared" si="23"/>
        <v>5699.9583999999995</v>
      </c>
      <c r="V167" s="46">
        <f t="shared" si="24"/>
        <v>0.29267690743451186</v>
      </c>
      <c r="W167" s="44">
        <f t="shared" si="25"/>
        <v>4480.7583999999997</v>
      </c>
      <c r="X167" s="46">
        <f t="shared" si="26"/>
        <v>0.23007440045057373</v>
      </c>
      <c r="Y167" s="23">
        <f>RANK(O167,O:O)</f>
        <v>620</v>
      </c>
      <c r="Z167" s="23">
        <f>RANK(U167,U:U)</f>
        <v>456</v>
      </c>
      <c r="AA167" s="23">
        <f>RANK(W167,W:W)</f>
        <v>309</v>
      </c>
    </row>
    <row r="168" spans="1:27" x14ac:dyDescent="0.25">
      <c r="A168" s="23" t="str">
        <f t="shared" si="27"/>
        <v>Dora Tsai</v>
      </c>
      <c r="B168" s="23">
        <f t="shared" si="28"/>
        <v>10</v>
      </c>
      <c r="C168" s="23" t="str">
        <f t="shared" si="29"/>
        <v>2022Dora Tsai10</v>
      </c>
      <c r="D168" s="17">
        <v>2022</v>
      </c>
      <c r="E168" t="s">
        <v>402</v>
      </c>
      <c r="F168">
        <v>743099</v>
      </c>
      <c r="G168" t="s">
        <v>203</v>
      </c>
      <c r="H168" s="20">
        <v>1</v>
      </c>
      <c r="I168" s="20">
        <v>4</v>
      </c>
      <c r="J168" t="s">
        <v>2</v>
      </c>
      <c r="K168" t="s">
        <v>10</v>
      </c>
      <c r="L168" s="10">
        <v>32</v>
      </c>
      <c r="M168" s="10">
        <v>68</v>
      </c>
      <c r="N168" s="10">
        <v>260</v>
      </c>
      <c r="O168" s="1">
        <v>10291.799999999999</v>
      </c>
      <c r="P168" s="1">
        <v>8576.5</v>
      </c>
      <c r="Q168" s="1">
        <v>1066.8</v>
      </c>
      <c r="R168" s="44">
        <f t="shared" si="20"/>
        <v>321.61874999999998</v>
      </c>
      <c r="S168" s="45">
        <f t="shared" si="21"/>
        <v>2.125</v>
      </c>
      <c r="T168" s="45">
        <f t="shared" si="22"/>
        <v>3.8235294117647061</v>
      </c>
      <c r="U168" s="44">
        <f t="shared" si="23"/>
        <v>1715.2999999999993</v>
      </c>
      <c r="V168" s="46">
        <f t="shared" si="24"/>
        <v>0.1666666666666666</v>
      </c>
      <c r="W168" s="44">
        <f t="shared" si="25"/>
        <v>648.49999999999932</v>
      </c>
      <c r="X168" s="46">
        <f t="shared" si="26"/>
        <v>6.3011329407878056E-2</v>
      </c>
      <c r="Y168" s="23">
        <f>RANK(O168,O:O)</f>
        <v>811</v>
      </c>
      <c r="Z168" s="23">
        <f>RANK(U168,U:U)</f>
        <v>939</v>
      </c>
      <c r="AA168" s="23">
        <f>RANK(W168,W:W)</f>
        <v>916</v>
      </c>
    </row>
    <row r="169" spans="1:27" x14ac:dyDescent="0.25">
      <c r="A169" s="23" t="str">
        <f t="shared" si="27"/>
        <v>Dora Tsai</v>
      </c>
      <c r="B169" s="23">
        <f t="shared" si="28"/>
        <v>11</v>
      </c>
      <c r="C169" s="23" t="str">
        <f t="shared" si="29"/>
        <v>2022Dora Tsai11</v>
      </c>
      <c r="D169" s="17">
        <v>2022</v>
      </c>
      <c r="E169" t="s">
        <v>402</v>
      </c>
      <c r="F169">
        <v>879751</v>
      </c>
      <c r="G169" t="s">
        <v>244</v>
      </c>
      <c r="H169" s="20">
        <v>1</v>
      </c>
      <c r="I169" s="20">
        <v>1</v>
      </c>
      <c r="J169" t="s">
        <v>9</v>
      </c>
      <c r="K169" t="s">
        <v>10</v>
      </c>
      <c r="L169" s="10">
        <v>41</v>
      </c>
      <c r="M169" s="10">
        <v>41</v>
      </c>
      <c r="N169" s="10">
        <v>86</v>
      </c>
      <c r="O169" s="1">
        <v>3525.54</v>
      </c>
      <c r="P169" s="1">
        <v>2937.95</v>
      </c>
      <c r="Q169" s="1">
        <v>1316.1</v>
      </c>
      <c r="R169" s="44">
        <f t="shared" si="20"/>
        <v>85.988780487804874</v>
      </c>
      <c r="S169" s="45">
        <f t="shared" si="21"/>
        <v>1</v>
      </c>
      <c r="T169" s="45">
        <f t="shared" si="22"/>
        <v>2.0975609756097562</v>
      </c>
      <c r="U169" s="44">
        <f t="shared" si="23"/>
        <v>587.59000000000015</v>
      </c>
      <c r="V169" s="46">
        <f t="shared" si="24"/>
        <v>0.16666666666666671</v>
      </c>
      <c r="W169" s="44">
        <f t="shared" si="25"/>
        <v>-728.50999999999976</v>
      </c>
      <c r="X169" s="46">
        <f t="shared" si="26"/>
        <v>-0.20663784838634641</v>
      </c>
      <c r="Y169" s="23">
        <f>RANK(O169,O:O)</f>
        <v>1241</v>
      </c>
      <c r="Z169" s="23">
        <f>RANK(U169,U:U)</f>
        <v>1277</v>
      </c>
      <c r="AA169" s="23">
        <f>RANK(W169,W:W)</f>
        <v>1457</v>
      </c>
    </row>
    <row r="170" spans="1:27" x14ac:dyDescent="0.25">
      <c r="A170" s="23" t="str">
        <f t="shared" si="27"/>
        <v>Gerald Wilson</v>
      </c>
      <c r="B170" s="23">
        <f t="shared" si="28"/>
        <v>1</v>
      </c>
      <c r="C170" s="23" t="str">
        <f t="shared" si="29"/>
        <v>2022Gerald Wilson1</v>
      </c>
      <c r="D170" s="17">
        <v>2022</v>
      </c>
      <c r="E170" t="s">
        <v>405</v>
      </c>
      <c r="F170">
        <v>857703</v>
      </c>
      <c r="G170" t="s">
        <v>34</v>
      </c>
      <c r="H170" s="20">
        <v>3</v>
      </c>
      <c r="I170" s="20">
        <v>3</v>
      </c>
      <c r="J170" t="s">
        <v>9</v>
      </c>
      <c r="K170" t="s">
        <v>6</v>
      </c>
      <c r="L170" s="10">
        <v>248</v>
      </c>
      <c r="M170" s="10">
        <v>888</v>
      </c>
      <c r="N170" s="10">
        <v>4691</v>
      </c>
      <c r="O170" s="1">
        <v>165483.23000000001</v>
      </c>
      <c r="P170" s="1">
        <v>150439.29999999999</v>
      </c>
      <c r="Q170" s="1">
        <v>9234.6000000000095</v>
      </c>
      <c r="R170" s="44">
        <f t="shared" si="20"/>
        <v>667.27108870967743</v>
      </c>
      <c r="S170" s="45">
        <f t="shared" si="21"/>
        <v>3.5806451612903225</v>
      </c>
      <c r="T170" s="45">
        <f t="shared" si="22"/>
        <v>5.2826576576576576</v>
      </c>
      <c r="U170" s="44">
        <f t="shared" si="23"/>
        <v>15043.930000000022</v>
      </c>
      <c r="V170" s="46">
        <f t="shared" si="24"/>
        <v>9.0909090909091037E-2</v>
      </c>
      <c r="W170" s="44">
        <f t="shared" si="25"/>
        <v>5809.3300000000127</v>
      </c>
      <c r="X170" s="46">
        <f t="shared" si="26"/>
        <v>3.5105249033391552E-2</v>
      </c>
      <c r="Y170" s="23">
        <f>RANK(O170,O:O)</f>
        <v>71</v>
      </c>
      <c r="Z170" s="23">
        <f>RANK(U170,U:U)</f>
        <v>121</v>
      </c>
      <c r="AA170" s="23">
        <f>RANK(W170,W:W)</f>
        <v>236</v>
      </c>
    </row>
    <row r="171" spans="1:27" x14ac:dyDescent="0.25">
      <c r="A171" s="23" t="str">
        <f t="shared" si="27"/>
        <v>Gerald Wilson</v>
      </c>
      <c r="B171" s="23">
        <f t="shared" si="28"/>
        <v>2</v>
      </c>
      <c r="C171" s="23" t="str">
        <f t="shared" si="29"/>
        <v>2022Gerald Wilson2</v>
      </c>
      <c r="D171" s="17">
        <v>2022</v>
      </c>
      <c r="E171" t="s">
        <v>405</v>
      </c>
      <c r="F171">
        <v>548541</v>
      </c>
      <c r="G171" t="s">
        <v>173</v>
      </c>
      <c r="H171" s="20">
        <v>3</v>
      </c>
      <c r="I171" s="20">
        <v>6</v>
      </c>
      <c r="J171" t="s">
        <v>2</v>
      </c>
      <c r="K171" t="s">
        <v>4</v>
      </c>
      <c r="L171" s="10">
        <v>137</v>
      </c>
      <c r="M171" s="10">
        <v>553</v>
      </c>
      <c r="N171" s="10">
        <v>3847</v>
      </c>
      <c r="O171" s="1">
        <v>147931.85920000001</v>
      </c>
      <c r="P171" s="1">
        <v>119565.8</v>
      </c>
      <c r="Q171" s="1">
        <v>5173.2</v>
      </c>
      <c r="R171" s="44">
        <f t="shared" si="20"/>
        <v>1079.7945927007299</v>
      </c>
      <c r="S171" s="45">
        <f t="shared" si="21"/>
        <v>4.0364963503649633</v>
      </c>
      <c r="T171" s="45">
        <f t="shared" si="22"/>
        <v>6.9566003616636527</v>
      </c>
      <c r="U171" s="44">
        <f t="shared" si="23"/>
        <v>28366.059200000003</v>
      </c>
      <c r="V171" s="46">
        <f t="shared" si="24"/>
        <v>0.19175084632479222</v>
      </c>
      <c r="W171" s="44">
        <f t="shared" si="25"/>
        <v>23192.859200000003</v>
      </c>
      <c r="X171" s="46">
        <f t="shared" si="26"/>
        <v>0.15678069163346256</v>
      </c>
      <c r="Y171" s="23">
        <f>RANK(O171,O:O)</f>
        <v>85</v>
      </c>
      <c r="Z171" s="23">
        <f>RANK(U171,U:U)</f>
        <v>31</v>
      </c>
      <c r="AA171" s="23">
        <f>RANK(W171,W:W)</f>
        <v>34</v>
      </c>
    </row>
    <row r="172" spans="1:27" x14ac:dyDescent="0.25">
      <c r="A172" s="23" t="str">
        <f t="shared" si="27"/>
        <v>Gerald Wilson</v>
      </c>
      <c r="B172" s="23">
        <f t="shared" si="28"/>
        <v>3</v>
      </c>
      <c r="C172" s="23" t="str">
        <f t="shared" si="29"/>
        <v>2022Gerald Wilson3</v>
      </c>
      <c r="D172" s="17">
        <v>2022</v>
      </c>
      <c r="E172" t="s">
        <v>405</v>
      </c>
      <c r="F172">
        <v>134581</v>
      </c>
      <c r="G172" t="s">
        <v>194</v>
      </c>
      <c r="H172" s="20">
        <v>3</v>
      </c>
      <c r="I172" s="20">
        <v>3</v>
      </c>
      <c r="J172" t="s">
        <v>9</v>
      </c>
      <c r="K172" t="s">
        <v>4</v>
      </c>
      <c r="L172" s="10">
        <v>76</v>
      </c>
      <c r="M172" s="10">
        <v>601</v>
      </c>
      <c r="N172" s="10">
        <v>3201</v>
      </c>
      <c r="O172" s="1">
        <v>124843.8342</v>
      </c>
      <c r="P172" s="1">
        <v>115348.1</v>
      </c>
      <c r="Q172" s="1">
        <v>3187.8</v>
      </c>
      <c r="R172" s="44">
        <f t="shared" si="20"/>
        <v>1642.6820289473683</v>
      </c>
      <c r="S172" s="45">
        <f t="shared" si="21"/>
        <v>7.9078947368421053</v>
      </c>
      <c r="T172" s="45">
        <f t="shared" si="22"/>
        <v>5.3261231281198</v>
      </c>
      <c r="U172" s="44">
        <f t="shared" si="23"/>
        <v>9495.7341999999917</v>
      </c>
      <c r="V172" s="46">
        <f t="shared" si="24"/>
        <v>7.606089848848932E-2</v>
      </c>
      <c r="W172" s="44">
        <f t="shared" si="25"/>
        <v>6307.9341999999915</v>
      </c>
      <c r="X172" s="46">
        <f t="shared" si="26"/>
        <v>5.0526597812549333E-2</v>
      </c>
      <c r="Y172" s="23">
        <f>RANK(O172,O:O)</f>
        <v>109</v>
      </c>
      <c r="Z172" s="23">
        <f>RANK(U172,U:U)</f>
        <v>237</v>
      </c>
      <c r="AA172" s="23">
        <f>RANK(W172,W:W)</f>
        <v>220</v>
      </c>
    </row>
    <row r="173" spans="1:27" x14ac:dyDescent="0.25">
      <c r="A173" s="23" t="str">
        <f t="shared" si="27"/>
        <v>Gerald Wilson</v>
      </c>
      <c r="B173" s="23">
        <f t="shared" si="28"/>
        <v>4</v>
      </c>
      <c r="C173" s="23" t="str">
        <f t="shared" si="29"/>
        <v>2022Gerald Wilson4</v>
      </c>
      <c r="D173" s="17">
        <v>2022</v>
      </c>
      <c r="E173" t="s">
        <v>405</v>
      </c>
      <c r="F173">
        <v>884431</v>
      </c>
      <c r="G173" t="s">
        <v>172</v>
      </c>
      <c r="H173" s="20">
        <v>3</v>
      </c>
      <c r="I173" s="20">
        <v>4</v>
      </c>
      <c r="J173" t="s">
        <v>2</v>
      </c>
      <c r="K173" t="s">
        <v>3</v>
      </c>
      <c r="L173" s="10">
        <v>245</v>
      </c>
      <c r="M173" s="10">
        <v>497</v>
      </c>
      <c r="N173" s="10">
        <v>1806</v>
      </c>
      <c r="O173" s="1">
        <v>62917.792000000001</v>
      </c>
      <c r="P173" s="1">
        <v>56176.6</v>
      </c>
      <c r="Q173" s="1">
        <v>8676.5999999999694</v>
      </c>
      <c r="R173" s="44">
        <f t="shared" si="20"/>
        <v>256.80731428571431</v>
      </c>
      <c r="S173" s="45">
        <f t="shared" si="21"/>
        <v>2.0285714285714285</v>
      </c>
      <c r="T173" s="45">
        <f t="shared" si="22"/>
        <v>3.6338028169014085</v>
      </c>
      <c r="U173" s="44">
        <f t="shared" si="23"/>
        <v>6741.1920000000027</v>
      </c>
      <c r="V173" s="46">
        <f t="shared" si="24"/>
        <v>0.10714285714285718</v>
      </c>
      <c r="W173" s="44">
        <f t="shared" si="25"/>
        <v>-1935.4079999999667</v>
      </c>
      <c r="X173" s="46">
        <f t="shared" si="26"/>
        <v>-3.0760901463293033E-2</v>
      </c>
      <c r="Y173" s="23">
        <f>RANK(O173,O:O)</f>
        <v>291</v>
      </c>
      <c r="Z173" s="23">
        <f>RANK(U173,U:U)</f>
        <v>378</v>
      </c>
      <c r="AA173" s="23">
        <f>RANK(W173,W:W)</f>
        <v>1491</v>
      </c>
    </row>
    <row r="174" spans="1:27" x14ac:dyDescent="0.25">
      <c r="A174" s="23" t="str">
        <f t="shared" si="27"/>
        <v>Gerald Wilson</v>
      </c>
      <c r="B174" s="23">
        <f t="shared" si="28"/>
        <v>5</v>
      </c>
      <c r="C174" s="23" t="str">
        <f t="shared" si="29"/>
        <v>2022Gerald Wilson5</v>
      </c>
      <c r="D174" s="17">
        <v>2022</v>
      </c>
      <c r="E174" t="s">
        <v>405</v>
      </c>
      <c r="F174">
        <v>333362</v>
      </c>
      <c r="G174" t="s">
        <v>350</v>
      </c>
      <c r="H174" s="20">
        <v>3</v>
      </c>
      <c r="I174" s="20">
        <v>3</v>
      </c>
      <c r="J174" t="s">
        <v>9</v>
      </c>
      <c r="K174" t="s">
        <v>3</v>
      </c>
      <c r="L174" s="10">
        <v>30</v>
      </c>
      <c r="M174" s="10">
        <v>186</v>
      </c>
      <c r="N174" s="10">
        <v>1717</v>
      </c>
      <c r="O174" s="1">
        <v>60838.038</v>
      </c>
      <c r="P174" s="1">
        <v>53366.7</v>
      </c>
      <c r="Q174" s="1">
        <v>1211.4000000000001</v>
      </c>
      <c r="R174" s="44">
        <f t="shared" si="20"/>
        <v>2027.9346</v>
      </c>
      <c r="S174" s="45">
        <f t="shared" si="21"/>
        <v>6.2</v>
      </c>
      <c r="T174" s="45">
        <f t="shared" si="22"/>
        <v>9.2311827956989241</v>
      </c>
      <c r="U174" s="44">
        <f t="shared" si="23"/>
        <v>7471.3380000000034</v>
      </c>
      <c r="V174" s="46">
        <f t="shared" si="24"/>
        <v>0.1228070175438597</v>
      </c>
      <c r="W174" s="44">
        <f t="shared" si="25"/>
        <v>6259.9380000000037</v>
      </c>
      <c r="X174" s="46">
        <f t="shared" si="26"/>
        <v>0.10289513281148224</v>
      </c>
      <c r="Y174" s="23">
        <f>RANK(O174,O:O)</f>
        <v>301</v>
      </c>
      <c r="Z174" s="23">
        <f>RANK(U174,U:U)</f>
        <v>328</v>
      </c>
      <c r="AA174" s="23">
        <f>RANK(W174,W:W)</f>
        <v>223</v>
      </c>
    </row>
    <row r="175" spans="1:27" x14ac:dyDescent="0.25">
      <c r="A175" s="23" t="str">
        <f t="shared" si="27"/>
        <v>Gerald Wilson</v>
      </c>
      <c r="B175" s="23">
        <f t="shared" si="28"/>
        <v>6</v>
      </c>
      <c r="C175" s="23" t="str">
        <f t="shared" si="29"/>
        <v>2022Gerald Wilson6</v>
      </c>
      <c r="D175" s="17">
        <v>2022</v>
      </c>
      <c r="E175" t="s">
        <v>405</v>
      </c>
      <c r="F175">
        <v>481214</v>
      </c>
      <c r="G175" t="s">
        <v>267</v>
      </c>
      <c r="H175" s="20">
        <v>3</v>
      </c>
      <c r="I175" s="20">
        <v>4</v>
      </c>
      <c r="J175" t="s">
        <v>2</v>
      </c>
      <c r="K175" t="s">
        <v>3</v>
      </c>
      <c r="L175" s="10">
        <v>22</v>
      </c>
      <c r="M175" s="10">
        <v>134</v>
      </c>
      <c r="N175" s="10">
        <v>1180</v>
      </c>
      <c r="O175" s="1">
        <v>51355.64</v>
      </c>
      <c r="P175" s="1">
        <v>38194.9</v>
      </c>
      <c r="Q175" s="1">
        <v>883.8</v>
      </c>
      <c r="R175" s="44">
        <f t="shared" si="20"/>
        <v>2334.3472727272729</v>
      </c>
      <c r="S175" s="45">
        <f t="shared" si="21"/>
        <v>6.0909090909090908</v>
      </c>
      <c r="T175" s="45">
        <f t="shared" si="22"/>
        <v>8.8059701492537314</v>
      </c>
      <c r="U175" s="44">
        <f t="shared" si="23"/>
        <v>13160.739999999998</v>
      </c>
      <c r="V175" s="46">
        <f t="shared" si="24"/>
        <v>0.25626669242170869</v>
      </c>
      <c r="W175" s="44">
        <f t="shared" si="25"/>
        <v>12276.939999999999</v>
      </c>
      <c r="X175" s="46">
        <f t="shared" si="26"/>
        <v>0.2390572875734778</v>
      </c>
      <c r="Y175" s="23">
        <f>RANK(O175,O:O)</f>
        <v>364</v>
      </c>
      <c r="Z175" s="23">
        <f>RANK(U175,U:U)</f>
        <v>147</v>
      </c>
      <c r="AA175" s="23">
        <f>RANK(W175,W:W)</f>
        <v>88</v>
      </c>
    </row>
    <row r="176" spans="1:27" x14ac:dyDescent="0.25">
      <c r="A176" s="23" t="str">
        <f t="shared" si="27"/>
        <v>Gerald Wilson</v>
      </c>
      <c r="B176" s="23">
        <f t="shared" si="28"/>
        <v>7</v>
      </c>
      <c r="C176" s="23" t="str">
        <f t="shared" si="29"/>
        <v>2022Gerald Wilson7</v>
      </c>
      <c r="D176" s="17">
        <v>2022</v>
      </c>
      <c r="E176" t="s">
        <v>405</v>
      </c>
      <c r="F176">
        <v>226667</v>
      </c>
      <c r="G176" t="s">
        <v>286</v>
      </c>
      <c r="H176" s="20">
        <v>3</v>
      </c>
      <c r="I176" s="20">
        <v>3</v>
      </c>
      <c r="J176" t="s">
        <v>2</v>
      </c>
      <c r="K176" t="s">
        <v>3</v>
      </c>
      <c r="L176" s="10">
        <v>157</v>
      </c>
      <c r="M176" s="10">
        <v>256</v>
      </c>
      <c r="N176" s="10">
        <v>1121</v>
      </c>
      <c r="O176" s="1">
        <v>40793.64</v>
      </c>
      <c r="P176" s="1">
        <v>33994.699999999997</v>
      </c>
      <c r="Q176" s="1">
        <v>5488.1999999999898</v>
      </c>
      <c r="R176" s="44">
        <f t="shared" si="20"/>
        <v>259.83210191082804</v>
      </c>
      <c r="S176" s="45">
        <f t="shared" si="21"/>
        <v>1.6305732484076434</v>
      </c>
      <c r="T176" s="45">
        <f t="shared" si="22"/>
        <v>4.37890625</v>
      </c>
      <c r="U176" s="44">
        <f t="shared" si="23"/>
        <v>6798.9400000000023</v>
      </c>
      <c r="V176" s="46">
        <f t="shared" si="24"/>
        <v>0.16666666666666671</v>
      </c>
      <c r="W176" s="44">
        <f t="shared" si="25"/>
        <v>1310.7400000000125</v>
      </c>
      <c r="X176" s="46">
        <f t="shared" si="26"/>
        <v>3.2130989046332041E-2</v>
      </c>
      <c r="Y176" s="23">
        <f>RANK(O176,O:O)</f>
        <v>431</v>
      </c>
      <c r="Z176" s="23">
        <f>RANK(U176,U:U)</f>
        <v>377</v>
      </c>
      <c r="AA176" s="23">
        <f>RANK(W176,W:W)</f>
        <v>697</v>
      </c>
    </row>
    <row r="177" spans="1:27" x14ac:dyDescent="0.25">
      <c r="A177" s="23" t="str">
        <f t="shared" si="27"/>
        <v>Hugo Vale</v>
      </c>
      <c r="B177" s="23">
        <f t="shared" si="28"/>
        <v>1</v>
      </c>
      <c r="C177" s="23" t="str">
        <f t="shared" si="29"/>
        <v>2022Hugo Vale1</v>
      </c>
      <c r="D177" s="17">
        <v>2022</v>
      </c>
      <c r="E177" t="s">
        <v>425</v>
      </c>
      <c r="F177">
        <v>775247</v>
      </c>
      <c r="G177" t="s">
        <v>86</v>
      </c>
      <c r="H177" s="20">
        <v>5</v>
      </c>
      <c r="I177" s="20">
        <v>5</v>
      </c>
      <c r="J177" t="s">
        <v>2</v>
      </c>
      <c r="K177" t="s">
        <v>6</v>
      </c>
      <c r="L177" s="10">
        <v>160</v>
      </c>
      <c r="M177" s="10">
        <v>570</v>
      </c>
      <c r="N177" s="10">
        <v>4475</v>
      </c>
      <c r="O177" s="1">
        <v>173631.155</v>
      </c>
      <c r="P177" s="1">
        <v>147857.75</v>
      </c>
      <c r="Q177" s="1">
        <v>5575.45</v>
      </c>
      <c r="R177" s="44">
        <f t="shared" si="20"/>
        <v>1085.19471875</v>
      </c>
      <c r="S177" s="45">
        <f t="shared" si="21"/>
        <v>3.5625</v>
      </c>
      <c r="T177" s="45">
        <f t="shared" si="22"/>
        <v>7.8508771929824563</v>
      </c>
      <c r="U177" s="44">
        <f t="shared" si="23"/>
        <v>25773.404999999999</v>
      </c>
      <c r="V177" s="46">
        <f t="shared" si="24"/>
        <v>0.14843767525476634</v>
      </c>
      <c r="W177" s="44">
        <f t="shared" si="25"/>
        <v>20197.954999999998</v>
      </c>
      <c r="X177" s="46">
        <f t="shared" si="26"/>
        <v>0.11632679054631641</v>
      </c>
      <c r="Y177" s="23">
        <f>RANK(O177,O:O)</f>
        <v>58</v>
      </c>
      <c r="Z177" s="23">
        <f>RANK(U177,U:U)</f>
        <v>40</v>
      </c>
      <c r="AA177" s="23">
        <f>RANK(W177,W:W)</f>
        <v>43</v>
      </c>
    </row>
    <row r="178" spans="1:27" x14ac:dyDescent="0.25">
      <c r="A178" s="23" t="str">
        <f t="shared" si="27"/>
        <v>Hugo Vale</v>
      </c>
      <c r="B178" s="23">
        <f t="shared" si="28"/>
        <v>2</v>
      </c>
      <c r="C178" s="23" t="str">
        <f t="shared" si="29"/>
        <v>2022Hugo Vale2</v>
      </c>
      <c r="D178" s="17">
        <v>2022</v>
      </c>
      <c r="E178" t="s">
        <v>425</v>
      </c>
      <c r="F178">
        <v>333866</v>
      </c>
      <c r="G178" t="s">
        <v>285</v>
      </c>
      <c r="H178" s="20">
        <v>5</v>
      </c>
      <c r="I178" s="20">
        <v>3</v>
      </c>
      <c r="J178" t="s">
        <v>2</v>
      </c>
      <c r="K178" t="s">
        <v>4</v>
      </c>
      <c r="L178" s="10">
        <v>70</v>
      </c>
      <c r="M178" s="10">
        <v>550</v>
      </c>
      <c r="N178" s="10">
        <v>3935</v>
      </c>
      <c r="O178" s="1">
        <v>129532.795</v>
      </c>
      <c r="P178" s="1">
        <v>122200.75</v>
      </c>
      <c r="Q178" s="1">
        <v>2738.52</v>
      </c>
      <c r="R178" s="44">
        <f t="shared" si="20"/>
        <v>1850.4684999999999</v>
      </c>
      <c r="S178" s="45">
        <f t="shared" si="21"/>
        <v>7.8571428571428568</v>
      </c>
      <c r="T178" s="45">
        <f t="shared" si="22"/>
        <v>7.1545454545454543</v>
      </c>
      <c r="U178" s="44">
        <f t="shared" si="23"/>
        <v>7332.0449999999983</v>
      </c>
      <c r="V178" s="46">
        <f t="shared" si="24"/>
        <v>5.6603773584905648E-2</v>
      </c>
      <c r="W178" s="44">
        <f t="shared" si="25"/>
        <v>4593.5249999999978</v>
      </c>
      <c r="X178" s="46">
        <f t="shared" si="26"/>
        <v>3.5462254944780572E-2</v>
      </c>
      <c r="Y178" s="23">
        <f>RANK(O178,O:O)</f>
        <v>102</v>
      </c>
      <c r="Z178" s="23">
        <f>RANK(U178,U:U)</f>
        <v>342</v>
      </c>
      <c r="AA178" s="23">
        <f>RANK(W178,W:W)</f>
        <v>302</v>
      </c>
    </row>
    <row r="179" spans="1:27" x14ac:dyDescent="0.25">
      <c r="A179" s="23" t="str">
        <f t="shared" si="27"/>
        <v>Hugo Vale</v>
      </c>
      <c r="B179" s="23">
        <f t="shared" si="28"/>
        <v>3</v>
      </c>
      <c r="C179" s="23" t="str">
        <f t="shared" si="29"/>
        <v>2022Hugo Vale3</v>
      </c>
      <c r="D179" s="17">
        <v>2022</v>
      </c>
      <c r="E179" t="s">
        <v>425</v>
      </c>
      <c r="F179">
        <v>143836</v>
      </c>
      <c r="G179" t="s">
        <v>87</v>
      </c>
      <c r="H179" s="20">
        <v>5</v>
      </c>
      <c r="I179" s="20">
        <v>2</v>
      </c>
      <c r="J179" t="s">
        <v>2</v>
      </c>
      <c r="K179" t="s">
        <v>4</v>
      </c>
      <c r="L179" s="10">
        <v>250</v>
      </c>
      <c r="M179" s="10">
        <v>772</v>
      </c>
      <c r="N179" s="10">
        <v>2746</v>
      </c>
      <c r="O179" s="1">
        <v>98997.78</v>
      </c>
      <c r="P179" s="1">
        <v>82498.149999999994</v>
      </c>
      <c r="Q179" s="1">
        <v>8587.65</v>
      </c>
      <c r="R179" s="44">
        <f t="shared" si="20"/>
        <v>395.99112000000002</v>
      </c>
      <c r="S179" s="45">
        <f t="shared" si="21"/>
        <v>3.0880000000000001</v>
      </c>
      <c r="T179" s="45">
        <f t="shared" si="22"/>
        <v>3.5569948186528499</v>
      </c>
      <c r="U179" s="44">
        <f t="shared" si="23"/>
        <v>16499.630000000005</v>
      </c>
      <c r="V179" s="46">
        <f t="shared" si="24"/>
        <v>0.16666666666666671</v>
      </c>
      <c r="W179" s="44">
        <f t="shared" si="25"/>
        <v>7911.980000000005</v>
      </c>
      <c r="X179" s="46">
        <f t="shared" si="26"/>
        <v>7.9920782061981638E-2</v>
      </c>
      <c r="Y179" s="23">
        <f>RANK(O179,O:O)</f>
        <v>159</v>
      </c>
      <c r="Z179" s="23">
        <f>RANK(U179,U:U)</f>
        <v>97</v>
      </c>
      <c r="AA179" s="23">
        <f>RANK(W179,W:W)</f>
        <v>160</v>
      </c>
    </row>
    <row r="180" spans="1:27" x14ac:dyDescent="0.25">
      <c r="A180" s="23" t="str">
        <f t="shared" si="27"/>
        <v>Hugo Vale</v>
      </c>
      <c r="B180" s="23">
        <f t="shared" si="28"/>
        <v>4</v>
      </c>
      <c r="C180" s="23" t="str">
        <f t="shared" si="29"/>
        <v>2022Hugo Vale4</v>
      </c>
      <c r="D180" s="17">
        <v>2022</v>
      </c>
      <c r="E180" t="s">
        <v>425</v>
      </c>
      <c r="F180">
        <v>106224</v>
      </c>
      <c r="G180" t="s">
        <v>372</v>
      </c>
      <c r="H180" s="20">
        <v>5</v>
      </c>
      <c r="I180" s="20">
        <v>5</v>
      </c>
      <c r="J180" t="s">
        <v>9</v>
      </c>
      <c r="K180" t="s">
        <v>4</v>
      </c>
      <c r="L180" s="10">
        <v>109</v>
      </c>
      <c r="M180" s="10">
        <v>396</v>
      </c>
      <c r="N180" s="10">
        <v>1873</v>
      </c>
      <c r="O180" s="1">
        <v>82515.489000000001</v>
      </c>
      <c r="P180" s="1">
        <v>62520.45</v>
      </c>
      <c r="Q180" s="1">
        <v>3805.8</v>
      </c>
      <c r="R180" s="44">
        <f t="shared" si="20"/>
        <v>757.02283486238537</v>
      </c>
      <c r="S180" s="45">
        <f t="shared" si="21"/>
        <v>3.6330275229357798</v>
      </c>
      <c r="T180" s="45">
        <f t="shared" si="22"/>
        <v>4.7297979797979801</v>
      </c>
      <c r="U180" s="44">
        <f t="shared" si="23"/>
        <v>19995.039000000004</v>
      </c>
      <c r="V180" s="46">
        <f t="shared" si="24"/>
        <v>0.2423186148724151</v>
      </c>
      <c r="W180" s="44">
        <f t="shared" si="25"/>
        <v>16189.239000000005</v>
      </c>
      <c r="X180" s="46">
        <f t="shared" si="26"/>
        <v>0.1961963650242684</v>
      </c>
      <c r="Y180" s="23">
        <f>RANK(O180,O:O)</f>
        <v>198</v>
      </c>
      <c r="Z180" s="23">
        <f>RANK(U180,U:U)</f>
        <v>65</v>
      </c>
      <c r="AA180" s="23">
        <f>RANK(W180,W:W)</f>
        <v>61</v>
      </c>
    </row>
    <row r="181" spans="1:27" x14ac:dyDescent="0.25">
      <c r="A181" s="23" t="str">
        <f t="shared" si="27"/>
        <v>Hugo Vale</v>
      </c>
      <c r="B181" s="23">
        <f t="shared" si="28"/>
        <v>5</v>
      </c>
      <c r="C181" s="23" t="str">
        <f t="shared" si="29"/>
        <v>2022Hugo Vale5</v>
      </c>
      <c r="D181" s="17">
        <v>2022</v>
      </c>
      <c r="E181" t="s">
        <v>425</v>
      </c>
      <c r="F181">
        <v>375019</v>
      </c>
      <c r="G181" t="s">
        <v>95</v>
      </c>
      <c r="H181" s="20">
        <v>5</v>
      </c>
      <c r="I181" s="20">
        <v>5</v>
      </c>
      <c r="J181" t="s">
        <v>9</v>
      </c>
      <c r="K181" t="s">
        <v>4</v>
      </c>
      <c r="L181" s="10">
        <v>141</v>
      </c>
      <c r="M181" s="10">
        <v>515</v>
      </c>
      <c r="N181" s="10">
        <v>1885</v>
      </c>
      <c r="O181" s="1">
        <v>77204.820000000007</v>
      </c>
      <c r="P181" s="1">
        <v>64337.35</v>
      </c>
      <c r="Q181" s="1">
        <v>4929.8</v>
      </c>
      <c r="R181" s="44">
        <f t="shared" si="20"/>
        <v>547.5519148936171</v>
      </c>
      <c r="S181" s="45">
        <f t="shared" si="21"/>
        <v>3.6524822695035462</v>
      </c>
      <c r="T181" s="45">
        <f t="shared" si="22"/>
        <v>3.6601941747572817</v>
      </c>
      <c r="U181" s="44">
        <f t="shared" si="23"/>
        <v>12867.470000000008</v>
      </c>
      <c r="V181" s="46">
        <f t="shared" si="24"/>
        <v>0.16666666666666677</v>
      </c>
      <c r="W181" s="44">
        <f t="shared" si="25"/>
        <v>7937.6700000000083</v>
      </c>
      <c r="X181" s="46">
        <f t="shared" si="26"/>
        <v>0.10281314042309804</v>
      </c>
      <c r="Y181" s="23">
        <f>RANK(O181,O:O)</f>
        <v>224</v>
      </c>
      <c r="Z181" s="23">
        <f>RANK(U181,U:U)</f>
        <v>154</v>
      </c>
      <c r="AA181" s="23">
        <f>RANK(W181,W:W)</f>
        <v>159</v>
      </c>
    </row>
    <row r="182" spans="1:27" x14ac:dyDescent="0.25">
      <c r="A182" s="23" t="str">
        <f t="shared" si="27"/>
        <v>Hugo Vale</v>
      </c>
      <c r="B182" s="23">
        <f t="shared" si="28"/>
        <v>6</v>
      </c>
      <c r="C182" s="23" t="str">
        <f t="shared" si="29"/>
        <v>2022Hugo Vale6</v>
      </c>
      <c r="D182" s="17">
        <v>2022</v>
      </c>
      <c r="E182" t="s">
        <v>425</v>
      </c>
      <c r="F182">
        <v>676623</v>
      </c>
      <c r="G182" t="s">
        <v>274</v>
      </c>
      <c r="H182" s="20">
        <v>5</v>
      </c>
      <c r="I182" s="20">
        <v>3</v>
      </c>
      <c r="J182" t="s">
        <v>2</v>
      </c>
      <c r="K182" t="s">
        <v>3</v>
      </c>
      <c r="L182" s="10">
        <v>70</v>
      </c>
      <c r="M182" s="10">
        <v>283</v>
      </c>
      <c r="N182" s="10">
        <v>1385</v>
      </c>
      <c r="O182" s="1">
        <v>48216.87</v>
      </c>
      <c r="P182" s="1">
        <v>42295.5</v>
      </c>
      <c r="Q182" s="1">
        <v>2478</v>
      </c>
      <c r="R182" s="44">
        <f t="shared" si="20"/>
        <v>688.81242857142865</v>
      </c>
      <c r="S182" s="45">
        <f t="shared" si="21"/>
        <v>4.0428571428571427</v>
      </c>
      <c r="T182" s="45">
        <f t="shared" si="22"/>
        <v>4.8939929328621909</v>
      </c>
      <c r="U182" s="44">
        <f t="shared" si="23"/>
        <v>5921.3700000000026</v>
      </c>
      <c r="V182" s="46">
        <f t="shared" si="24"/>
        <v>0.1228070175438597</v>
      </c>
      <c r="W182" s="44">
        <f t="shared" si="25"/>
        <v>3443.3700000000026</v>
      </c>
      <c r="X182" s="46">
        <f t="shared" si="26"/>
        <v>7.1414216642432457E-2</v>
      </c>
      <c r="Y182" s="23">
        <f>RANK(O182,O:O)</f>
        <v>386</v>
      </c>
      <c r="Z182" s="23">
        <f>RANK(U182,U:U)</f>
        <v>437</v>
      </c>
      <c r="AA182" s="23">
        <f>RANK(W182,W:W)</f>
        <v>390</v>
      </c>
    </row>
    <row r="183" spans="1:27" x14ac:dyDescent="0.25">
      <c r="A183" s="23" t="str">
        <f t="shared" si="27"/>
        <v>Hugo Vale</v>
      </c>
      <c r="B183" s="23">
        <f t="shared" si="28"/>
        <v>7</v>
      </c>
      <c r="C183" s="23" t="str">
        <f t="shared" si="29"/>
        <v>2022Hugo Vale7</v>
      </c>
      <c r="D183" s="17">
        <v>2022</v>
      </c>
      <c r="E183" t="s">
        <v>425</v>
      </c>
      <c r="F183">
        <v>743099</v>
      </c>
      <c r="G183" t="s">
        <v>203</v>
      </c>
      <c r="H183" s="20">
        <v>5</v>
      </c>
      <c r="I183" s="20">
        <v>4</v>
      </c>
      <c r="J183" t="s">
        <v>2</v>
      </c>
      <c r="K183" t="s">
        <v>3</v>
      </c>
      <c r="L183" s="10">
        <v>69</v>
      </c>
      <c r="M183" s="10">
        <v>178</v>
      </c>
      <c r="N183" s="10">
        <v>871</v>
      </c>
      <c r="O183" s="1">
        <v>35598.720000000001</v>
      </c>
      <c r="P183" s="1">
        <v>29665.599999999999</v>
      </c>
      <c r="Q183" s="1">
        <v>2333.15</v>
      </c>
      <c r="R183" s="44">
        <f t="shared" si="20"/>
        <v>515.92347826086962</v>
      </c>
      <c r="S183" s="45">
        <f t="shared" si="21"/>
        <v>2.5797101449275361</v>
      </c>
      <c r="T183" s="45">
        <f t="shared" si="22"/>
        <v>4.893258426966292</v>
      </c>
      <c r="U183" s="44">
        <f t="shared" si="23"/>
        <v>5933.1200000000026</v>
      </c>
      <c r="V183" s="46">
        <f t="shared" si="24"/>
        <v>0.16666666666666674</v>
      </c>
      <c r="W183" s="44">
        <f t="shared" si="25"/>
        <v>3599.9700000000025</v>
      </c>
      <c r="X183" s="46">
        <f t="shared" si="26"/>
        <v>0.10112638881397989</v>
      </c>
      <c r="Y183" s="23">
        <f>RANK(O183,O:O)</f>
        <v>472</v>
      </c>
      <c r="Z183" s="23">
        <f>RANK(U183,U:U)</f>
        <v>433</v>
      </c>
      <c r="AA183" s="23">
        <f>RANK(W183,W:W)</f>
        <v>375</v>
      </c>
    </row>
    <row r="184" spans="1:27" x14ac:dyDescent="0.25">
      <c r="A184" s="23" t="str">
        <f t="shared" si="27"/>
        <v>Hugo Vale</v>
      </c>
      <c r="B184" s="23">
        <f t="shared" si="28"/>
        <v>8</v>
      </c>
      <c r="C184" s="23" t="str">
        <f t="shared" si="29"/>
        <v>2022Hugo Vale8</v>
      </c>
      <c r="D184" s="17">
        <v>2022</v>
      </c>
      <c r="E184" t="s">
        <v>425</v>
      </c>
      <c r="F184">
        <v>688564</v>
      </c>
      <c r="G184" t="s">
        <v>176</v>
      </c>
      <c r="H184" s="20">
        <v>5</v>
      </c>
      <c r="I184" s="20">
        <v>4</v>
      </c>
      <c r="J184" t="s">
        <v>2</v>
      </c>
      <c r="K184" t="s">
        <v>3</v>
      </c>
      <c r="L184" s="10">
        <v>158</v>
      </c>
      <c r="M184" s="10">
        <v>221</v>
      </c>
      <c r="N184" s="10">
        <v>558</v>
      </c>
      <c r="O184" s="1">
        <v>20614.506000000001</v>
      </c>
      <c r="P184" s="1">
        <v>18082.900000000001</v>
      </c>
      <c r="Q184" s="1">
        <v>5141.1000000000004</v>
      </c>
      <c r="R184" s="44">
        <f t="shared" si="20"/>
        <v>130.47155696202532</v>
      </c>
      <c r="S184" s="45">
        <f t="shared" si="21"/>
        <v>1.3987341772151898</v>
      </c>
      <c r="T184" s="45">
        <f t="shared" si="22"/>
        <v>2.5248868778280542</v>
      </c>
      <c r="U184" s="44">
        <f t="shared" si="23"/>
        <v>2531.6059999999998</v>
      </c>
      <c r="V184" s="46">
        <f t="shared" si="24"/>
        <v>0.12280701754385963</v>
      </c>
      <c r="W184" s="44">
        <f t="shared" si="25"/>
        <v>-2609.4940000000006</v>
      </c>
      <c r="X184" s="46">
        <f t="shared" si="26"/>
        <v>-0.12658532782691956</v>
      </c>
      <c r="Y184" s="23">
        <f>RANK(O184,O:O)</f>
        <v>604</v>
      </c>
      <c r="Z184" s="23">
        <f>RANK(U184,U:U)</f>
        <v>766</v>
      </c>
      <c r="AA184" s="23">
        <f>RANK(W184,W:W)</f>
        <v>1500</v>
      </c>
    </row>
    <row r="185" spans="1:27" x14ac:dyDescent="0.25">
      <c r="A185" s="23" t="str">
        <f t="shared" si="27"/>
        <v>Hugo Vale</v>
      </c>
      <c r="B185" s="23">
        <f t="shared" si="28"/>
        <v>9</v>
      </c>
      <c r="C185" s="23" t="str">
        <f t="shared" si="29"/>
        <v>2022Hugo Vale9</v>
      </c>
      <c r="D185" s="17">
        <v>2022</v>
      </c>
      <c r="E185" t="s">
        <v>425</v>
      </c>
      <c r="F185">
        <v>652151</v>
      </c>
      <c r="G185" t="s">
        <v>233</v>
      </c>
      <c r="H185" s="20">
        <v>5</v>
      </c>
      <c r="I185" s="20">
        <v>4</v>
      </c>
      <c r="J185" t="s">
        <v>2</v>
      </c>
      <c r="K185" t="s">
        <v>3</v>
      </c>
      <c r="L185" s="10">
        <v>44</v>
      </c>
      <c r="M185" s="10">
        <v>129</v>
      </c>
      <c r="N185" s="10">
        <v>626</v>
      </c>
      <c r="O185" s="1">
        <v>20250.857</v>
      </c>
      <c r="P185" s="1">
        <v>19101.599999999999</v>
      </c>
      <c r="Q185" s="1">
        <v>1502.6</v>
      </c>
      <c r="R185" s="44">
        <f t="shared" si="20"/>
        <v>460.24675000000002</v>
      </c>
      <c r="S185" s="45">
        <f t="shared" si="21"/>
        <v>2.9318181818181817</v>
      </c>
      <c r="T185" s="45">
        <f t="shared" si="22"/>
        <v>4.8527131782945734</v>
      </c>
      <c r="U185" s="44">
        <f t="shared" si="23"/>
        <v>1149.2570000000014</v>
      </c>
      <c r="V185" s="46">
        <f t="shared" si="24"/>
        <v>5.675103033911115E-2</v>
      </c>
      <c r="W185" s="44">
        <f t="shared" si="25"/>
        <v>-353.34299999999848</v>
      </c>
      <c r="X185" s="46">
        <f t="shared" si="26"/>
        <v>-1.7448298607806993E-2</v>
      </c>
      <c r="Y185" s="23">
        <f>RANK(O185,O:O)</f>
        <v>611</v>
      </c>
      <c r="Z185" s="23">
        <f>RANK(U185,U:U)</f>
        <v>1067</v>
      </c>
      <c r="AA185" s="23">
        <f>RANK(W185,W:W)</f>
        <v>1416</v>
      </c>
    </row>
    <row r="186" spans="1:27" x14ac:dyDescent="0.25">
      <c r="A186" s="23" t="str">
        <f t="shared" si="27"/>
        <v>Hugo Vale</v>
      </c>
      <c r="B186" s="23">
        <f t="shared" si="28"/>
        <v>10</v>
      </c>
      <c r="C186" s="23" t="str">
        <f t="shared" si="29"/>
        <v>2022Hugo Vale10</v>
      </c>
      <c r="D186" s="17">
        <v>2022</v>
      </c>
      <c r="E186" t="s">
        <v>425</v>
      </c>
      <c r="F186">
        <v>968160</v>
      </c>
      <c r="G186" t="s">
        <v>266</v>
      </c>
      <c r="H186" s="20">
        <v>5</v>
      </c>
      <c r="I186" s="20">
        <v>5</v>
      </c>
      <c r="J186" t="s">
        <v>9</v>
      </c>
      <c r="K186" t="s">
        <v>10</v>
      </c>
      <c r="L186" s="10">
        <v>59</v>
      </c>
      <c r="M186" s="10">
        <v>119</v>
      </c>
      <c r="N186" s="10">
        <v>299</v>
      </c>
      <c r="O186" s="1">
        <v>12498.406800000001</v>
      </c>
      <c r="P186" s="1">
        <v>9207.7999999999993</v>
      </c>
      <c r="Q186" s="1">
        <v>1958.8</v>
      </c>
      <c r="R186" s="44">
        <f t="shared" si="20"/>
        <v>211.83740338983051</v>
      </c>
      <c r="S186" s="45">
        <f t="shared" si="21"/>
        <v>2.0169491525423728</v>
      </c>
      <c r="T186" s="45">
        <f t="shared" si="22"/>
        <v>2.5126050420168067</v>
      </c>
      <c r="U186" s="44">
        <f t="shared" si="23"/>
        <v>3290.6068000000014</v>
      </c>
      <c r="V186" s="46">
        <f t="shared" si="24"/>
        <v>0.26328210088345028</v>
      </c>
      <c r="W186" s="44">
        <f t="shared" si="25"/>
        <v>1331.8068000000014</v>
      </c>
      <c r="X186" s="46">
        <f t="shared" si="26"/>
        <v>0.10655812547244033</v>
      </c>
      <c r="Y186" s="23">
        <f>RANK(O186,O:O)</f>
        <v>729</v>
      </c>
      <c r="Z186" s="23">
        <f>RANK(U186,U:U)</f>
        <v>643</v>
      </c>
      <c r="AA186" s="23">
        <f>RANK(W186,W:W)</f>
        <v>692</v>
      </c>
    </row>
    <row r="187" spans="1:27" x14ac:dyDescent="0.25">
      <c r="A187" s="23" t="str">
        <f t="shared" si="27"/>
        <v>Hugo Vale</v>
      </c>
      <c r="B187" s="23">
        <f t="shared" si="28"/>
        <v>11</v>
      </c>
      <c r="C187" s="23" t="str">
        <f t="shared" si="29"/>
        <v>2022Hugo Vale11</v>
      </c>
      <c r="D187" s="17">
        <v>2022</v>
      </c>
      <c r="E187" t="s">
        <v>425</v>
      </c>
      <c r="F187">
        <v>427511</v>
      </c>
      <c r="G187" t="s">
        <v>112</v>
      </c>
      <c r="H187" s="20">
        <v>5</v>
      </c>
      <c r="I187" s="20">
        <v>5</v>
      </c>
      <c r="J187" t="s">
        <v>9</v>
      </c>
      <c r="K187" t="s">
        <v>10</v>
      </c>
      <c r="L187" s="10">
        <v>64</v>
      </c>
      <c r="M187" s="10">
        <v>73</v>
      </c>
      <c r="N187" s="10">
        <v>336</v>
      </c>
      <c r="O187" s="1">
        <v>8846.8799999999992</v>
      </c>
      <c r="P187" s="1">
        <v>7372.4</v>
      </c>
      <c r="Q187" s="1">
        <v>2064.3000000000002</v>
      </c>
      <c r="R187" s="44">
        <f t="shared" si="20"/>
        <v>138.23249999999999</v>
      </c>
      <c r="S187" s="45">
        <f t="shared" si="21"/>
        <v>1.140625</v>
      </c>
      <c r="T187" s="45">
        <f t="shared" si="22"/>
        <v>4.602739726027397</v>
      </c>
      <c r="U187" s="44">
        <f t="shared" si="23"/>
        <v>1474.4799999999996</v>
      </c>
      <c r="V187" s="46">
        <f t="shared" si="24"/>
        <v>0.16666666666666663</v>
      </c>
      <c r="W187" s="44">
        <f t="shared" si="25"/>
        <v>-589.82000000000062</v>
      </c>
      <c r="X187" s="46">
        <f t="shared" si="26"/>
        <v>-6.6669831624256312E-2</v>
      </c>
      <c r="Y187" s="23">
        <f>RANK(O187,O:O)</f>
        <v>902</v>
      </c>
      <c r="Z187" s="23">
        <f>RANK(U187,U:U)</f>
        <v>993</v>
      </c>
      <c r="AA187" s="23">
        <f>RANK(W187,W:W)</f>
        <v>1445</v>
      </c>
    </row>
    <row r="188" spans="1:27" x14ac:dyDescent="0.25">
      <c r="A188" s="23" t="str">
        <f t="shared" si="27"/>
        <v>Hugo Vale</v>
      </c>
      <c r="B188" s="23">
        <f t="shared" si="28"/>
        <v>12</v>
      </c>
      <c r="C188" s="23" t="str">
        <f t="shared" si="29"/>
        <v>2022Hugo Vale12</v>
      </c>
      <c r="D188" s="17">
        <v>2022</v>
      </c>
      <c r="E188" t="s">
        <v>425</v>
      </c>
      <c r="F188">
        <v>562725</v>
      </c>
      <c r="G188" t="s">
        <v>146</v>
      </c>
      <c r="H188" s="20">
        <v>5</v>
      </c>
      <c r="I188" s="20">
        <v>5</v>
      </c>
      <c r="J188" t="s">
        <v>9</v>
      </c>
      <c r="K188" t="s">
        <v>10</v>
      </c>
      <c r="L188" s="10">
        <v>7</v>
      </c>
      <c r="M188" s="10">
        <v>79</v>
      </c>
      <c r="N188" s="10">
        <v>248</v>
      </c>
      <c r="O188" s="1">
        <v>7637.19</v>
      </c>
      <c r="P188" s="1">
        <v>6942.9</v>
      </c>
      <c r="Q188" s="1">
        <v>286.17</v>
      </c>
      <c r="R188" s="44">
        <f t="shared" si="20"/>
        <v>1091.0271428571427</v>
      </c>
      <c r="S188" s="45">
        <f t="shared" si="21"/>
        <v>11.285714285714286</v>
      </c>
      <c r="T188" s="45">
        <f t="shared" si="22"/>
        <v>3.1392405063291138</v>
      </c>
      <c r="U188" s="44">
        <f t="shared" si="23"/>
        <v>694.29</v>
      </c>
      <c r="V188" s="46">
        <f t="shared" si="24"/>
        <v>9.0909090909090912E-2</v>
      </c>
      <c r="W188" s="44">
        <f t="shared" si="25"/>
        <v>408.11999999999995</v>
      </c>
      <c r="X188" s="46">
        <f t="shared" si="26"/>
        <v>5.3438502904864217E-2</v>
      </c>
      <c r="Y188" s="23">
        <f>RANK(O188,O:O)</f>
        <v>975</v>
      </c>
      <c r="Z188" s="23">
        <f>RANK(U188,U:U)</f>
        <v>1232</v>
      </c>
      <c r="AA188" s="23">
        <f>RANK(W188,W:W)</f>
        <v>1013</v>
      </c>
    </row>
    <row r="189" spans="1:27" x14ac:dyDescent="0.25">
      <c r="A189" s="23" t="str">
        <f t="shared" si="27"/>
        <v>Hugo Vale</v>
      </c>
      <c r="B189" s="23">
        <f t="shared" si="28"/>
        <v>13</v>
      </c>
      <c r="C189" s="23" t="str">
        <f t="shared" si="29"/>
        <v>2022Hugo Vale13</v>
      </c>
      <c r="D189" s="17">
        <v>2022</v>
      </c>
      <c r="E189" t="s">
        <v>425</v>
      </c>
      <c r="F189">
        <v>405328</v>
      </c>
      <c r="G189" t="s">
        <v>105</v>
      </c>
      <c r="H189" s="20">
        <v>5</v>
      </c>
      <c r="I189" s="20">
        <v>5</v>
      </c>
      <c r="J189" t="s">
        <v>2</v>
      </c>
      <c r="K189" t="s">
        <v>10</v>
      </c>
      <c r="L189" s="10">
        <v>5</v>
      </c>
      <c r="M189" s="10">
        <v>75</v>
      </c>
      <c r="N189" s="10">
        <v>231</v>
      </c>
      <c r="O189" s="1">
        <v>7443.402</v>
      </c>
      <c r="P189" s="1">
        <v>6529.3</v>
      </c>
      <c r="Q189" s="1">
        <v>223.2</v>
      </c>
      <c r="R189" s="44">
        <f t="shared" si="20"/>
        <v>1488.6804</v>
      </c>
      <c r="S189" s="45">
        <f t="shared" si="21"/>
        <v>15</v>
      </c>
      <c r="T189" s="45">
        <f t="shared" si="22"/>
        <v>3.08</v>
      </c>
      <c r="U189" s="44">
        <f t="shared" si="23"/>
        <v>914.10199999999986</v>
      </c>
      <c r="V189" s="46">
        <f t="shared" si="24"/>
        <v>0.12280701754385963</v>
      </c>
      <c r="W189" s="44">
        <f t="shared" si="25"/>
        <v>690.90199999999982</v>
      </c>
      <c r="X189" s="46">
        <f t="shared" si="26"/>
        <v>9.2820729016113837E-2</v>
      </c>
      <c r="Y189" s="23">
        <f>RANK(O189,O:O)</f>
        <v>991</v>
      </c>
      <c r="Z189" s="23">
        <f>RANK(U189,U:U)</f>
        <v>1155</v>
      </c>
      <c r="AA189" s="23">
        <f>RANK(W189,W:W)</f>
        <v>899</v>
      </c>
    </row>
    <row r="190" spans="1:27" x14ac:dyDescent="0.25">
      <c r="A190" s="23" t="str">
        <f t="shared" si="27"/>
        <v>Hugo Vale</v>
      </c>
      <c r="B190" s="23">
        <f t="shared" si="28"/>
        <v>14</v>
      </c>
      <c r="C190" s="23" t="str">
        <f t="shared" si="29"/>
        <v>2022Hugo Vale14</v>
      </c>
      <c r="D190" s="17">
        <v>2022</v>
      </c>
      <c r="E190" t="s">
        <v>425</v>
      </c>
      <c r="F190">
        <v>322666</v>
      </c>
      <c r="G190" t="s">
        <v>80</v>
      </c>
      <c r="H190" s="20">
        <v>5</v>
      </c>
      <c r="I190" s="20">
        <v>5</v>
      </c>
      <c r="J190" t="s">
        <v>9</v>
      </c>
      <c r="K190" t="s">
        <v>10</v>
      </c>
      <c r="L190" s="10">
        <v>21</v>
      </c>
      <c r="M190" s="10">
        <v>38</v>
      </c>
      <c r="N190" s="10">
        <v>82</v>
      </c>
      <c r="O190" s="1">
        <v>3388.14</v>
      </c>
      <c r="P190" s="1">
        <v>2823.45</v>
      </c>
      <c r="Q190" s="1">
        <v>692.8</v>
      </c>
      <c r="R190" s="44">
        <f t="shared" si="20"/>
        <v>161.34</v>
      </c>
      <c r="S190" s="45">
        <f t="shared" si="21"/>
        <v>1.8095238095238095</v>
      </c>
      <c r="T190" s="45">
        <f t="shared" si="22"/>
        <v>2.1578947368421053</v>
      </c>
      <c r="U190" s="44">
        <f t="shared" si="23"/>
        <v>564.69000000000005</v>
      </c>
      <c r="V190" s="46">
        <f t="shared" si="24"/>
        <v>0.16666666666666669</v>
      </c>
      <c r="W190" s="44">
        <f t="shared" si="25"/>
        <v>-128.1099999999999</v>
      </c>
      <c r="X190" s="46">
        <f t="shared" si="26"/>
        <v>-3.7811306498550801E-2</v>
      </c>
      <c r="Y190" s="23">
        <f>RANK(O190,O:O)</f>
        <v>1251</v>
      </c>
      <c r="Z190" s="23">
        <f>RANK(U190,U:U)</f>
        <v>1289</v>
      </c>
      <c r="AA190" s="23">
        <f>RANK(W190,W:W)</f>
        <v>1344</v>
      </c>
    </row>
    <row r="191" spans="1:27" x14ac:dyDescent="0.25">
      <c r="A191" s="23" t="str">
        <f t="shared" si="27"/>
        <v>Hugo Vale</v>
      </c>
      <c r="B191" s="23">
        <f t="shared" si="28"/>
        <v>15</v>
      </c>
      <c r="C191" s="23" t="str">
        <f t="shared" si="29"/>
        <v>2022Hugo Vale15</v>
      </c>
      <c r="D191" s="17">
        <v>2022</v>
      </c>
      <c r="E191" t="s">
        <v>425</v>
      </c>
      <c r="F191">
        <v>946372</v>
      </c>
      <c r="G191" t="s">
        <v>261</v>
      </c>
      <c r="H191" s="20">
        <v>5</v>
      </c>
      <c r="I191" s="20">
        <v>5</v>
      </c>
      <c r="J191" t="s">
        <v>9</v>
      </c>
      <c r="K191" t="s">
        <v>10</v>
      </c>
      <c r="L191" s="10">
        <v>24</v>
      </c>
      <c r="M191" s="10">
        <v>36</v>
      </c>
      <c r="N191" s="10">
        <v>83</v>
      </c>
      <c r="O191" s="1">
        <v>2937.42</v>
      </c>
      <c r="P191" s="1">
        <v>2447.85</v>
      </c>
      <c r="Q191" s="1">
        <v>783.6</v>
      </c>
      <c r="R191" s="44">
        <f t="shared" si="20"/>
        <v>122.3925</v>
      </c>
      <c r="S191" s="45">
        <f t="shared" si="21"/>
        <v>1.5</v>
      </c>
      <c r="T191" s="45">
        <f t="shared" si="22"/>
        <v>2.3055555555555554</v>
      </c>
      <c r="U191" s="44">
        <f t="shared" si="23"/>
        <v>489.57000000000016</v>
      </c>
      <c r="V191" s="46">
        <f t="shared" si="24"/>
        <v>0.16666666666666671</v>
      </c>
      <c r="W191" s="44">
        <f t="shared" si="25"/>
        <v>-294.02999999999986</v>
      </c>
      <c r="X191" s="46">
        <f t="shared" si="26"/>
        <v>-0.10009804522335923</v>
      </c>
      <c r="Y191" s="23">
        <f>RANK(O191,O:O)</f>
        <v>1288</v>
      </c>
      <c r="Z191" s="23">
        <f>RANK(U191,U:U)</f>
        <v>1322</v>
      </c>
      <c r="AA191" s="23">
        <f>RANK(W191,W:W)</f>
        <v>1402</v>
      </c>
    </row>
    <row r="192" spans="1:27" x14ac:dyDescent="0.25">
      <c r="A192" s="23" t="str">
        <f t="shared" si="27"/>
        <v>Ian Juliano</v>
      </c>
      <c r="B192" s="23">
        <f t="shared" si="28"/>
        <v>1</v>
      </c>
      <c r="C192" s="23" t="str">
        <f t="shared" si="29"/>
        <v>2022Ian Juliano1</v>
      </c>
      <c r="D192" s="17">
        <v>2022</v>
      </c>
      <c r="E192" t="s">
        <v>418</v>
      </c>
      <c r="F192">
        <v>401800</v>
      </c>
      <c r="G192" t="s">
        <v>103</v>
      </c>
      <c r="H192" s="20">
        <v>2</v>
      </c>
      <c r="I192" s="20">
        <v>2</v>
      </c>
      <c r="J192" t="s">
        <v>9</v>
      </c>
      <c r="K192" t="s">
        <v>10</v>
      </c>
      <c r="L192" s="10">
        <v>41</v>
      </c>
      <c r="M192" s="10">
        <v>69</v>
      </c>
      <c r="N192" s="10">
        <v>304</v>
      </c>
      <c r="O192" s="1">
        <v>14988.768</v>
      </c>
      <c r="P192" s="1">
        <v>9598.2000000000007</v>
      </c>
      <c r="Q192" s="1">
        <v>1387.9</v>
      </c>
      <c r="R192" s="44">
        <f t="shared" si="20"/>
        <v>365.57970731707314</v>
      </c>
      <c r="S192" s="45">
        <f t="shared" si="21"/>
        <v>1.6829268292682926</v>
      </c>
      <c r="T192" s="45">
        <f t="shared" si="22"/>
        <v>4.4057971014492754</v>
      </c>
      <c r="U192" s="44">
        <f t="shared" si="23"/>
        <v>5390.5679999999993</v>
      </c>
      <c r="V192" s="46">
        <f t="shared" si="24"/>
        <v>0.35964049880550553</v>
      </c>
      <c r="W192" s="44">
        <f t="shared" si="25"/>
        <v>4002.6679999999992</v>
      </c>
      <c r="X192" s="46">
        <f t="shared" si="26"/>
        <v>0.2670444962521269</v>
      </c>
      <c r="Y192" s="23">
        <f>RANK(O192,O:O)</f>
        <v>681</v>
      </c>
      <c r="Z192" s="23">
        <f>RANK(U192,U:U)</f>
        <v>472</v>
      </c>
      <c r="AA192" s="23">
        <f>RANK(W192,W:W)</f>
        <v>339</v>
      </c>
    </row>
    <row r="193" spans="1:27" x14ac:dyDescent="0.25">
      <c r="A193" s="23" t="str">
        <f t="shared" si="27"/>
        <v>Ian Juliano</v>
      </c>
      <c r="B193" s="23">
        <f t="shared" si="28"/>
        <v>2</v>
      </c>
      <c r="C193" s="23" t="str">
        <f t="shared" si="29"/>
        <v>2022Ian Juliano2</v>
      </c>
      <c r="D193" s="17">
        <v>2022</v>
      </c>
      <c r="E193" t="s">
        <v>418</v>
      </c>
      <c r="F193">
        <v>213016</v>
      </c>
      <c r="G193" t="s">
        <v>55</v>
      </c>
      <c r="H193" s="20">
        <v>2</v>
      </c>
      <c r="I193" s="20">
        <v>2</v>
      </c>
      <c r="J193" t="s">
        <v>9</v>
      </c>
      <c r="K193" t="s">
        <v>10</v>
      </c>
      <c r="L193" s="10">
        <v>29</v>
      </c>
      <c r="M193" s="10">
        <v>82</v>
      </c>
      <c r="N193" s="10">
        <v>265</v>
      </c>
      <c r="O193" s="1">
        <v>12404.28</v>
      </c>
      <c r="P193" s="1">
        <v>8091.7</v>
      </c>
      <c r="Q193" s="1">
        <v>1017.65</v>
      </c>
      <c r="R193" s="44">
        <f t="shared" si="20"/>
        <v>427.73379310344831</v>
      </c>
      <c r="S193" s="45">
        <f t="shared" si="21"/>
        <v>2.8275862068965516</v>
      </c>
      <c r="T193" s="45">
        <f t="shared" si="22"/>
        <v>3.2317073170731709</v>
      </c>
      <c r="U193" s="44">
        <f t="shared" si="23"/>
        <v>4312.5800000000008</v>
      </c>
      <c r="V193" s="46">
        <f t="shared" si="24"/>
        <v>0.34766870789759668</v>
      </c>
      <c r="W193" s="44">
        <f t="shared" si="25"/>
        <v>3294.9300000000007</v>
      </c>
      <c r="X193" s="46">
        <f t="shared" si="26"/>
        <v>0.26562847662258515</v>
      </c>
      <c r="Y193" s="23">
        <f>RANK(O193,O:O)</f>
        <v>733</v>
      </c>
      <c r="Z193" s="23">
        <f>RANK(U193,U:U)</f>
        <v>558</v>
      </c>
      <c r="AA193" s="23">
        <f>RANK(W193,W:W)</f>
        <v>406</v>
      </c>
    </row>
    <row r="194" spans="1:27" x14ac:dyDescent="0.25">
      <c r="A194" s="23" t="str">
        <f t="shared" si="27"/>
        <v>Ian Juliano</v>
      </c>
      <c r="B194" s="23">
        <f t="shared" si="28"/>
        <v>3</v>
      </c>
      <c r="C194" s="23" t="str">
        <f t="shared" si="29"/>
        <v>2022Ian Juliano3</v>
      </c>
      <c r="D194" s="17">
        <v>2022</v>
      </c>
      <c r="E194" t="s">
        <v>418</v>
      </c>
      <c r="F194">
        <v>755085</v>
      </c>
      <c r="G194" t="s">
        <v>205</v>
      </c>
      <c r="H194" s="20">
        <v>2</v>
      </c>
      <c r="I194" s="20">
        <v>2</v>
      </c>
      <c r="J194" t="s">
        <v>9</v>
      </c>
      <c r="K194" t="s">
        <v>10</v>
      </c>
      <c r="L194" s="10">
        <v>41</v>
      </c>
      <c r="M194" s="10">
        <v>59</v>
      </c>
      <c r="N194" s="10">
        <v>158</v>
      </c>
      <c r="O194" s="1">
        <v>7279.5360000000001</v>
      </c>
      <c r="P194" s="1">
        <v>4886.25</v>
      </c>
      <c r="Q194" s="1">
        <v>1376.9</v>
      </c>
      <c r="R194" s="44">
        <f t="shared" ref="R194:R257" si="30">O194/L194</f>
        <v>177.54965853658535</v>
      </c>
      <c r="S194" s="45">
        <f t="shared" ref="S194:S257" si="31">M194/L194</f>
        <v>1.4390243902439024</v>
      </c>
      <c r="T194" s="45">
        <f t="shared" ref="T194:T257" si="32">N194/M194</f>
        <v>2.6779661016949152</v>
      </c>
      <c r="U194" s="44">
        <f t="shared" ref="U194:U257" si="33">O194-P194</f>
        <v>2393.2860000000001</v>
      </c>
      <c r="V194" s="46">
        <f t="shared" ref="V194:V257" si="34">U194/O194</f>
        <v>0.32876903143277264</v>
      </c>
      <c r="W194" s="44">
        <f t="shared" ref="W194:W257" si="35">O194-P194-Q194</f>
        <v>1016.386</v>
      </c>
      <c r="X194" s="46">
        <f t="shared" ref="X194:X257" si="36">W194/O194</f>
        <v>0.13962236054605678</v>
      </c>
      <c r="Y194" s="23">
        <f>RANK(O194,O:O)</f>
        <v>999</v>
      </c>
      <c r="Z194" s="23">
        <f>RANK(U194,U:U)</f>
        <v>794</v>
      </c>
      <c r="AA194" s="23">
        <f>RANK(W194,W:W)</f>
        <v>786</v>
      </c>
    </row>
    <row r="195" spans="1:27" x14ac:dyDescent="0.25">
      <c r="A195" s="23" t="str">
        <f t="shared" ref="A195:A258" si="37">E195</f>
        <v>Ian Juliano</v>
      </c>
      <c r="B195" s="23">
        <f t="shared" ref="B195:B258" si="38">IF(A194&lt;&gt;A195,1,B194+1)</f>
        <v>4</v>
      </c>
      <c r="C195" s="23" t="str">
        <f t="shared" ref="C195:C258" si="39">D195&amp;A195&amp;B195</f>
        <v>2022Ian Juliano4</v>
      </c>
      <c r="D195" s="17">
        <v>2022</v>
      </c>
      <c r="E195" t="s">
        <v>418</v>
      </c>
      <c r="F195">
        <v>155535</v>
      </c>
      <c r="G195" t="s">
        <v>29</v>
      </c>
      <c r="H195" s="20">
        <v>2</v>
      </c>
      <c r="I195" s="20">
        <v>2</v>
      </c>
      <c r="J195" t="s">
        <v>9</v>
      </c>
      <c r="K195" t="s">
        <v>10</v>
      </c>
      <c r="L195" s="10">
        <v>44</v>
      </c>
      <c r="M195" s="10">
        <v>71</v>
      </c>
      <c r="N195" s="10">
        <v>188</v>
      </c>
      <c r="O195" s="1">
        <v>6681.6959999999999</v>
      </c>
      <c r="P195" s="1">
        <v>4351.3999999999996</v>
      </c>
      <c r="Q195" s="1">
        <v>1486.1</v>
      </c>
      <c r="R195" s="44">
        <f t="shared" si="30"/>
        <v>151.85672727272728</v>
      </c>
      <c r="S195" s="45">
        <f t="shared" si="31"/>
        <v>1.6136363636363635</v>
      </c>
      <c r="T195" s="45">
        <f t="shared" si="32"/>
        <v>2.647887323943662</v>
      </c>
      <c r="U195" s="44">
        <f t="shared" si="33"/>
        <v>2330.2960000000003</v>
      </c>
      <c r="V195" s="46">
        <f t="shared" si="34"/>
        <v>0.34875815960498657</v>
      </c>
      <c r="W195" s="44">
        <f t="shared" si="35"/>
        <v>844.19600000000037</v>
      </c>
      <c r="X195" s="46">
        <f t="shared" si="36"/>
        <v>0.12634456880408812</v>
      </c>
      <c r="Y195" s="23">
        <f>RANK(O195,O:O)</f>
        <v>1030</v>
      </c>
      <c r="Z195" s="23">
        <f>RANK(U195,U:U)</f>
        <v>807</v>
      </c>
      <c r="AA195" s="23">
        <f>RANK(W195,W:W)</f>
        <v>847</v>
      </c>
    </row>
    <row r="196" spans="1:27" x14ac:dyDescent="0.25">
      <c r="A196" s="23" t="str">
        <f t="shared" si="37"/>
        <v>Ian Juliano</v>
      </c>
      <c r="B196" s="23">
        <f t="shared" si="38"/>
        <v>5</v>
      </c>
      <c r="C196" s="23" t="str">
        <f t="shared" si="39"/>
        <v>2022Ian Juliano5</v>
      </c>
      <c r="D196" s="17">
        <v>2022</v>
      </c>
      <c r="E196" t="s">
        <v>418</v>
      </c>
      <c r="F196">
        <v>976942</v>
      </c>
      <c r="G196" t="s">
        <v>270</v>
      </c>
      <c r="H196" s="20">
        <v>2</v>
      </c>
      <c r="I196" s="20">
        <v>2</v>
      </c>
      <c r="J196" t="s">
        <v>9</v>
      </c>
      <c r="K196" t="s">
        <v>10</v>
      </c>
      <c r="L196" s="10">
        <v>40</v>
      </c>
      <c r="M196" s="10">
        <v>64</v>
      </c>
      <c r="N196" s="10">
        <v>106</v>
      </c>
      <c r="O196" s="1">
        <v>5874.3519999999999</v>
      </c>
      <c r="P196" s="1">
        <v>3684.75</v>
      </c>
      <c r="Q196" s="1">
        <v>1350.4</v>
      </c>
      <c r="R196" s="44">
        <f t="shared" si="30"/>
        <v>146.8588</v>
      </c>
      <c r="S196" s="45">
        <f t="shared" si="31"/>
        <v>1.6</v>
      </c>
      <c r="T196" s="45">
        <f t="shared" si="32"/>
        <v>1.65625</v>
      </c>
      <c r="U196" s="44">
        <f t="shared" si="33"/>
        <v>2189.6019999999999</v>
      </c>
      <c r="V196" s="46">
        <f t="shared" si="34"/>
        <v>0.37273932512045582</v>
      </c>
      <c r="W196" s="44">
        <f t="shared" si="35"/>
        <v>839.20199999999977</v>
      </c>
      <c r="X196" s="46">
        <f t="shared" si="36"/>
        <v>0.1428586506222303</v>
      </c>
      <c r="Y196" s="23">
        <f>RANK(O196,O:O)</f>
        <v>1073</v>
      </c>
      <c r="Z196" s="23">
        <f>RANK(U196,U:U)</f>
        <v>842</v>
      </c>
      <c r="AA196" s="23">
        <f>RANK(W196,W:W)</f>
        <v>849</v>
      </c>
    </row>
    <row r="197" spans="1:27" x14ac:dyDescent="0.25">
      <c r="A197" s="23" t="str">
        <f t="shared" si="37"/>
        <v>Ian Juliano</v>
      </c>
      <c r="B197" s="23">
        <f t="shared" si="38"/>
        <v>6</v>
      </c>
      <c r="C197" s="23" t="str">
        <f t="shared" si="39"/>
        <v>2022Ian Juliano6</v>
      </c>
      <c r="D197" s="17">
        <v>2022</v>
      </c>
      <c r="E197" t="s">
        <v>418</v>
      </c>
      <c r="F197">
        <v>988636</v>
      </c>
      <c r="G197" t="s">
        <v>272</v>
      </c>
      <c r="H197" s="20">
        <v>2</v>
      </c>
      <c r="I197" s="20">
        <v>2</v>
      </c>
      <c r="J197" t="s">
        <v>9</v>
      </c>
      <c r="K197" t="s">
        <v>10</v>
      </c>
      <c r="L197" s="10">
        <v>16</v>
      </c>
      <c r="M197" s="10">
        <v>31</v>
      </c>
      <c r="N197" s="10">
        <v>75</v>
      </c>
      <c r="O197" s="1">
        <v>4555.3999999999996</v>
      </c>
      <c r="P197" s="1">
        <v>2962.8</v>
      </c>
      <c r="Q197" s="1">
        <v>546.1</v>
      </c>
      <c r="R197" s="44">
        <f t="shared" si="30"/>
        <v>284.71249999999998</v>
      </c>
      <c r="S197" s="45">
        <f t="shared" si="31"/>
        <v>1.9375</v>
      </c>
      <c r="T197" s="45">
        <f t="shared" si="32"/>
        <v>2.4193548387096775</v>
      </c>
      <c r="U197" s="44">
        <f t="shared" si="33"/>
        <v>1592.5999999999995</v>
      </c>
      <c r="V197" s="46">
        <f t="shared" si="34"/>
        <v>0.34960705975325979</v>
      </c>
      <c r="W197" s="44">
        <f t="shared" si="35"/>
        <v>1046.4999999999995</v>
      </c>
      <c r="X197" s="46">
        <f t="shared" si="36"/>
        <v>0.22972735654388191</v>
      </c>
      <c r="Y197" s="23">
        <f>RANK(O197,O:O)</f>
        <v>1161</v>
      </c>
      <c r="Z197" s="23">
        <f>RANK(U197,U:U)</f>
        <v>963</v>
      </c>
      <c r="AA197" s="23">
        <f>RANK(W197,W:W)</f>
        <v>774</v>
      </c>
    </row>
    <row r="198" spans="1:27" x14ac:dyDescent="0.25">
      <c r="A198" s="23" t="str">
        <f t="shared" si="37"/>
        <v>Ian Juliano</v>
      </c>
      <c r="B198" s="23">
        <f t="shared" si="38"/>
        <v>7</v>
      </c>
      <c r="C198" s="23" t="str">
        <f t="shared" si="39"/>
        <v>2022Ian Juliano7</v>
      </c>
      <c r="D198" s="17">
        <v>2022</v>
      </c>
      <c r="E198" t="s">
        <v>418</v>
      </c>
      <c r="F198">
        <v>105397</v>
      </c>
      <c r="G198" t="s">
        <v>293</v>
      </c>
      <c r="H198" s="20">
        <v>2</v>
      </c>
      <c r="I198" s="20">
        <v>2</v>
      </c>
      <c r="J198" t="s">
        <v>9</v>
      </c>
      <c r="K198" t="s">
        <v>10</v>
      </c>
      <c r="L198" s="10">
        <v>27</v>
      </c>
      <c r="M198" s="10">
        <v>36</v>
      </c>
      <c r="N198" s="10">
        <v>98</v>
      </c>
      <c r="O198" s="1">
        <v>3671.2159999999999</v>
      </c>
      <c r="P198" s="1">
        <v>2313.6999999999998</v>
      </c>
      <c r="Q198" s="1">
        <v>903.6</v>
      </c>
      <c r="R198" s="44">
        <f t="shared" si="30"/>
        <v>135.97096296296297</v>
      </c>
      <c r="S198" s="45">
        <f t="shared" si="31"/>
        <v>1.3333333333333333</v>
      </c>
      <c r="T198" s="45">
        <f t="shared" si="32"/>
        <v>2.7222222222222223</v>
      </c>
      <c r="U198" s="44">
        <f t="shared" si="33"/>
        <v>1357.5160000000001</v>
      </c>
      <c r="V198" s="46">
        <f t="shared" si="34"/>
        <v>0.36977284910503772</v>
      </c>
      <c r="W198" s="44">
        <f t="shared" si="35"/>
        <v>453.91600000000005</v>
      </c>
      <c r="X198" s="46">
        <f t="shared" si="36"/>
        <v>0.1236418668909702</v>
      </c>
      <c r="Y198" s="23">
        <f>RANK(O198,O:O)</f>
        <v>1223</v>
      </c>
      <c r="Z198" s="23">
        <f>RANK(U198,U:U)</f>
        <v>1024</v>
      </c>
      <c r="AA198" s="23">
        <f>RANK(W198,W:W)</f>
        <v>992</v>
      </c>
    </row>
    <row r="199" spans="1:27" x14ac:dyDescent="0.25">
      <c r="A199" s="23" t="str">
        <f t="shared" si="37"/>
        <v>Ian Juliano</v>
      </c>
      <c r="B199" s="23">
        <f t="shared" si="38"/>
        <v>8</v>
      </c>
      <c r="C199" s="23" t="str">
        <f t="shared" si="39"/>
        <v>2022Ian Juliano8</v>
      </c>
      <c r="D199" s="17">
        <v>2022</v>
      </c>
      <c r="E199" t="s">
        <v>418</v>
      </c>
      <c r="F199">
        <v>690065</v>
      </c>
      <c r="G199" t="s">
        <v>344</v>
      </c>
      <c r="H199" s="20">
        <v>2</v>
      </c>
      <c r="I199" s="20">
        <v>2</v>
      </c>
      <c r="J199" t="s">
        <v>9</v>
      </c>
      <c r="K199" t="s">
        <v>10</v>
      </c>
      <c r="L199" s="10">
        <v>16</v>
      </c>
      <c r="M199" s="10">
        <v>38</v>
      </c>
      <c r="N199" s="10">
        <v>65</v>
      </c>
      <c r="O199" s="1">
        <v>3419.48</v>
      </c>
      <c r="P199" s="1">
        <v>2273.6</v>
      </c>
      <c r="Q199" s="1">
        <v>553.79999999999995</v>
      </c>
      <c r="R199" s="44">
        <f t="shared" si="30"/>
        <v>213.7175</v>
      </c>
      <c r="S199" s="45">
        <f t="shared" si="31"/>
        <v>2.375</v>
      </c>
      <c r="T199" s="45">
        <f t="shared" si="32"/>
        <v>1.7105263157894737</v>
      </c>
      <c r="U199" s="44">
        <f t="shared" si="33"/>
        <v>1145.8800000000001</v>
      </c>
      <c r="V199" s="46">
        <f t="shared" si="34"/>
        <v>0.33510358300092413</v>
      </c>
      <c r="W199" s="44">
        <f t="shared" si="35"/>
        <v>592.08000000000015</v>
      </c>
      <c r="X199" s="46">
        <f t="shared" si="36"/>
        <v>0.17314913378642371</v>
      </c>
      <c r="Y199" s="23">
        <f>RANK(O199,O:O)</f>
        <v>1249</v>
      </c>
      <c r="Z199" s="23">
        <f>RANK(U199,U:U)</f>
        <v>1070</v>
      </c>
      <c r="AA199" s="23">
        <f>RANK(W199,W:W)</f>
        <v>941</v>
      </c>
    </row>
    <row r="200" spans="1:27" x14ac:dyDescent="0.25">
      <c r="A200" s="23" t="str">
        <f t="shared" si="37"/>
        <v>Ian Juliano</v>
      </c>
      <c r="B200" s="23">
        <f t="shared" si="38"/>
        <v>9</v>
      </c>
      <c r="C200" s="23" t="str">
        <f t="shared" si="39"/>
        <v>2022Ian Juliano9</v>
      </c>
      <c r="D200" s="17">
        <v>2022</v>
      </c>
      <c r="E200" t="s">
        <v>418</v>
      </c>
      <c r="F200">
        <v>609954</v>
      </c>
      <c r="G200" t="s">
        <v>161</v>
      </c>
      <c r="H200" s="20">
        <v>2</v>
      </c>
      <c r="I200" s="20">
        <v>2</v>
      </c>
      <c r="J200" t="s">
        <v>2</v>
      </c>
      <c r="K200" t="s">
        <v>10</v>
      </c>
      <c r="L200" s="10">
        <v>6</v>
      </c>
      <c r="M200" s="10">
        <v>22</v>
      </c>
      <c r="N200" s="10">
        <v>58</v>
      </c>
      <c r="O200" s="1">
        <v>2847.8939999999998</v>
      </c>
      <c r="P200" s="1">
        <v>1982.75</v>
      </c>
      <c r="Q200" s="1">
        <v>215.65</v>
      </c>
      <c r="R200" s="44">
        <f t="shared" si="30"/>
        <v>474.64899999999994</v>
      </c>
      <c r="S200" s="45">
        <f t="shared" si="31"/>
        <v>3.6666666666666665</v>
      </c>
      <c r="T200" s="45">
        <f t="shared" si="32"/>
        <v>2.6363636363636362</v>
      </c>
      <c r="U200" s="44">
        <f t="shared" si="33"/>
        <v>865.14399999999978</v>
      </c>
      <c r="V200" s="46">
        <f t="shared" si="34"/>
        <v>0.30378377846928284</v>
      </c>
      <c r="W200" s="44">
        <f t="shared" si="35"/>
        <v>649.4939999999998</v>
      </c>
      <c r="X200" s="46">
        <f t="shared" si="36"/>
        <v>0.228061156770582</v>
      </c>
      <c r="Y200" s="23">
        <f>RANK(O200,O:O)</f>
        <v>1293</v>
      </c>
      <c r="Z200" s="23">
        <f>RANK(U200,U:U)</f>
        <v>1173</v>
      </c>
      <c r="AA200" s="23">
        <f>RANK(W200,W:W)</f>
        <v>915</v>
      </c>
    </row>
    <row r="201" spans="1:27" x14ac:dyDescent="0.25">
      <c r="A201" s="23" t="str">
        <f t="shared" si="37"/>
        <v>Ian Juliano</v>
      </c>
      <c r="B201" s="23">
        <f t="shared" si="38"/>
        <v>10</v>
      </c>
      <c r="C201" s="23" t="str">
        <f t="shared" si="39"/>
        <v>2022Ian Juliano10</v>
      </c>
      <c r="D201" s="17">
        <v>2022</v>
      </c>
      <c r="E201" t="s">
        <v>418</v>
      </c>
      <c r="F201">
        <v>772049</v>
      </c>
      <c r="G201" t="s">
        <v>212</v>
      </c>
      <c r="H201" s="20">
        <v>2</v>
      </c>
      <c r="I201" s="20">
        <v>2</v>
      </c>
      <c r="J201" t="s">
        <v>9</v>
      </c>
      <c r="K201" t="s">
        <v>10</v>
      </c>
      <c r="L201" s="10">
        <v>19</v>
      </c>
      <c r="M201" s="10">
        <v>19</v>
      </c>
      <c r="N201" s="10">
        <v>36</v>
      </c>
      <c r="O201" s="1">
        <v>1805.3119999999999</v>
      </c>
      <c r="P201" s="1">
        <v>1140.0999999999999</v>
      </c>
      <c r="Q201" s="1">
        <v>628.9</v>
      </c>
      <c r="R201" s="44">
        <f t="shared" si="30"/>
        <v>95.016421052631571</v>
      </c>
      <c r="S201" s="45">
        <f t="shared" si="31"/>
        <v>1</v>
      </c>
      <c r="T201" s="45">
        <f t="shared" si="32"/>
        <v>1.8947368421052631</v>
      </c>
      <c r="U201" s="44">
        <f t="shared" si="33"/>
        <v>665.21199999999999</v>
      </c>
      <c r="V201" s="46">
        <f t="shared" si="34"/>
        <v>0.36847481211003974</v>
      </c>
      <c r="W201" s="44">
        <f t="shared" si="35"/>
        <v>36.312000000000012</v>
      </c>
      <c r="X201" s="46">
        <f t="shared" si="36"/>
        <v>2.0113974758933645E-2</v>
      </c>
      <c r="Y201" s="23">
        <f>RANK(O201,O:O)</f>
        <v>1384</v>
      </c>
      <c r="Z201" s="23">
        <f>RANK(U201,U:U)</f>
        <v>1241</v>
      </c>
      <c r="AA201" s="23">
        <f>RANK(W201,W:W)</f>
        <v>1230</v>
      </c>
    </row>
    <row r="202" spans="1:27" x14ac:dyDescent="0.25">
      <c r="A202" s="23" t="str">
        <f t="shared" si="37"/>
        <v>Ian Juliano</v>
      </c>
      <c r="B202" s="23">
        <f t="shared" si="38"/>
        <v>11</v>
      </c>
      <c r="C202" s="23" t="str">
        <f t="shared" si="39"/>
        <v>2022Ian Juliano11</v>
      </c>
      <c r="D202" s="17">
        <v>2022</v>
      </c>
      <c r="E202" t="s">
        <v>418</v>
      </c>
      <c r="F202">
        <v>192425</v>
      </c>
      <c r="G202" t="s">
        <v>49</v>
      </c>
      <c r="H202" s="20">
        <v>2</v>
      </c>
      <c r="I202" s="20">
        <v>2</v>
      </c>
      <c r="J202" t="s">
        <v>9</v>
      </c>
      <c r="K202" t="s">
        <v>10</v>
      </c>
      <c r="L202" s="10">
        <v>13</v>
      </c>
      <c r="M202" s="10">
        <v>21</v>
      </c>
      <c r="N202" s="10">
        <v>48</v>
      </c>
      <c r="O202" s="1">
        <v>1503.616</v>
      </c>
      <c r="P202" s="1">
        <v>897.4</v>
      </c>
      <c r="Q202" s="1">
        <v>439.1</v>
      </c>
      <c r="R202" s="44">
        <f t="shared" si="30"/>
        <v>115.66276923076923</v>
      </c>
      <c r="S202" s="45">
        <f t="shared" si="31"/>
        <v>1.6153846153846154</v>
      </c>
      <c r="T202" s="45">
        <f t="shared" si="32"/>
        <v>2.2857142857142856</v>
      </c>
      <c r="U202" s="44">
        <f t="shared" si="33"/>
        <v>606.21600000000001</v>
      </c>
      <c r="V202" s="46">
        <f t="shared" si="34"/>
        <v>0.40317208649016772</v>
      </c>
      <c r="W202" s="44">
        <f t="shared" si="35"/>
        <v>167.11599999999999</v>
      </c>
      <c r="X202" s="46">
        <f t="shared" si="36"/>
        <v>0.11114273857155017</v>
      </c>
      <c r="Y202" s="23">
        <f>RANK(O202,O:O)</f>
        <v>1414</v>
      </c>
      <c r="Z202" s="23">
        <f>RANK(U202,U:U)</f>
        <v>1270</v>
      </c>
      <c r="AA202" s="23">
        <f>RANK(W202,W:W)</f>
        <v>1159</v>
      </c>
    </row>
    <row r="203" spans="1:27" x14ac:dyDescent="0.25">
      <c r="A203" s="23" t="str">
        <f t="shared" si="37"/>
        <v>Ian Juliano</v>
      </c>
      <c r="B203" s="23">
        <f t="shared" si="38"/>
        <v>12</v>
      </c>
      <c r="C203" s="23" t="str">
        <f t="shared" si="39"/>
        <v>2022Ian Juliano12</v>
      </c>
      <c r="D203" s="17">
        <v>2022</v>
      </c>
      <c r="E203" t="s">
        <v>418</v>
      </c>
      <c r="F203">
        <v>836042</v>
      </c>
      <c r="G203" t="s">
        <v>235</v>
      </c>
      <c r="H203" s="20">
        <v>2</v>
      </c>
      <c r="I203" s="20">
        <v>2</v>
      </c>
      <c r="J203" t="s">
        <v>9</v>
      </c>
      <c r="K203" t="s">
        <v>10</v>
      </c>
      <c r="L203" s="10">
        <v>10</v>
      </c>
      <c r="M203" s="10">
        <v>16</v>
      </c>
      <c r="N203" s="10">
        <v>34</v>
      </c>
      <c r="O203" s="1">
        <v>996.52800000000002</v>
      </c>
      <c r="P203" s="1">
        <v>605.54999999999995</v>
      </c>
      <c r="Q203" s="1">
        <v>337.6</v>
      </c>
      <c r="R203" s="44">
        <f t="shared" si="30"/>
        <v>99.652799999999999</v>
      </c>
      <c r="S203" s="45">
        <f t="shared" si="31"/>
        <v>1.6</v>
      </c>
      <c r="T203" s="45">
        <f t="shared" si="32"/>
        <v>2.125</v>
      </c>
      <c r="U203" s="44">
        <f t="shared" si="33"/>
        <v>390.97800000000007</v>
      </c>
      <c r="V203" s="46">
        <f t="shared" si="34"/>
        <v>0.39234020519242818</v>
      </c>
      <c r="W203" s="44">
        <f t="shared" si="35"/>
        <v>53.378000000000043</v>
      </c>
      <c r="X203" s="46">
        <f t="shared" si="36"/>
        <v>5.3563974118138215E-2</v>
      </c>
      <c r="Y203" s="23">
        <f>RANK(O203,O:O)</f>
        <v>1459</v>
      </c>
      <c r="Z203" s="23">
        <f>RANK(U203,U:U)</f>
        <v>1364</v>
      </c>
      <c r="AA203" s="23">
        <f>RANK(W203,W:W)</f>
        <v>1224</v>
      </c>
    </row>
    <row r="204" spans="1:27" x14ac:dyDescent="0.25">
      <c r="A204" s="23" t="str">
        <f t="shared" si="37"/>
        <v>Ian Juliano</v>
      </c>
      <c r="B204" s="23">
        <f t="shared" si="38"/>
        <v>13</v>
      </c>
      <c r="C204" s="23" t="str">
        <f t="shared" si="39"/>
        <v>2022Ian Juliano13</v>
      </c>
      <c r="D204" s="17">
        <v>2022</v>
      </c>
      <c r="E204" t="s">
        <v>418</v>
      </c>
      <c r="F204">
        <v>280877</v>
      </c>
      <c r="G204" t="s">
        <v>300</v>
      </c>
      <c r="H204" s="20">
        <v>2</v>
      </c>
      <c r="I204" s="20">
        <v>2</v>
      </c>
      <c r="J204" t="s">
        <v>9</v>
      </c>
      <c r="K204" t="s">
        <v>10</v>
      </c>
      <c r="L204" s="10">
        <v>11</v>
      </c>
      <c r="M204" s="10">
        <v>11</v>
      </c>
      <c r="N204" s="10">
        <v>11</v>
      </c>
      <c r="O204" s="1">
        <v>454.31200000000001</v>
      </c>
      <c r="P204" s="1">
        <v>301.85000000000002</v>
      </c>
      <c r="Q204" s="1">
        <v>364.1</v>
      </c>
      <c r="R204" s="44">
        <f t="shared" si="30"/>
        <v>41.30109090909091</v>
      </c>
      <c r="S204" s="45">
        <f t="shared" si="31"/>
        <v>1</v>
      </c>
      <c r="T204" s="45">
        <f t="shared" si="32"/>
        <v>1</v>
      </c>
      <c r="U204" s="44">
        <f t="shared" si="33"/>
        <v>152.46199999999999</v>
      </c>
      <c r="V204" s="46">
        <f t="shared" si="34"/>
        <v>0.3355887583863072</v>
      </c>
      <c r="W204" s="44">
        <f t="shared" si="35"/>
        <v>-211.63800000000003</v>
      </c>
      <c r="X204" s="46">
        <f t="shared" si="36"/>
        <v>-0.46584285689129945</v>
      </c>
      <c r="Y204" s="23">
        <f>RANK(O204,O:O)</f>
        <v>1498</v>
      </c>
      <c r="Z204" s="23">
        <f>RANK(U204,U:U)</f>
        <v>1442</v>
      </c>
      <c r="AA204" s="23">
        <f>RANK(W204,W:W)</f>
        <v>1379</v>
      </c>
    </row>
    <row r="205" spans="1:27" x14ac:dyDescent="0.25">
      <c r="A205" s="23" t="str">
        <f t="shared" si="37"/>
        <v>Ian Juliano</v>
      </c>
      <c r="B205" s="23">
        <f t="shared" si="38"/>
        <v>14</v>
      </c>
      <c r="C205" s="23" t="str">
        <f t="shared" si="39"/>
        <v>2022Ian Juliano14</v>
      </c>
      <c r="D205" s="17">
        <v>2022</v>
      </c>
      <c r="E205" t="s">
        <v>418</v>
      </c>
      <c r="F205">
        <v>980507</v>
      </c>
      <c r="G205" t="s">
        <v>271</v>
      </c>
      <c r="H205" s="20">
        <v>2</v>
      </c>
      <c r="I205" s="20">
        <v>2</v>
      </c>
      <c r="J205" t="s">
        <v>9</v>
      </c>
      <c r="K205" t="s">
        <v>10</v>
      </c>
      <c r="L205" s="10">
        <v>6</v>
      </c>
      <c r="M205" s="10">
        <v>8</v>
      </c>
      <c r="N205" s="10">
        <v>8</v>
      </c>
      <c r="O205" s="1">
        <v>324.73599999999999</v>
      </c>
      <c r="P205" s="1">
        <v>199.25</v>
      </c>
      <c r="Q205" s="1">
        <v>200.8</v>
      </c>
      <c r="R205" s="44">
        <f t="shared" si="30"/>
        <v>54.122666666666667</v>
      </c>
      <c r="S205" s="45">
        <f t="shared" si="31"/>
        <v>1.3333333333333333</v>
      </c>
      <c r="T205" s="45">
        <f t="shared" si="32"/>
        <v>1</v>
      </c>
      <c r="U205" s="44">
        <f t="shared" si="33"/>
        <v>125.48599999999999</v>
      </c>
      <c r="V205" s="46">
        <f t="shared" si="34"/>
        <v>0.3864246649586125</v>
      </c>
      <c r="W205" s="44">
        <f t="shared" si="35"/>
        <v>-75.314000000000021</v>
      </c>
      <c r="X205" s="46">
        <f t="shared" si="36"/>
        <v>-0.23192377808435166</v>
      </c>
      <c r="Y205" s="23">
        <f>RANK(O205,O:O)</f>
        <v>1502</v>
      </c>
      <c r="Z205" s="23">
        <f>RANK(U205,U:U)</f>
        <v>1450</v>
      </c>
      <c r="AA205" s="23">
        <f>RANK(W205,W:W)</f>
        <v>1311</v>
      </c>
    </row>
    <row r="206" spans="1:27" x14ac:dyDescent="0.25">
      <c r="A206" s="23" t="str">
        <f t="shared" si="37"/>
        <v>Jack Gao</v>
      </c>
      <c r="B206" s="23">
        <f t="shared" si="38"/>
        <v>1</v>
      </c>
      <c r="C206" s="23" t="str">
        <f t="shared" si="39"/>
        <v>2022Jack Gao1</v>
      </c>
      <c r="D206" s="17">
        <v>2022</v>
      </c>
      <c r="E206" t="s">
        <v>412</v>
      </c>
      <c r="F206">
        <v>665523</v>
      </c>
      <c r="G206" t="s">
        <v>275</v>
      </c>
      <c r="H206" s="20">
        <v>1</v>
      </c>
      <c r="I206" s="20">
        <v>1</v>
      </c>
      <c r="J206" t="s">
        <v>2</v>
      </c>
      <c r="K206" t="s">
        <v>6</v>
      </c>
      <c r="L206" s="10">
        <v>168</v>
      </c>
      <c r="M206" s="10">
        <v>789</v>
      </c>
      <c r="N206" s="10">
        <v>4349</v>
      </c>
      <c r="O206" s="1">
        <v>175831.8315</v>
      </c>
      <c r="P206" s="1">
        <v>139572.75</v>
      </c>
      <c r="Q206" s="1">
        <v>6060.5</v>
      </c>
      <c r="R206" s="44">
        <f t="shared" si="30"/>
        <v>1046.6180446428571</v>
      </c>
      <c r="S206" s="45">
        <f t="shared" si="31"/>
        <v>4.6964285714285712</v>
      </c>
      <c r="T206" s="45">
        <f t="shared" si="32"/>
        <v>5.5120405576679339</v>
      </c>
      <c r="U206" s="44">
        <f t="shared" si="33"/>
        <v>36259.0815</v>
      </c>
      <c r="V206" s="46">
        <f t="shared" si="34"/>
        <v>0.20621454710832607</v>
      </c>
      <c r="W206" s="44">
        <f t="shared" si="35"/>
        <v>30198.5815</v>
      </c>
      <c r="X206" s="46">
        <f t="shared" si="36"/>
        <v>0.1717469541344111</v>
      </c>
      <c r="Y206" s="23">
        <f>RANK(O206,O:O)</f>
        <v>55</v>
      </c>
      <c r="Z206" s="23">
        <f>RANK(U206,U:U)</f>
        <v>15</v>
      </c>
      <c r="AA206" s="23">
        <f>RANK(W206,W:W)</f>
        <v>16</v>
      </c>
    </row>
    <row r="207" spans="1:27" x14ac:dyDescent="0.25">
      <c r="A207" s="23" t="str">
        <f t="shared" si="37"/>
        <v>Jack Gao</v>
      </c>
      <c r="B207" s="23">
        <f t="shared" si="38"/>
        <v>2</v>
      </c>
      <c r="C207" s="23" t="str">
        <f t="shared" si="39"/>
        <v>2022Jack Gao2</v>
      </c>
      <c r="D207" s="17">
        <v>2022</v>
      </c>
      <c r="E207" t="s">
        <v>412</v>
      </c>
      <c r="F207">
        <v>688564</v>
      </c>
      <c r="G207" t="s">
        <v>176</v>
      </c>
      <c r="H207" s="20">
        <v>1</v>
      </c>
      <c r="I207" s="20">
        <v>4</v>
      </c>
      <c r="J207" t="s">
        <v>2</v>
      </c>
      <c r="K207" t="s">
        <v>3</v>
      </c>
      <c r="L207" s="10">
        <v>249</v>
      </c>
      <c r="M207" s="10">
        <v>509</v>
      </c>
      <c r="N207" s="10">
        <v>1428</v>
      </c>
      <c r="O207" s="1">
        <v>57699.332999999999</v>
      </c>
      <c r="P207" s="1">
        <v>50613.45</v>
      </c>
      <c r="Q207" s="1">
        <v>8272.3000000000102</v>
      </c>
      <c r="R207" s="44">
        <f t="shared" si="30"/>
        <v>231.72422891566265</v>
      </c>
      <c r="S207" s="45">
        <f t="shared" si="31"/>
        <v>2.0441767068273093</v>
      </c>
      <c r="T207" s="45">
        <f t="shared" si="32"/>
        <v>2.8055009823182711</v>
      </c>
      <c r="U207" s="44">
        <f t="shared" si="33"/>
        <v>7085.8830000000016</v>
      </c>
      <c r="V207" s="46">
        <f t="shared" si="34"/>
        <v>0.12280701754385968</v>
      </c>
      <c r="W207" s="44">
        <f t="shared" si="35"/>
        <v>-1186.4170000000086</v>
      </c>
      <c r="X207" s="46">
        <f t="shared" si="36"/>
        <v>-2.0562057450473622E-2</v>
      </c>
      <c r="Y207" s="23">
        <f>RANK(O207,O:O)</f>
        <v>324</v>
      </c>
      <c r="Z207" s="23">
        <f>RANK(U207,U:U)</f>
        <v>358</v>
      </c>
      <c r="AA207" s="23">
        <f>RANK(W207,W:W)</f>
        <v>1478</v>
      </c>
    </row>
    <row r="208" spans="1:27" x14ac:dyDescent="0.25">
      <c r="A208" s="23" t="str">
        <f t="shared" si="37"/>
        <v>Jack Gao</v>
      </c>
      <c r="B208" s="23">
        <f t="shared" si="38"/>
        <v>3</v>
      </c>
      <c r="C208" s="23" t="str">
        <f t="shared" si="39"/>
        <v>2022Jack Gao3</v>
      </c>
      <c r="D208" s="17">
        <v>2022</v>
      </c>
      <c r="E208" t="s">
        <v>412</v>
      </c>
      <c r="F208">
        <v>604851</v>
      </c>
      <c r="G208" t="s">
        <v>159</v>
      </c>
      <c r="H208" s="20">
        <v>1</v>
      </c>
      <c r="I208" s="20">
        <v>1</v>
      </c>
      <c r="J208" t="s">
        <v>9</v>
      </c>
      <c r="K208" t="s">
        <v>10</v>
      </c>
      <c r="L208" s="10">
        <v>28</v>
      </c>
      <c r="M208" s="10">
        <v>91</v>
      </c>
      <c r="N208" s="10">
        <v>287</v>
      </c>
      <c r="O208" s="1">
        <v>11193.5684</v>
      </c>
      <c r="P208" s="1">
        <v>8217.9</v>
      </c>
      <c r="Q208" s="1">
        <v>967</v>
      </c>
      <c r="R208" s="44">
        <f t="shared" si="30"/>
        <v>399.77030000000002</v>
      </c>
      <c r="S208" s="45">
        <f t="shared" si="31"/>
        <v>3.25</v>
      </c>
      <c r="T208" s="45">
        <f t="shared" si="32"/>
        <v>3.1538461538461537</v>
      </c>
      <c r="U208" s="44">
        <f t="shared" si="33"/>
        <v>2975.6684000000005</v>
      </c>
      <c r="V208" s="46">
        <f t="shared" si="34"/>
        <v>0.26583733566143219</v>
      </c>
      <c r="W208" s="44">
        <f t="shared" si="35"/>
        <v>2008.6684000000005</v>
      </c>
      <c r="X208" s="46">
        <f t="shared" si="36"/>
        <v>0.17944844112445862</v>
      </c>
      <c r="Y208" s="23">
        <f>RANK(O208,O:O)</f>
        <v>782</v>
      </c>
      <c r="Z208" s="23">
        <f>RANK(U208,U:U)</f>
        <v>699</v>
      </c>
      <c r="AA208" s="23">
        <f>RANK(W208,W:W)</f>
        <v>562</v>
      </c>
    </row>
    <row r="209" spans="1:27" x14ac:dyDescent="0.25">
      <c r="A209" s="23" t="str">
        <f t="shared" si="37"/>
        <v>Jack Gao</v>
      </c>
      <c r="B209" s="23">
        <f t="shared" si="38"/>
        <v>4</v>
      </c>
      <c r="C209" s="23" t="str">
        <f t="shared" si="39"/>
        <v>2022Jack Gao4</v>
      </c>
      <c r="D209" s="17">
        <v>2022</v>
      </c>
      <c r="E209" t="s">
        <v>412</v>
      </c>
      <c r="F209">
        <v>188132</v>
      </c>
      <c r="G209" t="s">
        <v>48</v>
      </c>
      <c r="H209" s="20">
        <v>1</v>
      </c>
      <c r="I209" s="20">
        <v>1</v>
      </c>
      <c r="J209" t="s">
        <v>2</v>
      </c>
      <c r="K209" t="s">
        <v>10</v>
      </c>
      <c r="L209" s="10">
        <v>6</v>
      </c>
      <c r="M209" s="10">
        <v>40</v>
      </c>
      <c r="N209" s="10">
        <v>117</v>
      </c>
      <c r="O209" s="1">
        <v>5181.84</v>
      </c>
      <c r="P209" s="1">
        <v>4318.2</v>
      </c>
      <c r="Q209" s="1">
        <v>227.8</v>
      </c>
      <c r="R209" s="44">
        <f t="shared" si="30"/>
        <v>863.64</v>
      </c>
      <c r="S209" s="45">
        <f t="shared" si="31"/>
        <v>6.666666666666667</v>
      </c>
      <c r="T209" s="45">
        <f t="shared" si="32"/>
        <v>2.9249999999999998</v>
      </c>
      <c r="U209" s="44">
        <f t="shared" si="33"/>
        <v>863.64000000000033</v>
      </c>
      <c r="V209" s="46">
        <f t="shared" si="34"/>
        <v>0.16666666666666671</v>
      </c>
      <c r="W209" s="44">
        <f t="shared" si="35"/>
        <v>635.84000000000037</v>
      </c>
      <c r="X209" s="46">
        <f t="shared" si="36"/>
        <v>0.12270544825776179</v>
      </c>
      <c r="Y209" s="23">
        <f>RANK(O209,O:O)</f>
        <v>1120</v>
      </c>
      <c r="Z209" s="23">
        <f>RANK(U209,U:U)</f>
        <v>1174</v>
      </c>
      <c r="AA209" s="23">
        <f>RANK(W209,W:W)</f>
        <v>920</v>
      </c>
    </row>
    <row r="210" spans="1:27" x14ac:dyDescent="0.25">
      <c r="A210" s="23" t="str">
        <f t="shared" si="37"/>
        <v>Javier Salinas</v>
      </c>
      <c r="B210" s="23">
        <f t="shared" si="38"/>
        <v>1</v>
      </c>
      <c r="C210" s="23" t="str">
        <f t="shared" si="39"/>
        <v>2022Javier Salinas1</v>
      </c>
      <c r="D210" s="17">
        <v>2022</v>
      </c>
      <c r="E210" t="s">
        <v>403</v>
      </c>
      <c r="F210">
        <v>811025</v>
      </c>
      <c r="G210" t="s">
        <v>280</v>
      </c>
      <c r="H210" s="20">
        <v>4</v>
      </c>
      <c r="I210" s="20">
        <v>4</v>
      </c>
      <c r="J210" t="s">
        <v>2</v>
      </c>
      <c r="K210" t="s">
        <v>6</v>
      </c>
      <c r="L210" s="10">
        <v>203</v>
      </c>
      <c r="M210" s="10">
        <v>1471</v>
      </c>
      <c r="N210" s="10">
        <v>7863</v>
      </c>
      <c r="O210" s="1">
        <v>293661.65999999997</v>
      </c>
      <c r="P210" s="1">
        <v>244718.05</v>
      </c>
      <c r="Q210" s="1">
        <v>7103.25</v>
      </c>
      <c r="R210" s="44">
        <f t="shared" si="30"/>
        <v>1446.6091625615763</v>
      </c>
      <c r="S210" s="45">
        <f t="shared" si="31"/>
        <v>7.2463054187192117</v>
      </c>
      <c r="T210" s="45">
        <f t="shared" si="32"/>
        <v>5.3453433038749152</v>
      </c>
      <c r="U210" s="44">
        <f t="shared" si="33"/>
        <v>48943.609999999986</v>
      </c>
      <c r="V210" s="46">
        <f t="shared" si="34"/>
        <v>0.16666666666666663</v>
      </c>
      <c r="W210" s="44">
        <f t="shared" si="35"/>
        <v>41840.359999999986</v>
      </c>
      <c r="X210" s="46">
        <f t="shared" si="36"/>
        <v>0.14247811580170183</v>
      </c>
      <c r="Y210" s="23">
        <f>RANK(O210,O:O)</f>
        <v>7</v>
      </c>
      <c r="Z210" s="23">
        <f>RANK(U210,U:U)</f>
        <v>7</v>
      </c>
      <c r="AA210" s="23">
        <f>RANK(W210,W:W)</f>
        <v>7</v>
      </c>
    </row>
    <row r="211" spans="1:27" x14ac:dyDescent="0.25">
      <c r="A211" s="23" t="str">
        <f t="shared" si="37"/>
        <v>Javier Salinas</v>
      </c>
      <c r="B211" s="23">
        <f t="shared" si="38"/>
        <v>2</v>
      </c>
      <c r="C211" s="23" t="str">
        <f t="shared" si="39"/>
        <v>2022Javier Salinas2</v>
      </c>
      <c r="D211" s="17">
        <v>2022</v>
      </c>
      <c r="E211" t="s">
        <v>403</v>
      </c>
      <c r="F211">
        <v>431898</v>
      </c>
      <c r="G211" t="s">
        <v>43</v>
      </c>
      <c r="H211" s="20">
        <v>4</v>
      </c>
      <c r="I211" s="20">
        <v>4</v>
      </c>
      <c r="J211" t="s">
        <v>9</v>
      </c>
      <c r="K211" t="s">
        <v>6</v>
      </c>
      <c r="L211" s="10">
        <v>207</v>
      </c>
      <c r="M211" s="10">
        <v>426</v>
      </c>
      <c r="N211" s="10">
        <v>5312</v>
      </c>
      <c r="O211" s="1">
        <v>182890.3075</v>
      </c>
      <c r="P211" s="1">
        <v>159035.04999999999</v>
      </c>
      <c r="Q211" s="1">
        <v>6219.5</v>
      </c>
      <c r="R211" s="44">
        <f t="shared" si="30"/>
        <v>883.52805555555551</v>
      </c>
      <c r="S211" s="45">
        <f t="shared" si="31"/>
        <v>2.0579710144927534</v>
      </c>
      <c r="T211" s="45">
        <f t="shared" si="32"/>
        <v>12.469483568075118</v>
      </c>
      <c r="U211" s="44">
        <f t="shared" si="33"/>
        <v>23855.257500000007</v>
      </c>
      <c r="V211" s="46">
        <f t="shared" si="34"/>
        <v>0.1304347826086957</v>
      </c>
      <c r="W211" s="44">
        <f t="shared" si="35"/>
        <v>17635.757500000007</v>
      </c>
      <c r="X211" s="46">
        <f t="shared" si="36"/>
        <v>9.6428059753795356E-2</v>
      </c>
      <c r="Y211" s="23">
        <f>RANK(O211,O:O)</f>
        <v>50</v>
      </c>
      <c r="Z211" s="23">
        <f>RANK(U211,U:U)</f>
        <v>51</v>
      </c>
      <c r="AA211" s="23">
        <f>RANK(W211,W:W)</f>
        <v>51</v>
      </c>
    </row>
    <row r="212" spans="1:27" x14ac:dyDescent="0.25">
      <c r="A212" s="23" t="str">
        <f t="shared" si="37"/>
        <v>Javier Salinas</v>
      </c>
      <c r="B212" s="23">
        <f t="shared" si="38"/>
        <v>3</v>
      </c>
      <c r="C212" s="23" t="str">
        <f t="shared" si="39"/>
        <v>2022Javier Salinas3</v>
      </c>
      <c r="D212" s="17">
        <v>2022</v>
      </c>
      <c r="E212" t="s">
        <v>403</v>
      </c>
      <c r="F212">
        <v>587438</v>
      </c>
      <c r="G212" t="s">
        <v>332</v>
      </c>
      <c r="H212" s="20">
        <v>4</v>
      </c>
      <c r="I212" s="20">
        <v>4</v>
      </c>
      <c r="J212" t="s">
        <v>9</v>
      </c>
      <c r="K212" t="s">
        <v>6</v>
      </c>
      <c r="L212" s="10">
        <v>250</v>
      </c>
      <c r="M212" s="10">
        <v>840</v>
      </c>
      <c r="N212" s="10">
        <v>4001</v>
      </c>
      <c r="O212" s="1">
        <v>176485.772</v>
      </c>
      <c r="P212" s="1">
        <v>129768.95</v>
      </c>
      <c r="Q212" s="1">
        <v>7831</v>
      </c>
      <c r="R212" s="44">
        <f t="shared" si="30"/>
        <v>705.94308799999999</v>
      </c>
      <c r="S212" s="45">
        <f t="shared" si="31"/>
        <v>3.36</v>
      </c>
      <c r="T212" s="45">
        <f t="shared" si="32"/>
        <v>4.7630952380952385</v>
      </c>
      <c r="U212" s="44">
        <f t="shared" si="33"/>
        <v>46716.822</v>
      </c>
      <c r="V212" s="46">
        <f t="shared" si="34"/>
        <v>0.26470588235294118</v>
      </c>
      <c r="W212" s="44">
        <f t="shared" si="35"/>
        <v>38885.822</v>
      </c>
      <c r="X212" s="46">
        <f t="shared" si="36"/>
        <v>0.22033403349931235</v>
      </c>
      <c r="Y212" s="23">
        <f>RANK(O212,O:O)</f>
        <v>54</v>
      </c>
      <c r="Z212" s="23">
        <f>RANK(U212,U:U)</f>
        <v>10</v>
      </c>
      <c r="AA212" s="23">
        <f>RANK(W212,W:W)</f>
        <v>11</v>
      </c>
    </row>
    <row r="213" spans="1:27" x14ac:dyDescent="0.25">
      <c r="A213" s="23" t="str">
        <f t="shared" si="37"/>
        <v>Javier Salinas</v>
      </c>
      <c r="B213" s="23">
        <f t="shared" si="38"/>
        <v>4</v>
      </c>
      <c r="C213" s="23" t="str">
        <f t="shared" si="39"/>
        <v>2022Javier Salinas4</v>
      </c>
      <c r="D213" s="17">
        <v>2022</v>
      </c>
      <c r="E213" t="s">
        <v>403</v>
      </c>
      <c r="F213">
        <v>921547</v>
      </c>
      <c r="G213" t="s">
        <v>276</v>
      </c>
      <c r="H213" s="20">
        <v>4</v>
      </c>
      <c r="I213" s="20">
        <v>4</v>
      </c>
      <c r="J213" t="s">
        <v>9</v>
      </c>
      <c r="K213" t="s">
        <v>4</v>
      </c>
      <c r="L213" s="10">
        <v>57</v>
      </c>
      <c r="M213" s="10">
        <v>486</v>
      </c>
      <c r="N213" s="10">
        <v>2591</v>
      </c>
      <c r="O213" s="1">
        <v>99791.86</v>
      </c>
      <c r="P213" s="1">
        <v>71279.899999999994</v>
      </c>
      <c r="Q213" s="1">
        <v>2046.25</v>
      </c>
      <c r="R213" s="44">
        <f t="shared" si="30"/>
        <v>1750.7343859649122</v>
      </c>
      <c r="S213" s="45">
        <f t="shared" si="31"/>
        <v>8.526315789473685</v>
      </c>
      <c r="T213" s="45">
        <f t="shared" si="32"/>
        <v>5.3312757201646095</v>
      </c>
      <c r="U213" s="44">
        <f t="shared" si="33"/>
        <v>28511.960000000006</v>
      </c>
      <c r="V213" s="46">
        <f t="shared" si="34"/>
        <v>0.28571428571428575</v>
      </c>
      <c r="W213" s="44">
        <f t="shared" si="35"/>
        <v>26465.710000000006</v>
      </c>
      <c r="X213" s="46">
        <f t="shared" si="36"/>
        <v>0.26520910623371491</v>
      </c>
      <c r="Y213" s="23">
        <f>RANK(O213,O:O)</f>
        <v>157</v>
      </c>
      <c r="Z213" s="23">
        <f>RANK(U213,U:U)</f>
        <v>30</v>
      </c>
      <c r="AA213" s="23">
        <f>RANK(W213,W:W)</f>
        <v>22</v>
      </c>
    </row>
    <row r="214" spans="1:27" x14ac:dyDescent="0.25">
      <c r="A214" s="23" t="str">
        <f t="shared" si="37"/>
        <v>Javier Salinas</v>
      </c>
      <c r="B214" s="23">
        <f t="shared" si="38"/>
        <v>5</v>
      </c>
      <c r="C214" s="23" t="str">
        <f t="shared" si="39"/>
        <v>2022Javier Salinas5</v>
      </c>
      <c r="D214" s="17">
        <v>2022</v>
      </c>
      <c r="E214" t="s">
        <v>403</v>
      </c>
      <c r="F214">
        <v>107439</v>
      </c>
      <c r="G214" t="s">
        <v>1</v>
      </c>
      <c r="H214" s="20">
        <v>4</v>
      </c>
      <c r="I214" s="20">
        <v>4</v>
      </c>
      <c r="J214" t="s">
        <v>2</v>
      </c>
      <c r="K214" t="s">
        <v>4</v>
      </c>
      <c r="L214" s="10">
        <v>249</v>
      </c>
      <c r="M214" s="10">
        <v>617</v>
      </c>
      <c r="N214" s="10">
        <v>2087</v>
      </c>
      <c r="O214" s="1">
        <v>75265.278000000006</v>
      </c>
      <c r="P214" s="1">
        <v>62444.7</v>
      </c>
      <c r="Q214" s="1">
        <v>7582.5</v>
      </c>
      <c r="R214" s="44">
        <f t="shared" si="30"/>
        <v>302.27019277108434</v>
      </c>
      <c r="S214" s="45">
        <f t="shared" si="31"/>
        <v>2.4779116465863456</v>
      </c>
      <c r="T214" s="45">
        <f t="shared" si="32"/>
        <v>3.3824959481361425</v>
      </c>
      <c r="U214" s="44">
        <f t="shared" si="33"/>
        <v>12820.578000000009</v>
      </c>
      <c r="V214" s="46">
        <f t="shared" si="34"/>
        <v>0.17033854575014001</v>
      </c>
      <c r="W214" s="44">
        <f t="shared" si="35"/>
        <v>5238.0780000000086</v>
      </c>
      <c r="X214" s="46">
        <f t="shared" si="36"/>
        <v>6.9594880125202069E-2</v>
      </c>
      <c r="Y214" s="23">
        <f>RANK(O214,O:O)</f>
        <v>228</v>
      </c>
      <c r="Z214" s="23">
        <f>RANK(U214,U:U)</f>
        <v>156</v>
      </c>
      <c r="AA214" s="23">
        <f>RANK(W214,W:W)</f>
        <v>268</v>
      </c>
    </row>
    <row r="215" spans="1:27" x14ac:dyDescent="0.25">
      <c r="A215" s="23" t="str">
        <f t="shared" si="37"/>
        <v>Javier Salinas</v>
      </c>
      <c r="B215" s="23">
        <f t="shared" si="38"/>
        <v>6</v>
      </c>
      <c r="C215" s="23" t="str">
        <f t="shared" si="39"/>
        <v>2022Javier Salinas6</v>
      </c>
      <c r="D215" s="17">
        <v>2022</v>
      </c>
      <c r="E215" t="s">
        <v>403</v>
      </c>
      <c r="F215">
        <v>925350</v>
      </c>
      <c r="G215" t="s">
        <v>166</v>
      </c>
      <c r="H215" s="20">
        <v>4</v>
      </c>
      <c r="I215" s="20">
        <v>2</v>
      </c>
      <c r="J215" t="s">
        <v>2</v>
      </c>
      <c r="K215" t="s">
        <v>3</v>
      </c>
      <c r="L215" s="10">
        <v>244</v>
      </c>
      <c r="M215" s="10">
        <v>489</v>
      </c>
      <c r="N215" s="10">
        <v>1959</v>
      </c>
      <c r="O215" s="1">
        <v>67611.72</v>
      </c>
      <c r="P215" s="1">
        <v>56343.1</v>
      </c>
      <c r="Q215" s="1">
        <v>7316</v>
      </c>
      <c r="R215" s="44">
        <f t="shared" si="30"/>
        <v>277.09721311475408</v>
      </c>
      <c r="S215" s="45">
        <f t="shared" si="31"/>
        <v>2.0040983606557377</v>
      </c>
      <c r="T215" s="45">
        <f t="shared" si="32"/>
        <v>4.0061349693251538</v>
      </c>
      <c r="U215" s="44">
        <f t="shared" si="33"/>
        <v>11268.620000000003</v>
      </c>
      <c r="V215" s="46">
        <f t="shared" si="34"/>
        <v>0.16666666666666671</v>
      </c>
      <c r="W215" s="44">
        <f t="shared" si="35"/>
        <v>3952.6200000000026</v>
      </c>
      <c r="X215" s="46">
        <f t="shared" si="36"/>
        <v>5.8460574586772861E-2</v>
      </c>
      <c r="Y215" s="23">
        <f>RANK(O215,O:O)</f>
        <v>260</v>
      </c>
      <c r="Z215" s="23">
        <f>RANK(U215,U:U)</f>
        <v>191</v>
      </c>
      <c r="AA215" s="23">
        <f>RANK(W215,W:W)</f>
        <v>343</v>
      </c>
    </row>
    <row r="216" spans="1:27" x14ac:dyDescent="0.25">
      <c r="A216" s="23" t="str">
        <f t="shared" si="37"/>
        <v>Javier Salinas</v>
      </c>
      <c r="B216" s="23">
        <f t="shared" si="38"/>
        <v>7</v>
      </c>
      <c r="C216" s="23" t="str">
        <f t="shared" si="39"/>
        <v>2022Javier Salinas7</v>
      </c>
      <c r="D216" s="17">
        <v>2022</v>
      </c>
      <c r="E216" t="s">
        <v>403</v>
      </c>
      <c r="F216">
        <v>178362</v>
      </c>
      <c r="G216" t="s">
        <v>38</v>
      </c>
      <c r="H216" s="20">
        <v>4</v>
      </c>
      <c r="I216" s="20">
        <v>4</v>
      </c>
      <c r="J216" t="s">
        <v>9</v>
      </c>
      <c r="K216" t="s">
        <v>3</v>
      </c>
      <c r="L216" s="10">
        <v>249</v>
      </c>
      <c r="M216" s="10">
        <v>348</v>
      </c>
      <c r="N216" s="10">
        <v>1532</v>
      </c>
      <c r="O216" s="1">
        <v>57233.642999999996</v>
      </c>
      <c r="P216" s="1">
        <v>50204.95</v>
      </c>
      <c r="Q216" s="1">
        <v>7320</v>
      </c>
      <c r="R216" s="44">
        <f t="shared" si="30"/>
        <v>229.85398795180723</v>
      </c>
      <c r="S216" s="45">
        <f t="shared" si="31"/>
        <v>1.3975903614457832</v>
      </c>
      <c r="T216" s="45">
        <f t="shared" si="32"/>
        <v>4.4022988505747129</v>
      </c>
      <c r="U216" s="44">
        <f t="shared" si="33"/>
        <v>7028.6929999999993</v>
      </c>
      <c r="V216" s="46">
        <f t="shared" si="34"/>
        <v>0.12280701754385964</v>
      </c>
      <c r="W216" s="44">
        <f t="shared" si="35"/>
        <v>-291.3070000000007</v>
      </c>
      <c r="X216" s="46">
        <f t="shared" si="36"/>
        <v>-5.0897860896256548E-3</v>
      </c>
      <c r="Y216" s="23">
        <f>RANK(O216,O:O)</f>
        <v>327</v>
      </c>
      <c r="Z216" s="23">
        <f>RANK(U216,U:U)</f>
        <v>361</v>
      </c>
      <c r="AA216" s="23">
        <f>RANK(W216,W:W)</f>
        <v>1401</v>
      </c>
    </row>
    <row r="217" spans="1:27" x14ac:dyDescent="0.25">
      <c r="A217" s="23" t="str">
        <f t="shared" si="37"/>
        <v>Javier Salinas</v>
      </c>
      <c r="B217" s="23">
        <f t="shared" si="38"/>
        <v>8</v>
      </c>
      <c r="C217" s="23" t="str">
        <f t="shared" si="39"/>
        <v>2022Javier Salinas8</v>
      </c>
      <c r="D217" s="17">
        <v>2022</v>
      </c>
      <c r="E217" t="s">
        <v>403</v>
      </c>
      <c r="F217">
        <v>782190</v>
      </c>
      <c r="G217" t="s">
        <v>53</v>
      </c>
      <c r="H217" s="20">
        <v>4</v>
      </c>
      <c r="I217" s="20">
        <v>2</v>
      </c>
      <c r="J217" t="s">
        <v>2</v>
      </c>
      <c r="K217" t="s">
        <v>3</v>
      </c>
      <c r="L217" s="10">
        <v>246</v>
      </c>
      <c r="M217" s="10">
        <v>363</v>
      </c>
      <c r="N217" s="10">
        <v>1212</v>
      </c>
      <c r="O217" s="1">
        <v>39475.32</v>
      </c>
      <c r="P217" s="1">
        <v>32896.1</v>
      </c>
      <c r="Q217" s="1">
        <v>7251</v>
      </c>
      <c r="R217" s="44">
        <f t="shared" si="30"/>
        <v>160.46878048780488</v>
      </c>
      <c r="S217" s="45">
        <f t="shared" si="31"/>
        <v>1.475609756097561</v>
      </c>
      <c r="T217" s="45">
        <f t="shared" si="32"/>
        <v>3.3388429752066116</v>
      </c>
      <c r="U217" s="44">
        <f t="shared" si="33"/>
        <v>6579.2200000000012</v>
      </c>
      <c r="V217" s="46">
        <f t="shared" si="34"/>
        <v>0.16666666666666669</v>
      </c>
      <c r="W217" s="44">
        <f t="shared" si="35"/>
        <v>-671.77999999999884</v>
      </c>
      <c r="X217" s="46">
        <f t="shared" si="36"/>
        <v>-1.7017721452289653E-2</v>
      </c>
      <c r="Y217" s="23">
        <f>RANK(O217,O:O)</f>
        <v>437</v>
      </c>
      <c r="Z217" s="23">
        <f>RANK(U217,U:U)</f>
        <v>389</v>
      </c>
      <c r="AA217" s="23">
        <f>RANK(W217,W:W)</f>
        <v>1454</v>
      </c>
    </row>
    <row r="218" spans="1:27" x14ac:dyDescent="0.25">
      <c r="A218" s="23" t="str">
        <f t="shared" si="37"/>
        <v>Javier Salinas</v>
      </c>
      <c r="B218" s="23">
        <f t="shared" si="38"/>
        <v>9</v>
      </c>
      <c r="C218" s="23" t="str">
        <f t="shared" si="39"/>
        <v>2022Javier Salinas9</v>
      </c>
      <c r="D218" s="17">
        <v>2022</v>
      </c>
      <c r="E218" t="s">
        <v>403</v>
      </c>
      <c r="F218">
        <v>742000</v>
      </c>
      <c r="G218" t="s">
        <v>201</v>
      </c>
      <c r="H218" s="20">
        <v>4</v>
      </c>
      <c r="I218" s="20">
        <v>4</v>
      </c>
      <c r="J218" t="s">
        <v>9</v>
      </c>
      <c r="K218" t="s">
        <v>10</v>
      </c>
      <c r="L218" s="10">
        <v>1</v>
      </c>
      <c r="M218" s="10">
        <v>10</v>
      </c>
      <c r="N218" s="10">
        <v>87</v>
      </c>
      <c r="O218" s="1">
        <v>3258.2339999999999</v>
      </c>
      <c r="P218" s="1">
        <v>2858.1</v>
      </c>
      <c r="Q218" s="1">
        <v>38</v>
      </c>
      <c r="R218" s="44">
        <f t="shared" si="30"/>
        <v>3258.2339999999999</v>
      </c>
      <c r="S218" s="45">
        <f t="shared" si="31"/>
        <v>10</v>
      </c>
      <c r="T218" s="45">
        <f t="shared" si="32"/>
        <v>8.6999999999999993</v>
      </c>
      <c r="U218" s="44">
        <f t="shared" si="33"/>
        <v>400.13400000000001</v>
      </c>
      <c r="V218" s="46">
        <f t="shared" si="34"/>
        <v>0.12280701754385966</v>
      </c>
      <c r="W218" s="44">
        <f t="shared" si="35"/>
        <v>362.13400000000001</v>
      </c>
      <c r="X218" s="46">
        <f t="shared" si="36"/>
        <v>0.11114425790167312</v>
      </c>
      <c r="Y218" s="23">
        <f>RANK(O218,O:O)</f>
        <v>1262</v>
      </c>
      <c r="Z218" s="23">
        <f>RANK(U218,U:U)</f>
        <v>1360</v>
      </c>
      <c r="AA218" s="23">
        <f>RANK(W218,W:W)</f>
        <v>1040</v>
      </c>
    </row>
    <row r="219" spans="1:27" x14ac:dyDescent="0.25">
      <c r="A219" s="23" t="str">
        <f t="shared" si="37"/>
        <v>Jeannie Skiles</v>
      </c>
      <c r="B219" s="23">
        <f t="shared" si="38"/>
        <v>1</v>
      </c>
      <c r="C219" s="23" t="str">
        <f t="shared" si="39"/>
        <v>2022Jeannie Skiles1</v>
      </c>
      <c r="D219" s="17">
        <v>2022</v>
      </c>
      <c r="E219" t="s">
        <v>407</v>
      </c>
      <c r="F219">
        <v>875444</v>
      </c>
      <c r="G219" t="s">
        <v>243</v>
      </c>
      <c r="H219" s="20">
        <v>5</v>
      </c>
      <c r="I219" s="20">
        <v>5</v>
      </c>
      <c r="J219" t="s">
        <v>9</v>
      </c>
      <c r="K219" t="s">
        <v>3</v>
      </c>
      <c r="L219" s="10">
        <v>37</v>
      </c>
      <c r="M219" s="10">
        <v>102</v>
      </c>
      <c r="N219" s="10">
        <v>425</v>
      </c>
      <c r="O219" s="1">
        <v>21663.8</v>
      </c>
      <c r="P219" s="1">
        <v>13678.9</v>
      </c>
      <c r="Q219" s="1">
        <v>1257.55</v>
      </c>
      <c r="R219" s="44">
        <f t="shared" si="30"/>
        <v>585.5081081081081</v>
      </c>
      <c r="S219" s="45">
        <f t="shared" si="31"/>
        <v>2.7567567567567566</v>
      </c>
      <c r="T219" s="45">
        <f t="shared" si="32"/>
        <v>4.166666666666667</v>
      </c>
      <c r="U219" s="44">
        <f t="shared" si="33"/>
        <v>7984.9</v>
      </c>
      <c r="V219" s="46">
        <f t="shared" si="34"/>
        <v>0.36858261246872664</v>
      </c>
      <c r="W219" s="44">
        <f t="shared" si="35"/>
        <v>6727.3499999999995</v>
      </c>
      <c r="X219" s="46">
        <f t="shared" si="36"/>
        <v>0.31053416298156372</v>
      </c>
      <c r="Y219" s="23">
        <f>RANK(O219,O:O)</f>
        <v>591</v>
      </c>
      <c r="Z219" s="23">
        <f>RANK(U219,U:U)</f>
        <v>304</v>
      </c>
      <c r="AA219" s="23">
        <f>RANK(W219,W:W)</f>
        <v>203</v>
      </c>
    </row>
    <row r="220" spans="1:27" x14ac:dyDescent="0.25">
      <c r="A220" s="23" t="str">
        <f t="shared" si="37"/>
        <v>Jeannie Skiles</v>
      </c>
      <c r="B220" s="23">
        <f t="shared" si="38"/>
        <v>2</v>
      </c>
      <c r="C220" s="23" t="str">
        <f t="shared" si="39"/>
        <v>2022Jeannie Skiles2</v>
      </c>
      <c r="D220" s="17">
        <v>2022</v>
      </c>
      <c r="E220" t="s">
        <v>407</v>
      </c>
      <c r="F220">
        <v>169318</v>
      </c>
      <c r="G220" t="s">
        <v>35</v>
      </c>
      <c r="H220" s="20">
        <v>5</v>
      </c>
      <c r="I220" s="20">
        <v>5</v>
      </c>
      <c r="J220" t="s">
        <v>9</v>
      </c>
      <c r="K220" t="s">
        <v>10</v>
      </c>
      <c r="L220" s="10">
        <v>24</v>
      </c>
      <c r="M220" s="10">
        <v>69</v>
      </c>
      <c r="N220" s="10">
        <v>168</v>
      </c>
      <c r="O220" s="1">
        <v>8985.8559999999998</v>
      </c>
      <c r="P220" s="1">
        <v>5622</v>
      </c>
      <c r="Q220" s="1">
        <v>819.9</v>
      </c>
      <c r="R220" s="44">
        <f t="shared" si="30"/>
        <v>374.41066666666666</v>
      </c>
      <c r="S220" s="45">
        <f t="shared" si="31"/>
        <v>2.875</v>
      </c>
      <c r="T220" s="45">
        <f t="shared" si="32"/>
        <v>2.4347826086956523</v>
      </c>
      <c r="U220" s="44">
        <f t="shared" si="33"/>
        <v>3363.8559999999998</v>
      </c>
      <c r="V220" s="46">
        <f t="shared" si="34"/>
        <v>0.37435008974103301</v>
      </c>
      <c r="W220" s="44">
        <f t="shared" si="35"/>
        <v>2543.9559999999997</v>
      </c>
      <c r="X220" s="46">
        <f t="shared" si="36"/>
        <v>0.2831066956781858</v>
      </c>
      <c r="Y220" s="23">
        <f>RANK(O220,O:O)</f>
        <v>890</v>
      </c>
      <c r="Z220" s="23">
        <f>RANK(U220,U:U)</f>
        <v>636</v>
      </c>
      <c r="AA220" s="23">
        <f>RANK(W220,W:W)</f>
        <v>490</v>
      </c>
    </row>
    <row r="221" spans="1:27" x14ac:dyDescent="0.25">
      <c r="A221" s="23" t="str">
        <f t="shared" si="37"/>
        <v>Jeannie Skiles</v>
      </c>
      <c r="B221" s="23">
        <f t="shared" si="38"/>
        <v>3</v>
      </c>
      <c r="C221" s="23" t="str">
        <f t="shared" si="39"/>
        <v>2022Jeannie Skiles3</v>
      </c>
      <c r="D221" s="17">
        <v>2022</v>
      </c>
      <c r="E221" t="s">
        <v>407</v>
      </c>
      <c r="F221">
        <v>728140</v>
      </c>
      <c r="G221" t="s">
        <v>193</v>
      </c>
      <c r="H221" s="20">
        <v>5</v>
      </c>
      <c r="I221" s="20">
        <v>5</v>
      </c>
      <c r="J221" t="s">
        <v>9</v>
      </c>
      <c r="K221" t="s">
        <v>10</v>
      </c>
      <c r="L221" s="10">
        <v>19</v>
      </c>
      <c r="M221" s="10">
        <v>52</v>
      </c>
      <c r="N221" s="10">
        <v>184</v>
      </c>
      <c r="O221" s="1">
        <v>8848.9279999999999</v>
      </c>
      <c r="P221" s="1">
        <v>5716.5</v>
      </c>
      <c r="Q221" s="1">
        <v>645.1</v>
      </c>
      <c r="R221" s="44">
        <f t="shared" si="30"/>
        <v>465.73305263157891</v>
      </c>
      <c r="S221" s="45">
        <f t="shared" si="31"/>
        <v>2.736842105263158</v>
      </c>
      <c r="T221" s="45">
        <f t="shared" si="32"/>
        <v>3.5384615384615383</v>
      </c>
      <c r="U221" s="44">
        <f t="shared" si="33"/>
        <v>3132.4279999999999</v>
      </c>
      <c r="V221" s="46">
        <f t="shared" si="34"/>
        <v>0.35398954540030159</v>
      </c>
      <c r="W221" s="44">
        <f t="shared" si="35"/>
        <v>2487.328</v>
      </c>
      <c r="X221" s="46">
        <f t="shared" si="36"/>
        <v>0.28108805948019916</v>
      </c>
      <c r="Y221" s="23">
        <f>RANK(O221,O:O)</f>
        <v>901</v>
      </c>
      <c r="Z221" s="23">
        <f>RANK(U221,U:U)</f>
        <v>666</v>
      </c>
      <c r="AA221" s="23">
        <f>RANK(W221,W:W)</f>
        <v>493</v>
      </c>
    </row>
    <row r="222" spans="1:27" x14ac:dyDescent="0.25">
      <c r="A222" s="23" t="str">
        <f t="shared" si="37"/>
        <v>Jeannie Skiles</v>
      </c>
      <c r="B222" s="23">
        <f t="shared" si="38"/>
        <v>4</v>
      </c>
      <c r="C222" s="23" t="str">
        <f t="shared" si="39"/>
        <v>2022Jeannie Skiles4</v>
      </c>
      <c r="D222" s="17">
        <v>2022</v>
      </c>
      <c r="E222" t="s">
        <v>407</v>
      </c>
      <c r="F222">
        <v>972717</v>
      </c>
      <c r="G222" t="s">
        <v>384</v>
      </c>
      <c r="H222" s="20">
        <v>5</v>
      </c>
      <c r="I222" s="20">
        <v>5</v>
      </c>
      <c r="J222" t="s">
        <v>9</v>
      </c>
      <c r="K222" t="s">
        <v>10</v>
      </c>
      <c r="L222" s="10">
        <v>48</v>
      </c>
      <c r="M222" s="10">
        <v>48</v>
      </c>
      <c r="N222" s="10">
        <v>153</v>
      </c>
      <c r="O222" s="1">
        <v>8157.9760000000097</v>
      </c>
      <c r="P222" s="1">
        <v>5102.45</v>
      </c>
      <c r="Q222" s="1">
        <v>1540.8</v>
      </c>
      <c r="R222" s="44">
        <f t="shared" si="30"/>
        <v>169.95783333333353</v>
      </c>
      <c r="S222" s="45">
        <f t="shared" si="31"/>
        <v>1</v>
      </c>
      <c r="T222" s="45">
        <f t="shared" si="32"/>
        <v>3.1875</v>
      </c>
      <c r="U222" s="44">
        <f t="shared" si="33"/>
        <v>3055.5260000000098</v>
      </c>
      <c r="V222" s="46">
        <f t="shared" si="34"/>
        <v>0.37454461743942447</v>
      </c>
      <c r="W222" s="44">
        <f t="shared" si="35"/>
        <v>1514.7260000000099</v>
      </c>
      <c r="X222" s="46">
        <f t="shared" si="36"/>
        <v>0.18567424076756392</v>
      </c>
      <c r="Y222" s="23">
        <f>RANK(O222,O:O)</f>
        <v>947</v>
      </c>
      <c r="Z222" s="23">
        <f>RANK(U222,U:U)</f>
        <v>682</v>
      </c>
      <c r="AA222" s="23">
        <f>RANK(W222,W:W)</f>
        <v>642</v>
      </c>
    </row>
    <row r="223" spans="1:27" x14ac:dyDescent="0.25">
      <c r="A223" s="23" t="str">
        <f t="shared" si="37"/>
        <v>Jeannie Skiles</v>
      </c>
      <c r="B223" s="23">
        <f t="shared" si="38"/>
        <v>5</v>
      </c>
      <c r="C223" s="23" t="str">
        <f t="shared" si="39"/>
        <v>2022Jeannie Skiles5</v>
      </c>
      <c r="D223" s="17">
        <v>2022</v>
      </c>
      <c r="E223" t="s">
        <v>407</v>
      </c>
      <c r="F223">
        <v>426484</v>
      </c>
      <c r="G223" t="s">
        <v>111</v>
      </c>
      <c r="H223" s="20">
        <v>5</v>
      </c>
      <c r="I223" s="20">
        <v>5</v>
      </c>
      <c r="J223" t="s">
        <v>9</v>
      </c>
      <c r="K223" t="s">
        <v>10</v>
      </c>
      <c r="L223" s="10">
        <v>45</v>
      </c>
      <c r="M223" s="10">
        <v>71</v>
      </c>
      <c r="N223" s="10">
        <v>188</v>
      </c>
      <c r="O223" s="1">
        <v>7858.4960000000101</v>
      </c>
      <c r="P223" s="1">
        <v>4925.8999999999996</v>
      </c>
      <c r="Q223" s="1">
        <v>1473.1</v>
      </c>
      <c r="R223" s="44">
        <f t="shared" si="30"/>
        <v>174.63324444444467</v>
      </c>
      <c r="S223" s="45">
        <f t="shared" si="31"/>
        <v>1.5777777777777777</v>
      </c>
      <c r="T223" s="45">
        <f t="shared" si="32"/>
        <v>2.647887323943662</v>
      </c>
      <c r="U223" s="44">
        <f t="shared" si="33"/>
        <v>2932.5960000000105</v>
      </c>
      <c r="V223" s="46">
        <f t="shared" si="34"/>
        <v>0.37317522335062669</v>
      </c>
      <c r="W223" s="44">
        <f t="shared" si="35"/>
        <v>1459.4960000000106</v>
      </c>
      <c r="X223" s="46">
        <f t="shared" si="36"/>
        <v>0.18572205164957883</v>
      </c>
      <c r="Y223" s="23">
        <f>RANK(O223,O:O)</f>
        <v>966</v>
      </c>
      <c r="Z223" s="23">
        <f>RANK(U223,U:U)</f>
        <v>704</v>
      </c>
      <c r="AA223" s="23">
        <f>RANK(W223,W:W)</f>
        <v>657</v>
      </c>
    </row>
    <row r="224" spans="1:27" x14ac:dyDescent="0.25">
      <c r="A224" s="23" t="str">
        <f t="shared" si="37"/>
        <v>Jeannie Skiles</v>
      </c>
      <c r="B224" s="23">
        <f t="shared" si="38"/>
        <v>6</v>
      </c>
      <c r="C224" s="23" t="str">
        <f t="shared" si="39"/>
        <v>2022Jeannie Skiles6</v>
      </c>
      <c r="D224" s="17">
        <v>2022</v>
      </c>
      <c r="E224" t="s">
        <v>407</v>
      </c>
      <c r="F224">
        <v>923218</v>
      </c>
      <c r="G224" t="s">
        <v>256</v>
      </c>
      <c r="H224" s="20">
        <v>5</v>
      </c>
      <c r="I224" s="20">
        <v>5</v>
      </c>
      <c r="J224" t="s">
        <v>9</v>
      </c>
      <c r="K224" t="s">
        <v>10</v>
      </c>
      <c r="L224" s="10">
        <v>33</v>
      </c>
      <c r="M224" s="10">
        <v>80</v>
      </c>
      <c r="N224" s="10">
        <v>170</v>
      </c>
      <c r="O224" s="1">
        <v>7845.84</v>
      </c>
      <c r="P224" s="1">
        <v>4696.95</v>
      </c>
      <c r="Q224" s="1">
        <v>1110.45</v>
      </c>
      <c r="R224" s="44">
        <f t="shared" si="30"/>
        <v>237.75272727272727</v>
      </c>
      <c r="S224" s="45">
        <f t="shared" si="31"/>
        <v>2.4242424242424243</v>
      </c>
      <c r="T224" s="45">
        <f t="shared" si="32"/>
        <v>2.125</v>
      </c>
      <c r="U224" s="44">
        <f t="shared" si="33"/>
        <v>3148.8900000000003</v>
      </c>
      <c r="V224" s="46">
        <f t="shared" si="34"/>
        <v>0.40134517145391702</v>
      </c>
      <c r="W224" s="44">
        <f t="shared" si="35"/>
        <v>2038.4400000000003</v>
      </c>
      <c r="X224" s="46">
        <f t="shared" si="36"/>
        <v>0.25981156893334562</v>
      </c>
      <c r="Y224" s="23">
        <f>RANK(O224,O:O)</f>
        <v>969</v>
      </c>
      <c r="Z224" s="23">
        <f>RANK(U224,U:U)</f>
        <v>663</v>
      </c>
      <c r="AA224" s="23">
        <f>RANK(W224,W:W)</f>
        <v>558</v>
      </c>
    </row>
    <row r="225" spans="1:27" x14ac:dyDescent="0.25">
      <c r="A225" s="23" t="str">
        <f t="shared" si="37"/>
        <v>Jeannie Skiles</v>
      </c>
      <c r="B225" s="23">
        <f t="shared" si="38"/>
        <v>7</v>
      </c>
      <c r="C225" s="23" t="str">
        <f t="shared" si="39"/>
        <v>2022Jeannie Skiles7</v>
      </c>
      <c r="D225" s="17">
        <v>2022</v>
      </c>
      <c r="E225" t="s">
        <v>407</v>
      </c>
      <c r="F225">
        <v>910039</v>
      </c>
      <c r="G225" t="s">
        <v>252</v>
      </c>
      <c r="H225" s="20">
        <v>5</v>
      </c>
      <c r="I225" s="20">
        <v>5</v>
      </c>
      <c r="J225" t="s">
        <v>9</v>
      </c>
      <c r="K225" t="s">
        <v>10</v>
      </c>
      <c r="L225" s="10">
        <v>36</v>
      </c>
      <c r="M225" s="10">
        <v>61</v>
      </c>
      <c r="N225" s="10">
        <v>146</v>
      </c>
      <c r="O225" s="1">
        <v>6694.0320000000002</v>
      </c>
      <c r="P225" s="1">
        <v>3984.75</v>
      </c>
      <c r="Q225" s="1">
        <v>1182.55</v>
      </c>
      <c r="R225" s="44">
        <f t="shared" si="30"/>
        <v>185.94533333333334</v>
      </c>
      <c r="S225" s="45">
        <f t="shared" si="31"/>
        <v>1.6944444444444444</v>
      </c>
      <c r="T225" s="45">
        <f t="shared" si="32"/>
        <v>2.3934426229508197</v>
      </c>
      <c r="U225" s="44">
        <f t="shared" si="33"/>
        <v>2709.2820000000002</v>
      </c>
      <c r="V225" s="46">
        <f t="shared" si="34"/>
        <v>0.40473096035393918</v>
      </c>
      <c r="W225" s="44">
        <f t="shared" si="35"/>
        <v>1526.7320000000002</v>
      </c>
      <c r="X225" s="46">
        <f t="shared" si="36"/>
        <v>0.22807360347246625</v>
      </c>
      <c r="Y225" s="23">
        <f>RANK(O225,O:O)</f>
        <v>1029</v>
      </c>
      <c r="Z225" s="23">
        <f>RANK(U225,U:U)</f>
        <v>742</v>
      </c>
      <c r="AA225" s="23">
        <f>RANK(W225,W:W)</f>
        <v>637</v>
      </c>
    </row>
    <row r="226" spans="1:27" x14ac:dyDescent="0.25">
      <c r="A226" s="23" t="str">
        <f t="shared" si="37"/>
        <v>Jeannie Skiles</v>
      </c>
      <c r="B226" s="23">
        <f t="shared" si="38"/>
        <v>8</v>
      </c>
      <c r="C226" s="23" t="str">
        <f t="shared" si="39"/>
        <v>2022Jeannie Skiles8</v>
      </c>
      <c r="D226" s="17">
        <v>2022</v>
      </c>
      <c r="E226" t="s">
        <v>407</v>
      </c>
      <c r="F226">
        <v>826226</v>
      </c>
      <c r="G226" t="s">
        <v>229</v>
      </c>
      <c r="H226" s="20">
        <v>5</v>
      </c>
      <c r="I226" s="20">
        <v>3</v>
      </c>
      <c r="J226" t="s">
        <v>2</v>
      </c>
      <c r="K226" t="s">
        <v>10</v>
      </c>
      <c r="L226" s="10">
        <v>22</v>
      </c>
      <c r="M226" s="10">
        <v>44</v>
      </c>
      <c r="N226" s="10">
        <v>142</v>
      </c>
      <c r="O226" s="1">
        <v>5524.0343999999996</v>
      </c>
      <c r="P226" s="1">
        <v>4075.45</v>
      </c>
      <c r="Q226" s="1">
        <v>729.85</v>
      </c>
      <c r="R226" s="44">
        <f t="shared" si="30"/>
        <v>251.09247272727271</v>
      </c>
      <c r="S226" s="45">
        <f t="shared" si="31"/>
        <v>2</v>
      </c>
      <c r="T226" s="45">
        <f t="shared" si="32"/>
        <v>3.2272727272727271</v>
      </c>
      <c r="U226" s="44">
        <f t="shared" si="33"/>
        <v>1448.5843999999997</v>
      </c>
      <c r="V226" s="46">
        <f t="shared" si="34"/>
        <v>0.26223305198823521</v>
      </c>
      <c r="W226" s="44">
        <f t="shared" si="35"/>
        <v>718.73439999999971</v>
      </c>
      <c r="X226" s="46">
        <f t="shared" si="36"/>
        <v>0.13011041350502808</v>
      </c>
      <c r="Y226" s="23">
        <f>RANK(O226,O:O)</f>
        <v>1091</v>
      </c>
      <c r="Z226" s="23">
        <f>RANK(U226,U:U)</f>
        <v>999</v>
      </c>
      <c r="AA226" s="23">
        <f>RANK(W226,W:W)</f>
        <v>890</v>
      </c>
    </row>
    <row r="227" spans="1:27" x14ac:dyDescent="0.25">
      <c r="A227" s="23" t="str">
        <f t="shared" si="37"/>
        <v>Jeannie Skiles</v>
      </c>
      <c r="B227" s="23">
        <f t="shared" si="38"/>
        <v>9</v>
      </c>
      <c r="C227" s="23" t="str">
        <f t="shared" si="39"/>
        <v>2022Jeannie Skiles9</v>
      </c>
      <c r="D227" s="17">
        <v>2022</v>
      </c>
      <c r="E227" t="s">
        <v>407</v>
      </c>
      <c r="F227">
        <v>116138</v>
      </c>
      <c r="G227" t="s">
        <v>39</v>
      </c>
      <c r="H227" s="20">
        <v>5</v>
      </c>
      <c r="I227" s="20">
        <v>5</v>
      </c>
      <c r="J227" t="s">
        <v>2</v>
      </c>
      <c r="K227" t="s">
        <v>10</v>
      </c>
      <c r="L227" s="10">
        <v>17</v>
      </c>
      <c r="M227" s="10">
        <v>43</v>
      </c>
      <c r="N227" s="10">
        <v>112</v>
      </c>
      <c r="O227" s="1">
        <v>4936.8270000000002</v>
      </c>
      <c r="P227" s="1">
        <v>4330.55</v>
      </c>
      <c r="Q227" s="1">
        <v>573.75</v>
      </c>
      <c r="R227" s="44">
        <f t="shared" si="30"/>
        <v>290.40158823529413</v>
      </c>
      <c r="S227" s="45">
        <f t="shared" si="31"/>
        <v>2.5294117647058822</v>
      </c>
      <c r="T227" s="45">
        <f t="shared" si="32"/>
        <v>2.6046511627906979</v>
      </c>
      <c r="U227" s="44">
        <f t="shared" si="33"/>
        <v>606.27700000000004</v>
      </c>
      <c r="V227" s="46">
        <f t="shared" si="34"/>
        <v>0.12280701754385966</v>
      </c>
      <c r="W227" s="44">
        <f t="shared" si="35"/>
        <v>32.527000000000044</v>
      </c>
      <c r="X227" s="46">
        <f t="shared" si="36"/>
        <v>6.5886448927621006E-3</v>
      </c>
      <c r="Y227" s="23">
        <f>RANK(O227,O:O)</f>
        <v>1138</v>
      </c>
      <c r="Z227" s="23">
        <f>RANK(U227,U:U)</f>
        <v>1269</v>
      </c>
      <c r="AA227" s="23">
        <f>RANK(W227,W:W)</f>
        <v>1232</v>
      </c>
    </row>
    <row r="228" spans="1:27" x14ac:dyDescent="0.25">
      <c r="A228" s="23" t="str">
        <f t="shared" si="37"/>
        <v>Jeannie Skiles</v>
      </c>
      <c r="B228" s="23">
        <f t="shared" si="38"/>
        <v>10</v>
      </c>
      <c r="C228" s="23" t="str">
        <f t="shared" si="39"/>
        <v>2022Jeannie Skiles10</v>
      </c>
      <c r="D228" s="17">
        <v>2022</v>
      </c>
      <c r="E228" t="s">
        <v>407</v>
      </c>
      <c r="F228">
        <v>599426</v>
      </c>
      <c r="G228" t="s">
        <v>339</v>
      </c>
      <c r="H228" s="20">
        <v>5</v>
      </c>
      <c r="I228" s="20">
        <v>5</v>
      </c>
      <c r="J228" t="s">
        <v>9</v>
      </c>
      <c r="K228" t="s">
        <v>10</v>
      </c>
      <c r="L228" s="10">
        <v>14</v>
      </c>
      <c r="M228" s="10">
        <v>23</v>
      </c>
      <c r="N228" s="10">
        <v>58</v>
      </c>
      <c r="O228" s="1">
        <v>3548.3359999999998</v>
      </c>
      <c r="P228" s="1">
        <v>2180.0500000000002</v>
      </c>
      <c r="Q228" s="1">
        <v>459.3</v>
      </c>
      <c r="R228" s="44">
        <f t="shared" si="30"/>
        <v>253.45257142857142</v>
      </c>
      <c r="S228" s="45">
        <f t="shared" si="31"/>
        <v>1.6428571428571428</v>
      </c>
      <c r="T228" s="45">
        <f t="shared" si="32"/>
        <v>2.5217391304347827</v>
      </c>
      <c r="U228" s="44">
        <f t="shared" si="33"/>
        <v>1368.2859999999996</v>
      </c>
      <c r="V228" s="46">
        <f t="shared" si="34"/>
        <v>0.38561342556060069</v>
      </c>
      <c r="W228" s="44">
        <f t="shared" si="35"/>
        <v>908.98599999999965</v>
      </c>
      <c r="X228" s="46">
        <f t="shared" si="36"/>
        <v>0.25617247070175986</v>
      </c>
      <c r="Y228" s="23">
        <f>RANK(O228,O:O)</f>
        <v>1236</v>
      </c>
      <c r="Z228" s="23">
        <f>RANK(U228,U:U)</f>
        <v>1021</v>
      </c>
      <c r="AA228" s="23">
        <f>RANK(W228,W:W)</f>
        <v>823</v>
      </c>
    </row>
    <row r="229" spans="1:27" x14ac:dyDescent="0.25">
      <c r="A229" s="23" t="str">
        <f t="shared" si="37"/>
        <v>Jeannie Skiles</v>
      </c>
      <c r="B229" s="23">
        <f t="shared" si="38"/>
        <v>11</v>
      </c>
      <c r="C229" s="23" t="str">
        <f t="shared" si="39"/>
        <v>2022Jeannie Skiles11</v>
      </c>
      <c r="D229" s="17">
        <v>2022</v>
      </c>
      <c r="E229" t="s">
        <v>407</v>
      </c>
      <c r="F229">
        <v>206748</v>
      </c>
      <c r="G229" t="s">
        <v>52</v>
      </c>
      <c r="H229" s="20">
        <v>5</v>
      </c>
      <c r="I229" s="20">
        <v>5</v>
      </c>
      <c r="J229" t="s">
        <v>9</v>
      </c>
      <c r="K229" t="s">
        <v>10</v>
      </c>
      <c r="L229" s="10">
        <v>18</v>
      </c>
      <c r="M229" s="10">
        <v>18</v>
      </c>
      <c r="N229" s="10">
        <v>51</v>
      </c>
      <c r="O229" s="1">
        <v>2835.5920000000001</v>
      </c>
      <c r="P229" s="1">
        <v>1820.6</v>
      </c>
      <c r="Q229" s="1">
        <v>577.79999999999995</v>
      </c>
      <c r="R229" s="44">
        <f t="shared" si="30"/>
        <v>157.53288888888889</v>
      </c>
      <c r="S229" s="45">
        <f t="shared" si="31"/>
        <v>1</v>
      </c>
      <c r="T229" s="45">
        <f t="shared" si="32"/>
        <v>2.8333333333333335</v>
      </c>
      <c r="U229" s="44">
        <f t="shared" si="33"/>
        <v>1014.9920000000002</v>
      </c>
      <c r="V229" s="46">
        <f t="shared" si="34"/>
        <v>0.35794712356361569</v>
      </c>
      <c r="W229" s="44">
        <f t="shared" si="35"/>
        <v>437.19200000000023</v>
      </c>
      <c r="X229" s="46">
        <f t="shared" si="36"/>
        <v>0.15418015003568927</v>
      </c>
      <c r="Y229" s="23">
        <f>RANK(O229,O:O)</f>
        <v>1294</v>
      </c>
      <c r="Z229" s="23">
        <f>RANK(U229,U:U)</f>
        <v>1115</v>
      </c>
      <c r="AA229" s="23">
        <f>RANK(W229,W:W)</f>
        <v>999</v>
      </c>
    </row>
    <row r="230" spans="1:27" x14ac:dyDescent="0.25">
      <c r="A230" s="23" t="str">
        <f t="shared" si="37"/>
        <v>Jeannie Skiles</v>
      </c>
      <c r="B230" s="23">
        <f t="shared" si="38"/>
        <v>12</v>
      </c>
      <c r="C230" s="23" t="str">
        <f t="shared" si="39"/>
        <v>2022Jeannie Skiles12</v>
      </c>
      <c r="D230" s="17">
        <v>2022</v>
      </c>
      <c r="E230" t="s">
        <v>407</v>
      </c>
      <c r="F230">
        <v>899280</v>
      </c>
      <c r="G230" t="s">
        <v>249</v>
      </c>
      <c r="H230" s="20">
        <v>5</v>
      </c>
      <c r="I230" s="20">
        <v>5</v>
      </c>
      <c r="J230" t="s">
        <v>9</v>
      </c>
      <c r="K230" t="s">
        <v>10</v>
      </c>
      <c r="L230" s="10">
        <v>26</v>
      </c>
      <c r="M230" s="10">
        <v>26</v>
      </c>
      <c r="N230" s="10">
        <v>55</v>
      </c>
      <c r="O230" s="1">
        <v>2696.36</v>
      </c>
      <c r="P230" s="1">
        <v>1610.85</v>
      </c>
      <c r="Q230" s="1">
        <v>834.6</v>
      </c>
      <c r="R230" s="44">
        <f t="shared" si="30"/>
        <v>103.70615384615385</v>
      </c>
      <c r="S230" s="45">
        <f t="shared" si="31"/>
        <v>1</v>
      </c>
      <c r="T230" s="45">
        <f t="shared" si="32"/>
        <v>2.1153846153846154</v>
      </c>
      <c r="U230" s="44">
        <f t="shared" si="33"/>
        <v>1085.5100000000002</v>
      </c>
      <c r="V230" s="46">
        <f t="shared" si="34"/>
        <v>0.40258348291771134</v>
      </c>
      <c r="W230" s="44">
        <f t="shared" si="35"/>
        <v>250.9100000000002</v>
      </c>
      <c r="X230" s="46">
        <f t="shared" si="36"/>
        <v>9.3055081665653017E-2</v>
      </c>
      <c r="Y230" s="23">
        <f>RANK(O230,O:O)</f>
        <v>1310</v>
      </c>
      <c r="Z230" s="23">
        <f>RANK(U230,U:U)</f>
        <v>1095</v>
      </c>
      <c r="AA230" s="23">
        <f>RANK(W230,W:W)</f>
        <v>1092</v>
      </c>
    </row>
    <row r="231" spans="1:27" x14ac:dyDescent="0.25">
      <c r="A231" s="23" t="str">
        <f t="shared" si="37"/>
        <v>Jeannie Skiles</v>
      </c>
      <c r="B231" s="23">
        <f t="shared" si="38"/>
        <v>13</v>
      </c>
      <c r="C231" s="23" t="str">
        <f t="shared" si="39"/>
        <v>2022Jeannie Skiles13</v>
      </c>
      <c r="D231" s="17">
        <v>2022</v>
      </c>
      <c r="E231" t="s">
        <v>407</v>
      </c>
      <c r="F231">
        <v>223205</v>
      </c>
      <c r="G231" t="s">
        <v>58</v>
      </c>
      <c r="H231" s="20">
        <v>5</v>
      </c>
      <c r="I231" s="20">
        <v>5</v>
      </c>
      <c r="J231" t="s">
        <v>9</v>
      </c>
      <c r="K231" t="s">
        <v>10</v>
      </c>
      <c r="L231" s="10">
        <v>8</v>
      </c>
      <c r="M231" s="10">
        <v>16</v>
      </c>
      <c r="N231" s="10">
        <v>34</v>
      </c>
      <c r="O231" s="1">
        <v>2047.7280000000001</v>
      </c>
      <c r="P231" s="1">
        <v>1275.25</v>
      </c>
      <c r="Q231" s="1">
        <v>265.60000000000002</v>
      </c>
      <c r="R231" s="44">
        <f t="shared" si="30"/>
        <v>255.96600000000001</v>
      </c>
      <c r="S231" s="45">
        <f t="shared" si="31"/>
        <v>2</v>
      </c>
      <c r="T231" s="45">
        <f t="shared" si="32"/>
        <v>2.125</v>
      </c>
      <c r="U231" s="44">
        <f t="shared" si="33"/>
        <v>772.47800000000007</v>
      </c>
      <c r="V231" s="46">
        <f t="shared" si="34"/>
        <v>0.3772366251767813</v>
      </c>
      <c r="W231" s="44">
        <f t="shared" si="35"/>
        <v>506.87800000000004</v>
      </c>
      <c r="X231" s="46">
        <f t="shared" si="36"/>
        <v>0.24753189876780513</v>
      </c>
      <c r="Y231" s="23">
        <f>RANK(O231,O:O)</f>
        <v>1360</v>
      </c>
      <c r="Z231" s="23">
        <f>RANK(U231,U:U)</f>
        <v>1210</v>
      </c>
      <c r="AA231" s="23">
        <f>RANK(W231,W:W)</f>
        <v>961</v>
      </c>
    </row>
    <row r="232" spans="1:27" x14ac:dyDescent="0.25">
      <c r="A232" s="23" t="str">
        <f t="shared" si="37"/>
        <v>Jeannie Skiles</v>
      </c>
      <c r="B232" s="23">
        <f t="shared" si="38"/>
        <v>14</v>
      </c>
      <c r="C232" s="23" t="str">
        <f t="shared" si="39"/>
        <v>2022Jeannie Skiles14</v>
      </c>
      <c r="D232" s="17">
        <v>2022</v>
      </c>
      <c r="E232" t="s">
        <v>407</v>
      </c>
      <c r="F232">
        <v>304909</v>
      </c>
      <c r="G232" t="s">
        <v>298</v>
      </c>
      <c r="H232" s="20">
        <v>5</v>
      </c>
      <c r="I232" s="20">
        <v>5</v>
      </c>
      <c r="J232" t="s">
        <v>9</v>
      </c>
      <c r="K232" t="s">
        <v>10</v>
      </c>
      <c r="L232" s="10">
        <v>11</v>
      </c>
      <c r="M232" s="10">
        <v>25</v>
      </c>
      <c r="N232" s="10">
        <v>34</v>
      </c>
      <c r="O232" s="1">
        <v>1702.9280000000001</v>
      </c>
      <c r="P232" s="1">
        <v>1025.25</v>
      </c>
      <c r="Q232" s="1">
        <v>368.5</v>
      </c>
      <c r="R232" s="44">
        <f t="shared" si="30"/>
        <v>154.81163636363638</v>
      </c>
      <c r="S232" s="45">
        <f t="shared" si="31"/>
        <v>2.2727272727272729</v>
      </c>
      <c r="T232" s="45">
        <f t="shared" si="32"/>
        <v>1.36</v>
      </c>
      <c r="U232" s="44">
        <f t="shared" si="33"/>
        <v>677.67800000000011</v>
      </c>
      <c r="V232" s="46">
        <f t="shared" si="34"/>
        <v>0.39794870951678524</v>
      </c>
      <c r="W232" s="44">
        <f t="shared" si="35"/>
        <v>309.17800000000011</v>
      </c>
      <c r="X232" s="46">
        <f t="shared" si="36"/>
        <v>0.18155670703635157</v>
      </c>
      <c r="Y232" s="23">
        <f>RANK(O232,O:O)</f>
        <v>1396</v>
      </c>
      <c r="Z232" s="23">
        <f>RANK(U232,U:U)</f>
        <v>1236</v>
      </c>
      <c r="AA232" s="23">
        <f>RANK(W232,W:W)</f>
        <v>1057</v>
      </c>
    </row>
    <row r="233" spans="1:27" x14ac:dyDescent="0.25">
      <c r="A233" s="23" t="str">
        <f t="shared" si="37"/>
        <v>Jeannie Skiles</v>
      </c>
      <c r="B233" s="23">
        <f t="shared" si="38"/>
        <v>15</v>
      </c>
      <c r="C233" s="23" t="str">
        <f t="shared" si="39"/>
        <v>2022Jeannie Skiles15</v>
      </c>
      <c r="D233" s="17">
        <v>2022</v>
      </c>
      <c r="E233" t="s">
        <v>407</v>
      </c>
      <c r="F233">
        <v>701147</v>
      </c>
      <c r="G233" t="s">
        <v>325</v>
      </c>
      <c r="H233" s="20">
        <v>5</v>
      </c>
      <c r="I233" s="20">
        <v>5</v>
      </c>
      <c r="J233" t="s">
        <v>9</v>
      </c>
      <c r="K233" t="s">
        <v>10</v>
      </c>
      <c r="L233" s="10">
        <v>21</v>
      </c>
      <c r="M233" s="10">
        <v>30</v>
      </c>
      <c r="N233" s="10">
        <v>75</v>
      </c>
      <c r="O233" s="1">
        <v>1523.4</v>
      </c>
      <c r="P233" s="1">
        <v>971.5</v>
      </c>
      <c r="Q233" s="1">
        <v>684</v>
      </c>
      <c r="R233" s="44">
        <f t="shared" si="30"/>
        <v>72.542857142857144</v>
      </c>
      <c r="S233" s="45">
        <f t="shared" si="31"/>
        <v>1.4285714285714286</v>
      </c>
      <c r="T233" s="45">
        <f t="shared" si="32"/>
        <v>2.5</v>
      </c>
      <c r="U233" s="44">
        <f t="shared" si="33"/>
        <v>551.90000000000009</v>
      </c>
      <c r="V233" s="46">
        <f t="shared" si="34"/>
        <v>0.36228173821714588</v>
      </c>
      <c r="W233" s="44">
        <f t="shared" si="35"/>
        <v>-132.09999999999991</v>
      </c>
      <c r="X233" s="46">
        <f t="shared" si="36"/>
        <v>-8.6713929368517725E-2</v>
      </c>
      <c r="Y233" s="23">
        <f>RANK(O233,O:O)</f>
        <v>1413</v>
      </c>
      <c r="Z233" s="23">
        <f>RANK(U233,U:U)</f>
        <v>1298</v>
      </c>
      <c r="AA233" s="23">
        <f>RANK(W233,W:W)</f>
        <v>1349</v>
      </c>
    </row>
    <row r="234" spans="1:27" x14ac:dyDescent="0.25">
      <c r="A234" s="23" t="str">
        <f t="shared" si="37"/>
        <v>Jeannie Skiles</v>
      </c>
      <c r="B234" s="23">
        <f t="shared" si="38"/>
        <v>16</v>
      </c>
      <c r="C234" s="23" t="str">
        <f t="shared" si="39"/>
        <v>2022Jeannie Skiles16</v>
      </c>
      <c r="D234" s="17">
        <v>2022</v>
      </c>
      <c r="E234" t="s">
        <v>407</v>
      </c>
      <c r="F234">
        <v>365924</v>
      </c>
      <c r="G234" t="s">
        <v>310</v>
      </c>
      <c r="H234" s="20">
        <v>5</v>
      </c>
      <c r="I234" s="20">
        <v>5</v>
      </c>
      <c r="J234" t="s">
        <v>9</v>
      </c>
      <c r="K234" t="s">
        <v>10</v>
      </c>
      <c r="L234" s="10">
        <v>11</v>
      </c>
      <c r="M234" s="10">
        <v>15</v>
      </c>
      <c r="N234" s="10">
        <v>21</v>
      </c>
      <c r="O234" s="1">
        <v>1102.232</v>
      </c>
      <c r="P234" s="1">
        <v>660.4</v>
      </c>
      <c r="Q234" s="1">
        <v>357.5</v>
      </c>
      <c r="R234" s="44">
        <f t="shared" si="30"/>
        <v>100.20290909090909</v>
      </c>
      <c r="S234" s="45">
        <f t="shared" si="31"/>
        <v>1.3636363636363635</v>
      </c>
      <c r="T234" s="45">
        <f t="shared" si="32"/>
        <v>1.4</v>
      </c>
      <c r="U234" s="44">
        <f t="shared" si="33"/>
        <v>441.83199999999999</v>
      </c>
      <c r="V234" s="46">
        <f t="shared" si="34"/>
        <v>0.4008520892153376</v>
      </c>
      <c r="W234" s="44">
        <f t="shared" si="35"/>
        <v>84.331999999999994</v>
      </c>
      <c r="X234" s="46">
        <f t="shared" si="36"/>
        <v>7.6510208377183753E-2</v>
      </c>
      <c r="Y234" s="23">
        <f>RANK(O234,O:O)</f>
        <v>1450</v>
      </c>
      <c r="Z234" s="23">
        <f>RANK(U234,U:U)</f>
        <v>1343</v>
      </c>
      <c r="AA234" s="23">
        <f>RANK(W234,W:W)</f>
        <v>1205</v>
      </c>
    </row>
    <row r="235" spans="1:27" x14ac:dyDescent="0.25">
      <c r="A235" s="23" t="str">
        <f t="shared" si="37"/>
        <v>Jeannie Skiles</v>
      </c>
      <c r="B235" s="23">
        <f t="shared" si="38"/>
        <v>17</v>
      </c>
      <c r="C235" s="23" t="str">
        <f t="shared" si="39"/>
        <v>2022Jeannie Skiles17</v>
      </c>
      <c r="D235" s="17">
        <v>2022</v>
      </c>
      <c r="E235" t="s">
        <v>407</v>
      </c>
      <c r="F235">
        <v>667972</v>
      </c>
      <c r="G235" t="s">
        <v>345</v>
      </c>
      <c r="H235" s="20">
        <v>5</v>
      </c>
      <c r="I235" s="20">
        <v>5</v>
      </c>
      <c r="J235" t="s">
        <v>9</v>
      </c>
      <c r="K235" t="s">
        <v>10</v>
      </c>
      <c r="L235" s="10">
        <v>12</v>
      </c>
      <c r="M235" s="10">
        <v>18</v>
      </c>
      <c r="N235" s="10">
        <v>18</v>
      </c>
      <c r="O235" s="1">
        <v>998.25599999999997</v>
      </c>
      <c r="P235" s="1">
        <v>654.9</v>
      </c>
      <c r="Q235" s="1">
        <v>391.8</v>
      </c>
      <c r="R235" s="44">
        <f t="shared" si="30"/>
        <v>83.188000000000002</v>
      </c>
      <c r="S235" s="45">
        <f t="shared" si="31"/>
        <v>1.5</v>
      </c>
      <c r="T235" s="45">
        <f t="shared" si="32"/>
        <v>1</v>
      </c>
      <c r="U235" s="44">
        <f t="shared" si="33"/>
        <v>343.35599999999999</v>
      </c>
      <c r="V235" s="46">
        <f t="shared" si="34"/>
        <v>0.34395585901812764</v>
      </c>
      <c r="W235" s="44">
        <f t="shared" si="35"/>
        <v>-48.444000000000017</v>
      </c>
      <c r="X235" s="46">
        <f t="shared" si="36"/>
        <v>-4.8528633937587169E-2</v>
      </c>
      <c r="Y235" s="23">
        <f>RANK(O235,O:O)</f>
        <v>1458</v>
      </c>
      <c r="Z235" s="23">
        <f>RANK(U235,U:U)</f>
        <v>1385</v>
      </c>
      <c r="AA235" s="23">
        <f>RANK(W235,W:W)</f>
        <v>1286</v>
      </c>
    </row>
    <row r="236" spans="1:27" x14ac:dyDescent="0.25">
      <c r="A236" s="23" t="str">
        <f t="shared" si="37"/>
        <v>Jeannie Skiles</v>
      </c>
      <c r="B236" s="23">
        <f t="shared" si="38"/>
        <v>18</v>
      </c>
      <c r="C236" s="23" t="str">
        <f t="shared" si="39"/>
        <v>2022Jeannie Skiles18</v>
      </c>
      <c r="D236" s="17">
        <v>2022</v>
      </c>
      <c r="E236" t="s">
        <v>407</v>
      </c>
      <c r="F236">
        <v>263517</v>
      </c>
      <c r="G236" t="s">
        <v>24</v>
      </c>
      <c r="H236" s="20">
        <v>5</v>
      </c>
      <c r="I236" s="20">
        <v>1</v>
      </c>
      <c r="J236" t="s">
        <v>2</v>
      </c>
      <c r="K236" t="s">
        <v>10</v>
      </c>
      <c r="L236" s="10">
        <v>5</v>
      </c>
      <c r="M236" s="10">
        <v>5</v>
      </c>
      <c r="N236" s="10">
        <v>15</v>
      </c>
      <c r="O236" s="1">
        <v>318.60000000000002</v>
      </c>
      <c r="P236" s="1">
        <v>265.5</v>
      </c>
      <c r="Q236" s="1">
        <v>160.5</v>
      </c>
      <c r="R236" s="44">
        <f t="shared" si="30"/>
        <v>63.720000000000006</v>
      </c>
      <c r="S236" s="45">
        <f t="shared" si="31"/>
        <v>1</v>
      </c>
      <c r="T236" s="45">
        <f t="shared" si="32"/>
        <v>3</v>
      </c>
      <c r="U236" s="44">
        <f t="shared" si="33"/>
        <v>53.100000000000023</v>
      </c>
      <c r="V236" s="46">
        <f t="shared" si="34"/>
        <v>0.16666666666666671</v>
      </c>
      <c r="W236" s="44">
        <f t="shared" si="35"/>
        <v>-107.39999999999998</v>
      </c>
      <c r="X236" s="46">
        <f t="shared" si="36"/>
        <v>-0.33709981167608277</v>
      </c>
      <c r="Y236" s="23">
        <f>RANK(O236,O:O)</f>
        <v>1503</v>
      </c>
      <c r="Z236" s="23">
        <f>RANK(U236,U:U)</f>
        <v>1479</v>
      </c>
      <c r="AA236" s="23">
        <f>RANK(W236,W:W)</f>
        <v>1336</v>
      </c>
    </row>
    <row r="237" spans="1:27" x14ac:dyDescent="0.25">
      <c r="A237" s="23" t="str">
        <f t="shared" si="37"/>
        <v>Jeannie Skiles</v>
      </c>
      <c r="B237" s="23">
        <f t="shared" si="38"/>
        <v>19</v>
      </c>
      <c r="C237" s="23" t="str">
        <f t="shared" si="39"/>
        <v>2022Jeannie Skiles19</v>
      </c>
      <c r="D237" s="17">
        <v>2022</v>
      </c>
      <c r="E237" t="s">
        <v>407</v>
      </c>
      <c r="F237">
        <v>327287</v>
      </c>
      <c r="G237" t="s">
        <v>81</v>
      </c>
      <c r="H237" s="20">
        <v>5</v>
      </c>
      <c r="I237" s="20">
        <v>5</v>
      </c>
      <c r="J237" t="s">
        <v>9</v>
      </c>
      <c r="K237" t="s">
        <v>10</v>
      </c>
      <c r="L237" s="10">
        <v>6</v>
      </c>
      <c r="M237" s="10">
        <v>6</v>
      </c>
      <c r="N237" s="10">
        <v>6</v>
      </c>
      <c r="O237" s="1">
        <v>248.75200000000001</v>
      </c>
      <c r="P237" s="1">
        <v>140.4</v>
      </c>
      <c r="Q237" s="1">
        <v>192.6</v>
      </c>
      <c r="R237" s="44">
        <f t="shared" si="30"/>
        <v>41.458666666666666</v>
      </c>
      <c r="S237" s="45">
        <f t="shared" si="31"/>
        <v>1</v>
      </c>
      <c r="T237" s="45">
        <f t="shared" si="32"/>
        <v>1</v>
      </c>
      <c r="U237" s="44">
        <f t="shared" si="33"/>
        <v>108.352</v>
      </c>
      <c r="V237" s="46">
        <f t="shared" si="34"/>
        <v>0.43558242747797005</v>
      </c>
      <c r="W237" s="44">
        <f t="shared" si="35"/>
        <v>-84.24799999999999</v>
      </c>
      <c r="X237" s="46">
        <f t="shared" si="36"/>
        <v>-0.3386827040586608</v>
      </c>
      <c r="Y237" s="23">
        <f>RANK(O237,O:O)</f>
        <v>1509</v>
      </c>
      <c r="Z237" s="23">
        <f>RANK(U237,U:U)</f>
        <v>1458</v>
      </c>
      <c r="AA237" s="23">
        <f>RANK(W237,W:W)</f>
        <v>1321</v>
      </c>
    </row>
    <row r="238" spans="1:27" x14ac:dyDescent="0.25">
      <c r="A238" s="23" t="str">
        <f t="shared" si="37"/>
        <v>John Foley</v>
      </c>
      <c r="B238" s="23">
        <f t="shared" si="38"/>
        <v>1</v>
      </c>
      <c r="C238" s="23" t="str">
        <f t="shared" si="39"/>
        <v>2022John Foley1</v>
      </c>
      <c r="D238" s="17">
        <v>2022</v>
      </c>
      <c r="E238" t="s">
        <v>394</v>
      </c>
      <c r="F238">
        <v>703857</v>
      </c>
      <c r="G238" t="s">
        <v>284</v>
      </c>
      <c r="H238" s="20">
        <v>4</v>
      </c>
      <c r="I238" s="20">
        <v>4</v>
      </c>
      <c r="J238" t="s">
        <v>9</v>
      </c>
      <c r="K238" t="s">
        <v>6</v>
      </c>
      <c r="L238" s="10">
        <v>159</v>
      </c>
      <c r="M238" s="10">
        <v>1703</v>
      </c>
      <c r="N238" s="10">
        <v>8726</v>
      </c>
      <c r="O238" s="1">
        <v>292899.20000000001</v>
      </c>
      <c r="P238" s="1">
        <v>266272</v>
      </c>
      <c r="Q238" s="1">
        <v>5900.5</v>
      </c>
      <c r="R238" s="44">
        <f t="shared" si="30"/>
        <v>1842.1333333333334</v>
      </c>
      <c r="S238" s="45">
        <f t="shared" si="31"/>
        <v>10.710691823899371</v>
      </c>
      <c r="T238" s="45">
        <f t="shared" si="32"/>
        <v>5.1238990017615968</v>
      </c>
      <c r="U238" s="44">
        <f t="shared" si="33"/>
        <v>26627.200000000012</v>
      </c>
      <c r="V238" s="46">
        <f t="shared" si="34"/>
        <v>9.0909090909090939E-2</v>
      </c>
      <c r="W238" s="44">
        <f t="shared" si="35"/>
        <v>20726.700000000012</v>
      </c>
      <c r="X238" s="46">
        <f t="shared" si="36"/>
        <v>7.0763935169505451E-2</v>
      </c>
      <c r="Y238" s="23">
        <f>RANK(O238,O:O)</f>
        <v>8</v>
      </c>
      <c r="Z238" s="23">
        <f>RANK(U238,U:U)</f>
        <v>36</v>
      </c>
      <c r="AA238" s="23">
        <f>RANK(W238,W:W)</f>
        <v>42</v>
      </c>
    </row>
    <row r="239" spans="1:27" x14ac:dyDescent="0.25">
      <c r="A239" s="23" t="str">
        <f t="shared" si="37"/>
        <v>John Foley</v>
      </c>
      <c r="B239" s="23">
        <f t="shared" si="38"/>
        <v>2</v>
      </c>
      <c r="C239" s="23" t="str">
        <f t="shared" si="39"/>
        <v>2022John Foley2</v>
      </c>
      <c r="D239" s="17">
        <v>2022</v>
      </c>
      <c r="E239" t="s">
        <v>394</v>
      </c>
      <c r="F239">
        <v>499295</v>
      </c>
      <c r="G239" t="s">
        <v>41</v>
      </c>
      <c r="H239" s="20">
        <v>4</v>
      </c>
      <c r="I239" s="20">
        <v>4</v>
      </c>
      <c r="J239" t="s">
        <v>2</v>
      </c>
      <c r="K239" t="s">
        <v>6</v>
      </c>
      <c r="L239" s="10">
        <v>226</v>
      </c>
      <c r="M239" s="10">
        <v>1295</v>
      </c>
      <c r="N239" s="10">
        <v>6893</v>
      </c>
      <c r="O239" s="1">
        <v>271662.99550000002</v>
      </c>
      <c r="P239" s="1">
        <v>217885.45</v>
      </c>
      <c r="Q239" s="1">
        <v>7594</v>
      </c>
      <c r="R239" s="44">
        <f t="shared" si="30"/>
        <v>1202.0486526548673</v>
      </c>
      <c r="S239" s="45">
        <f t="shared" si="31"/>
        <v>5.7300884955752212</v>
      </c>
      <c r="T239" s="45">
        <f t="shared" si="32"/>
        <v>5.3227799227799224</v>
      </c>
      <c r="U239" s="44">
        <f t="shared" si="33"/>
        <v>53777.545500000007</v>
      </c>
      <c r="V239" s="46">
        <f t="shared" si="34"/>
        <v>0.19795683030374303</v>
      </c>
      <c r="W239" s="44">
        <f t="shared" si="35"/>
        <v>46183.545500000007</v>
      </c>
      <c r="X239" s="46">
        <f t="shared" si="36"/>
        <v>0.17000307831767247</v>
      </c>
      <c r="Y239" s="23">
        <f>RANK(O239,O:O)</f>
        <v>13</v>
      </c>
      <c r="Z239" s="23">
        <f>RANK(U239,U:U)</f>
        <v>3</v>
      </c>
      <c r="AA239" s="23">
        <f>RANK(W239,W:W)</f>
        <v>4</v>
      </c>
    </row>
    <row r="240" spans="1:27" x14ac:dyDescent="0.25">
      <c r="A240" s="23" t="str">
        <f t="shared" si="37"/>
        <v>John Foley</v>
      </c>
      <c r="B240" s="23">
        <f t="shared" si="38"/>
        <v>3</v>
      </c>
      <c r="C240" s="23" t="str">
        <f t="shared" si="39"/>
        <v>2022John Foley3</v>
      </c>
      <c r="D240" s="17">
        <v>2022</v>
      </c>
      <c r="E240" t="s">
        <v>394</v>
      </c>
      <c r="F240">
        <v>303477</v>
      </c>
      <c r="G240" t="s">
        <v>281</v>
      </c>
      <c r="H240" s="20">
        <v>4</v>
      </c>
      <c r="I240" s="20">
        <v>4</v>
      </c>
      <c r="J240" t="s">
        <v>9</v>
      </c>
      <c r="K240" t="s">
        <v>6</v>
      </c>
      <c r="L240" s="10">
        <v>54</v>
      </c>
      <c r="M240" s="10">
        <v>417</v>
      </c>
      <c r="N240" s="10">
        <v>3413</v>
      </c>
      <c r="O240" s="1">
        <v>174843.3708</v>
      </c>
      <c r="P240" s="1">
        <v>108062.15</v>
      </c>
      <c r="Q240" s="1">
        <v>1908</v>
      </c>
      <c r="R240" s="44">
        <f t="shared" si="30"/>
        <v>3237.8402000000001</v>
      </c>
      <c r="S240" s="45">
        <f t="shared" si="31"/>
        <v>7.7222222222222223</v>
      </c>
      <c r="T240" s="45">
        <f t="shared" si="32"/>
        <v>8.1846522781774578</v>
      </c>
      <c r="U240" s="44">
        <f t="shared" si="33"/>
        <v>66781.22080000001</v>
      </c>
      <c r="V240" s="46">
        <f t="shared" si="34"/>
        <v>0.38194882936905727</v>
      </c>
      <c r="W240" s="44">
        <f t="shared" si="35"/>
        <v>64873.22080000001</v>
      </c>
      <c r="X240" s="46">
        <f t="shared" si="36"/>
        <v>0.37103620516563507</v>
      </c>
      <c r="Y240" s="23">
        <f>RANK(O240,O:O)</f>
        <v>56</v>
      </c>
      <c r="Z240" s="23">
        <f>RANK(U240,U:U)</f>
        <v>1</v>
      </c>
      <c r="AA240" s="23">
        <f>RANK(W240,W:W)</f>
        <v>1</v>
      </c>
    </row>
    <row r="241" spans="1:27" x14ac:dyDescent="0.25">
      <c r="A241" s="23" t="str">
        <f t="shared" si="37"/>
        <v>John Foley</v>
      </c>
      <c r="B241" s="23">
        <f t="shared" si="38"/>
        <v>4</v>
      </c>
      <c r="C241" s="23" t="str">
        <f t="shared" si="39"/>
        <v>2022John Foley4</v>
      </c>
      <c r="D241" s="17">
        <v>2022</v>
      </c>
      <c r="E241" t="s">
        <v>394</v>
      </c>
      <c r="F241">
        <v>866033</v>
      </c>
      <c r="G241" t="s">
        <v>338</v>
      </c>
      <c r="H241" s="20">
        <v>4</v>
      </c>
      <c r="I241" s="20">
        <v>4</v>
      </c>
      <c r="J241" t="s">
        <v>2</v>
      </c>
      <c r="K241" t="s">
        <v>4</v>
      </c>
      <c r="L241" s="10">
        <v>66</v>
      </c>
      <c r="M241" s="10">
        <v>436</v>
      </c>
      <c r="N241" s="10">
        <v>4118</v>
      </c>
      <c r="O241" s="1">
        <v>141337.90900000001</v>
      </c>
      <c r="P241" s="1">
        <v>133337.65</v>
      </c>
      <c r="Q241" s="1">
        <v>2263.5</v>
      </c>
      <c r="R241" s="44">
        <f t="shared" si="30"/>
        <v>2141.4834696969701</v>
      </c>
      <c r="S241" s="45">
        <f t="shared" si="31"/>
        <v>6.6060606060606064</v>
      </c>
      <c r="T241" s="45">
        <f t="shared" si="32"/>
        <v>9.4449541284403669</v>
      </c>
      <c r="U241" s="44">
        <f t="shared" si="33"/>
        <v>8000.25900000002</v>
      </c>
      <c r="V241" s="46">
        <f t="shared" si="34"/>
        <v>5.6603773584905794E-2</v>
      </c>
      <c r="W241" s="44">
        <f t="shared" si="35"/>
        <v>5736.75900000002</v>
      </c>
      <c r="X241" s="46">
        <f t="shared" si="36"/>
        <v>4.0588961875755634E-2</v>
      </c>
      <c r="Y241" s="23">
        <f>RANK(O241,O:O)</f>
        <v>93</v>
      </c>
      <c r="Z241" s="23">
        <f>RANK(U241,U:U)</f>
        <v>302</v>
      </c>
      <c r="AA241" s="23">
        <f>RANK(W241,W:W)</f>
        <v>239</v>
      </c>
    </row>
    <row r="242" spans="1:27" x14ac:dyDescent="0.25">
      <c r="A242" s="23" t="str">
        <f t="shared" si="37"/>
        <v>Josh Banks</v>
      </c>
      <c r="B242" s="23">
        <f t="shared" si="38"/>
        <v>1</v>
      </c>
      <c r="C242" s="23" t="str">
        <f t="shared" si="39"/>
        <v>2022Josh Banks1</v>
      </c>
      <c r="D242" s="17">
        <v>2022</v>
      </c>
      <c r="E242" t="s">
        <v>423</v>
      </c>
      <c r="F242">
        <v>167210</v>
      </c>
      <c r="G242" t="s">
        <v>32</v>
      </c>
      <c r="H242" s="20">
        <v>5</v>
      </c>
      <c r="I242" s="20">
        <v>5</v>
      </c>
      <c r="J242" t="s">
        <v>9</v>
      </c>
      <c r="K242" t="s">
        <v>10</v>
      </c>
      <c r="L242" s="10">
        <v>34</v>
      </c>
      <c r="M242" s="10">
        <v>77</v>
      </c>
      <c r="N242" s="10">
        <v>264</v>
      </c>
      <c r="O242" s="1">
        <v>12526.688</v>
      </c>
      <c r="P242" s="1">
        <v>7938.45</v>
      </c>
      <c r="Q242" s="1">
        <v>1138.7</v>
      </c>
      <c r="R242" s="44">
        <f t="shared" si="30"/>
        <v>368.43200000000002</v>
      </c>
      <c r="S242" s="45">
        <f t="shared" si="31"/>
        <v>2.2647058823529411</v>
      </c>
      <c r="T242" s="45">
        <f t="shared" si="32"/>
        <v>3.4285714285714284</v>
      </c>
      <c r="U242" s="44">
        <f t="shared" si="33"/>
        <v>4588.2380000000003</v>
      </c>
      <c r="V242" s="46">
        <f t="shared" si="34"/>
        <v>0.36627702390288641</v>
      </c>
      <c r="W242" s="44">
        <f t="shared" si="35"/>
        <v>3449.5380000000005</v>
      </c>
      <c r="X242" s="46">
        <f t="shared" si="36"/>
        <v>0.27537510313979247</v>
      </c>
      <c r="Y242" s="23">
        <f>RANK(O242,O:O)</f>
        <v>728</v>
      </c>
      <c r="Z242" s="23">
        <f>RANK(U242,U:U)</f>
        <v>532</v>
      </c>
      <c r="AA242" s="23">
        <f>RANK(W242,W:W)</f>
        <v>389</v>
      </c>
    </row>
    <row r="243" spans="1:27" x14ac:dyDescent="0.25">
      <c r="A243" s="23" t="str">
        <f t="shared" si="37"/>
        <v>Josh Banks</v>
      </c>
      <c r="B243" s="23">
        <f t="shared" si="38"/>
        <v>2</v>
      </c>
      <c r="C243" s="23" t="str">
        <f t="shared" si="39"/>
        <v>2022Josh Banks2</v>
      </c>
      <c r="D243" s="17">
        <v>2022</v>
      </c>
      <c r="E243" t="s">
        <v>423</v>
      </c>
      <c r="F243">
        <v>470647</v>
      </c>
      <c r="G243" t="s">
        <v>124</v>
      </c>
      <c r="H243" s="20">
        <v>5</v>
      </c>
      <c r="I243" s="20">
        <v>5</v>
      </c>
      <c r="J243" t="s">
        <v>9</v>
      </c>
      <c r="K243" t="s">
        <v>10</v>
      </c>
      <c r="L243" s="10">
        <v>50</v>
      </c>
      <c r="M243" s="10">
        <v>68</v>
      </c>
      <c r="N243" s="10">
        <v>212</v>
      </c>
      <c r="O243" s="1">
        <v>11175.103999999999</v>
      </c>
      <c r="P243" s="1">
        <v>7207.15</v>
      </c>
      <c r="Q243" s="1">
        <v>1624.8</v>
      </c>
      <c r="R243" s="44">
        <f t="shared" si="30"/>
        <v>223.50207999999998</v>
      </c>
      <c r="S243" s="45">
        <f t="shared" si="31"/>
        <v>1.36</v>
      </c>
      <c r="T243" s="45">
        <f t="shared" si="32"/>
        <v>3.1176470588235294</v>
      </c>
      <c r="U243" s="44">
        <f t="shared" si="33"/>
        <v>3967.9539999999997</v>
      </c>
      <c r="V243" s="46">
        <f t="shared" si="34"/>
        <v>0.35507087898242379</v>
      </c>
      <c r="W243" s="44">
        <f t="shared" si="35"/>
        <v>2343.1539999999995</v>
      </c>
      <c r="X243" s="46">
        <f t="shared" si="36"/>
        <v>0.20967625894130379</v>
      </c>
      <c r="Y243" s="23">
        <f>RANK(O243,O:O)</f>
        <v>783</v>
      </c>
      <c r="Z243" s="23">
        <f>RANK(U243,U:U)</f>
        <v>582</v>
      </c>
      <c r="AA243" s="23">
        <f>RANK(W243,W:W)</f>
        <v>512</v>
      </c>
    </row>
    <row r="244" spans="1:27" x14ac:dyDescent="0.25">
      <c r="A244" s="23" t="str">
        <f t="shared" si="37"/>
        <v>Josh Banks</v>
      </c>
      <c r="B244" s="23">
        <f t="shared" si="38"/>
        <v>3</v>
      </c>
      <c r="C244" s="23" t="str">
        <f t="shared" si="39"/>
        <v>2022Josh Banks3</v>
      </c>
      <c r="D244" s="17">
        <v>2022</v>
      </c>
      <c r="E244" t="s">
        <v>423</v>
      </c>
      <c r="F244">
        <v>209666</v>
      </c>
      <c r="G244" t="s">
        <v>54</v>
      </c>
      <c r="H244" s="20">
        <v>5</v>
      </c>
      <c r="I244" s="20">
        <v>5</v>
      </c>
      <c r="J244" t="s">
        <v>9</v>
      </c>
      <c r="K244" t="s">
        <v>10</v>
      </c>
      <c r="L244" s="10">
        <v>37</v>
      </c>
      <c r="M244" s="10">
        <v>86</v>
      </c>
      <c r="N244" s="10">
        <v>194</v>
      </c>
      <c r="O244" s="1">
        <v>9981.6479999999992</v>
      </c>
      <c r="P244" s="1">
        <v>6122.35</v>
      </c>
      <c r="Q244" s="1">
        <v>1240.5</v>
      </c>
      <c r="R244" s="44">
        <f t="shared" si="30"/>
        <v>269.77427027027022</v>
      </c>
      <c r="S244" s="45">
        <f t="shared" si="31"/>
        <v>2.3243243243243241</v>
      </c>
      <c r="T244" s="45">
        <f t="shared" si="32"/>
        <v>2.2558139534883721</v>
      </c>
      <c r="U244" s="44">
        <f t="shared" si="33"/>
        <v>3859.2979999999989</v>
      </c>
      <c r="V244" s="46">
        <f t="shared" si="34"/>
        <v>0.3866393605544895</v>
      </c>
      <c r="W244" s="44">
        <f t="shared" si="35"/>
        <v>2618.7979999999989</v>
      </c>
      <c r="X244" s="46">
        <f t="shared" si="36"/>
        <v>0.26236128543102294</v>
      </c>
      <c r="Y244" s="23">
        <f>RANK(O244,O:O)</f>
        <v>831</v>
      </c>
      <c r="Z244" s="23">
        <f>RANK(U244,U:U)</f>
        <v>590</v>
      </c>
      <c r="AA244" s="23">
        <f>RANK(W244,W:W)</f>
        <v>484</v>
      </c>
    </row>
    <row r="245" spans="1:27" x14ac:dyDescent="0.25">
      <c r="A245" s="23" t="str">
        <f t="shared" si="37"/>
        <v>Josh Banks</v>
      </c>
      <c r="B245" s="23">
        <f t="shared" si="38"/>
        <v>4</v>
      </c>
      <c r="C245" s="23" t="str">
        <f t="shared" si="39"/>
        <v>2022Josh Banks4</v>
      </c>
      <c r="D245" s="17">
        <v>2022</v>
      </c>
      <c r="E245" t="s">
        <v>423</v>
      </c>
      <c r="F245">
        <v>865220</v>
      </c>
      <c r="G245" t="s">
        <v>239</v>
      </c>
      <c r="H245" s="20">
        <v>5</v>
      </c>
      <c r="I245" s="20">
        <v>5</v>
      </c>
      <c r="J245" t="s">
        <v>9</v>
      </c>
      <c r="K245" t="s">
        <v>10</v>
      </c>
      <c r="L245" s="10">
        <v>44</v>
      </c>
      <c r="M245" s="10">
        <v>82</v>
      </c>
      <c r="N245" s="10">
        <v>181</v>
      </c>
      <c r="O245" s="1">
        <v>8212.1520000000091</v>
      </c>
      <c r="P245" s="1">
        <v>5296.15</v>
      </c>
      <c r="Q245" s="1">
        <v>1453.65</v>
      </c>
      <c r="R245" s="44">
        <f t="shared" si="30"/>
        <v>186.63981818181838</v>
      </c>
      <c r="S245" s="45">
        <f t="shared" si="31"/>
        <v>1.8636363636363635</v>
      </c>
      <c r="T245" s="45">
        <f t="shared" si="32"/>
        <v>2.2073170731707319</v>
      </c>
      <c r="U245" s="44">
        <f t="shared" si="33"/>
        <v>2916.0020000000095</v>
      </c>
      <c r="V245" s="46">
        <f t="shared" si="34"/>
        <v>0.35508378315452593</v>
      </c>
      <c r="W245" s="44">
        <f t="shared" si="35"/>
        <v>1462.3520000000094</v>
      </c>
      <c r="X245" s="46">
        <f t="shared" si="36"/>
        <v>0.1780717161591758</v>
      </c>
      <c r="Y245" s="23">
        <f>RANK(O245,O:O)</f>
        <v>945</v>
      </c>
      <c r="Z245" s="23">
        <f>RANK(U245,U:U)</f>
        <v>705</v>
      </c>
      <c r="AA245" s="23">
        <f>RANK(W245,W:W)</f>
        <v>655</v>
      </c>
    </row>
    <row r="246" spans="1:27" x14ac:dyDescent="0.25">
      <c r="A246" s="23" t="str">
        <f t="shared" si="37"/>
        <v>Josh Banks</v>
      </c>
      <c r="B246" s="23">
        <f t="shared" si="38"/>
        <v>5</v>
      </c>
      <c r="C246" s="23" t="str">
        <f t="shared" si="39"/>
        <v>2022Josh Banks5</v>
      </c>
      <c r="D246" s="17">
        <v>2022</v>
      </c>
      <c r="E246" t="s">
        <v>423</v>
      </c>
      <c r="F246">
        <v>811025</v>
      </c>
      <c r="G246" t="s">
        <v>280</v>
      </c>
      <c r="H246" s="20">
        <v>5</v>
      </c>
      <c r="I246" s="20">
        <v>4</v>
      </c>
      <c r="J246" t="s">
        <v>2</v>
      </c>
      <c r="K246" t="s">
        <v>10</v>
      </c>
      <c r="L246" s="10">
        <v>29</v>
      </c>
      <c r="M246" s="10">
        <v>59</v>
      </c>
      <c r="N246" s="10">
        <v>187</v>
      </c>
      <c r="O246" s="1">
        <v>6758.94</v>
      </c>
      <c r="P246" s="1">
        <v>5632.45</v>
      </c>
      <c r="Q246" s="1">
        <v>963.35000000000105</v>
      </c>
      <c r="R246" s="44">
        <f t="shared" si="30"/>
        <v>233.06689655172411</v>
      </c>
      <c r="S246" s="45">
        <f t="shared" si="31"/>
        <v>2.0344827586206895</v>
      </c>
      <c r="T246" s="45">
        <f t="shared" si="32"/>
        <v>3.1694915254237288</v>
      </c>
      <c r="U246" s="44">
        <f t="shared" si="33"/>
        <v>1126.4899999999998</v>
      </c>
      <c r="V246" s="46">
        <f t="shared" si="34"/>
        <v>0.16666666666666666</v>
      </c>
      <c r="W246" s="44">
        <f t="shared" si="35"/>
        <v>163.13999999999874</v>
      </c>
      <c r="X246" s="46">
        <f t="shared" si="36"/>
        <v>2.4136920878125676E-2</v>
      </c>
      <c r="Y246" s="23">
        <f>RANK(O246,O:O)</f>
        <v>1025</v>
      </c>
      <c r="Z246" s="23">
        <f>RANK(U246,U:U)</f>
        <v>1077</v>
      </c>
      <c r="AA246" s="23">
        <f>RANK(W246,W:W)</f>
        <v>1163</v>
      </c>
    </row>
    <row r="247" spans="1:27" x14ac:dyDescent="0.25">
      <c r="A247" s="23" t="str">
        <f t="shared" si="37"/>
        <v>Josh Banks</v>
      </c>
      <c r="B247" s="23">
        <f t="shared" si="38"/>
        <v>6</v>
      </c>
      <c r="C247" s="23" t="str">
        <f t="shared" si="39"/>
        <v>2022Josh Banks6</v>
      </c>
      <c r="D247" s="17">
        <v>2022</v>
      </c>
      <c r="E247" t="s">
        <v>423</v>
      </c>
      <c r="F247">
        <v>127511</v>
      </c>
      <c r="G247" t="s">
        <v>18</v>
      </c>
      <c r="H247" s="20">
        <v>5</v>
      </c>
      <c r="I247" s="20">
        <v>5</v>
      </c>
      <c r="J247" t="s">
        <v>9</v>
      </c>
      <c r="K247" t="s">
        <v>10</v>
      </c>
      <c r="L247" s="10">
        <v>25</v>
      </c>
      <c r="M247" s="10">
        <v>43</v>
      </c>
      <c r="N247" s="10">
        <v>124</v>
      </c>
      <c r="O247" s="1">
        <v>6082.2079999999996</v>
      </c>
      <c r="P247" s="1">
        <v>3881.95</v>
      </c>
      <c r="Q247" s="1">
        <v>822.3</v>
      </c>
      <c r="R247" s="44">
        <f t="shared" si="30"/>
        <v>243.28832</v>
      </c>
      <c r="S247" s="45">
        <f t="shared" si="31"/>
        <v>1.72</v>
      </c>
      <c r="T247" s="45">
        <f t="shared" si="32"/>
        <v>2.8837209302325579</v>
      </c>
      <c r="U247" s="44">
        <f t="shared" si="33"/>
        <v>2200.2579999999998</v>
      </c>
      <c r="V247" s="46">
        <f t="shared" si="34"/>
        <v>0.36175316595552143</v>
      </c>
      <c r="W247" s="44">
        <f t="shared" si="35"/>
        <v>1377.9579999999999</v>
      </c>
      <c r="X247" s="46">
        <f t="shared" si="36"/>
        <v>0.22655555350951495</v>
      </c>
      <c r="Y247" s="23">
        <f>RANK(O247,O:O)</f>
        <v>1059</v>
      </c>
      <c r="Z247" s="23">
        <f>RANK(U247,U:U)</f>
        <v>839</v>
      </c>
      <c r="AA247" s="23">
        <f>RANK(W247,W:W)</f>
        <v>673</v>
      </c>
    </row>
    <row r="248" spans="1:27" x14ac:dyDescent="0.25">
      <c r="A248" s="23" t="str">
        <f t="shared" si="37"/>
        <v>Josh Banks</v>
      </c>
      <c r="B248" s="23">
        <f t="shared" si="38"/>
        <v>7</v>
      </c>
      <c r="C248" s="23" t="str">
        <f t="shared" si="39"/>
        <v>2022Josh Banks7</v>
      </c>
      <c r="D248" s="17">
        <v>2022</v>
      </c>
      <c r="E248" t="s">
        <v>423</v>
      </c>
      <c r="F248">
        <v>944227</v>
      </c>
      <c r="G248" t="s">
        <v>381</v>
      </c>
      <c r="H248" s="20">
        <v>5</v>
      </c>
      <c r="I248" s="20">
        <v>5</v>
      </c>
      <c r="J248" t="s">
        <v>9</v>
      </c>
      <c r="K248" t="s">
        <v>10</v>
      </c>
      <c r="L248" s="10">
        <v>41</v>
      </c>
      <c r="M248" s="10">
        <v>59</v>
      </c>
      <c r="N248" s="10">
        <v>145</v>
      </c>
      <c r="O248" s="1">
        <v>5699.64</v>
      </c>
      <c r="P248" s="1">
        <v>3542.45</v>
      </c>
      <c r="Q248" s="1">
        <v>1335.9</v>
      </c>
      <c r="R248" s="44">
        <f t="shared" si="30"/>
        <v>139.01560975609758</v>
      </c>
      <c r="S248" s="45">
        <f t="shared" si="31"/>
        <v>1.4390243902439024</v>
      </c>
      <c r="T248" s="45">
        <f t="shared" si="32"/>
        <v>2.4576271186440679</v>
      </c>
      <c r="U248" s="44">
        <f t="shared" si="33"/>
        <v>2157.1900000000005</v>
      </c>
      <c r="V248" s="46">
        <f t="shared" si="34"/>
        <v>0.37847828985690329</v>
      </c>
      <c r="W248" s="44">
        <f t="shared" si="35"/>
        <v>821.29000000000042</v>
      </c>
      <c r="X248" s="46">
        <f t="shared" si="36"/>
        <v>0.14409506565326941</v>
      </c>
      <c r="Y248" s="23">
        <f>RANK(O248,O:O)</f>
        <v>1080</v>
      </c>
      <c r="Z248" s="23">
        <f>RANK(U248,U:U)</f>
        <v>849</v>
      </c>
      <c r="AA248" s="23">
        <f>RANK(W248,W:W)</f>
        <v>853</v>
      </c>
    </row>
    <row r="249" spans="1:27" x14ac:dyDescent="0.25">
      <c r="A249" s="23" t="str">
        <f t="shared" si="37"/>
        <v>Josh Banks</v>
      </c>
      <c r="B249" s="23">
        <f t="shared" si="38"/>
        <v>8</v>
      </c>
      <c r="C249" s="23" t="str">
        <f t="shared" si="39"/>
        <v>2022Josh Banks8</v>
      </c>
      <c r="D249" s="17">
        <v>2022</v>
      </c>
      <c r="E249" t="s">
        <v>423</v>
      </c>
      <c r="F249">
        <v>998890</v>
      </c>
      <c r="G249" t="s">
        <v>273</v>
      </c>
      <c r="H249" s="20">
        <v>5</v>
      </c>
      <c r="I249" s="20">
        <v>5</v>
      </c>
      <c r="J249" t="s">
        <v>9</v>
      </c>
      <c r="K249" t="s">
        <v>10</v>
      </c>
      <c r="L249" s="10">
        <v>10</v>
      </c>
      <c r="M249" s="10">
        <v>28</v>
      </c>
      <c r="N249" s="10">
        <v>109</v>
      </c>
      <c r="O249" s="1">
        <v>4484.7280000000001</v>
      </c>
      <c r="P249" s="1">
        <v>2671.15</v>
      </c>
      <c r="Q249" s="1">
        <v>339.7</v>
      </c>
      <c r="R249" s="44">
        <f t="shared" si="30"/>
        <v>448.47280000000001</v>
      </c>
      <c r="S249" s="45">
        <f t="shared" si="31"/>
        <v>2.8</v>
      </c>
      <c r="T249" s="45">
        <f t="shared" si="32"/>
        <v>3.8928571428571428</v>
      </c>
      <c r="U249" s="44">
        <f t="shared" si="33"/>
        <v>1813.578</v>
      </c>
      <c r="V249" s="46">
        <f t="shared" si="34"/>
        <v>0.40438974225415675</v>
      </c>
      <c r="W249" s="44">
        <f t="shared" si="35"/>
        <v>1473.8779999999999</v>
      </c>
      <c r="X249" s="46">
        <f t="shared" si="36"/>
        <v>0.3286437884304243</v>
      </c>
      <c r="Y249" s="23">
        <f>RANK(O249,O:O)</f>
        <v>1165</v>
      </c>
      <c r="Z249" s="23">
        <f>RANK(U249,U:U)</f>
        <v>913</v>
      </c>
      <c r="AA249" s="23">
        <f>RANK(W249,W:W)</f>
        <v>652</v>
      </c>
    </row>
    <row r="250" spans="1:27" x14ac:dyDescent="0.25">
      <c r="A250" s="23" t="str">
        <f t="shared" si="37"/>
        <v>Josh Banks</v>
      </c>
      <c r="B250" s="23">
        <f t="shared" si="38"/>
        <v>9</v>
      </c>
      <c r="C250" s="23" t="str">
        <f t="shared" si="39"/>
        <v>2022Josh Banks9</v>
      </c>
      <c r="D250" s="17">
        <v>2022</v>
      </c>
      <c r="E250" t="s">
        <v>423</v>
      </c>
      <c r="F250">
        <v>714082</v>
      </c>
      <c r="G250" t="s">
        <v>189</v>
      </c>
      <c r="H250" s="20">
        <v>5</v>
      </c>
      <c r="I250" s="20">
        <v>5</v>
      </c>
      <c r="J250" t="s">
        <v>9</v>
      </c>
      <c r="K250" t="s">
        <v>10</v>
      </c>
      <c r="L250" s="10">
        <v>9</v>
      </c>
      <c r="M250" s="10">
        <v>20</v>
      </c>
      <c r="N250" s="10">
        <v>77</v>
      </c>
      <c r="O250" s="1">
        <v>4056.9839999999999</v>
      </c>
      <c r="P250" s="1">
        <v>2704</v>
      </c>
      <c r="Q250" s="1">
        <v>301</v>
      </c>
      <c r="R250" s="44">
        <f t="shared" si="30"/>
        <v>450.77600000000001</v>
      </c>
      <c r="S250" s="45">
        <f t="shared" si="31"/>
        <v>2.2222222222222223</v>
      </c>
      <c r="T250" s="45">
        <f t="shared" si="32"/>
        <v>3.85</v>
      </c>
      <c r="U250" s="44">
        <f t="shared" si="33"/>
        <v>1352.9839999999999</v>
      </c>
      <c r="V250" s="46">
        <f t="shared" si="34"/>
        <v>0.33349502980539236</v>
      </c>
      <c r="W250" s="44">
        <f t="shared" si="35"/>
        <v>1051.9839999999999</v>
      </c>
      <c r="X250" s="46">
        <f t="shared" si="36"/>
        <v>0.25930198393683584</v>
      </c>
      <c r="Y250" s="23">
        <f>RANK(O250,O:O)</f>
        <v>1194</v>
      </c>
      <c r="Z250" s="23">
        <f>RANK(U250,U:U)</f>
        <v>1026</v>
      </c>
      <c r="AA250" s="23">
        <f>RANK(W250,W:W)</f>
        <v>772</v>
      </c>
    </row>
    <row r="251" spans="1:27" x14ac:dyDescent="0.25">
      <c r="A251" s="23" t="str">
        <f t="shared" si="37"/>
        <v>Josh Banks</v>
      </c>
      <c r="B251" s="23">
        <f t="shared" si="38"/>
        <v>10</v>
      </c>
      <c r="C251" s="23" t="str">
        <f t="shared" si="39"/>
        <v>2022Josh Banks10</v>
      </c>
      <c r="D251" s="17">
        <v>2022</v>
      </c>
      <c r="E251" t="s">
        <v>423</v>
      </c>
      <c r="F251">
        <v>126102</v>
      </c>
      <c r="G251" t="s">
        <v>17</v>
      </c>
      <c r="H251" s="20">
        <v>5</v>
      </c>
      <c r="I251" s="20">
        <v>5</v>
      </c>
      <c r="J251" t="s">
        <v>9</v>
      </c>
      <c r="K251" t="s">
        <v>10</v>
      </c>
      <c r="L251" s="10">
        <v>14</v>
      </c>
      <c r="M251" s="10">
        <v>34</v>
      </c>
      <c r="N251" s="10">
        <v>52</v>
      </c>
      <c r="O251" s="1">
        <v>2813.1840000000002</v>
      </c>
      <c r="P251" s="1">
        <v>1712.25</v>
      </c>
      <c r="Q251" s="1">
        <v>471.4</v>
      </c>
      <c r="R251" s="44">
        <f t="shared" si="30"/>
        <v>200.94171428571431</v>
      </c>
      <c r="S251" s="45">
        <f t="shared" si="31"/>
        <v>2.4285714285714284</v>
      </c>
      <c r="T251" s="45">
        <f t="shared" si="32"/>
        <v>1.5294117647058822</v>
      </c>
      <c r="U251" s="44">
        <f t="shared" si="33"/>
        <v>1100.9340000000002</v>
      </c>
      <c r="V251" s="46">
        <f t="shared" si="34"/>
        <v>0.39134802416052422</v>
      </c>
      <c r="W251" s="44">
        <f t="shared" si="35"/>
        <v>629.53400000000022</v>
      </c>
      <c r="X251" s="46">
        <f t="shared" si="36"/>
        <v>0.22377988784238789</v>
      </c>
      <c r="Y251" s="23">
        <f>RANK(O251,O:O)</f>
        <v>1297</v>
      </c>
      <c r="Z251" s="23">
        <f>RANK(U251,U:U)</f>
        <v>1083</v>
      </c>
      <c r="AA251" s="23">
        <f>RANK(W251,W:W)</f>
        <v>926</v>
      </c>
    </row>
    <row r="252" spans="1:27" x14ac:dyDescent="0.25">
      <c r="A252" s="23" t="str">
        <f t="shared" si="37"/>
        <v>Josh Banks</v>
      </c>
      <c r="B252" s="23">
        <f t="shared" si="38"/>
        <v>11</v>
      </c>
      <c r="C252" s="23" t="str">
        <f t="shared" si="39"/>
        <v>2022Josh Banks11</v>
      </c>
      <c r="D252" s="17">
        <v>2022</v>
      </c>
      <c r="E252" t="s">
        <v>423</v>
      </c>
      <c r="F252">
        <v>476374</v>
      </c>
      <c r="G252" t="s">
        <v>125</v>
      </c>
      <c r="H252" s="20">
        <v>5</v>
      </c>
      <c r="I252" s="20">
        <v>5</v>
      </c>
      <c r="J252" t="s">
        <v>9</v>
      </c>
      <c r="K252" t="s">
        <v>10</v>
      </c>
      <c r="L252" s="10">
        <v>10</v>
      </c>
      <c r="M252" s="10">
        <v>23</v>
      </c>
      <c r="N252" s="10">
        <v>50</v>
      </c>
      <c r="O252" s="1">
        <v>2514</v>
      </c>
      <c r="P252" s="1">
        <v>1542.95</v>
      </c>
      <c r="Q252" s="1">
        <v>334.75</v>
      </c>
      <c r="R252" s="44">
        <f t="shared" si="30"/>
        <v>251.4</v>
      </c>
      <c r="S252" s="45">
        <f t="shared" si="31"/>
        <v>2.2999999999999998</v>
      </c>
      <c r="T252" s="45">
        <f t="shared" si="32"/>
        <v>2.1739130434782608</v>
      </c>
      <c r="U252" s="44">
        <f t="shared" si="33"/>
        <v>971.05</v>
      </c>
      <c r="V252" s="46">
        <f t="shared" si="34"/>
        <v>0.38625696101829754</v>
      </c>
      <c r="W252" s="44">
        <f t="shared" si="35"/>
        <v>636.29999999999995</v>
      </c>
      <c r="X252" s="46">
        <f t="shared" si="36"/>
        <v>0.25310262529832933</v>
      </c>
      <c r="Y252" s="23">
        <f>RANK(O252,O:O)</f>
        <v>1324</v>
      </c>
      <c r="Z252" s="23">
        <f>RANK(U252,U:U)</f>
        <v>1136</v>
      </c>
      <c r="AA252" s="23">
        <f>RANK(W252,W:W)</f>
        <v>919</v>
      </c>
    </row>
    <row r="253" spans="1:27" x14ac:dyDescent="0.25">
      <c r="A253" s="23" t="str">
        <f t="shared" si="37"/>
        <v>Josh Banks</v>
      </c>
      <c r="B253" s="23">
        <f t="shared" si="38"/>
        <v>12</v>
      </c>
      <c r="C253" s="23" t="str">
        <f t="shared" si="39"/>
        <v>2022Josh Banks12</v>
      </c>
      <c r="D253" s="17">
        <v>2022</v>
      </c>
      <c r="E253" t="s">
        <v>423</v>
      </c>
      <c r="F253">
        <v>707741</v>
      </c>
      <c r="G253" t="s">
        <v>364</v>
      </c>
      <c r="H253" s="20">
        <v>5</v>
      </c>
      <c r="I253" s="20">
        <v>5</v>
      </c>
      <c r="J253" t="s">
        <v>9</v>
      </c>
      <c r="K253" t="s">
        <v>10</v>
      </c>
      <c r="L253" s="10">
        <v>10</v>
      </c>
      <c r="M253" s="10">
        <v>19</v>
      </c>
      <c r="N253" s="10">
        <v>47</v>
      </c>
      <c r="O253" s="1">
        <v>2503.6239999999998</v>
      </c>
      <c r="P253" s="1">
        <v>1604.25</v>
      </c>
      <c r="Q253" s="1">
        <v>330.9</v>
      </c>
      <c r="R253" s="44">
        <f t="shared" si="30"/>
        <v>250.36239999999998</v>
      </c>
      <c r="S253" s="45">
        <f t="shared" si="31"/>
        <v>1.9</v>
      </c>
      <c r="T253" s="45">
        <f t="shared" si="32"/>
        <v>2.4736842105263159</v>
      </c>
      <c r="U253" s="44">
        <f t="shared" si="33"/>
        <v>899.3739999999998</v>
      </c>
      <c r="V253" s="46">
        <f t="shared" si="34"/>
        <v>0.35922886184187397</v>
      </c>
      <c r="W253" s="44">
        <f t="shared" si="35"/>
        <v>568.47399999999982</v>
      </c>
      <c r="X253" s="46">
        <f t="shared" si="36"/>
        <v>0.22706045316708892</v>
      </c>
      <c r="Y253" s="23">
        <f>RANK(O253,O:O)</f>
        <v>1327</v>
      </c>
      <c r="Z253" s="23">
        <f>RANK(U253,U:U)</f>
        <v>1162</v>
      </c>
      <c r="AA253" s="23">
        <f>RANK(W253,W:W)</f>
        <v>948</v>
      </c>
    </row>
    <row r="254" spans="1:27" x14ac:dyDescent="0.25">
      <c r="A254" s="23" t="str">
        <f t="shared" si="37"/>
        <v>Josh Banks</v>
      </c>
      <c r="B254" s="23">
        <f t="shared" si="38"/>
        <v>13</v>
      </c>
      <c r="C254" s="23" t="str">
        <f t="shared" si="39"/>
        <v>2022Josh Banks13</v>
      </c>
      <c r="D254" s="17">
        <v>2022</v>
      </c>
      <c r="E254" t="s">
        <v>423</v>
      </c>
      <c r="F254">
        <v>122003</v>
      </c>
      <c r="G254" t="s">
        <v>15</v>
      </c>
      <c r="H254" s="20">
        <v>5</v>
      </c>
      <c r="I254" s="20">
        <v>5</v>
      </c>
      <c r="J254" t="s">
        <v>9</v>
      </c>
      <c r="K254" t="s">
        <v>10</v>
      </c>
      <c r="L254" s="10">
        <v>8</v>
      </c>
      <c r="M254" s="10">
        <v>17</v>
      </c>
      <c r="N254" s="10">
        <v>35</v>
      </c>
      <c r="O254" s="1">
        <v>1456.52</v>
      </c>
      <c r="P254" s="1">
        <v>841.75</v>
      </c>
      <c r="Q254" s="1">
        <v>266.7</v>
      </c>
      <c r="R254" s="44">
        <f t="shared" si="30"/>
        <v>182.065</v>
      </c>
      <c r="S254" s="45">
        <f t="shared" si="31"/>
        <v>2.125</v>
      </c>
      <c r="T254" s="45">
        <f t="shared" si="32"/>
        <v>2.0588235294117645</v>
      </c>
      <c r="U254" s="44">
        <f t="shared" si="33"/>
        <v>614.77</v>
      </c>
      <c r="V254" s="46">
        <f t="shared" si="34"/>
        <v>0.42208139950017848</v>
      </c>
      <c r="W254" s="44">
        <f t="shared" si="35"/>
        <v>348.07</v>
      </c>
      <c r="X254" s="46">
        <f t="shared" si="36"/>
        <v>0.23897371817757393</v>
      </c>
      <c r="Y254" s="23">
        <f>RANK(O254,O:O)</f>
        <v>1418</v>
      </c>
      <c r="Z254" s="23">
        <f>RANK(U254,U:U)</f>
        <v>1266</v>
      </c>
      <c r="AA254" s="23">
        <f>RANK(W254,W:W)</f>
        <v>1047</v>
      </c>
    </row>
    <row r="255" spans="1:27" x14ac:dyDescent="0.25">
      <c r="A255" s="23" t="str">
        <f t="shared" si="37"/>
        <v>Josh Banks</v>
      </c>
      <c r="B255" s="23">
        <f t="shared" si="38"/>
        <v>14</v>
      </c>
      <c r="C255" s="23" t="str">
        <f t="shared" si="39"/>
        <v>2022Josh Banks14</v>
      </c>
      <c r="D255" s="17">
        <v>2022</v>
      </c>
      <c r="E255" t="s">
        <v>423</v>
      </c>
      <c r="F255">
        <v>648045</v>
      </c>
      <c r="G255" t="s">
        <v>177</v>
      </c>
      <c r="H255" s="20">
        <v>5</v>
      </c>
      <c r="I255" s="20">
        <v>5</v>
      </c>
      <c r="J255" t="s">
        <v>2</v>
      </c>
      <c r="K255" t="s">
        <v>10</v>
      </c>
      <c r="L255" s="10">
        <v>6</v>
      </c>
      <c r="M255" s="10">
        <v>7</v>
      </c>
      <c r="N255" s="10">
        <v>25</v>
      </c>
      <c r="O255" s="1">
        <v>1371.8</v>
      </c>
      <c r="P255" s="1">
        <v>804.6</v>
      </c>
      <c r="Q255" s="1">
        <v>193.7</v>
      </c>
      <c r="R255" s="44">
        <f t="shared" si="30"/>
        <v>228.63333333333333</v>
      </c>
      <c r="S255" s="45">
        <f t="shared" si="31"/>
        <v>1.1666666666666667</v>
      </c>
      <c r="T255" s="45">
        <f t="shared" si="32"/>
        <v>3.5714285714285716</v>
      </c>
      <c r="U255" s="44">
        <f t="shared" si="33"/>
        <v>567.19999999999993</v>
      </c>
      <c r="V255" s="46">
        <f t="shared" si="34"/>
        <v>0.4134713515089663</v>
      </c>
      <c r="W255" s="44">
        <f t="shared" si="35"/>
        <v>373.49999999999994</v>
      </c>
      <c r="X255" s="46">
        <f t="shared" si="36"/>
        <v>0.27227001020556929</v>
      </c>
      <c r="Y255" s="23">
        <f>RANK(O255,O:O)</f>
        <v>1425</v>
      </c>
      <c r="Z255" s="23">
        <f>RANK(U255,U:U)</f>
        <v>1286</v>
      </c>
      <c r="AA255" s="23">
        <f>RANK(W255,W:W)</f>
        <v>1037</v>
      </c>
    </row>
    <row r="256" spans="1:27" x14ac:dyDescent="0.25">
      <c r="A256" s="23" t="str">
        <f t="shared" si="37"/>
        <v>Josh Banks</v>
      </c>
      <c r="B256" s="23">
        <f t="shared" si="38"/>
        <v>15</v>
      </c>
      <c r="C256" s="23" t="str">
        <f t="shared" si="39"/>
        <v>2022Josh Banks15</v>
      </c>
      <c r="D256" s="17">
        <v>2022</v>
      </c>
      <c r="E256" t="s">
        <v>423</v>
      </c>
      <c r="F256">
        <v>234303</v>
      </c>
      <c r="G256" t="s">
        <v>61</v>
      </c>
      <c r="H256" s="20">
        <v>5</v>
      </c>
      <c r="I256" s="20">
        <v>5</v>
      </c>
      <c r="J256" t="s">
        <v>9</v>
      </c>
      <c r="K256" t="s">
        <v>10</v>
      </c>
      <c r="L256" s="10">
        <v>12</v>
      </c>
      <c r="M256" s="10">
        <v>12</v>
      </c>
      <c r="N256" s="10">
        <v>17</v>
      </c>
      <c r="O256" s="1">
        <v>1014.264</v>
      </c>
      <c r="P256" s="1">
        <v>636.95000000000005</v>
      </c>
      <c r="Q256" s="1">
        <v>385.2</v>
      </c>
      <c r="R256" s="44">
        <f t="shared" si="30"/>
        <v>84.522000000000006</v>
      </c>
      <c r="S256" s="45">
        <f t="shared" si="31"/>
        <v>1</v>
      </c>
      <c r="T256" s="45">
        <f t="shared" si="32"/>
        <v>1.4166666666666667</v>
      </c>
      <c r="U256" s="44">
        <f t="shared" si="33"/>
        <v>377.31399999999996</v>
      </c>
      <c r="V256" s="46">
        <f t="shared" si="34"/>
        <v>0.37200768241798976</v>
      </c>
      <c r="W256" s="44">
        <f t="shared" si="35"/>
        <v>-7.8860000000000241</v>
      </c>
      <c r="X256" s="46">
        <f t="shared" si="36"/>
        <v>-7.7750960302248959E-3</v>
      </c>
      <c r="Y256" s="23">
        <f>RANK(O256,O:O)</f>
        <v>1457</v>
      </c>
      <c r="Z256" s="23">
        <f>RANK(U256,U:U)</f>
        <v>1369</v>
      </c>
      <c r="AA256" s="23">
        <f>RANK(W256,W:W)</f>
        <v>1256</v>
      </c>
    </row>
    <row r="257" spans="1:27" x14ac:dyDescent="0.25">
      <c r="A257" s="23" t="str">
        <f t="shared" si="37"/>
        <v>Katie Sweeney</v>
      </c>
      <c r="B257" s="23">
        <f t="shared" si="38"/>
        <v>1</v>
      </c>
      <c r="C257" s="23" t="str">
        <f t="shared" si="39"/>
        <v>2022Katie Sweeney1</v>
      </c>
      <c r="D257" s="17">
        <v>2022</v>
      </c>
      <c r="E257" t="s">
        <v>400</v>
      </c>
      <c r="F257">
        <v>648045</v>
      </c>
      <c r="G257" t="s">
        <v>177</v>
      </c>
      <c r="H257" s="20">
        <v>4</v>
      </c>
      <c r="I257" s="20">
        <v>5</v>
      </c>
      <c r="J257" t="s">
        <v>2</v>
      </c>
      <c r="K257" t="s">
        <v>3</v>
      </c>
      <c r="L257" s="10">
        <v>68</v>
      </c>
      <c r="M257" s="10">
        <v>245</v>
      </c>
      <c r="N257" s="10">
        <v>1155</v>
      </c>
      <c r="O257" s="1">
        <v>57151.56</v>
      </c>
      <c r="P257" s="1">
        <v>36483.550000000003</v>
      </c>
      <c r="Q257" s="1">
        <v>2148.5</v>
      </c>
      <c r="R257" s="44">
        <f t="shared" si="30"/>
        <v>840.46411764705874</v>
      </c>
      <c r="S257" s="45">
        <f t="shared" si="31"/>
        <v>3.6029411764705883</v>
      </c>
      <c r="T257" s="45">
        <f t="shared" si="32"/>
        <v>4.7142857142857144</v>
      </c>
      <c r="U257" s="44">
        <f t="shared" si="33"/>
        <v>20668.009999999995</v>
      </c>
      <c r="V257" s="46">
        <f t="shared" si="34"/>
        <v>0.36163509797457838</v>
      </c>
      <c r="W257" s="44">
        <f t="shared" si="35"/>
        <v>18519.509999999995</v>
      </c>
      <c r="X257" s="46">
        <f t="shared" si="36"/>
        <v>0.3240420733922223</v>
      </c>
      <c r="Y257" s="23">
        <f>RANK(O257,O:O)</f>
        <v>329</v>
      </c>
      <c r="Z257" s="23">
        <f>RANK(U257,U:U)</f>
        <v>60</v>
      </c>
      <c r="AA257" s="23">
        <f>RANK(W257,W:W)</f>
        <v>47</v>
      </c>
    </row>
    <row r="258" spans="1:27" x14ac:dyDescent="0.25">
      <c r="A258" s="23" t="str">
        <f t="shared" si="37"/>
        <v>Katie Sweeney</v>
      </c>
      <c r="B258" s="23">
        <f t="shared" si="38"/>
        <v>2</v>
      </c>
      <c r="C258" s="23" t="str">
        <f t="shared" si="39"/>
        <v>2022Katie Sweeney2</v>
      </c>
      <c r="D258" s="17">
        <v>2022</v>
      </c>
      <c r="E258" t="s">
        <v>400</v>
      </c>
      <c r="F258">
        <v>964263</v>
      </c>
      <c r="G258" t="s">
        <v>265</v>
      </c>
      <c r="H258" s="20">
        <v>4</v>
      </c>
      <c r="I258" s="20">
        <v>3</v>
      </c>
      <c r="J258" t="s">
        <v>2</v>
      </c>
      <c r="K258" t="s">
        <v>3</v>
      </c>
      <c r="L258" s="10">
        <v>108</v>
      </c>
      <c r="M258" s="10">
        <v>281</v>
      </c>
      <c r="N258" s="10">
        <v>1297</v>
      </c>
      <c r="O258" s="1">
        <v>55670.260399999999</v>
      </c>
      <c r="P258" s="1">
        <v>42929.9</v>
      </c>
      <c r="Q258" s="1">
        <v>3300.5</v>
      </c>
      <c r="R258" s="44">
        <f t="shared" ref="R258:R321" si="40">O258/L258</f>
        <v>515.46537407407402</v>
      </c>
      <c r="S258" s="45">
        <f t="shared" ref="S258:S321" si="41">M258/L258</f>
        <v>2.6018518518518516</v>
      </c>
      <c r="T258" s="45">
        <f t="shared" ref="T258:T321" si="42">N258/M258</f>
        <v>4.6156583629893237</v>
      </c>
      <c r="U258" s="44">
        <f t="shared" ref="U258:U321" si="43">O258-P258</f>
        <v>12740.360399999998</v>
      </c>
      <c r="V258" s="46">
        <f t="shared" ref="V258:V321" si="44">U258/O258</f>
        <v>0.22885397532647428</v>
      </c>
      <c r="W258" s="44">
        <f t="shared" ref="W258:W321" si="45">O258-P258-Q258</f>
        <v>9439.8603999999978</v>
      </c>
      <c r="X258" s="46">
        <f t="shared" ref="X258:X321" si="46">W258/O258</f>
        <v>0.16956738359355686</v>
      </c>
      <c r="Y258" s="23">
        <f>RANK(O258,O:O)</f>
        <v>339</v>
      </c>
      <c r="Z258" s="23">
        <f>RANK(U258,U:U)</f>
        <v>159</v>
      </c>
      <c r="AA258" s="23">
        <f>RANK(W258,W:W)</f>
        <v>133</v>
      </c>
    </row>
    <row r="259" spans="1:27" x14ac:dyDescent="0.25">
      <c r="A259" s="23" t="str">
        <f t="shared" ref="A259:A322" si="47">E259</f>
        <v>Katie Sweeney</v>
      </c>
      <c r="B259" s="23">
        <f t="shared" ref="B259:B322" si="48">IF(A258&lt;&gt;A259,1,B258+1)</f>
        <v>3</v>
      </c>
      <c r="C259" s="23" t="str">
        <f t="shared" ref="C259:C322" si="49">D259&amp;A259&amp;B259</f>
        <v>2022Katie Sweeney3</v>
      </c>
      <c r="D259" s="17">
        <v>2022</v>
      </c>
      <c r="E259" t="s">
        <v>400</v>
      </c>
      <c r="F259">
        <v>495647</v>
      </c>
      <c r="G259" t="s">
        <v>127</v>
      </c>
      <c r="H259" s="20">
        <v>4</v>
      </c>
      <c r="I259" s="20">
        <v>4</v>
      </c>
      <c r="J259" t="s">
        <v>2</v>
      </c>
      <c r="K259" t="s">
        <v>3</v>
      </c>
      <c r="L259" s="10">
        <v>125</v>
      </c>
      <c r="M259" s="10">
        <v>239</v>
      </c>
      <c r="N259" s="10">
        <v>971</v>
      </c>
      <c r="O259" s="1">
        <v>42461.414599999996</v>
      </c>
      <c r="P259" s="1">
        <v>28683.5</v>
      </c>
      <c r="Q259" s="1">
        <v>3737.5</v>
      </c>
      <c r="R259" s="44">
        <f t="shared" si="40"/>
        <v>339.69131679999998</v>
      </c>
      <c r="S259" s="45">
        <f t="shared" si="41"/>
        <v>1.9119999999999999</v>
      </c>
      <c r="T259" s="45">
        <f t="shared" si="42"/>
        <v>4.0627615062761508</v>
      </c>
      <c r="U259" s="44">
        <f t="shared" si="43"/>
        <v>13777.914599999996</v>
      </c>
      <c r="V259" s="46">
        <f t="shared" si="44"/>
        <v>0.32448081934604217</v>
      </c>
      <c r="W259" s="44">
        <f t="shared" si="45"/>
        <v>10040.414599999996</v>
      </c>
      <c r="X259" s="46">
        <f t="shared" si="46"/>
        <v>0.2364597292526377</v>
      </c>
      <c r="Y259" s="23">
        <f>RANK(O259,O:O)</f>
        <v>419</v>
      </c>
      <c r="Z259" s="23">
        <f>RANK(U259,U:U)</f>
        <v>138</v>
      </c>
      <c r="AA259" s="23">
        <f>RANK(W259,W:W)</f>
        <v>124</v>
      </c>
    </row>
    <row r="260" spans="1:27" x14ac:dyDescent="0.25">
      <c r="A260" s="23" t="str">
        <f t="shared" si="47"/>
        <v>Katie Sweeney</v>
      </c>
      <c r="B260" s="23">
        <f t="shared" si="48"/>
        <v>4</v>
      </c>
      <c r="C260" s="23" t="str">
        <f t="shared" si="49"/>
        <v>2022Katie Sweeney4</v>
      </c>
      <c r="D260" s="17">
        <v>2022</v>
      </c>
      <c r="E260" t="s">
        <v>400</v>
      </c>
      <c r="F260">
        <v>758786</v>
      </c>
      <c r="G260" t="s">
        <v>208</v>
      </c>
      <c r="H260" s="20">
        <v>4</v>
      </c>
      <c r="I260" s="20">
        <v>4</v>
      </c>
      <c r="J260" t="s">
        <v>9</v>
      </c>
      <c r="K260" t="s">
        <v>3</v>
      </c>
      <c r="L260" s="10">
        <v>42</v>
      </c>
      <c r="M260" s="10">
        <v>138</v>
      </c>
      <c r="N260" s="10">
        <v>533</v>
      </c>
      <c r="O260" s="1">
        <v>37730.402999999998</v>
      </c>
      <c r="P260" s="1">
        <v>22518</v>
      </c>
      <c r="Q260" s="1">
        <v>1310</v>
      </c>
      <c r="R260" s="44">
        <f t="shared" si="40"/>
        <v>898.3429285714285</v>
      </c>
      <c r="S260" s="45">
        <f t="shared" si="41"/>
        <v>3.2857142857142856</v>
      </c>
      <c r="T260" s="45">
        <f t="shared" si="42"/>
        <v>3.86231884057971</v>
      </c>
      <c r="U260" s="44">
        <f t="shared" si="43"/>
        <v>15212.402999999998</v>
      </c>
      <c r="V260" s="46">
        <f t="shared" si="44"/>
        <v>0.40318686763032979</v>
      </c>
      <c r="W260" s="44">
        <f t="shared" si="45"/>
        <v>13902.402999999998</v>
      </c>
      <c r="X260" s="46">
        <f t="shared" si="46"/>
        <v>0.36846685682100982</v>
      </c>
      <c r="Y260" s="23">
        <f>RANK(O260,O:O)</f>
        <v>453</v>
      </c>
      <c r="Z260" s="23">
        <f>RANK(U260,U:U)</f>
        <v>119</v>
      </c>
      <c r="AA260" s="23">
        <f>RANK(W260,W:W)</f>
        <v>75</v>
      </c>
    </row>
    <row r="261" spans="1:27" x14ac:dyDescent="0.25">
      <c r="A261" s="23" t="str">
        <f t="shared" si="47"/>
        <v>Katie Sweeney</v>
      </c>
      <c r="B261" s="23">
        <f t="shared" si="48"/>
        <v>5</v>
      </c>
      <c r="C261" s="23" t="str">
        <f t="shared" si="49"/>
        <v>2022Katie Sweeney5</v>
      </c>
      <c r="D261" s="17">
        <v>2022</v>
      </c>
      <c r="E261" t="s">
        <v>400</v>
      </c>
      <c r="F261">
        <v>193040</v>
      </c>
      <c r="G261" t="s">
        <v>373</v>
      </c>
      <c r="H261" s="20">
        <v>4</v>
      </c>
      <c r="I261" s="20">
        <v>4</v>
      </c>
      <c r="J261" t="s">
        <v>9</v>
      </c>
      <c r="K261" t="s">
        <v>3</v>
      </c>
      <c r="L261" s="10">
        <v>61</v>
      </c>
      <c r="M261" s="10">
        <v>218</v>
      </c>
      <c r="N261" s="10">
        <v>856</v>
      </c>
      <c r="O261" s="1">
        <v>34246.332000000002</v>
      </c>
      <c r="P261" s="1">
        <v>29522.7</v>
      </c>
      <c r="Q261" s="1">
        <v>1922</v>
      </c>
      <c r="R261" s="44">
        <f t="shared" si="40"/>
        <v>561.41527868852461</v>
      </c>
      <c r="S261" s="45">
        <f t="shared" si="41"/>
        <v>3.5737704918032787</v>
      </c>
      <c r="T261" s="45">
        <f t="shared" si="42"/>
        <v>3.926605504587156</v>
      </c>
      <c r="U261" s="44">
        <f t="shared" si="43"/>
        <v>4723.6320000000014</v>
      </c>
      <c r="V261" s="46">
        <f t="shared" si="44"/>
        <v>0.13793103448275865</v>
      </c>
      <c r="W261" s="44">
        <f t="shared" si="45"/>
        <v>2801.6320000000014</v>
      </c>
      <c r="X261" s="46">
        <f t="shared" si="46"/>
        <v>8.1808235696599604E-2</v>
      </c>
      <c r="Y261" s="23">
        <f>RANK(O261,O:O)</f>
        <v>481</v>
      </c>
      <c r="Z261" s="23">
        <f>RANK(U261,U:U)</f>
        <v>522</v>
      </c>
      <c r="AA261" s="23">
        <f>RANK(W261,W:W)</f>
        <v>464</v>
      </c>
    </row>
    <row r="262" spans="1:27" x14ac:dyDescent="0.25">
      <c r="A262" s="23" t="str">
        <f t="shared" si="47"/>
        <v>Katie Sweeney</v>
      </c>
      <c r="B262" s="23">
        <f t="shared" si="48"/>
        <v>6</v>
      </c>
      <c r="C262" s="23" t="str">
        <f t="shared" si="49"/>
        <v>2022Katie Sweeney6</v>
      </c>
      <c r="D262" s="17">
        <v>2022</v>
      </c>
      <c r="E262" t="s">
        <v>400</v>
      </c>
      <c r="F262">
        <v>131289</v>
      </c>
      <c r="G262" t="s">
        <v>343</v>
      </c>
      <c r="H262" s="20">
        <v>4</v>
      </c>
      <c r="I262" s="20">
        <v>4</v>
      </c>
      <c r="J262" t="s">
        <v>9</v>
      </c>
      <c r="K262" t="s">
        <v>3</v>
      </c>
      <c r="L262" s="10">
        <v>49</v>
      </c>
      <c r="M262" s="10">
        <v>164</v>
      </c>
      <c r="N262" s="10">
        <v>640</v>
      </c>
      <c r="O262" s="1">
        <v>32626.704000000002</v>
      </c>
      <c r="P262" s="1">
        <v>24717.200000000001</v>
      </c>
      <c r="Q262" s="1">
        <v>1531.5</v>
      </c>
      <c r="R262" s="44">
        <f t="shared" si="40"/>
        <v>665.85110204081639</v>
      </c>
      <c r="S262" s="45">
        <f t="shared" si="41"/>
        <v>3.3469387755102042</v>
      </c>
      <c r="T262" s="45">
        <f t="shared" si="42"/>
        <v>3.9024390243902438</v>
      </c>
      <c r="U262" s="44">
        <f t="shared" si="43"/>
        <v>7909.5040000000008</v>
      </c>
      <c r="V262" s="46">
        <f t="shared" si="44"/>
        <v>0.24242424242424243</v>
      </c>
      <c r="W262" s="44">
        <f t="shared" si="45"/>
        <v>6378.0040000000008</v>
      </c>
      <c r="X262" s="46">
        <f t="shared" si="46"/>
        <v>0.19548416536343974</v>
      </c>
      <c r="Y262" s="23">
        <f>RANK(O262,O:O)</f>
        <v>490</v>
      </c>
      <c r="Z262" s="23">
        <f>RANK(U262,U:U)</f>
        <v>305</v>
      </c>
      <c r="AA262" s="23">
        <f>RANK(W262,W:W)</f>
        <v>215</v>
      </c>
    </row>
    <row r="263" spans="1:27" x14ac:dyDescent="0.25">
      <c r="A263" s="23" t="str">
        <f t="shared" si="47"/>
        <v>Katie Sweeney</v>
      </c>
      <c r="B263" s="23">
        <f t="shared" si="48"/>
        <v>7</v>
      </c>
      <c r="C263" s="23" t="str">
        <f t="shared" si="49"/>
        <v>2022Katie Sweeney7</v>
      </c>
      <c r="D263" s="17">
        <v>2022</v>
      </c>
      <c r="E263" t="s">
        <v>400</v>
      </c>
      <c r="F263">
        <v>481214</v>
      </c>
      <c r="G263" t="s">
        <v>267</v>
      </c>
      <c r="H263" s="20">
        <v>4</v>
      </c>
      <c r="I263" s="20">
        <v>4</v>
      </c>
      <c r="J263" t="s">
        <v>2</v>
      </c>
      <c r="K263" t="s">
        <v>3</v>
      </c>
      <c r="L263" s="10">
        <v>41</v>
      </c>
      <c r="M263" s="10">
        <v>142</v>
      </c>
      <c r="N263" s="10">
        <v>692</v>
      </c>
      <c r="O263" s="1">
        <v>30851.155999999999</v>
      </c>
      <c r="P263" s="1">
        <v>23707.200000000001</v>
      </c>
      <c r="Q263" s="1">
        <v>1288</v>
      </c>
      <c r="R263" s="44">
        <f t="shared" si="40"/>
        <v>752.46721951219513</v>
      </c>
      <c r="S263" s="45">
        <f t="shared" si="41"/>
        <v>3.4634146341463414</v>
      </c>
      <c r="T263" s="45">
        <f t="shared" si="42"/>
        <v>4.873239436619718</v>
      </c>
      <c r="U263" s="44">
        <f t="shared" si="43"/>
        <v>7143.9559999999983</v>
      </c>
      <c r="V263" s="46">
        <f t="shared" si="44"/>
        <v>0.23156201991264116</v>
      </c>
      <c r="W263" s="44">
        <f t="shared" si="45"/>
        <v>5855.9559999999983</v>
      </c>
      <c r="X263" s="46">
        <f t="shared" si="46"/>
        <v>0.18981317912366066</v>
      </c>
      <c r="Y263" s="23">
        <f>RANK(O263,O:O)</f>
        <v>506</v>
      </c>
      <c r="Z263" s="23">
        <f>RANK(U263,U:U)</f>
        <v>356</v>
      </c>
      <c r="AA263" s="23">
        <f>RANK(W263,W:W)</f>
        <v>231</v>
      </c>
    </row>
    <row r="264" spans="1:27" x14ac:dyDescent="0.25">
      <c r="A264" s="23" t="str">
        <f t="shared" si="47"/>
        <v>Katie Sweeney</v>
      </c>
      <c r="B264" s="23">
        <f t="shared" si="48"/>
        <v>8</v>
      </c>
      <c r="C264" s="23" t="str">
        <f t="shared" si="49"/>
        <v>2022Katie Sweeney8</v>
      </c>
      <c r="D264" s="17">
        <v>2022</v>
      </c>
      <c r="E264" t="s">
        <v>400</v>
      </c>
      <c r="F264">
        <v>551787</v>
      </c>
      <c r="G264" t="s">
        <v>140</v>
      </c>
      <c r="H264" s="20">
        <v>4</v>
      </c>
      <c r="I264" s="20">
        <v>4</v>
      </c>
      <c r="J264" t="s">
        <v>9</v>
      </c>
      <c r="K264" t="s">
        <v>3</v>
      </c>
      <c r="L264" s="10">
        <v>62</v>
      </c>
      <c r="M264" s="10">
        <v>152</v>
      </c>
      <c r="N264" s="10">
        <v>552</v>
      </c>
      <c r="O264" s="1">
        <v>30482.784</v>
      </c>
      <c r="P264" s="1">
        <v>19375.900000000001</v>
      </c>
      <c r="Q264" s="1">
        <v>1885.5</v>
      </c>
      <c r="R264" s="44">
        <f t="shared" si="40"/>
        <v>491.65780645161288</v>
      </c>
      <c r="S264" s="45">
        <f t="shared" si="41"/>
        <v>2.4516129032258065</v>
      </c>
      <c r="T264" s="45">
        <f t="shared" si="42"/>
        <v>3.6315789473684212</v>
      </c>
      <c r="U264" s="44">
        <f t="shared" si="43"/>
        <v>11106.883999999998</v>
      </c>
      <c r="V264" s="46">
        <f t="shared" si="44"/>
        <v>0.36436580070901653</v>
      </c>
      <c r="W264" s="44">
        <f t="shared" si="45"/>
        <v>9221.3839999999982</v>
      </c>
      <c r="X264" s="46">
        <f t="shared" si="46"/>
        <v>0.30251121419880805</v>
      </c>
      <c r="Y264" s="23">
        <f>RANK(O264,O:O)</f>
        <v>508</v>
      </c>
      <c r="Z264" s="23">
        <f>RANK(U264,U:U)</f>
        <v>194</v>
      </c>
      <c r="AA264" s="23">
        <f>RANK(W264,W:W)</f>
        <v>135</v>
      </c>
    </row>
    <row r="265" spans="1:27" x14ac:dyDescent="0.25">
      <c r="A265" s="23" t="str">
        <f t="shared" si="47"/>
        <v>Katie Sweeney</v>
      </c>
      <c r="B265" s="23">
        <f t="shared" si="48"/>
        <v>9</v>
      </c>
      <c r="C265" s="23" t="str">
        <f t="shared" si="49"/>
        <v>2022Katie Sweeney9</v>
      </c>
      <c r="D265" s="17">
        <v>2022</v>
      </c>
      <c r="E265" t="s">
        <v>400</v>
      </c>
      <c r="F265">
        <v>633660</v>
      </c>
      <c r="G265" t="s">
        <v>169</v>
      </c>
      <c r="H265" s="20">
        <v>4</v>
      </c>
      <c r="I265" s="20">
        <v>4</v>
      </c>
      <c r="J265" t="s">
        <v>9</v>
      </c>
      <c r="K265" t="s">
        <v>3</v>
      </c>
      <c r="L265" s="10">
        <v>88</v>
      </c>
      <c r="M265" s="10">
        <v>274</v>
      </c>
      <c r="N265" s="10">
        <v>728</v>
      </c>
      <c r="O265" s="1">
        <v>25170.432000000001</v>
      </c>
      <c r="P265" s="1">
        <v>22037</v>
      </c>
      <c r="Q265" s="1">
        <v>2733</v>
      </c>
      <c r="R265" s="44">
        <f t="shared" si="40"/>
        <v>286.02763636363636</v>
      </c>
      <c r="S265" s="45">
        <f t="shared" si="41"/>
        <v>3.1136363636363638</v>
      </c>
      <c r="T265" s="45">
        <f t="shared" si="42"/>
        <v>2.6569343065693429</v>
      </c>
      <c r="U265" s="44">
        <f t="shared" si="43"/>
        <v>3133.4320000000007</v>
      </c>
      <c r="V265" s="46">
        <f t="shared" si="44"/>
        <v>0.12448860631394808</v>
      </c>
      <c r="W265" s="44">
        <f t="shared" si="45"/>
        <v>400.4320000000007</v>
      </c>
      <c r="X265" s="46">
        <f t="shared" si="46"/>
        <v>1.5908825084925068E-2</v>
      </c>
      <c r="Y265" s="23">
        <f>RANK(O265,O:O)</f>
        <v>554</v>
      </c>
      <c r="Z265" s="23">
        <f>RANK(U265,U:U)</f>
        <v>665</v>
      </c>
      <c r="AA265" s="23">
        <f>RANK(W265,W:W)</f>
        <v>1017</v>
      </c>
    </row>
    <row r="266" spans="1:27" x14ac:dyDescent="0.25">
      <c r="A266" s="23" t="str">
        <f t="shared" si="47"/>
        <v>Katie Sweeney</v>
      </c>
      <c r="B266" s="23">
        <f t="shared" si="48"/>
        <v>10</v>
      </c>
      <c r="C266" s="23" t="str">
        <f t="shared" si="49"/>
        <v>2022Katie Sweeney10</v>
      </c>
      <c r="D266" s="17">
        <v>2022</v>
      </c>
      <c r="E266" t="s">
        <v>400</v>
      </c>
      <c r="F266">
        <v>642012</v>
      </c>
      <c r="G266" t="s">
        <v>215</v>
      </c>
      <c r="H266" s="20">
        <v>4</v>
      </c>
      <c r="I266" s="20">
        <v>4</v>
      </c>
      <c r="J266" t="s">
        <v>2</v>
      </c>
      <c r="K266" t="s">
        <v>3</v>
      </c>
      <c r="L266" s="10">
        <v>52</v>
      </c>
      <c r="M266" s="10">
        <v>216</v>
      </c>
      <c r="N266" s="10">
        <v>797</v>
      </c>
      <c r="O266" s="1">
        <v>24114.401999999998</v>
      </c>
      <c r="P266" s="1">
        <v>22328.15</v>
      </c>
      <c r="Q266" s="1">
        <v>1667.5</v>
      </c>
      <c r="R266" s="44">
        <f t="shared" si="40"/>
        <v>463.73849999999999</v>
      </c>
      <c r="S266" s="45">
        <f t="shared" si="41"/>
        <v>4.1538461538461542</v>
      </c>
      <c r="T266" s="45">
        <f t="shared" si="42"/>
        <v>3.6898148148148149</v>
      </c>
      <c r="U266" s="44">
        <f t="shared" si="43"/>
        <v>1786.2519999999968</v>
      </c>
      <c r="V266" s="46">
        <f t="shared" si="44"/>
        <v>7.4074074074073945E-2</v>
      </c>
      <c r="W266" s="44">
        <f t="shared" si="45"/>
        <v>118.75199999999677</v>
      </c>
      <c r="X266" s="46">
        <f t="shared" si="46"/>
        <v>4.9245260156149332E-3</v>
      </c>
      <c r="Y266" s="23">
        <f>RANK(O266,O:O)</f>
        <v>565</v>
      </c>
      <c r="Z266" s="23">
        <f>RANK(U266,U:U)</f>
        <v>924</v>
      </c>
      <c r="AA266" s="23">
        <f>RANK(W266,W:W)</f>
        <v>1189</v>
      </c>
    </row>
    <row r="267" spans="1:27" x14ac:dyDescent="0.25">
      <c r="A267" s="23" t="str">
        <f t="shared" si="47"/>
        <v>Katie Sweeney</v>
      </c>
      <c r="B267" s="23">
        <f t="shared" si="48"/>
        <v>11</v>
      </c>
      <c r="C267" s="23" t="str">
        <f t="shared" si="49"/>
        <v>2022Katie Sweeney11</v>
      </c>
      <c r="D267" s="17">
        <v>2022</v>
      </c>
      <c r="E267" t="s">
        <v>400</v>
      </c>
      <c r="F267">
        <v>428625</v>
      </c>
      <c r="G267" t="s">
        <v>113</v>
      </c>
      <c r="H267" s="20">
        <v>4</v>
      </c>
      <c r="I267" s="20">
        <v>4</v>
      </c>
      <c r="J267" t="s">
        <v>9</v>
      </c>
      <c r="K267" t="s">
        <v>3</v>
      </c>
      <c r="L267" s="10">
        <v>66</v>
      </c>
      <c r="M267" s="10">
        <v>189</v>
      </c>
      <c r="N267" s="10">
        <v>790</v>
      </c>
      <c r="O267" s="1">
        <v>22951.65</v>
      </c>
      <c r="P267" s="1">
        <v>22951.65</v>
      </c>
      <c r="Q267" s="1">
        <v>2035.5</v>
      </c>
      <c r="R267" s="44">
        <f t="shared" si="40"/>
        <v>347.75227272727273</v>
      </c>
      <c r="S267" s="45">
        <f t="shared" si="41"/>
        <v>2.8636363636363638</v>
      </c>
      <c r="T267" s="45">
        <f t="shared" si="42"/>
        <v>4.1798941798941796</v>
      </c>
      <c r="U267" s="44">
        <f t="shared" si="43"/>
        <v>0</v>
      </c>
      <c r="V267" s="46">
        <f t="shared" si="44"/>
        <v>0</v>
      </c>
      <c r="W267" s="44">
        <f t="shared" si="45"/>
        <v>-2035.5</v>
      </c>
      <c r="X267" s="46">
        <f t="shared" si="46"/>
        <v>-8.8686434308644466E-2</v>
      </c>
      <c r="Y267" s="23">
        <f>RANK(O267,O:O)</f>
        <v>577</v>
      </c>
      <c r="Z267" s="23">
        <f>RANK(U267,U:U)</f>
        <v>1492</v>
      </c>
      <c r="AA267" s="23">
        <f>RANK(W267,W:W)</f>
        <v>1494</v>
      </c>
    </row>
    <row r="268" spans="1:27" x14ac:dyDescent="0.25">
      <c r="A268" s="23" t="str">
        <f t="shared" si="47"/>
        <v>Katie Sweeney</v>
      </c>
      <c r="B268" s="23">
        <f t="shared" si="48"/>
        <v>12</v>
      </c>
      <c r="C268" s="23" t="str">
        <f t="shared" si="49"/>
        <v>2022Katie Sweeney12</v>
      </c>
      <c r="D268" s="17">
        <v>2022</v>
      </c>
      <c r="E268" t="s">
        <v>400</v>
      </c>
      <c r="F268">
        <v>302233</v>
      </c>
      <c r="G268" t="s">
        <v>75</v>
      </c>
      <c r="H268" s="20">
        <v>4</v>
      </c>
      <c r="I268" s="20">
        <v>3</v>
      </c>
      <c r="J268" t="s">
        <v>2</v>
      </c>
      <c r="K268" t="s">
        <v>3</v>
      </c>
      <c r="L268" s="10">
        <v>59</v>
      </c>
      <c r="M268" s="10">
        <v>152</v>
      </c>
      <c r="N268" s="10">
        <v>725</v>
      </c>
      <c r="O268" s="1">
        <v>20087.82</v>
      </c>
      <c r="P268" s="1">
        <v>16739.849999999999</v>
      </c>
      <c r="Q268" s="1">
        <v>1804</v>
      </c>
      <c r="R268" s="44">
        <f t="shared" si="40"/>
        <v>340.47152542372879</v>
      </c>
      <c r="S268" s="45">
        <f t="shared" si="41"/>
        <v>2.5762711864406778</v>
      </c>
      <c r="T268" s="45">
        <f t="shared" si="42"/>
        <v>4.7697368421052628</v>
      </c>
      <c r="U268" s="44">
        <f t="shared" si="43"/>
        <v>3347.9700000000012</v>
      </c>
      <c r="V268" s="46">
        <f t="shared" si="44"/>
        <v>0.16666666666666674</v>
      </c>
      <c r="W268" s="44">
        <f t="shared" si="45"/>
        <v>1543.9700000000012</v>
      </c>
      <c r="X268" s="46">
        <f t="shared" si="46"/>
        <v>7.6861003334358885E-2</v>
      </c>
      <c r="Y268" s="23">
        <f>RANK(O268,O:O)</f>
        <v>614</v>
      </c>
      <c r="Z268" s="23">
        <f>RANK(U268,U:U)</f>
        <v>638</v>
      </c>
      <c r="AA268" s="23">
        <f>RANK(W268,W:W)</f>
        <v>631</v>
      </c>
    </row>
    <row r="269" spans="1:27" x14ac:dyDescent="0.25">
      <c r="A269" s="23" t="str">
        <f t="shared" si="47"/>
        <v>Katie Sweeney</v>
      </c>
      <c r="B269" s="23">
        <f t="shared" si="48"/>
        <v>13</v>
      </c>
      <c r="C269" s="23" t="str">
        <f t="shared" si="49"/>
        <v>2022Katie Sweeney13</v>
      </c>
      <c r="D269" s="17">
        <v>2022</v>
      </c>
      <c r="E269" t="s">
        <v>400</v>
      </c>
      <c r="F269">
        <v>743099</v>
      </c>
      <c r="G269" t="s">
        <v>203</v>
      </c>
      <c r="H269" s="20">
        <v>4</v>
      </c>
      <c r="I269" s="20">
        <v>4</v>
      </c>
      <c r="J269" t="s">
        <v>2</v>
      </c>
      <c r="K269" t="s">
        <v>3</v>
      </c>
      <c r="L269" s="10">
        <v>121</v>
      </c>
      <c r="M269" s="10">
        <v>157</v>
      </c>
      <c r="N269" s="10">
        <v>545</v>
      </c>
      <c r="O269" s="1">
        <v>19633.86</v>
      </c>
      <c r="P269" s="1">
        <v>16361.55</v>
      </c>
      <c r="Q269" s="1">
        <v>3545</v>
      </c>
      <c r="R269" s="44">
        <f t="shared" si="40"/>
        <v>162.26330578512398</v>
      </c>
      <c r="S269" s="45">
        <f t="shared" si="41"/>
        <v>1.2975206611570247</v>
      </c>
      <c r="T269" s="45">
        <f t="shared" si="42"/>
        <v>3.4713375796178343</v>
      </c>
      <c r="U269" s="44">
        <f t="shared" si="43"/>
        <v>3272.3100000000013</v>
      </c>
      <c r="V269" s="46">
        <f t="shared" si="44"/>
        <v>0.16666666666666674</v>
      </c>
      <c r="W269" s="44">
        <f t="shared" si="45"/>
        <v>-272.68999999999869</v>
      </c>
      <c r="X269" s="46">
        <f t="shared" si="46"/>
        <v>-1.3888761557839299E-2</v>
      </c>
      <c r="Y269" s="23">
        <f>RANK(O269,O:O)</f>
        <v>619</v>
      </c>
      <c r="Z269" s="23">
        <f>RANK(U269,U:U)</f>
        <v>647</v>
      </c>
      <c r="AA269" s="23">
        <f>RANK(W269,W:W)</f>
        <v>1395</v>
      </c>
    </row>
    <row r="270" spans="1:27" x14ac:dyDescent="0.25">
      <c r="A270" s="23" t="str">
        <f t="shared" si="47"/>
        <v>Katie Sweeney</v>
      </c>
      <c r="B270" s="23">
        <f t="shared" si="48"/>
        <v>14</v>
      </c>
      <c r="C270" s="23" t="str">
        <f t="shared" si="49"/>
        <v>2022Katie Sweeney14</v>
      </c>
      <c r="D270" s="17">
        <v>2022</v>
      </c>
      <c r="E270" t="s">
        <v>400</v>
      </c>
      <c r="F270">
        <v>772168</v>
      </c>
      <c r="G270" t="s">
        <v>213</v>
      </c>
      <c r="H270" s="20">
        <v>4</v>
      </c>
      <c r="I270" s="20">
        <v>4</v>
      </c>
      <c r="J270" t="s">
        <v>2</v>
      </c>
      <c r="K270" t="s">
        <v>10</v>
      </c>
      <c r="L270" s="10">
        <v>26</v>
      </c>
      <c r="M270" s="10">
        <v>58</v>
      </c>
      <c r="N270" s="10">
        <v>209</v>
      </c>
      <c r="O270" s="1">
        <v>7902.9930000000004</v>
      </c>
      <c r="P270" s="1">
        <v>6932.45</v>
      </c>
      <c r="Q270" s="1">
        <v>785</v>
      </c>
      <c r="R270" s="44">
        <f t="shared" si="40"/>
        <v>303.96126923076923</v>
      </c>
      <c r="S270" s="45">
        <f t="shared" si="41"/>
        <v>2.2307692307692308</v>
      </c>
      <c r="T270" s="45">
        <f t="shared" si="42"/>
        <v>3.603448275862069</v>
      </c>
      <c r="U270" s="44">
        <f t="shared" si="43"/>
        <v>970.54300000000057</v>
      </c>
      <c r="V270" s="46">
        <f t="shared" si="44"/>
        <v>0.12280701754385971</v>
      </c>
      <c r="W270" s="44">
        <f t="shared" si="45"/>
        <v>185.54300000000057</v>
      </c>
      <c r="X270" s="46">
        <f t="shared" si="46"/>
        <v>2.3477560969622592E-2</v>
      </c>
      <c r="Y270" s="23">
        <f>RANK(O270,O:O)</f>
        <v>964</v>
      </c>
      <c r="Z270" s="23">
        <f>RANK(U270,U:U)</f>
        <v>1137</v>
      </c>
      <c r="AA270" s="23">
        <f>RANK(W270,W:W)</f>
        <v>1146</v>
      </c>
    </row>
    <row r="271" spans="1:27" x14ac:dyDescent="0.25">
      <c r="A271" s="23" t="str">
        <f t="shared" si="47"/>
        <v>Katie Sweeney</v>
      </c>
      <c r="B271" s="23">
        <f t="shared" si="48"/>
        <v>15</v>
      </c>
      <c r="C271" s="23" t="str">
        <f t="shared" si="49"/>
        <v>2022Katie Sweeney15</v>
      </c>
      <c r="D271" s="17">
        <v>2022</v>
      </c>
      <c r="E271" t="s">
        <v>400</v>
      </c>
      <c r="F271">
        <v>128453</v>
      </c>
      <c r="G271" t="s">
        <v>130</v>
      </c>
      <c r="H271" s="20">
        <v>4</v>
      </c>
      <c r="I271" s="20">
        <v>1</v>
      </c>
      <c r="J271" t="s">
        <v>2</v>
      </c>
      <c r="K271" t="s">
        <v>10</v>
      </c>
      <c r="L271" s="10">
        <v>73</v>
      </c>
      <c r="M271" s="10">
        <v>100</v>
      </c>
      <c r="N271" s="10">
        <v>215</v>
      </c>
      <c r="O271" s="1">
        <v>7477.94</v>
      </c>
      <c r="P271" s="1">
        <v>6446.5</v>
      </c>
      <c r="Q271" s="1">
        <v>2144</v>
      </c>
      <c r="R271" s="44">
        <f t="shared" si="40"/>
        <v>102.43753424657534</v>
      </c>
      <c r="S271" s="45">
        <f t="shared" si="41"/>
        <v>1.3698630136986301</v>
      </c>
      <c r="T271" s="45">
        <f t="shared" si="42"/>
        <v>2.15</v>
      </c>
      <c r="U271" s="44">
        <f t="shared" si="43"/>
        <v>1031.4399999999996</v>
      </c>
      <c r="V271" s="46">
        <f t="shared" si="44"/>
        <v>0.13793103448275856</v>
      </c>
      <c r="W271" s="44">
        <f t="shared" si="45"/>
        <v>-1112.5600000000004</v>
      </c>
      <c r="X271" s="46">
        <f t="shared" si="46"/>
        <v>-0.14877894179413054</v>
      </c>
      <c r="Y271" s="23">
        <f>RANK(O271,O:O)</f>
        <v>987</v>
      </c>
      <c r="Z271" s="23">
        <f>RANK(U271,U:U)</f>
        <v>1109</v>
      </c>
      <c r="AA271" s="23">
        <f>RANK(W271,W:W)</f>
        <v>1475</v>
      </c>
    </row>
    <row r="272" spans="1:27" x14ac:dyDescent="0.25">
      <c r="A272" s="23" t="str">
        <f t="shared" si="47"/>
        <v>Katie Sweeney</v>
      </c>
      <c r="B272" s="23">
        <f t="shared" si="48"/>
        <v>16</v>
      </c>
      <c r="C272" s="23" t="str">
        <f t="shared" si="49"/>
        <v>2022Katie Sweeney16</v>
      </c>
      <c r="D272" s="17">
        <v>2022</v>
      </c>
      <c r="E272" t="s">
        <v>400</v>
      </c>
      <c r="F272">
        <v>282916</v>
      </c>
      <c r="G272" t="s">
        <v>391</v>
      </c>
      <c r="H272" s="20">
        <v>4</v>
      </c>
      <c r="I272" s="20">
        <v>4</v>
      </c>
      <c r="J272" t="s">
        <v>9</v>
      </c>
      <c r="K272" t="s">
        <v>10</v>
      </c>
      <c r="L272" s="10">
        <v>17</v>
      </c>
      <c r="M272" s="10">
        <v>35</v>
      </c>
      <c r="N272" s="10">
        <v>149</v>
      </c>
      <c r="O272" s="1">
        <v>7078.6949999999997</v>
      </c>
      <c r="P272" s="1">
        <v>5445.15</v>
      </c>
      <c r="Q272" s="1">
        <v>511</v>
      </c>
      <c r="R272" s="44">
        <f t="shared" si="40"/>
        <v>416.39382352941175</v>
      </c>
      <c r="S272" s="45">
        <f t="shared" si="41"/>
        <v>2.0588235294117645</v>
      </c>
      <c r="T272" s="45">
        <f t="shared" si="42"/>
        <v>4.2571428571428571</v>
      </c>
      <c r="U272" s="44">
        <f t="shared" si="43"/>
        <v>1633.5450000000001</v>
      </c>
      <c r="V272" s="46">
        <f t="shared" si="44"/>
        <v>0.23076923076923078</v>
      </c>
      <c r="W272" s="44">
        <f t="shared" si="45"/>
        <v>1122.5450000000001</v>
      </c>
      <c r="X272" s="46">
        <f t="shared" si="46"/>
        <v>0.15858078360488764</v>
      </c>
      <c r="Y272" s="23">
        <f>RANK(O272,O:O)</f>
        <v>1010</v>
      </c>
      <c r="Z272" s="23">
        <f>RANK(U272,U:U)</f>
        <v>959</v>
      </c>
      <c r="AA272" s="23">
        <f>RANK(W272,W:W)</f>
        <v>754</v>
      </c>
    </row>
    <row r="273" spans="1:27" x14ac:dyDescent="0.25">
      <c r="A273" s="23" t="str">
        <f t="shared" si="47"/>
        <v>Katie Sweeney</v>
      </c>
      <c r="B273" s="23">
        <f t="shared" si="48"/>
        <v>17</v>
      </c>
      <c r="C273" s="23" t="str">
        <f t="shared" si="49"/>
        <v>2022Katie Sweeney17</v>
      </c>
      <c r="D273" s="17">
        <v>2022</v>
      </c>
      <c r="E273" t="s">
        <v>400</v>
      </c>
      <c r="F273">
        <v>596579</v>
      </c>
      <c r="G273" t="s">
        <v>158</v>
      </c>
      <c r="H273" s="20">
        <v>4</v>
      </c>
      <c r="I273" s="20">
        <v>4</v>
      </c>
      <c r="J273" t="s">
        <v>9</v>
      </c>
      <c r="K273" t="s">
        <v>10</v>
      </c>
      <c r="L273" s="10">
        <v>11</v>
      </c>
      <c r="M273" s="10">
        <v>44</v>
      </c>
      <c r="N273" s="10">
        <v>186</v>
      </c>
      <c r="O273" s="1">
        <v>6818.625</v>
      </c>
      <c r="P273" s="1">
        <v>5981.25</v>
      </c>
      <c r="Q273" s="1">
        <v>352</v>
      </c>
      <c r="R273" s="44">
        <f t="shared" si="40"/>
        <v>619.875</v>
      </c>
      <c r="S273" s="45">
        <f t="shared" si="41"/>
        <v>4</v>
      </c>
      <c r="T273" s="45">
        <f t="shared" si="42"/>
        <v>4.2272727272727275</v>
      </c>
      <c r="U273" s="44">
        <f t="shared" si="43"/>
        <v>837.375</v>
      </c>
      <c r="V273" s="46">
        <f t="shared" si="44"/>
        <v>0.12280701754385964</v>
      </c>
      <c r="W273" s="44">
        <f t="shared" si="45"/>
        <v>485.375</v>
      </c>
      <c r="X273" s="46">
        <f t="shared" si="46"/>
        <v>7.118370639241782E-2</v>
      </c>
      <c r="Y273" s="23">
        <f>RANK(O273,O:O)</f>
        <v>1023</v>
      </c>
      <c r="Z273" s="23">
        <f>RANK(U273,U:U)</f>
        <v>1185</v>
      </c>
      <c r="AA273" s="23">
        <f>RANK(W273,W:W)</f>
        <v>972</v>
      </c>
    </row>
    <row r="274" spans="1:27" x14ac:dyDescent="0.25">
      <c r="A274" s="23" t="str">
        <f t="shared" si="47"/>
        <v>Katie Sweeney</v>
      </c>
      <c r="B274" s="23">
        <f t="shared" si="48"/>
        <v>18</v>
      </c>
      <c r="C274" s="23" t="str">
        <f t="shared" si="49"/>
        <v>2022Katie Sweeney18</v>
      </c>
      <c r="D274" s="17">
        <v>2022</v>
      </c>
      <c r="E274" t="s">
        <v>400</v>
      </c>
      <c r="F274">
        <v>316478</v>
      </c>
      <c r="G274" t="s">
        <v>305</v>
      </c>
      <c r="H274" s="20">
        <v>4</v>
      </c>
      <c r="I274" s="20">
        <v>4</v>
      </c>
      <c r="J274" t="s">
        <v>9</v>
      </c>
      <c r="K274" t="s">
        <v>10</v>
      </c>
      <c r="L274" s="10">
        <v>6</v>
      </c>
      <c r="M274" s="10">
        <v>35</v>
      </c>
      <c r="N274" s="10">
        <v>116</v>
      </c>
      <c r="O274" s="1">
        <v>4604.3760000000002</v>
      </c>
      <c r="P274" s="1">
        <v>4111.05</v>
      </c>
      <c r="Q274" s="1">
        <v>201</v>
      </c>
      <c r="R274" s="44">
        <f t="shared" si="40"/>
        <v>767.39600000000007</v>
      </c>
      <c r="S274" s="45">
        <f t="shared" si="41"/>
        <v>5.833333333333333</v>
      </c>
      <c r="T274" s="45">
        <f t="shared" si="42"/>
        <v>3.3142857142857145</v>
      </c>
      <c r="U274" s="44">
        <f t="shared" si="43"/>
        <v>493.32600000000002</v>
      </c>
      <c r="V274" s="46">
        <f t="shared" si="44"/>
        <v>0.10714285714285714</v>
      </c>
      <c r="W274" s="44">
        <f t="shared" si="45"/>
        <v>292.32600000000002</v>
      </c>
      <c r="X274" s="46">
        <f t="shared" si="46"/>
        <v>6.3488733326730926E-2</v>
      </c>
      <c r="Y274" s="23">
        <f>RANK(O274,O:O)</f>
        <v>1156</v>
      </c>
      <c r="Z274" s="23">
        <f>RANK(U274,U:U)</f>
        <v>1319</v>
      </c>
      <c r="AA274" s="23">
        <f>RANK(W274,W:W)</f>
        <v>1067</v>
      </c>
    </row>
    <row r="275" spans="1:27" x14ac:dyDescent="0.25">
      <c r="A275" s="23" t="str">
        <f t="shared" si="47"/>
        <v>Katie Sweeney</v>
      </c>
      <c r="B275" s="23">
        <f t="shared" si="48"/>
        <v>19</v>
      </c>
      <c r="C275" s="23" t="str">
        <f t="shared" si="49"/>
        <v>2022Katie Sweeney19</v>
      </c>
      <c r="D275" s="17">
        <v>2022</v>
      </c>
      <c r="E275" t="s">
        <v>400</v>
      </c>
      <c r="F275">
        <v>775247</v>
      </c>
      <c r="G275" t="s">
        <v>86</v>
      </c>
      <c r="H275" s="20">
        <v>4</v>
      </c>
      <c r="I275" s="20">
        <v>5</v>
      </c>
      <c r="J275" t="s">
        <v>2</v>
      </c>
      <c r="K275" t="s">
        <v>10</v>
      </c>
      <c r="L275" s="10">
        <v>18</v>
      </c>
      <c r="M275" s="10">
        <v>45</v>
      </c>
      <c r="N275" s="10">
        <v>141</v>
      </c>
      <c r="O275" s="1">
        <v>4583.4058000000005</v>
      </c>
      <c r="P275" s="1">
        <v>3767.85</v>
      </c>
      <c r="Q275" s="1">
        <v>548</v>
      </c>
      <c r="R275" s="44">
        <f t="shared" si="40"/>
        <v>254.63365555555558</v>
      </c>
      <c r="S275" s="45">
        <f t="shared" si="41"/>
        <v>2.5</v>
      </c>
      <c r="T275" s="45">
        <f t="shared" si="42"/>
        <v>3.1333333333333333</v>
      </c>
      <c r="U275" s="44">
        <f t="shared" si="43"/>
        <v>815.55580000000054</v>
      </c>
      <c r="V275" s="46">
        <f t="shared" si="44"/>
        <v>0.17793663393278433</v>
      </c>
      <c r="W275" s="44">
        <f t="shared" si="45"/>
        <v>267.55580000000054</v>
      </c>
      <c r="X275" s="46">
        <f t="shared" si="46"/>
        <v>5.8374887949044468E-2</v>
      </c>
      <c r="Y275" s="23">
        <f>RANK(O275,O:O)</f>
        <v>1157</v>
      </c>
      <c r="Z275" s="23">
        <f>RANK(U275,U:U)</f>
        <v>1196</v>
      </c>
      <c r="AA275" s="23">
        <f>RANK(W275,W:W)</f>
        <v>1078</v>
      </c>
    </row>
    <row r="276" spans="1:27" x14ac:dyDescent="0.25">
      <c r="A276" s="23" t="str">
        <f t="shared" si="47"/>
        <v>Katie Sweeney</v>
      </c>
      <c r="B276" s="23">
        <f t="shared" si="48"/>
        <v>20</v>
      </c>
      <c r="C276" s="23" t="str">
        <f t="shared" si="49"/>
        <v>2022Katie Sweeney20</v>
      </c>
      <c r="D276" s="17">
        <v>2022</v>
      </c>
      <c r="E276" t="s">
        <v>400</v>
      </c>
      <c r="F276">
        <v>790239</v>
      </c>
      <c r="G276" t="s">
        <v>219</v>
      </c>
      <c r="H276" s="20">
        <v>4</v>
      </c>
      <c r="I276" s="20">
        <v>4</v>
      </c>
      <c r="J276" t="s">
        <v>9</v>
      </c>
      <c r="K276" t="s">
        <v>10</v>
      </c>
      <c r="L276" s="10">
        <v>22</v>
      </c>
      <c r="M276" s="10">
        <v>22</v>
      </c>
      <c r="N276" s="10">
        <v>77</v>
      </c>
      <c r="O276" s="1">
        <v>4242.1049999999996</v>
      </c>
      <c r="P276" s="1">
        <v>3142.3</v>
      </c>
      <c r="Q276" s="1">
        <v>638</v>
      </c>
      <c r="R276" s="44">
        <f t="shared" si="40"/>
        <v>192.82295454545454</v>
      </c>
      <c r="S276" s="45">
        <f t="shared" si="41"/>
        <v>1</v>
      </c>
      <c r="T276" s="45">
        <f t="shared" si="42"/>
        <v>3.5</v>
      </c>
      <c r="U276" s="44">
        <f t="shared" si="43"/>
        <v>1099.8049999999994</v>
      </c>
      <c r="V276" s="46">
        <f t="shared" si="44"/>
        <v>0.25925925925925913</v>
      </c>
      <c r="W276" s="44">
        <f t="shared" si="45"/>
        <v>461.80499999999938</v>
      </c>
      <c r="X276" s="46">
        <f t="shared" si="46"/>
        <v>0.10886222759691225</v>
      </c>
      <c r="Y276" s="23">
        <f>RANK(O276,O:O)</f>
        <v>1181</v>
      </c>
      <c r="Z276" s="23">
        <f>RANK(U276,U:U)</f>
        <v>1085</v>
      </c>
      <c r="AA276" s="23">
        <f>RANK(W276,W:W)</f>
        <v>985</v>
      </c>
    </row>
    <row r="277" spans="1:27" x14ac:dyDescent="0.25">
      <c r="A277" s="23" t="str">
        <f t="shared" si="47"/>
        <v>Katie Sweeney</v>
      </c>
      <c r="B277" s="23">
        <f t="shared" si="48"/>
        <v>21</v>
      </c>
      <c r="C277" s="23" t="str">
        <f t="shared" si="49"/>
        <v>2022Katie Sweeney21</v>
      </c>
      <c r="D277" s="17">
        <v>2022</v>
      </c>
      <c r="E277" t="s">
        <v>400</v>
      </c>
      <c r="F277">
        <v>188132</v>
      </c>
      <c r="G277" t="s">
        <v>48</v>
      </c>
      <c r="H277" s="20">
        <v>4</v>
      </c>
      <c r="I277" s="20">
        <v>1</v>
      </c>
      <c r="J277" t="s">
        <v>2</v>
      </c>
      <c r="K277" t="s">
        <v>10</v>
      </c>
      <c r="L277" s="10">
        <v>10</v>
      </c>
      <c r="M277" s="10">
        <v>28</v>
      </c>
      <c r="N277" s="10">
        <v>80</v>
      </c>
      <c r="O277" s="1">
        <v>3375.66</v>
      </c>
      <c r="P277" s="1">
        <v>2813.05</v>
      </c>
      <c r="Q277" s="1">
        <v>308</v>
      </c>
      <c r="R277" s="44">
        <f t="shared" si="40"/>
        <v>337.56599999999997</v>
      </c>
      <c r="S277" s="45">
        <f t="shared" si="41"/>
        <v>2.8</v>
      </c>
      <c r="T277" s="45">
        <f t="shared" si="42"/>
        <v>2.8571428571428572</v>
      </c>
      <c r="U277" s="44">
        <f t="shared" si="43"/>
        <v>562.60999999999967</v>
      </c>
      <c r="V277" s="46">
        <f t="shared" si="44"/>
        <v>0.16666666666666657</v>
      </c>
      <c r="W277" s="44">
        <f t="shared" si="45"/>
        <v>254.60999999999967</v>
      </c>
      <c r="X277" s="46">
        <f t="shared" si="46"/>
        <v>7.5425250173299346E-2</v>
      </c>
      <c r="Y277" s="23">
        <f>RANK(O277,O:O)</f>
        <v>1252</v>
      </c>
      <c r="Z277" s="23">
        <f>RANK(U277,U:U)</f>
        <v>1290</v>
      </c>
      <c r="AA277" s="23">
        <f>RANK(W277,W:W)</f>
        <v>1088</v>
      </c>
    </row>
    <row r="278" spans="1:27" x14ac:dyDescent="0.25">
      <c r="A278" s="23" t="str">
        <f t="shared" si="47"/>
        <v>Katie Sweeney</v>
      </c>
      <c r="B278" s="23">
        <f t="shared" si="48"/>
        <v>22</v>
      </c>
      <c r="C278" s="23" t="str">
        <f t="shared" si="49"/>
        <v>2022Katie Sweeney22</v>
      </c>
      <c r="D278" s="17">
        <v>2022</v>
      </c>
      <c r="E278" t="s">
        <v>400</v>
      </c>
      <c r="F278">
        <v>289007</v>
      </c>
      <c r="G278" t="s">
        <v>72</v>
      </c>
      <c r="H278" s="20">
        <v>4</v>
      </c>
      <c r="I278" s="20">
        <v>4</v>
      </c>
      <c r="J278" t="s">
        <v>9</v>
      </c>
      <c r="K278" t="s">
        <v>10</v>
      </c>
      <c r="L278" s="10">
        <v>17</v>
      </c>
      <c r="M278" s="10">
        <v>26</v>
      </c>
      <c r="N278" s="10">
        <v>72</v>
      </c>
      <c r="O278" s="1">
        <v>2293.8656000000001</v>
      </c>
      <c r="P278" s="1">
        <v>2454.0500000000002</v>
      </c>
      <c r="Q278" s="1">
        <v>502</v>
      </c>
      <c r="R278" s="44">
        <f t="shared" si="40"/>
        <v>134.9332705882353</v>
      </c>
      <c r="S278" s="45">
        <f t="shared" si="41"/>
        <v>1.5294117647058822</v>
      </c>
      <c r="T278" s="45">
        <f t="shared" si="42"/>
        <v>2.7692307692307692</v>
      </c>
      <c r="U278" s="44">
        <f t="shared" si="43"/>
        <v>-160.1844000000001</v>
      </c>
      <c r="V278" s="46">
        <f t="shared" si="44"/>
        <v>-6.9831641400437794E-2</v>
      </c>
      <c r="W278" s="44">
        <f t="shared" si="45"/>
        <v>-662.1844000000001</v>
      </c>
      <c r="X278" s="46">
        <f t="shared" si="46"/>
        <v>-0.28867619794289606</v>
      </c>
      <c r="Y278" s="23">
        <f>RANK(O278,O:O)</f>
        <v>1344</v>
      </c>
      <c r="Z278" s="23">
        <f>RANK(U278,U:U)</f>
        <v>1503</v>
      </c>
      <c r="AA278" s="23">
        <f>RANK(W278,W:W)</f>
        <v>1453</v>
      </c>
    </row>
    <row r="279" spans="1:27" x14ac:dyDescent="0.25">
      <c r="A279" s="23" t="str">
        <f t="shared" si="47"/>
        <v>Katie Sweeney</v>
      </c>
      <c r="B279" s="23">
        <f t="shared" si="48"/>
        <v>23</v>
      </c>
      <c r="C279" s="23" t="str">
        <f t="shared" si="49"/>
        <v>2022Katie Sweeney23</v>
      </c>
      <c r="D279" s="17">
        <v>2022</v>
      </c>
      <c r="E279" t="s">
        <v>400</v>
      </c>
      <c r="F279">
        <v>248351</v>
      </c>
      <c r="G279" t="s">
        <v>347</v>
      </c>
      <c r="H279" s="20">
        <v>4</v>
      </c>
      <c r="I279" s="20">
        <v>4</v>
      </c>
      <c r="J279" t="s">
        <v>9</v>
      </c>
      <c r="K279" t="s">
        <v>10</v>
      </c>
      <c r="L279" s="10">
        <v>3</v>
      </c>
      <c r="M279" s="10">
        <v>8</v>
      </c>
      <c r="N279" s="10">
        <v>26</v>
      </c>
      <c r="O279" s="1">
        <v>1563.2564</v>
      </c>
      <c r="P279" s="1">
        <v>902.05</v>
      </c>
      <c r="Q279" s="1">
        <v>92</v>
      </c>
      <c r="R279" s="44">
        <f t="shared" si="40"/>
        <v>521.08546666666666</v>
      </c>
      <c r="S279" s="45">
        <f t="shared" si="41"/>
        <v>2.6666666666666665</v>
      </c>
      <c r="T279" s="45">
        <f t="shared" si="42"/>
        <v>3.25</v>
      </c>
      <c r="U279" s="44">
        <f t="shared" si="43"/>
        <v>661.20640000000003</v>
      </c>
      <c r="V279" s="46">
        <f t="shared" si="44"/>
        <v>0.4229673392029612</v>
      </c>
      <c r="W279" s="44">
        <f t="shared" si="45"/>
        <v>569.20640000000003</v>
      </c>
      <c r="X279" s="46">
        <f t="shared" si="46"/>
        <v>0.36411582898365236</v>
      </c>
      <c r="Y279" s="23">
        <f>RANK(O279,O:O)</f>
        <v>1410</v>
      </c>
      <c r="Z279" s="23">
        <f>RANK(U279,U:U)</f>
        <v>1242</v>
      </c>
      <c r="AA279" s="23">
        <f>RANK(W279,W:W)</f>
        <v>947</v>
      </c>
    </row>
    <row r="280" spans="1:27" x14ac:dyDescent="0.25">
      <c r="A280" s="23" t="str">
        <f t="shared" si="47"/>
        <v>Kevin Baxter</v>
      </c>
      <c r="B280" s="23">
        <f t="shared" si="48"/>
        <v>1</v>
      </c>
      <c r="C280" s="23" t="str">
        <f t="shared" si="49"/>
        <v>2022Kevin Baxter1</v>
      </c>
      <c r="D280" s="17">
        <v>2022</v>
      </c>
      <c r="E280" t="s">
        <v>396</v>
      </c>
      <c r="F280">
        <v>141109</v>
      </c>
      <c r="G280" t="s">
        <v>22</v>
      </c>
      <c r="H280" s="20">
        <v>3</v>
      </c>
      <c r="I280" s="20">
        <v>3</v>
      </c>
      <c r="J280" t="s">
        <v>9</v>
      </c>
      <c r="K280" t="s">
        <v>4</v>
      </c>
      <c r="L280" s="10">
        <v>90</v>
      </c>
      <c r="M280" s="10">
        <v>346</v>
      </c>
      <c r="N280" s="10">
        <v>1900</v>
      </c>
      <c r="O280" s="1">
        <v>87035.04</v>
      </c>
      <c r="P280" s="1">
        <v>62510.25</v>
      </c>
      <c r="Q280" s="1">
        <v>3378.6</v>
      </c>
      <c r="R280" s="44">
        <f t="shared" si="40"/>
        <v>967.05599999999993</v>
      </c>
      <c r="S280" s="45">
        <f t="shared" si="41"/>
        <v>3.8444444444444446</v>
      </c>
      <c r="T280" s="45">
        <f t="shared" si="42"/>
        <v>5.4913294797687859</v>
      </c>
      <c r="U280" s="44">
        <f t="shared" si="43"/>
        <v>24524.789999999994</v>
      </c>
      <c r="V280" s="46">
        <f t="shared" si="44"/>
        <v>0.28178064834576966</v>
      </c>
      <c r="W280" s="44">
        <f t="shared" si="45"/>
        <v>21146.189999999995</v>
      </c>
      <c r="X280" s="46">
        <f t="shared" si="46"/>
        <v>0.24296180021287975</v>
      </c>
      <c r="Y280" s="23">
        <f>RANK(O280,O:O)</f>
        <v>189</v>
      </c>
      <c r="Z280" s="23">
        <f>RANK(U280,U:U)</f>
        <v>47</v>
      </c>
      <c r="AA280" s="23">
        <f>RANK(W280,W:W)</f>
        <v>39</v>
      </c>
    </row>
    <row r="281" spans="1:27" x14ac:dyDescent="0.25">
      <c r="A281" s="23" t="str">
        <f t="shared" si="47"/>
        <v>Kevin Baxter</v>
      </c>
      <c r="B281" s="23">
        <f t="shared" si="48"/>
        <v>2</v>
      </c>
      <c r="C281" s="23" t="str">
        <f t="shared" si="49"/>
        <v>2022Kevin Baxter2</v>
      </c>
      <c r="D281" s="17">
        <v>2022</v>
      </c>
      <c r="E281" t="s">
        <v>396</v>
      </c>
      <c r="F281">
        <v>925350</v>
      </c>
      <c r="G281" t="s">
        <v>166</v>
      </c>
      <c r="H281" s="20">
        <v>3</v>
      </c>
      <c r="I281" s="20">
        <v>2</v>
      </c>
      <c r="J281" t="s">
        <v>2</v>
      </c>
      <c r="K281" t="s">
        <v>3</v>
      </c>
      <c r="L281" s="10">
        <v>136</v>
      </c>
      <c r="M281" s="10">
        <v>381</v>
      </c>
      <c r="N281" s="10">
        <v>1794</v>
      </c>
      <c r="O281" s="1">
        <v>74095.38</v>
      </c>
      <c r="P281" s="1">
        <v>61746.15</v>
      </c>
      <c r="Q281" s="1">
        <v>4939.2</v>
      </c>
      <c r="R281" s="44">
        <f t="shared" si="40"/>
        <v>544.81897058823529</v>
      </c>
      <c r="S281" s="45">
        <f t="shared" si="41"/>
        <v>2.8014705882352939</v>
      </c>
      <c r="T281" s="45">
        <f t="shared" si="42"/>
        <v>4.7086614173228343</v>
      </c>
      <c r="U281" s="44">
        <f t="shared" si="43"/>
        <v>12349.230000000003</v>
      </c>
      <c r="V281" s="46">
        <f t="shared" si="44"/>
        <v>0.16666666666666671</v>
      </c>
      <c r="W281" s="44">
        <f t="shared" si="45"/>
        <v>7410.0300000000034</v>
      </c>
      <c r="X281" s="46">
        <f t="shared" si="46"/>
        <v>0.10000664009011093</v>
      </c>
      <c r="Y281" s="23">
        <f>RANK(O281,O:O)</f>
        <v>235</v>
      </c>
      <c r="Z281" s="23">
        <f>RANK(U281,U:U)</f>
        <v>168</v>
      </c>
      <c r="AA281" s="23">
        <f>RANK(W281,W:W)</f>
        <v>170</v>
      </c>
    </row>
    <row r="282" spans="1:27" x14ac:dyDescent="0.25">
      <c r="A282" s="23" t="str">
        <f t="shared" si="47"/>
        <v>Kevin Baxter</v>
      </c>
      <c r="B282" s="23">
        <f t="shared" si="48"/>
        <v>3</v>
      </c>
      <c r="C282" s="23" t="str">
        <f t="shared" si="49"/>
        <v>2022Kevin Baxter3</v>
      </c>
      <c r="D282" s="17">
        <v>2022</v>
      </c>
      <c r="E282" t="s">
        <v>396</v>
      </c>
      <c r="F282">
        <v>302233</v>
      </c>
      <c r="G282" t="s">
        <v>75</v>
      </c>
      <c r="H282" s="20">
        <v>3</v>
      </c>
      <c r="I282" s="20">
        <v>3</v>
      </c>
      <c r="J282" t="s">
        <v>2</v>
      </c>
      <c r="K282" t="s">
        <v>3</v>
      </c>
      <c r="L282" s="10">
        <v>120</v>
      </c>
      <c r="M282" s="10">
        <v>406</v>
      </c>
      <c r="N282" s="10">
        <v>1233</v>
      </c>
      <c r="O282" s="1">
        <v>51147.48</v>
      </c>
      <c r="P282" s="1">
        <v>42622.9</v>
      </c>
      <c r="Q282" s="1">
        <v>4444.2</v>
      </c>
      <c r="R282" s="44">
        <f t="shared" si="40"/>
        <v>426.22900000000004</v>
      </c>
      <c r="S282" s="45">
        <f t="shared" si="41"/>
        <v>3.3833333333333333</v>
      </c>
      <c r="T282" s="45">
        <f t="shared" si="42"/>
        <v>3.0369458128078817</v>
      </c>
      <c r="U282" s="44">
        <f t="shared" si="43"/>
        <v>8524.5800000000017</v>
      </c>
      <c r="V282" s="46">
        <f t="shared" si="44"/>
        <v>0.16666666666666669</v>
      </c>
      <c r="W282" s="44">
        <f t="shared" si="45"/>
        <v>4080.3800000000019</v>
      </c>
      <c r="X282" s="46">
        <f t="shared" si="46"/>
        <v>7.9776755374849392E-2</v>
      </c>
      <c r="Y282" s="23">
        <f>RANK(O282,O:O)</f>
        <v>367</v>
      </c>
      <c r="Z282" s="23">
        <f>RANK(U282,U:U)</f>
        <v>284</v>
      </c>
      <c r="AA282" s="23">
        <f>RANK(W282,W:W)</f>
        <v>332</v>
      </c>
    </row>
    <row r="283" spans="1:27" x14ac:dyDescent="0.25">
      <c r="A283" s="23" t="str">
        <f t="shared" si="47"/>
        <v>Kevin Baxter</v>
      </c>
      <c r="B283" s="23">
        <f t="shared" si="48"/>
        <v>4</v>
      </c>
      <c r="C283" s="23" t="str">
        <f t="shared" si="49"/>
        <v>2022Kevin Baxter4</v>
      </c>
      <c r="D283" s="17">
        <v>2022</v>
      </c>
      <c r="E283" t="s">
        <v>396</v>
      </c>
      <c r="F283">
        <v>734173</v>
      </c>
      <c r="G283" t="s">
        <v>64</v>
      </c>
      <c r="H283" s="20">
        <v>3</v>
      </c>
      <c r="I283" s="20">
        <v>3</v>
      </c>
      <c r="J283" t="s">
        <v>2</v>
      </c>
      <c r="K283" t="s">
        <v>3</v>
      </c>
      <c r="L283" s="10">
        <v>110</v>
      </c>
      <c r="M283" s="10">
        <v>199</v>
      </c>
      <c r="N283" s="10">
        <v>844</v>
      </c>
      <c r="O283" s="1">
        <v>37557.460800000001</v>
      </c>
      <c r="P283" s="1">
        <v>28584.2</v>
      </c>
      <c r="Q283" s="1">
        <v>3868.2</v>
      </c>
      <c r="R283" s="44">
        <f t="shared" si="40"/>
        <v>341.43146181818184</v>
      </c>
      <c r="S283" s="45">
        <f t="shared" si="41"/>
        <v>1.8090909090909091</v>
      </c>
      <c r="T283" s="45">
        <f t="shared" si="42"/>
        <v>4.2412060301507539</v>
      </c>
      <c r="U283" s="44">
        <f t="shared" si="43"/>
        <v>8973.2608</v>
      </c>
      <c r="V283" s="46">
        <f t="shared" si="44"/>
        <v>0.23892085910131602</v>
      </c>
      <c r="W283" s="44">
        <f t="shared" si="45"/>
        <v>5105.0608000000002</v>
      </c>
      <c r="X283" s="46">
        <f t="shared" si="46"/>
        <v>0.13592667585237819</v>
      </c>
      <c r="Y283" s="23">
        <f>RANK(O283,O:O)</f>
        <v>456</v>
      </c>
      <c r="Z283" s="23">
        <f>RANK(U283,U:U)</f>
        <v>258</v>
      </c>
      <c r="AA283" s="23">
        <f>RANK(W283,W:W)</f>
        <v>270</v>
      </c>
    </row>
    <row r="284" spans="1:27" x14ac:dyDescent="0.25">
      <c r="A284" s="23" t="str">
        <f t="shared" si="47"/>
        <v>Kevin Baxter</v>
      </c>
      <c r="B284" s="23">
        <f t="shared" si="48"/>
        <v>5</v>
      </c>
      <c r="C284" s="23" t="str">
        <f t="shared" si="49"/>
        <v>2022Kevin Baxter5</v>
      </c>
      <c r="D284" s="17">
        <v>2022</v>
      </c>
      <c r="E284" t="s">
        <v>396</v>
      </c>
      <c r="F284">
        <v>964263</v>
      </c>
      <c r="G284" t="s">
        <v>265</v>
      </c>
      <c r="H284" s="20">
        <v>3</v>
      </c>
      <c r="I284" s="20">
        <v>3</v>
      </c>
      <c r="J284" t="s">
        <v>2</v>
      </c>
      <c r="K284" t="s">
        <v>3</v>
      </c>
      <c r="L284" s="10">
        <v>108</v>
      </c>
      <c r="M284" s="10">
        <v>241</v>
      </c>
      <c r="N284" s="10">
        <v>867</v>
      </c>
      <c r="O284" s="1">
        <v>35903.544399999999</v>
      </c>
      <c r="P284" s="1">
        <v>26801.599999999999</v>
      </c>
      <c r="Q284" s="1">
        <v>3849</v>
      </c>
      <c r="R284" s="44">
        <f t="shared" si="40"/>
        <v>332.44022592592592</v>
      </c>
      <c r="S284" s="45">
        <f t="shared" si="41"/>
        <v>2.2314814814814814</v>
      </c>
      <c r="T284" s="45">
        <f t="shared" si="42"/>
        <v>3.5975103734439835</v>
      </c>
      <c r="U284" s="44">
        <f t="shared" si="43"/>
        <v>9101.9444000000003</v>
      </c>
      <c r="V284" s="46">
        <f t="shared" si="44"/>
        <v>0.25351102661607972</v>
      </c>
      <c r="W284" s="44">
        <f t="shared" si="45"/>
        <v>5252.9444000000003</v>
      </c>
      <c r="X284" s="46">
        <f t="shared" si="46"/>
        <v>0.1463071261566031</v>
      </c>
      <c r="Y284" s="23">
        <f>RANK(O284,O:O)</f>
        <v>470</v>
      </c>
      <c r="Z284" s="23">
        <f>RANK(U284,U:U)</f>
        <v>252</v>
      </c>
      <c r="AA284" s="23">
        <f>RANK(W284,W:W)</f>
        <v>266</v>
      </c>
    </row>
    <row r="285" spans="1:27" x14ac:dyDescent="0.25">
      <c r="A285" s="23" t="str">
        <f t="shared" si="47"/>
        <v>Kevin Baxter</v>
      </c>
      <c r="B285" s="23">
        <f t="shared" si="48"/>
        <v>6</v>
      </c>
      <c r="C285" s="23" t="str">
        <f t="shared" si="49"/>
        <v>2022Kevin Baxter6</v>
      </c>
      <c r="D285" s="17">
        <v>2022</v>
      </c>
      <c r="E285" t="s">
        <v>396</v>
      </c>
      <c r="F285">
        <v>768405</v>
      </c>
      <c r="G285" t="s">
        <v>328</v>
      </c>
      <c r="H285" s="20">
        <v>3</v>
      </c>
      <c r="I285" s="20">
        <v>3</v>
      </c>
      <c r="J285" t="s">
        <v>9</v>
      </c>
      <c r="K285" t="s">
        <v>3</v>
      </c>
      <c r="L285" s="10">
        <v>59</v>
      </c>
      <c r="M285" s="10">
        <v>186</v>
      </c>
      <c r="N285" s="10">
        <v>639</v>
      </c>
      <c r="O285" s="1">
        <v>26174.991399999999</v>
      </c>
      <c r="P285" s="1">
        <v>17430.900000000001</v>
      </c>
      <c r="Q285" s="1">
        <v>2167.1999999999998</v>
      </c>
      <c r="R285" s="44">
        <f t="shared" si="40"/>
        <v>443.64392203389826</v>
      </c>
      <c r="S285" s="45">
        <f t="shared" si="41"/>
        <v>3.152542372881356</v>
      </c>
      <c r="T285" s="45">
        <f t="shared" si="42"/>
        <v>3.435483870967742</v>
      </c>
      <c r="U285" s="44">
        <f t="shared" si="43"/>
        <v>8744.0913999999975</v>
      </c>
      <c r="V285" s="46">
        <f t="shared" si="44"/>
        <v>0.33406281845043884</v>
      </c>
      <c r="W285" s="44">
        <f t="shared" si="45"/>
        <v>6576.8913999999977</v>
      </c>
      <c r="X285" s="46">
        <f t="shared" si="46"/>
        <v>0.25126622964239054</v>
      </c>
      <c r="Y285" s="23">
        <f>RANK(O285,O:O)</f>
        <v>541</v>
      </c>
      <c r="Z285" s="23">
        <f>RANK(U285,U:U)</f>
        <v>269</v>
      </c>
      <c r="AA285" s="23">
        <f>RANK(W285,W:W)</f>
        <v>206</v>
      </c>
    </row>
    <row r="286" spans="1:27" x14ac:dyDescent="0.25">
      <c r="A286" s="23" t="str">
        <f t="shared" si="47"/>
        <v>Kevin Baxter</v>
      </c>
      <c r="B286" s="23">
        <f t="shared" si="48"/>
        <v>7</v>
      </c>
      <c r="C286" s="23" t="str">
        <f t="shared" si="49"/>
        <v>2022Kevin Baxter7</v>
      </c>
      <c r="D286" s="17">
        <v>2022</v>
      </c>
      <c r="E286" t="s">
        <v>396</v>
      </c>
      <c r="F286">
        <v>737682</v>
      </c>
      <c r="G286" t="s">
        <v>199</v>
      </c>
      <c r="H286" s="20">
        <v>3</v>
      </c>
      <c r="I286" s="20">
        <v>3</v>
      </c>
      <c r="J286" t="s">
        <v>9</v>
      </c>
      <c r="K286" t="s">
        <v>3</v>
      </c>
      <c r="L286" s="10">
        <v>74</v>
      </c>
      <c r="M286" s="10">
        <v>213</v>
      </c>
      <c r="N286" s="10">
        <v>726</v>
      </c>
      <c r="O286" s="1">
        <v>24936.959999999999</v>
      </c>
      <c r="P286" s="1">
        <v>20780.8</v>
      </c>
      <c r="Q286" s="1">
        <v>2695.8</v>
      </c>
      <c r="R286" s="44">
        <f t="shared" si="40"/>
        <v>336.98594594594596</v>
      </c>
      <c r="S286" s="45">
        <f t="shared" si="41"/>
        <v>2.8783783783783785</v>
      </c>
      <c r="T286" s="45">
        <f t="shared" si="42"/>
        <v>3.408450704225352</v>
      </c>
      <c r="U286" s="44">
        <f t="shared" si="43"/>
        <v>4156.16</v>
      </c>
      <c r="V286" s="46">
        <f t="shared" si="44"/>
        <v>0.16666666666666666</v>
      </c>
      <c r="W286" s="44">
        <f t="shared" si="45"/>
        <v>1460.3599999999997</v>
      </c>
      <c r="X286" s="46">
        <f t="shared" si="46"/>
        <v>5.8562070116004505E-2</v>
      </c>
      <c r="Y286" s="23">
        <f>RANK(O286,O:O)</f>
        <v>559</v>
      </c>
      <c r="Z286" s="23">
        <f>RANK(U286,U:U)</f>
        <v>568</v>
      </c>
      <c r="AA286" s="23">
        <f>RANK(W286,W:W)</f>
        <v>656</v>
      </c>
    </row>
    <row r="287" spans="1:27" x14ac:dyDescent="0.25">
      <c r="A287" s="23" t="str">
        <f t="shared" si="47"/>
        <v>Kevin Baxter</v>
      </c>
      <c r="B287" s="23">
        <f t="shared" si="48"/>
        <v>8</v>
      </c>
      <c r="C287" s="23" t="str">
        <f t="shared" si="49"/>
        <v>2022Kevin Baxter8</v>
      </c>
      <c r="D287" s="17">
        <v>2022</v>
      </c>
      <c r="E287" t="s">
        <v>396</v>
      </c>
      <c r="F287">
        <v>314704</v>
      </c>
      <c r="G287" t="s">
        <v>363</v>
      </c>
      <c r="H287" s="20">
        <v>3</v>
      </c>
      <c r="I287" s="20">
        <v>3</v>
      </c>
      <c r="J287" t="s">
        <v>9</v>
      </c>
      <c r="K287" t="s">
        <v>3</v>
      </c>
      <c r="L287" s="10">
        <v>62</v>
      </c>
      <c r="M287" s="10">
        <v>89</v>
      </c>
      <c r="N287" s="10">
        <v>375</v>
      </c>
      <c r="O287" s="1">
        <v>16721.46</v>
      </c>
      <c r="P287" s="1">
        <v>11143.85</v>
      </c>
      <c r="Q287" s="1">
        <v>2152.8000000000002</v>
      </c>
      <c r="R287" s="44">
        <f t="shared" si="40"/>
        <v>269.70096774193547</v>
      </c>
      <c r="S287" s="45">
        <f t="shared" si="41"/>
        <v>1.435483870967742</v>
      </c>
      <c r="T287" s="45">
        <f t="shared" si="42"/>
        <v>4.213483146067416</v>
      </c>
      <c r="U287" s="44">
        <f t="shared" si="43"/>
        <v>5577.6099999999988</v>
      </c>
      <c r="V287" s="46">
        <f t="shared" si="44"/>
        <v>0.33355998818284999</v>
      </c>
      <c r="W287" s="44">
        <f t="shared" si="45"/>
        <v>3424.8099999999986</v>
      </c>
      <c r="X287" s="46">
        <f t="shared" si="46"/>
        <v>0.20481524938611811</v>
      </c>
      <c r="Y287" s="23">
        <f>RANK(O287,O:O)</f>
        <v>657</v>
      </c>
      <c r="Z287" s="23">
        <f>RANK(U287,U:U)</f>
        <v>462</v>
      </c>
      <c r="AA287" s="23">
        <f>RANK(W287,W:W)</f>
        <v>393</v>
      </c>
    </row>
    <row r="288" spans="1:27" x14ac:dyDescent="0.25">
      <c r="A288" s="23" t="str">
        <f t="shared" si="47"/>
        <v>Kevin Baxter</v>
      </c>
      <c r="B288" s="23">
        <f t="shared" si="48"/>
        <v>9</v>
      </c>
      <c r="C288" s="23" t="str">
        <f t="shared" si="49"/>
        <v>2022Kevin Baxter9</v>
      </c>
      <c r="D288" s="17">
        <v>2022</v>
      </c>
      <c r="E288" t="s">
        <v>396</v>
      </c>
      <c r="F288">
        <v>284988</v>
      </c>
      <c r="G288" t="s">
        <v>303</v>
      </c>
      <c r="H288" s="20">
        <v>3</v>
      </c>
      <c r="I288" s="20">
        <v>3</v>
      </c>
      <c r="J288" t="s">
        <v>9</v>
      </c>
      <c r="K288" t="s">
        <v>10</v>
      </c>
      <c r="L288" s="10">
        <v>26</v>
      </c>
      <c r="M288" s="10">
        <v>80</v>
      </c>
      <c r="N288" s="10">
        <v>327</v>
      </c>
      <c r="O288" s="1">
        <v>14867.8056</v>
      </c>
      <c r="P288" s="1">
        <v>10851.95</v>
      </c>
      <c r="Q288" s="1">
        <v>952.8</v>
      </c>
      <c r="R288" s="44">
        <f t="shared" si="40"/>
        <v>571.83867692307695</v>
      </c>
      <c r="S288" s="45">
        <f t="shared" si="41"/>
        <v>3.0769230769230771</v>
      </c>
      <c r="T288" s="45">
        <f t="shared" si="42"/>
        <v>4.0875000000000004</v>
      </c>
      <c r="U288" s="44">
        <f t="shared" si="43"/>
        <v>4015.855599999999</v>
      </c>
      <c r="V288" s="46">
        <f t="shared" si="44"/>
        <v>0.270104123502933</v>
      </c>
      <c r="W288" s="44">
        <f t="shared" si="45"/>
        <v>3063.0555999999988</v>
      </c>
      <c r="X288" s="46">
        <f t="shared" si="46"/>
        <v>0.20601934693039023</v>
      </c>
      <c r="Y288" s="23">
        <f>RANK(O288,O:O)</f>
        <v>682</v>
      </c>
      <c r="Z288" s="23">
        <f>RANK(U288,U:U)</f>
        <v>580</v>
      </c>
      <c r="AA288" s="23">
        <f>RANK(W288,W:W)</f>
        <v>424</v>
      </c>
    </row>
    <row r="289" spans="1:27" x14ac:dyDescent="0.25">
      <c r="A289" s="23" t="str">
        <f t="shared" si="47"/>
        <v>Kevin Baxter</v>
      </c>
      <c r="B289" s="23">
        <f t="shared" si="48"/>
        <v>10</v>
      </c>
      <c r="C289" s="23" t="str">
        <f t="shared" si="49"/>
        <v>2022Kevin Baxter10</v>
      </c>
      <c r="D289" s="17">
        <v>2022</v>
      </c>
      <c r="E289" t="s">
        <v>396</v>
      </c>
      <c r="F289">
        <v>826226</v>
      </c>
      <c r="G289" t="s">
        <v>229</v>
      </c>
      <c r="H289" s="20">
        <v>3</v>
      </c>
      <c r="I289" s="20">
        <v>3</v>
      </c>
      <c r="J289" t="s">
        <v>2</v>
      </c>
      <c r="K289" t="s">
        <v>10</v>
      </c>
      <c r="L289" s="10">
        <v>25</v>
      </c>
      <c r="M289" s="10">
        <v>98</v>
      </c>
      <c r="N289" s="10">
        <v>248</v>
      </c>
      <c r="O289" s="1">
        <v>9495.8736000000008</v>
      </c>
      <c r="P289" s="1">
        <v>7109.05</v>
      </c>
      <c r="Q289" s="1">
        <v>939</v>
      </c>
      <c r="R289" s="44">
        <f t="shared" si="40"/>
        <v>379.83494400000001</v>
      </c>
      <c r="S289" s="45">
        <f t="shared" si="41"/>
        <v>3.92</v>
      </c>
      <c r="T289" s="45">
        <f t="shared" si="42"/>
        <v>2.5306122448979593</v>
      </c>
      <c r="U289" s="44">
        <f t="shared" si="43"/>
        <v>2386.8236000000006</v>
      </c>
      <c r="V289" s="46">
        <f t="shared" si="44"/>
        <v>0.25135376696673811</v>
      </c>
      <c r="W289" s="44">
        <f t="shared" si="45"/>
        <v>1447.8236000000006</v>
      </c>
      <c r="X289" s="46">
        <f t="shared" si="46"/>
        <v>0.15246871019850144</v>
      </c>
      <c r="Y289" s="23">
        <f>RANK(O289,O:O)</f>
        <v>856</v>
      </c>
      <c r="Z289" s="23">
        <f>RANK(U289,U:U)</f>
        <v>800</v>
      </c>
      <c r="AA289" s="23">
        <f>RANK(W289,W:W)</f>
        <v>660</v>
      </c>
    </row>
    <row r="290" spans="1:27" x14ac:dyDescent="0.25">
      <c r="A290" s="23" t="str">
        <f t="shared" si="47"/>
        <v>Kim Pearson</v>
      </c>
      <c r="B290" s="23">
        <f t="shared" si="48"/>
        <v>1</v>
      </c>
      <c r="C290" s="23" t="str">
        <f t="shared" si="49"/>
        <v>2022Kim Pearson1</v>
      </c>
      <c r="D290" s="17">
        <v>2022</v>
      </c>
      <c r="E290" t="s">
        <v>421</v>
      </c>
      <c r="F290">
        <v>422074</v>
      </c>
      <c r="G290" t="s">
        <v>107</v>
      </c>
      <c r="H290" s="20">
        <v>4</v>
      </c>
      <c r="I290" s="20">
        <v>4</v>
      </c>
      <c r="J290" t="s">
        <v>9</v>
      </c>
      <c r="K290" t="s">
        <v>3</v>
      </c>
      <c r="L290" s="10">
        <v>129</v>
      </c>
      <c r="M290" s="10">
        <v>469</v>
      </c>
      <c r="N290" s="10">
        <v>1637</v>
      </c>
      <c r="O290" s="1">
        <v>60273.385399999999</v>
      </c>
      <c r="P290" s="1">
        <v>52560.05</v>
      </c>
      <c r="Q290" s="1">
        <v>4075</v>
      </c>
      <c r="R290" s="44">
        <f t="shared" si="40"/>
        <v>467.23554573643412</v>
      </c>
      <c r="S290" s="45">
        <f t="shared" si="41"/>
        <v>3.635658914728682</v>
      </c>
      <c r="T290" s="45">
        <f t="shared" si="42"/>
        <v>3.4904051172707891</v>
      </c>
      <c r="U290" s="44">
        <f t="shared" si="43"/>
        <v>7713.3353999999963</v>
      </c>
      <c r="V290" s="46">
        <f t="shared" si="44"/>
        <v>0.12797249314620374</v>
      </c>
      <c r="W290" s="44">
        <f t="shared" si="45"/>
        <v>3638.3353999999963</v>
      </c>
      <c r="X290" s="46">
        <f t="shared" si="46"/>
        <v>6.0363879942273761E-2</v>
      </c>
      <c r="Y290" s="23">
        <f>RANK(O290,O:O)</f>
        <v>303</v>
      </c>
      <c r="Z290" s="23">
        <f>RANK(U290,U:U)</f>
        <v>315</v>
      </c>
      <c r="AA290" s="23">
        <f>RANK(W290,W:W)</f>
        <v>372</v>
      </c>
    </row>
    <row r="291" spans="1:27" x14ac:dyDescent="0.25">
      <c r="A291" s="23" t="str">
        <f t="shared" si="47"/>
        <v>Kim Pearson</v>
      </c>
      <c r="B291" s="23">
        <f t="shared" si="48"/>
        <v>2</v>
      </c>
      <c r="C291" s="23" t="str">
        <f t="shared" si="49"/>
        <v>2022Kim Pearson2</v>
      </c>
      <c r="D291" s="17">
        <v>2022</v>
      </c>
      <c r="E291" t="s">
        <v>421</v>
      </c>
      <c r="F291">
        <v>466514</v>
      </c>
      <c r="G291" t="s">
        <v>121</v>
      </c>
      <c r="H291" s="20">
        <v>4</v>
      </c>
      <c r="I291" s="20">
        <v>4</v>
      </c>
      <c r="J291" t="s">
        <v>9</v>
      </c>
      <c r="K291" t="s">
        <v>3</v>
      </c>
      <c r="L291" s="10">
        <v>105</v>
      </c>
      <c r="M291" s="10">
        <v>327</v>
      </c>
      <c r="N291" s="10">
        <v>1413</v>
      </c>
      <c r="O291" s="1">
        <v>49725.603000000003</v>
      </c>
      <c r="P291" s="1">
        <v>43618.95</v>
      </c>
      <c r="Q291" s="1">
        <v>3264.5</v>
      </c>
      <c r="R291" s="44">
        <f t="shared" si="40"/>
        <v>473.57717142857143</v>
      </c>
      <c r="S291" s="45">
        <f t="shared" si="41"/>
        <v>3.1142857142857143</v>
      </c>
      <c r="T291" s="45">
        <f t="shared" si="42"/>
        <v>4.3211009174311927</v>
      </c>
      <c r="U291" s="44">
        <f t="shared" si="43"/>
        <v>6106.6530000000057</v>
      </c>
      <c r="V291" s="46">
        <f t="shared" si="44"/>
        <v>0.12280701754385975</v>
      </c>
      <c r="W291" s="44">
        <f t="shared" si="45"/>
        <v>2842.1530000000057</v>
      </c>
      <c r="X291" s="46">
        <f t="shared" si="46"/>
        <v>5.7156732719762203E-2</v>
      </c>
      <c r="Y291" s="23">
        <f>RANK(O291,O:O)</f>
        <v>376</v>
      </c>
      <c r="Z291" s="23">
        <f>RANK(U291,U:U)</f>
        <v>423</v>
      </c>
      <c r="AA291" s="23">
        <f>RANK(W291,W:W)</f>
        <v>455</v>
      </c>
    </row>
    <row r="292" spans="1:27" x14ac:dyDescent="0.25">
      <c r="A292" s="23" t="str">
        <f t="shared" si="47"/>
        <v>Kim Pearson</v>
      </c>
      <c r="B292" s="23">
        <f t="shared" si="48"/>
        <v>3</v>
      </c>
      <c r="C292" s="23" t="str">
        <f t="shared" si="49"/>
        <v>2022Kim Pearson3</v>
      </c>
      <c r="D292" s="17">
        <v>2022</v>
      </c>
      <c r="E292" t="s">
        <v>421</v>
      </c>
      <c r="F292">
        <v>609954</v>
      </c>
      <c r="G292" t="s">
        <v>161</v>
      </c>
      <c r="H292" s="20">
        <v>4</v>
      </c>
      <c r="I292" s="20">
        <v>2</v>
      </c>
      <c r="J292" t="s">
        <v>2</v>
      </c>
      <c r="K292" t="s">
        <v>3</v>
      </c>
      <c r="L292" s="10">
        <v>30</v>
      </c>
      <c r="M292" s="10">
        <v>135</v>
      </c>
      <c r="N292" s="10">
        <v>588</v>
      </c>
      <c r="O292" s="1">
        <v>25146.184000000001</v>
      </c>
      <c r="P292" s="1">
        <v>17489.25</v>
      </c>
      <c r="Q292" s="1">
        <v>973.5</v>
      </c>
      <c r="R292" s="44">
        <f t="shared" si="40"/>
        <v>838.20613333333336</v>
      </c>
      <c r="S292" s="45">
        <f t="shared" si="41"/>
        <v>4.5</v>
      </c>
      <c r="T292" s="45">
        <f t="shared" si="42"/>
        <v>4.3555555555555552</v>
      </c>
      <c r="U292" s="44">
        <f t="shared" si="43"/>
        <v>7656.9340000000011</v>
      </c>
      <c r="V292" s="46">
        <f t="shared" si="44"/>
        <v>0.30449685725675119</v>
      </c>
      <c r="W292" s="44">
        <f t="shared" si="45"/>
        <v>6683.4340000000011</v>
      </c>
      <c r="X292" s="46">
        <f t="shared" si="46"/>
        <v>0.26578322977355134</v>
      </c>
      <c r="Y292" s="23">
        <f>RANK(O292,O:O)</f>
        <v>555</v>
      </c>
      <c r="Z292" s="23">
        <f>RANK(U292,U:U)</f>
        <v>319</v>
      </c>
      <c r="AA292" s="23">
        <f>RANK(W292,W:W)</f>
        <v>204</v>
      </c>
    </row>
    <row r="293" spans="1:27" x14ac:dyDescent="0.25">
      <c r="A293" s="23" t="str">
        <f t="shared" si="47"/>
        <v>Kim Pearson</v>
      </c>
      <c r="B293" s="23">
        <f t="shared" si="48"/>
        <v>4</v>
      </c>
      <c r="C293" s="23" t="str">
        <f t="shared" si="49"/>
        <v>2022Kim Pearson4</v>
      </c>
      <c r="D293" s="17">
        <v>2022</v>
      </c>
      <c r="E293" t="s">
        <v>421</v>
      </c>
      <c r="F293">
        <v>332181</v>
      </c>
      <c r="G293" t="s">
        <v>83</v>
      </c>
      <c r="H293" s="20">
        <v>4</v>
      </c>
      <c r="I293" s="20">
        <v>4</v>
      </c>
      <c r="J293" t="s">
        <v>9</v>
      </c>
      <c r="K293" t="s">
        <v>3</v>
      </c>
      <c r="L293" s="10">
        <v>38</v>
      </c>
      <c r="M293" s="10">
        <v>100</v>
      </c>
      <c r="N293" s="10">
        <v>430</v>
      </c>
      <c r="O293" s="1">
        <v>20854.856</v>
      </c>
      <c r="P293" s="1">
        <v>12332.6</v>
      </c>
      <c r="Q293" s="1">
        <v>1162.5</v>
      </c>
      <c r="R293" s="44">
        <f t="shared" si="40"/>
        <v>548.81200000000001</v>
      </c>
      <c r="S293" s="45">
        <f t="shared" si="41"/>
        <v>2.6315789473684212</v>
      </c>
      <c r="T293" s="45">
        <f t="shared" si="42"/>
        <v>4.3</v>
      </c>
      <c r="U293" s="44">
        <f t="shared" si="43"/>
        <v>8522.2559999999994</v>
      </c>
      <c r="V293" s="46">
        <f t="shared" si="44"/>
        <v>0.40864612059656513</v>
      </c>
      <c r="W293" s="44">
        <f t="shared" si="45"/>
        <v>7359.7559999999994</v>
      </c>
      <c r="X293" s="46">
        <f t="shared" si="46"/>
        <v>0.35290370741471433</v>
      </c>
      <c r="Y293" s="23">
        <f>RANK(O293,O:O)</f>
        <v>601</v>
      </c>
      <c r="Z293" s="23">
        <f>RANK(U293,U:U)</f>
        <v>285</v>
      </c>
      <c r="AA293" s="23">
        <f>RANK(W293,W:W)</f>
        <v>174</v>
      </c>
    </row>
    <row r="294" spans="1:27" x14ac:dyDescent="0.25">
      <c r="A294" s="23" t="str">
        <f t="shared" si="47"/>
        <v>Kim Pearson</v>
      </c>
      <c r="B294" s="23">
        <f t="shared" si="48"/>
        <v>5</v>
      </c>
      <c r="C294" s="23" t="str">
        <f t="shared" si="49"/>
        <v>2022Kim Pearson5</v>
      </c>
      <c r="D294" s="17">
        <v>2022</v>
      </c>
      <c r="E294" t="s">
        <v>421</v>
      </c>
      <c r="F294">
        <v>145784</v>
      </c>
      <c r="G294" t="s">
        <v>27</v>
      </c>
      <c r="H294" s="20">
        <v>4</v>
      </c>
      <c r="I294" s="20">
        <v>4</v>
      </c>
      <c r="J294" t="s">
        <v>9</v>
      </c>
      <c r="K294" t="s">
        <v>3</v>
      </c>
      <c r="L294" s="10">
        <v>36</v>
      </c>
      <c r="M294" s="10">
        <v>82</v>
      </c>
      <c r="N294" s="10">
        <v>496</v>
      </c>
      <c r="O294" s="1">
        <v>20593.632000000001</v>
      </c>
      <c r="P294" s="1">
        <v>12363.2</v>
      </c>
      <c r="Q294" s="1">
        <v>1089</v>
      </c>
      <c r="R294" s="44">
        <f t="shared" si="40"/>
        <v>572.04533333333336</v>
      </c>
      <c r="S294" s="45">
        <f t="shared" si="41"/>
        <v>2.2777777777777777</v>
      </c>
      <c r="T294" s="45">
        <f t="shared" si="42"/>
        <v>6.0487804878048781</v>
      </c>
      <c r="U294" s="44">
        <f t="shared" si="43"/>
        <v>8230.4320000000007</v>
      </c>
      <c r="V294" s="46">
        <f t="shared" si="44"/>
        <v>0.39965907907842579</v>
      </c>
      <c r="W294" s="44">
        <f t="shared" si="45"/>
        <v>7141.4320000000007</v>
      </c>
      <c r="X294" s="46">
        <f t="shared" si="46"/>
        <v>0.34677865468315644</v>
      </c>
      <c r="Y294" s="23">
        <f>RANK(O294,O:O)</f>
        <v>605</v>
      </c>
      <c r="Z294" s="23">
        <f>RANK(U294,U:U)</f>
        <v>293</v>
      </c>
      <c r="AA294" s="23">
        <f>RANK(W294,W:W)</f>
        <v>184</v>
      </c>
    </row>
    <row r="295" spans="1:27" x14ac:dyDescent="0.25">
      <c r="A295" s="23" t="str">
        <f t="shared" si="47"/>
        <v>Kim Pearson</v>
      </c>
      <c r="B295" s="23">
        <f t="shared" si="48"/>
        <v>6</v>
      </c>
      <c r="C295" s="23" t="str">
        <f t="shared" si="49"/>
        <v>2022Kim Pearson6</v>
      </c>
      <c r="D295" s="17">
        <v>2022</v>
      </c>
      <c r="E295" t="s">
        <v>421</v>
      </c>
      <c r="F295">
        <v>868970</v>
      </c>
      <c r="G295" t="s">
        <v>377</v>
      </c>
      <c r="H295" s="20">
        <v>4</v>
      </c>
      <c r="I295" s="20">
        <v>4</v>
      </c>
      <c r="J295" t="s">
        <v>9</v>
      </c>
      <c r="K295" t="s">
        <v>3</v>
      </c>
      <c r="L295" s="10">
        <v>39</v>
      </c>
      <c r="M295" s="10">
        <v>110</v>
      </c>
      <c r="N295" s="10">
        <v>366</v>
      </c>
      <c r="O295" s="1">
        <v>15702.004800000001</v>
      </c>
      <c r="P295" s="1">
        <v>11099.1</v>
      </c>
      <c r="Q295" s="1">
        <v>1200</v>
      </c>
      <c r="R295" s="44">
        <f t="shared" si="40"/>
        <v>402.61550769230769</v>
      </c>
      <c r="S295" s="45">
        <f t="shared" si="41"/>
        <v>2.8205128205128207</v>
      </c>
      <c r="T295" s="45">
        <f t="shared" si="42"/>
        <v>3.3272727272727272</v>
      </c>
      <c r="U295" s="44">
        <f t="shared" si="43"/>
        <v>4602.9048000000003</v>
      </c>
      <c r="V295" s="46">
        <f t="shared" si="44"/>
        <v>0.29314121722851594</v>
      </c>
      <c r="W295" s="44">
        <f t="shared" si="45"/>
        <v>3402.9048000000003</v>
      </c>
      <c r="X295" s="46">
        <f t="shared" si="46"/>
        <v>0.21671785503466412</v>
      </c>
      <c r="Y295" s="23">
        <f>RANK(O295,O:O)</f>
        <v>667</v>
      </c>
      <c r="Z295" s="23">
        <f>RANK(U295,U:U)</f>
        <v>530</v>
      </c>
      <c r="AA295" s="23">
        <f>RANK(W295,W:W)</f>
        <v>397</v>
      </c>
    </row>
    <row r="296" spans="1:27" x14ac:dyDescent="0.25">
      <c r="A296" s="23" t="str">
        <f t="shared" si="47"/>
        <v>Kim Pearson</v>
      </c>
      <c r="B296" s="23">
        <f t="shared" si="48"/>
        <v>7</v>
      </c>
      <c r="C296" s="23" t="str">
        <f t="shared" si="49"/>
        <v>2022Kim Pearson7</v>
      </c>
      <c r="D296" s="17">
        <v>2022</v>
      </c>
      <c r="E296" t="s">
        <v>421</v>
      </c>
      <c r="F296">
        <v>650314</v>
      </c>
      <c r="G296" t="s">
        <v>178</v>
      </c>
      <c r="H296" s="20">
        <v>4</v>
      </c>
      <c r="I296" s="20">
        <v>4</v>
      </c>
      <c r="J296" t="s">
        <v>9</v>
      </c>
      <c r="K296" t="s">
        <v>3</v>
      </c>
      <c r="L296" s="10">
        <v>46</v>
      </c>
      <c r="M296" s="10">
        <v>88</v>
      </c>
      <c r="N296" s="10">
        <v>359</v>
      </c>
      <c r="O296" s="1">
        <v>15246.727999999999</v>
      </c>
      <c r="P296" s="1">
        <v>10008.85</v>
      </c>
      <c r="Q296" s="1">
        <v>1375.5</v>
      </c>
      <c r="R296" s="44">
        <f t="shared" si="40"/>
        <v>331.45060869565214</v>
      </c>
      <c r="S296" s="45">
        <f t="shared" si="41"/>
        <v>1.9130434782608696</v>
      </c>
      <c r="T296" s="45">
        <f t="shared" si="42"/>
        <v>4.0795454545454541</v>
      </c>
      <c r="U296" s="44">
        <f t="shared" si="43"/>
        <v>5237.8779999999988</v>
      </c>
      <c r="V296" s="46">
        <f t="shared" si="44"/>
        <v>0.34354111911749191</v>
      </c>
      <c r="W296" s="44">
        <f t="shared" si="45"/>
        <v>3862.3779999999988</v>
      </c>
      <c r="X296" s="46">
        <f t="shared" si="46"/>
        <v>0.25332504128098821</v>
      </c>
      <c r="Y296" s="23">
        <f>RANK(O296,O:O)</f>
        <v>677</v>
      </c>
      <c r="Z296" s="23">
        <f>RANK(U296,U:U)</f>
        <v>492</v>
      </c>
      <c r="AA296" s="23">
        <f>RANK(W296,W:W)</f>
        <v>352</v>
      </c>
    </row>
    <row r="297" spans="1:27" x14ac:dyDescent="0.25">
      <c r="A297" s="23" t="str">
        <f t="shared" si="47"/>
        <v>Kim Pearson</v>
      </c>
      <c r="B297" s="23">
        <f t="shared" si="48"/>
        <v>8</v>
      </c>
      <c r="C297" s="23" t="str">
        <f t="shared" si="49"/>
        <v>2022Kim Pearson8</v>
      </c>
      <c r="D297" s="17">
        <v>2022</v>
      </c>
      <c r="E297" t="s">
        <v>421</v>
      </c>
      <c r="F297">
        <v>676623</v>
      </c>
      <c r="G297" t="s">
        <v>274</v>
      </c>
      <c r="H297" s="20">
        <v>4</v>
      </c>
      <c r="I297" s="20">
        <v>3</v>
      </c>
      <c r="J297" t="s">
        <v>2</v>
      </c>
      <c r="K297" t="s">
        <v>10</v>
      </c>
      <c r="L297" s="10">
        <v>63</v>
      </c>
      <c r="M297" s="10">
        <v>105</v>
      </c>
      <c r="N297" s="10">
        <v>399</v>
      </c>
      <c r="O297" s="1">
        <v>14277.189</v>
      </c>
      <c r="P297" s="1">
        <v>12523.85</v>
      </c>
      <c r="Q297" s="1">
        <v>1868.5</v>
      </c>
      <c r="R297" s="44">
        <f t="shared" si="40"/>
        <v>226.62204761904763</v>
      </c>
      <c r="S297" s="45">
        <f t="shared" si="41"/>
        <v>1.6666666666666667</v>
      </c>
      <c r="T297" s="45">
        <f t="shared" si="42"/>
        <v>3.8</v>
      </c>
      <c r="U297" s="44">
        <f t="shared" si="43"/>
        <v>1753.3389999999999</v>
      </c>
      <c r="V297" s="46">
        <f t="shared" si="44"/>
        <v>0.12280701754385964</v>
      </c>
      <c r="W297" s="44">
        <f t="shared" si="45"/>
        <v>-115.16100000000006</v>
      </c>
      <c r="X297" s="46">
        <f t="shared" si="46"/>
        <v>-8.0660835967080111E-3</v>
      </c>
      <c r="Y297" s="23">
        <f>RANK(O297,O:O)</f>
        <v>692</v>
      </c>
      <c r="Z297" s="23">
        <f>RANK(U297,U:U)</f>
        <v>931</v>
      </c>
      <c r="AA297" s="23">
        <f>RANK(W297,W:W)</f>
        <v>1340</v>
      </c>
    </row>
    <row r="298" spans="1:27" x14ac:dyDescent="0.25">
      <c r="A298" s="23" t="str">
        <f t="shared" si="47"/>
        <v>Kim Pearson</v>
      </c>
      <c r="B298" s="23">
        <f t="shared" si="48"/>
        <v>9</v>
      </c>
      <c r="C298" s="23" t="str">
        <f t="shared" si="49"/>
        <v>2022Kim Pearson9</v>
      </c>
      <c r="D298" s="17">
        <v>2022</v>
      </c>
      <c r="E298" t="s">
        <v>421</v>
      </c>
      <c r="F298">
        <v>735008</v>
      </c>
      <c r="G298" t="s">
        <v>367</v>
      </c>
      <c r="H298" s="20">
        <v>4</v>
      </c>
      <c r="I298" s="20">
        <v>4</v>
      </c>
      <c r="J298" t="s">
        <v>9</v>
      </c>
      <c r="K298" t="s">
        <v>10</v>
      </c>
      <c r="L298" s="10">
        <v>35</v>
      </c>
      <c r="M298" s="10">
        <v>72</v>
      </c>
      <c r="N298" s="10">
        <v>267</v>
      </c>
      <c r="O298" s="1">
        <v>12306.664000000001</v>
      </c>
      <c r="P298" s="1">
        <v>7936.4</v>
      </c>
      <c r="Q298" s="1">
        <v>1051</v>
      </c>
      <c r="R298" s="44">
        <f t="shared" si="40"/>
        <v>351.61897142857146</v>
      </c>
      <c r="S298" s="45">
        <f t="shared" si="41"/>
        <v>2.0571428571428569</v>
      </c>
      <c r="T298" s="45">
        <f t="shared" si="42"/>
        <v>3.7083333333333335</v>
      </c>
      <c r="U298" s="44">
        <f t="shared" si="43"/>
        <v>4370.264000000001</v>
      </c>
      <c r="V298" s="46">
        <f t="shared" si="44"/>
        <v>0.3551136197429296</v>
      </c>
      <c r="W298" s="44">
        <f t="shared" si="45"/>
        <v>3319.264000000001</v>
      </c>
      <c r="X298" s="46">
        <f t="shared" si="46"/>
        <v>0.26971273449896743</v>
      </c>
      <c r="Y298" s="23">
        <f>RANK(O298,O:O)</f>
        <v>743</v>
      </c>
      <c r="Z298" s="23">
        <f>RANK(U298,U:U)</f>
        <v>553</v>
      </c>
      <c r="AA298" s="23">
        <f>RANK(W298,W:W)</f>
        <v>404</v>
      </c>
    </row>
    <row r="299" spans="1:27" x14ac:dyDescent="0.25">
      <c r="A299" s="23" t="str">
        <f t="shared" si="47"/>
        <v>Kim Pearson</v>
      </c>
      <c r="B299" s="23">
        <f t="shared" si="48"/>
        <v>10</v>
      </c>
      <c r="C299" s="23" t="str">
        <f t="shared" si="49"/>
        <v>2022Kim Pearson10</v>
      </c>
      <c r="D299" s="17">
        <v>2022</v>
      </c>
      <c r="E299" t="s">
        <v>421</v>
      </c>
      <c r="F299">
        <v>219128</v>
      </c>
      <c r="G299" t="s">
        <v>56</v>
      </c>
      <c r="H299" s="20">
        <v>4</v>
      </c>
      <c r="I299" s="20">
        <v>4</v>
      </c>
      <c r="J299" t="s">
        <v>9</v>
      </c>
      <c r="K299" t="s">
        <v>10</v>
      </c>
      <c r="L299" s="10">
        <v>50</v>
      </c>
      <c r="M299" s="10">
        <v>68</v>
      </c>
      <c r="N299" s="10">
        <v>200</v>
      </c>
      <c r="O299" s="1">
        <v>11873.6</v>
      </c>
      <c r="P299" s="1">
        <v>7933</v>
      </c>
      <c r="Q299" s="1">
        <v>1468</v>
      </c>
      <c r="R299" s="44">
        <f t="shared" si="40"/>
        <v>237.47200000000001</v>
      </c>
      <c r="S299" s="45">
        <f t="shared" si="41"/>
        <v>1.36</v>
      </c>
      <c r="T299" s="45">
        <f t="shared" si="42"/>
        <v>2.9411764705882355</v>
      </c>
      <c r="U299" s="44">
        <f t="shared" si="43"/>
        <v>3940.6000000000004</v>
      </c>
      <c r="V299" s="46">
        <f t="shared" si="44"/>
        <v>0.33187912680231779</v>
      </c>
      <c r="W299" s="44">
        <f t="shared" si="45"/>
        <v>2472.6000000000004</v>
      </c>
      <c r="X299" s="46">
        <f t="shared" si="46"/>
        <v>0.20824349818083818</v>
      </c>
      <c r="Y299" s="23">
        <f>RANK(O299,O:O)</f>
        <v>761</v>
      </c>
      <c r="Z299" s="23">
        <f>RANK(U299,U:U)</f>
        <v>585</v>
      </c>
      <c r="AA299" s="23">
        <f>RANK(W299,W:W)</f>
        <v>494</v>
      </c>
    </row>
    <row r="300" spans="1:27" x14ac:dyDescent="0.25">
      <c r="A300" s="23" t="str">
        <f t="shared" si="47"/>
        <v>Kim Pearson</v>
      </c>
      <c r="B300" s="23">
        <f t="shared" si="48"/>
        <v>11</v>
      </c>
      <c r="C300" s="23" t="str">
        <f t="shared" si="49"/>
        <v>2022Kim Pearson11</v>
      </c>
      <c r="D300" s="17">
        <v>2022</v>
      </c>
      <c r="E300" t="s">
        <v>421</v>
      </c>
      <c r="F300">
        <v>317731</v>
      </c>
      <c r="G300" t="s">
        <v>348</v>
      </c>
      <c r="H300" s="20">
        <v>4</v>
      </c>
      <c r="I300" s="20">
        <v>4</v>
      </c>
      <c r="J300" t="s">
        <v>9</v>
      </c>
      <c r="K300" t="s">
        <v>10</v>
      </c>
      <c r="L300" s="10">
        <v>52</v>
      </c>
      <c r="M300" s="10">
        <v>100</v>
      </c>
      <c r="N300" s="10">
        <v>244</v>
      </c>
      <c r="O300" s="1">
        <v>11548.291999999999</v>
      </c>
      <c r="P300" s="1">
        <v>8366.85</v>
      </c>
      <c r="Q300" s="1">
        <v>1555.5</v>
      </c>
      <c r="R300" s="44">
        <f t="shared" si="40"/>
        <v>222.08253846153846</v>
      </c>
      <c r="S300" s="45">
        <f t="shared" si="41"/>
        <v>1.9230769230769231</v>
      </c>
      <c r="T300" s="45">
        <f t="shared" si="42"/>
        <v>2.44</v>
      </c>
      <c r="U300" s="44">
        <f t="shared" si="43"/>
        <v>3181.4419999999991</v>
      </c>
      <c r="V300" s="46">
        <f t="shared" si="44"/>
        <v>0.27549026297568502</v>
      </c>
      <c r="W300" s="44">
        <f t="shared" si="45"/>
        <v>1625.9419999999991</v>
      </c>
      <c r="X300" s="46">
        <f t="shared" si="46"/>
        <v>0.14079501973105626</v>
      </c>
      <c r="Y300" s="23">
        <f>RANK(O300,O:O)</f>
        <v>768</v>
      </c>
      <c r="Z300" s="23">
        <f>RANK(U300,U:U)</f>
        <v>660</v>
      </c>
      <c r="AA300" s="23">
        <f>RANK(W300,W:W)</f>
        <v>613</v>
      </c>
    </row>
    <row r="301" spans="1:27" x14ac:dyDescent="0.25">
      <c r="A301" s="23" t="str">
        <f t="shared" si="47"/>
        <v>Kim Pearson</v>
      </c>
      <c r="B301" s="23">
        <f t="shared" si="48"/>
        <v>12</v>
      </c>
      <c r="C301" s="23" t="str">
        <f t="shared" si="49"/>
        <v>2022Kim Pearson12</v>
      </c>
      <c r="D301" s="17">
        <v>2022</v>
      </c>
      <c r="E301" t="s">
        <v>421</v>
      </c>
      <c r="F301">
        <v>833290</v>
      </c>
      <c r="G301" t="s">
        <v>234</v>
      </c>
      <c r="H301" s="20">
        <v>4</v>
      </c>
      <c r="I301" s="20">
        <v>4</v>
      </c>
      <c r="J301" t="s">
        <v>9</v>
      </c>
      <c r="K301" t="s">
        <v>10</v>
      </c>
      <c r="L301" s="10">
        <v>37</v>
      </c>
      <c r="M301" s="10">
        <v>140</v>
      </c>
      <c r="N301" s="10">
        <v>302</v>
      </c>
      <c r="O301" s="1">
        <v>11376.35</v>
      </c>
      <c r="P301" s="1">
        <v>11376.35</v>
      </c>
      <c r="Q301" s="1">
        <v>1175.5</v>
      </c>
      <c r="R301" s="44">
        <f t="shared" si="40"/>
        <v>307.46891891891892</v>
      </c>
      <c r="S301" s="45">
        <f t="shared" si="41"/>
        <v>3.7837837837837838</v>
      </c>
      <c r="T301" s="45">
        <f t="shared" si="42"/>
        <v>2.157142857142857</v>
      </c>
      <c r="U301" s="44">
        <f t="shared" si="43"/>
        <v>0</v>
      </c>
      <c r="V301" s="46">
        <f t="shared" si="44"/>
        <v>0</v>
      </c>
      <c r="W301" s="44">
        <f t="shared" si="45"/>
        <v>-1175.5</v>
      </c>
      <c r="X301" s="46">
        <f t="shared" si="46"/>
        <v>-0.10332839619034224</v>
      </c>
      <c r="Y301" s="23">
        <f>RANK(O301,O:O)</f>
        <v>773</v>
      </c>
      <c r="Z301" s="23">
        <f>RANK(U301,U:U)</f>
        <v>1492</v>
      </c>
      <c r="AA301" s="23">
        <f>RANK(W301,W:W)</f>
        <v>1477</v>
      </c>
    </row>
    <row r="302" spans="1:27" x14ac:dyDescent="0.25">
      <c r="A302" s="23" t="str">
        <f t="shared" si="47"/>
        <v>Kim Pearson</v>
      </c>
      <c r="B302" s="23">
        <f t="shared" si="48"/>
        <v>13</v>
      </c>
      <c r="C302" s="23" t="str">
        <f t="shared" si="49"/>
        <v>2022Kim Pearson13</v>
      </c>
      <c r="D302" s="17">
        <v>2022</v>
      </c>
      <c r="E302" t="s">
        <v>421</v>
      </c>
      <c r="F302">
        <v>870139</v>
      </c>
      <c r="G302" t="s">
        <v>174</v>
      </c>
      <c r="H302" s="20">
        <v>4</v>
      </c>
      <c r="I302" s="20">
        <v>3</v>
      </c>
      <c r="J302" t="s">
        <v>2</v>
      </c>
      <c r="K302" t="s">
        <v>10</v>
      </c>
      <c r="L302" s="10">
        <v>40</v>
      </c>
      <c r="M302" s="10">
        <v>102</v>
      </c>
      <c r="N302" s="10">
        <v>340</v>
      </c>
      <c r="O302" s="1">
        <v>11259.304</v>
      </c>
      <c r="P302" s="1">
        <v>10052.950000000001</v>
      </c>
      <c r="Q302" s="1">
        <v>1222</v>
      </c>
      <c r="R302" s="44">
        <f t="shared" si="40"/>
        <v>281.48259999999999</v>
      </c>
      <c r="S302" s="45">
        <f t="shared" si="41"/>
        <v>2.5499999999999998</v>
      </c>
      <c r="T302" s="45">
        <f t="shared" si="42"/>
        <v>3.3333333333333335</v>
      </c>
      <c r="U302" s="44">
        <f t="shared" si="43"/>
        <v>1206.3539999999994</v>
      </c>
      <c r="V302" s="46">
        <f t="shared" si="44"/>
        <v>0.10714285714285708</v>
      </c>
      <c r="W302" s="44">
        <f t="shared" si="45"/>
        <v>-15.64600000000064</v>
      </c>
      <c r="X302" s="46">
        <f t="shared" si="46"/>
        <v>-1.3896063202486265E-3</v>
      </c>
      <c r="Y302" s="23">
        <f>RANK(O302,O:O)</f>
        <v>779</v>
      </c>
      <c r="Z302" s="23">
        <f>RANK(U302,U:U)</f>
        <v>1058</v>
      </c>
      <c r="AA302" s="23">
        <f>RANK(W302,W:W)</f>
        <v>1263</v>
      </c>
    </row>
    <row r="303" spans="1:27" x14ac:dyDescent="0.25">
      <c r="A303" s="23" t="str">
        <f t="shared" si="47"/>
        <v>Kim Pearson</v>
      </c>
      <c r="B303" s="23">
        <f t="shared" si="48"/>
        <v>14</v>
      </c>
      <c r="C303" s="23" t="str">
        <f t="shared" si="49"/>
        <v>2022Kim Pearson14</v>
      </c>
      <c r="D303" s="17">
        <v>2022</v>
      </c>
      <c r="E303" t="s">
        <v>421</v>
      </c>
      <c r="F303">
        <v>331231</v>
      </c>
      <c r="G303" t="s">
        <v>307</v>
      </c>
      <c r="H303" s="20">
        <v>4</v>
      </c>
      <c r="I303" s="20">
        <v>4</v>
      </c>
      <c r="J303" t="s">
        <v>9</v>
      </c>
      <c r="K303" t="s">
        <v>10</v>
      </c>
      <c r="L303" s="10">
        <v>29</v>
      </c>
      <c r="M303" s="10">
        <v>73</v>
      </c>
      <c r="N303" s="10">
        <v>223</v>
      </c>
      <c r="O303" s="1">
        <v>10883.3544</v>
      </c>
      <c r="P303" s="1">
        <v>8617.6</v>
      </c>
      <c r="Q303" s="1">
        <v>884.5</v>
      </c>
      <c r="R303" s="44">
        <f t="shared" si="40"/>
        <v>375.2880827586207</v>
      </c>
      <c r="S303" s="45">
        <f t="shared" si="41"/>
        <v>2.5172413793103448</v>
      </c>
      <c r="T303" s="45">
        <f t="shared" si="42"/>
        <v>3.0547945205479454</v>
      </c>
      <c r="U303" s="44">
        <f t="shared" si="43"/>
        <v>2265.7543999999998</v>
      </c>
      <c r="V303" s="46">
        <f t="shared" si="44"/>
        <v>0.20818529992922033</v>
      </c>
      <c r="W303" s="44">
        <f t="shared" si="45"/>
        <v>1381.2543999999998</v>
      </c>
      <c r="X303" s="46">
        <f t="shared" si="46"/>
        <v>0.12691440058223225</v>
      </c>
      <c r="Y303" s="23">
        <f>RANK(O303,O:O)</f>
        <v>791</v>
      </c>
      <c r="Z303" s="23">
        <f>RANK(U303,U:U)</f>
        <v>820</v>
      </c>
      <c r="AA303" s="23">
        <f>RANK(W303,W:W)</f>
        <v>672</v>
      </c>
    </row>
    <row r="304" spans="1:27" x14ac:dyDescent="0.25">
      <c r="A304" s="23" t="str">
        <f t="shared" si="47"/>
        <v>Kim Pearson</v>
      </c>
      <c r="B304" s="23">
        <f t="shared" si="48"/>
        <v>15</v>
      </c>
      <c r="C304" s="23" t="str">
        <f t="shared" si="49"/>
        <v>2022Kim Pearson15</v>
      </c>
      <c r="D304" s="17">
        <v>2022</v>
      </c>
      <c r="E304" t="s">
        <v>421</v>
      </c>
      <c r="F304">
        <v>725619</v>
      </c>
      <c r="G304" t="s">
        <v>190</v>
      </c>
      <c r="H304" s="20">
        <v>4</v>
      </c>
      <c r="I304" s="20">
        <v>4</v>
      </c>
      <c r="J304" t="s">
        <v>9</v>
      </c>
      <c r="K304" t="s">
        <v>10</v>
      </c>
      <c r="L304" s="10">
        <v>29</v>
      </c>
      <c r="M304" s="10">
        <v>99</v>
      </c>
      <c r="N304" s="10">
        <v>281</v>
      </c>
      <c r="O304" s="1">
        <v>10802.3778</v>
      </c>
      <c r="P304" s="1">
        <v>9217.25</v>
      </c>
      <c r="Q304" s="1">
        <v>909.5</v>
      </c>
      <c r="R304" s="44">
        <f t="shared" si="40"/>
        <v>372.49578620689658</v>
      </c>
      <c r="S304" s="45">
        <f t="shared" si="41"/>
        <v>3.4137931034482758</v>
      </c>
      <c r="T304" s="45">
        <f t="shared" si="42"/>
        <v>2.8383838383838382</v>
      </c>
      <c r="U304" s="44">
        <f t="shared" si="43"/>
        <v>1585.1278000000002</v>
      </c>
      <c r="V304" s="46">
        <f t="shared" si="44"/>
        <v>0.14673878560329562</v>
      </c>
      <c r="W304" s="44">
        <f t="shared" si="45"/>
        <v>675.62780000000021</v>
      </c>
      <c r="X304" s="46">
        <f t="shared" si="46"/>
        <v>6.2544359446491518E-2</v>
      </c>
      <c r="Y304" s="23">
        <f>RANK(O304,O:O)</f>
        <v>795</v>
      </c>
      <c r="Z304" s="23">
        <f>RANK(U304,U:U)</f>
        <v>966</v>
      </c>
      <c r="AA304" s="23">
        <f>RANK(W304,W:W)</f>
        <v>903</v>
      </c>
    </row>
    <row r="305" spans="1:27" x14ac:dyDescent="0.25">
      <c r="A305" s="23" t="str">
        <f t="shared" si="47"/>
        <v>Kim Pearson</v>
      </c>
      <c r="B305" s="23">
        <f t="shared" si="48"/>
        <v>16</v>
      </c>
      <c r="C305" s="23" t="str">
        <f t="shared" si="49"/>
        <v>2022Kim Pearson16</v>
      </c>
      <c r="D305" s="17">
        <v>2022</v>
      </c>
      <c r="E305" t="s">
        <v>421</v>
      </c>
      <c r="F305">
        <v>521200</v>
      </c>
      <c r="G305" t="s">
        <v>356</v>
      </c>
      <c r="H305" s="20">
        <v>4</v>
      </c>
      <c r="I305" s="20">
        <v>4</v>
      </c>
      <c r="J305" t="s">
        <v>9</v>
      </c>
      <c r="K305" t="s">
        <v>10</v>
      </c>
      <c r="L305" s="10">
        <v>42</v>
      </c>
      <c r="M305" s="10">
        <v>61</v>
      </c>
      <c r="N305" s="10">
        <v>237</v>
      </c>
      <c r="O305" s="1">
        <v>10763.7336</v>
      </c>
      <c r="P305" s="1">
        <v>7529.8</v>
      </c>
      <c r="Q305" s="1">
        <v>1237</v>
      </c>
      <c r="R305" s="44">
        <f t="shared" si="40"/>
        <v>256.27937142857144</v>
      </c>
      <c r="S305" s="45">
        <f t="shared" si="41"/>
        <v>1.4523809523809523</v>
      </c>
      <c r="T305" s="45">
        <f t="shared" si="42"/>
        <v>3.8852459016393444</v>
      </c>
      <c r="U305" s="44">
        <f t="shared" si="43"/>
        <v>3233.9335999999994</v>
      </c>
      <c r="V305" s="46">
        <f t="shared" si="44"/>
        <v>0.30044719798713704</v>
      </c>
      <c r="W305" s="44">
        <f t="shared" si="45"/>
        <v>1996.9335999999994</v>
      </c>
      <c r="X305" s="46">
        <f t="shared" si="46"/>
        <v>0.18552424968971729</v>
      </c>
      <c r="Y305" s="23">
        <f>RANK(O305,O:O)</f>
        <v>797</v>
      </c>
      <c r="Z305" s="23">
        <f>RANK(U305,U:U)</f>
        <v>651</v>
      </c>
      <c r="AA305" s="23">
        <f>RANK(W305,W:W)</f>
        <v>564</v>
      </c>
    </row>
    <row r="306" spans="1:27" x14ac:dyDescent="0.25">
      <c r="A306" s="23" t="str">
        <f t="shared" si="47"/>
        <v>Kim Pearson</v>
      </c>
      <c r="B306" s="23">
        <f t="shared" si="48"/>
        <v>17</v>
      </c>
      <c r="C306" s="23" t="str">
        <f t="shared" si="49"/>
        <v>2022Kim Pearson17</v>
      </c>
      <c r="D306" s="17">
        <v>2022</v>
      </c>
      <c r="E306" t="s">
        <v>421</v>
      </c>
      <c r="F306">
        <v>519375</v>
      </c>
      <c r="G306" t="s">
        <v>314</v>
      </c>
      <c r="H306" s="20">
        <v>4</v>
      </c>
      <c r="I306" s="20">
        <v>4</v>
      </c>
      <c r="J306" t="s">
        <v>9</v>
      </c>
      <c r="K306" t="s">
        <v>10</v>
      </c>
      <c r="L306" s="10">
        <v>46</v>
      </c>
      <c r="M306" s="10">
        <v>89</v>
      </c>
      <c r="N306" s="10">
        <v>224</v>
      </c>
      <c r="O306" s="1">
        <v>10194.8024</v>
      </c>
      <c r="P306" s="1">
        <v>7162.7</v>
      </c>
      <c r="Q306" s="1">
        <v>1376</v>
      </c>
      <c r="R306" s="44">
        <f t="shared" si="40"/>
        <v>221.62613913043478</v>
      </c>
      <c r="S306" s="45">
        <f t="shared" si="41"/>
        <v>1.9347826086956521</v>
      </c>
      <c r="T306" s="45">
        <f t="shared" si="42"/>
        <v>2.5168539325842696</v>
      </c>
      <c r="U306" s="44">
        <f t="shared" si="43"/>
        <v>3032.1024000000007</v>
      </c>
      <c r="V306" s="46">
        <f t="shared" si="44"/>
        <v>0.29741649529175773</v>
      </c>
      <c r="W306" s="44">
        <f t="shared" si="45"/>
        <v>1656.1024000000007</v>
      </c>
      <c r="X306" s="46">
        <f t="shared" si="46"/>
        <v>0.16244575765391986</v>
      </c>
      <c r="Y306" s="23">
        <f>RANK(O306,O:O)</f>
        <v>816</v>
      </c>
      <c r="Z306" s="23">
        <f>RANK(U306,U:U)</f>
        <v>689</v>
      </c>
      <c r="AA306" s="23">
        <f>RANK(W306,W:W)</f>
        <v>608</v>
      </c>
    </row>
    <row r="307" spans="1:27" x14ac:dyDescent="0.25">
      <c r="A307" s="23" t="str">
        <f t="shared" si="47"/>
        <v>Kim Pearson</v>
      </c>
      <c r="B307" s="23">
        <f t="shared" si="48"/>
        <v>18</v>
      </c>
      <c r="C307" s="23" t="str">
        <f t="shared" si="49"/>
        <v>2022Kim Pearson18</v>
      </c>
      <c r="D307" s="17">
        <v>2022</v>
      </c>
      <c r="E307" t="s">
        <v>421</v>
      </c>
      <c r="F307">
        <v>250641</v>
      </c>
      <c r="G307" t="s">
        <v>297</v>
      </c>
      <c r="H307" s="20">
        <v>4</v>
      </c>
      <c r="I307" s="20">
        <v>4</v>
      </c>
      <c r="J307" t="s">
        <v>9</v>
      </c>
      <c r="K307" t="s">
        <v>10</v>
      </c>
      <c r="L307" s="10">
        <v>31</v>
      </c>
      <c r="M307" s="10">
        <v>73</v>
      </c>
      <c r="N307" s="10">
        <v>215</v>
      </c>
      <c r="O307" s="1">
        <v>10165.572</v>
      </c>
      <c r="P307" s="1">
        <v>7359.05</v>
      </c>
      <c r="Q307" s="1">
        <v>940.5</v>
      </c>
      <c r="R307" s="44">
        <f t="shared" si="40"/>
        <v>327.92167741935486</v>
      </c>
      <c r="S307" s="45">
        <f t="shared" si="41"/>
        <v>2.3548387096774195</v>
      </c>
      <c r="T307" s="45">
        <f t="shared" si="42"/>
        <v>2.9452054794520546</v>
      </c>
      <c r="U307" s="44">
        <f t="shared" si="43"/>
        <v>2806.5219999999999</v>
      </c>
      <c r="V307" s="46">
        <f t="shared" si="44"/>
        <v>0.27608107049952524</v>
      </c>
      <c r="W307" s="44">
        <f t="shared" si="45"/>
        <v>1866.0219999999999</v>
      </c>
      <c r="X307" s="46">
        <f t="shared" si="46"/>
        <v>0.18356291215093454</v>
      </c>
      <c r="Y307" s="23">
        <f>RANK(O307,O:O)</f>
        <v>818</v>
      </c>
      <c r="Z307" s="23">
        <f>RANK(U307,U:U)</f>
        <v>727</v>
      </c>
      <c r="AA307" s="23">
        <f>RANK(W307,W:W)</f>
        <v>579</v>
      </c>
    </row>
    <row r="308" spans="1:27" x14ac:dyDescent="0.25">
      <c r="A308" s="23" t="str">
        <f t="shared" si="47"/>
        <v>Kim Pearson</v>
      </c>
      <c r="B308" s="23">
        <f t="shared" si="48"/>
        <v>19</v>
      </c>
      <c r="C308" s="23" t="str">
        <f t="shared" si="49"/>
        <v>2022Kim Pearson19</v>
      </c>
      <c r="D308" s="17">
        <v>2022</v>
      </c>
      <c r="E308" t="s">
        <v>421</v>
      </c>
      <c r="F308">
        <v>469339</v>
      </c>
      <c r="G308" t="s">
        <v>123</v>
      </c>
      <c r="H308" s="20">
        <v>4</v>
      </c>
      <c r="I308" s="20">
        <v>3</v>
      </c>
      <c r="J308" t="s">
        <v>2</v>
      </c>
      <c r="K308" t="s">
        <v>10</v>
      </c>
      <c r="L308" s="10">
        <v>29</v>
      </c>
      <c r="M308" s="10">
        <v>72</v>
      </c>
      <c r="N308" s="10">
        <v>217</v>
      </c>
      <c r="O308" s="1">
        <v>9410.2639999999992</v>
      </c>
      <c r="P308" s="1">
        <v>6146.75</v>
      </c>
      <c r="Q308" s="1">
        <v>882.5</v>
      </c>
      <c r="R308" s="44">
        <f t="shared" si="40"/>
        <v>324.49186206896547</v>
      </c>
      <c r="S308" s="45">
        <f t="shared" si="41"/>
        <v>2.4827586206896552</v>
      </c>
      <c r="T308" s="45">
        <f t="shared" si="42"/>
        <v>3.0138888888888888</v>
      </c>
      <c r="U308" s="44">
        <f t="shared" si="43"/>
        <v>3263.5139999999992</v>
      </c>
      <c r="V308" s="46">
        <f t="shared" si="44"/>
        <v>0.34680366034364174</v>
      </c>
      <c r="W308" s="44">
        <f t="shared" si="45"/>
        <v>2381.0139999999992</v>
      </c>
      <c r="X308" s="46">
        <f t="shared" si="46"/>
        <v>0.25302308203042967</v>
      </c>
      <c r="Y308" s="23">
        <f>RANK(O308,O:O)</f>
        <v>862</v>
      </c>
      <c r="Z308" s="23">
        <f>RANK(U308,U:U)</f>
        <v>648</v>
      </c>
      <c r="AA308" s="23">
        <f>RANK(W308,W:W)</f>
        <v>508</v>
      </c>
    </row>
    <row r="309" spans="1:27" x14ac:dyDescent="0.25">
      <c r="A309" s="23" t="str">
        <f t="shared" si="47"/>
        <v>Kim Pearson</v>
      </c>
      <c r="B309" s="23">
        <f t="shared" si="48"/>
        <v>20</v>
      </c>
      <c r="C309" s="23" t="str">
        <f t="shared" si="49"/>
        <v>2022Kim Pearson20</v>
      </c>
      <c r="D309" s="17">
        <v>2022</v>
      </c>
      <c r="E309" t="s">
        <v>421</v>
      </c>
      <c r="F309">
        <v>316008</v>
      </c>
      <c r="G309" t="s">
        <v>104</v>
      </c>
      <c r="H309" s="20">
        <v>4</v>
      </c>
      <c r="I309" s="20">
        <v>1</v>
      </c>
      <c r="J309" t="s">
        <v>2</v>
      </c>
      <c r="K309" t="s">
        <v>10</v>
      </c>
      <c r="L309" s="10">
        <v>50</v>
      </c>
      <c r="M309" s="10">
        <v>104</v>
      </c>
      <c r="N309" s="10">
        <v>266</v>
      </c>
      <c r="O309" s="1">
        <v>8929.2780000000002</v>
      </c>
      <c r="P309" s="1">
        <v>7832.7</v>
      </c>
      <c r="Q309" s="1">
        <v>1503</v>
      </c>
      <c r="R309" s="44">
        <f t="shared" si="40"/>
        <v>178.58556000000002</v>
      </c>
      <c r="S309" s="45">
        <f t="shared" si="41"/>
        <v>2.08</v>
      </c>
      <c r="T309" s="45">
        <f t="shared" si="42"/>
        <v>2.5576923076923075</v>
      </c>
      <c r="U309" s="44">
        <f t="shared" si="43"/>
        <v>1096.5780000000004</v>
      </c>
      <c r="V309" s="46">
        <f t="shared" si="44"/>
        <v>0.1228070175438597</v>
      </c>
      <c r="W309" s="44">
        <f t="shared" si="45"/>
        <v>-406.42199999999957</v>
      </c>
      <c r="X309" s="46">
        <f t="shared" si="46"/>
        <v>-4.5515662072566174E-2</v>
      </c>
      <c r="Y309" s="23">
        <f>RANK(O309,O:O)</f>
        <v>894</v>
      </c>
      <c r="Z309" s="23">
        <f>RANK(U309,U:U)</f>
        <v>1087</v>
      </c>
      <c r="AA309" s="23">
        <f>RANK(W309,W:W)</f>
        <v>1427</v>
      </c>
    </row>
    <row r="310" spans="1:27" x14ac:dyDescent="0.25">
      <c r="A310" s="23" t="str">
        <f t="shared" si="47"/>
        <v>Kim Pearson</v>
      </c>
      <c r="B310" s="23">
        <f t="shared" si="48"/>
        <v>21</v>
      </c>
      <c r="C310" s="23" t="str">
        <f t="shared" si="49"/>
        <v>2022Kim Pearson21</v>
      </c>
      <c r="D310" s="17">
        <v>2022</v>
      </c>
      <c r="E310" t="s">
        <v>421</v>
      </c>
      <c r="F310">
        <v>733583</v>
      </c>
      <c r="G310" t="s">
        <v>197</v>
      </c>
      <c r="H310" s="20">
        <v>4</v>
      </c>
      <c r="I310" s="20">
        <v>4</v>
      </c>
      <c r="J310" t="s">
        <v>9</v>
      </c>
      <c r="K310" t="s">
        <v>10</v>
      </c>
      <c r="L310" s="10">
        <v>48</v>
      </c>
      <c r="M310" s="10">
        <v>84</v>
      </c>
      <c r="N310" s="10">
        <v>192</v>
      </c>
      <c r="O310" s="1">
        <v>8329.6640000000007</v>
      </c>
      <c r="P310" s="1">
        <v>5353.45</v>
      </c>
      <c r="Q310" s="1">
        <v>1428</v>
      </c>
      <c r="R310" s="44">
        <f t="shared" si="40"/>
        <v>173.53466666666668</v>
      </c>
      <c r="S310" s="45">
        <f t="shared" si="41"/>
        <v>1.75</v>
      </c>
      <c r="T310" s="45">
        <f t="shared" si="42"/>
        <v>2.2857142857142856</v>
      </c>
      <c r="U310" s="44">
        <f t="shared" si="43"/>
        <v>2976.2140000000009</v>
      </c>
      <c r="V310" s="46">
        <f t="shared" si="44"/>
        <v>0.35730300766033307</v>
      </c>
      <c r="W310" s="44">
        <f t="shared" si="45"/>
        <v>1548.2140000000009</v>
      </c>
      <c r="X310" s="46">
        <f t="shared" si="46"/>
        <v>0.18586752118692912</v>
      </c>
      <c r="Y310" s="23">
        <f>RANK(O310,O:O)</f>
        <v>943</v>
      </c>
      <c r="Z310" s="23">
        <f>RANK(U310,U:U)</f>
        <v>698</v>
      </c>
      <c r="AA310" s="23">
        <f>RANK(W310,W:W)</f>
        <v>630</v>
      </c>
    </row>
    <row r="311" spans="1:27" x14ac:dyDescent="0.25">
      <c r="A311" s="23" t="str">
        <f t="shared" si="47"/>
        <v>Kim Pearson</v>
      </c>
      <c r="B311" s="23">
        <f t="shared" si="48"/>
        <v>22</v>
      </c>
      <c r="C311" s="23" t="str">
        <f t="shared" si="49"/>
        <v>2022Kim Pearson22</v>
      </c>
      <c r="D311" s="17">
        <v>2022</v>
      </c>
      <c r="E311" t="s">
        <v>421</v>
      </c>
      <c r="F311">
        <v>104983</v>
      </c>
      <c r="G311" t="s">
        <v>8</v>
      </c>
      <c r="H311" s="20">
        <v>4</v>
      </c>
      <c r="I311" s="20">
        <v>4</v>
      </c>
      <c r="J311" t="s">
        <v>9</v>
      </c>
      <c r="K311" t="s">
        <v>10</v>
      </c>
      <c r="L311" s="10">
        <v>39</v>
      </c>
      <c r="M311" s="10">
        <v>94</v>
      </c>
      <c r="N311" s="10">
        <v>175</v>
      </c>
      <c r="O311" s="1">
        <v>8273.7999999999993</v>
      </c>
      <c r="P311" s="1">
        <v>5229.3999999999996</v>
      </c>
      <c r="Q311" s="1">
        <v>1185</v>
      </c>
      <c r="R311" s="44">
        <f t="shared" si="40"/>
        <v>212.14871794871792</v>
      </c>
      <c r="S311" s="45">
        <f t="shared" si="41"/>
        <v>2.4102564102564101</v>
      </c>
      <c r="T311" s="45">
        <f t="shared" si="42"/>
        <v>1.8617021276595744</v>
      </c>
      <c r="U311" s="44">
        <f t="shared" si="43"/>
        <v>3044.3999999999996</v>
      </c>
      <c r="V311" s="46">
        <f t="shared" si="44"/>
        <v>0.36795668254006625</v>
      </c>
      <c r="W311" s="44">
        <f t="shared" si="45"/>
        <v>1859.3999999999996</v>
      </c>
      <c r="X311" s="46">
        <f t="shared" si="46"/>
        <v>0.2247334960961106</v>
      </c>
      <c r="Y311" s="23">
        <f>RANK(O311,O:O)</f>
        <v>944</v>
      </c>
      <c r="Z311" s="23">
        <f>RANK(U311,U:U)</f>
        <v>686</v>
      </c>
      <c r="AA311" s="23">
        <f>RANK(W311,W:W)</f>
        <v>581</v>
      </c>
    </row>
    <row r="312" spans="1:27" x14ac:dyDescent="0.25">
      <c r="A312" s="23" t="str">
        <f t="shared" si="47"/>
        <v>Kim Pearson</v>
      </c>
      <c r="B312" s="23">
        <f t="shared" si="48"/>
        <v>23</v>
      </c>
      <c r="C312" s="23" t="str">
        <f t="shared" si="49"/>
        <v>2022Kim Pearson23</v>
      </c>
      <c r="D312" s="17">
        <v>2022</v>
      </c>
      <c r="E312" t="s">
        <v>421</v>
      </c>
      <c r="F312">
        <v>444980</v>
      </c>
      <c r="G312" t="s">
        <v>313</v>
      </c>
      <c r="H312" s="20">
        <v>4</v>
      </c>
      <c r="I312" s="20">
        <v>4</v>
      </c>
      <c r="J312" t="s">
        <v>9</v>
      </c>
      <c r="K312" t="s">
        <v>10</v>
      </c>
      <c r="L312" s="10">
        <v>35</v>
      </c>
      <c r="M312" s="10">
        <v>62</v>
      </c>
      <c r="N312" s="10">
        <v>170</v>
      </c>
      <c r="O312" s="1">
        <v>7758.31</v>
      </c>
      <c r="P312" s="1">
        <v>5906.15</v>
      </c>
      <c r="Q312" s="1">
        <v>1042</v>
      </c>
      <c r="R312" s="44">
        <f t="shared" si="40"/>
        <v>221.66600000000003</v>
      </c>
      <c r="S312" s="45">
        <f t="shared" si="41"/>
        <v>1.7714285714285714</v>
      </c>
      <c r="T312" s="45">
        <f t="shared" si="42"/>
        <v>2.7419354838709675</v>
      </c>
      <c r="U312" s="44">
        <f t="shared" si="43"/>
        <v>1852.1600000000008</v>
      </c>
      <c r="V312" s="46">
        <f t="shared" si="44"/>
        <v>0.23873240435094764</v>
      </c>
      <c r="W312" s="44">
        <f t="shared" si="45"/>
        <v>810.16000000000076</v>
      </c>
      <c r="X312" s="46">
        <f t="shared" si="46"/>
        <v>0.10442480385547893</v>
      </c>
      <c r="Y312" s="23">
        <f>RANK(O312,O:O)</f>
        <v>972</v>
      </c>
      <c r="Z312" s="23">
        <f>RANK(U312,U:U)</f>
        <v>903</v>
      </c>
      <c r="AA312" s="23">
        <f>RANK(W312,W:W)</f>
        <v>855</v>
      </c>
    </row>
    <row r="313" spans="1:27" x14ac:dyDescent="0.25">
      <c r="A313" s="23" t="str">
        <f t="shared" si="47"/>
        <v>Kim Pearson</v>
      </c>
      <c r="B313" s="23">
        <f t="shared" si="48"/>
        <v>24</v>
      </c>
      <c r="C313" s="23" t="str">
        <f t="shared" si="49"/>
        <v>2022Kim Pearson24</v>
      </c>
      <c r="D313" s="17">
        <v>2022</v>
      </c>
      <c r="E313" t="s">
        <v>421</v>
      </c>
      <c r="F313">
        <v>116138</v>
      </c>
      <c r="G313" t="s">
        <v>39</v>
      </c>
      <c r="H313" s="20">
        <v>4</v>
      </c>
      <c r="I313" s="20">
        <v>5</v>
      </c>
      <c r="J313" t="s">
        <v>2</v>
      </c>
      <c r="K313" t="s">
        <v>10</v>
      </c>
      <c r="L313" s="10">
        <v>32</v>
      </c>
      <c r="M313" s="10">
        <v>93</v>
      </c>
      <c r="N313" s="10">
        <v>258</v>
      </c>
      <c r="O313" s="1">
        <v>7344.5069999999996</v>
      </c>
      <c r="P313" s="1">
        <v>6442.55</v>
      </c>
      <c r="Q313" s="1">
        <v>987</v>
      </c>
      <c r="R313" s="44">
        <f t="shared" si="40"/>
        <v>229.51584374999999</v>
      </c>
      <c r="S313" s="45">
        <f t="shared" si="41"/>
        <v>2.90625</v>
      </c>
      <c r="T313" s="45">
        <f t="shared" si="42"/>
        <v>2.774193548387097</v>
      </c>
      <c r="U313" s="44">
        <f t="shared" si="43"/>
        <v>901.95699999999943</v>
      </c>
      <c r="V313" s="46">
        <f t="shared" si="44"/>
        <v>0.12280701754385957</v>
      </c>
      <c r="W313" s="44">
        <f t="shared" si="45"/>
        <v>-85.043000000000575</v>
      </c>
      <c r="X313" s="46">
        <f t="shared" si="46"/>
        <v>-1.1579129817699211E-2</v>
      </c>
      <c r="Y313" s="23">
        <f>RANK(O313,O:O)</f>
        <v>996</v>
      </c>
      <c r="Z313" s="23">
        <f>RANK(U313,U:U)</f>
        <v>1161</v>
      </c>
      <c r="AA313" s="23">
        <f>RANK(W313,W:W)</f>
        <v>1323</v>
      </c>
    </row>
    <row r="314" spans="1:27" x14ac:dyDescent="0.25">
      <c r="A314" s="23" t="str">
        <f t="shared" si="47"/>
        <v>Kim Pearson</v>
      </c>
      <c r="B314" s="23">
        <f t="shared" si="48"/>
        <v>25</v>
      </c>
      <c r="C314" s="23" t="str">
        <f t="shared" si="49"/>
        <v>2022Kim Pearson25</v>
      </c>
      <c r="D314" s="17">
        <v>2022</v>
      </c>
      <c r="E314" t="s">
        <v>421</v>
      </c>
      <c r="F314">
        <v>736536</v>
      </c>
      <c r="G314" t="s">
        <v>198</v>
      </c>
      <c r="H314" s="20">
        <v>4</v>
      </c>
      <c r="I314" s="20">
        <v>4</v>
      </c>
      <c r="J314" t="s">
        <v>9</v>
      </c>
      <c r="K314" t="s">
        <v>10</v>
      </c>
      <c r="L314" s="10">
        <v>12</v>
      </c>
      <c r="M314" s="10">
        <v>63</v>
      </c>
      <c r="N314" s="10">
        <v>187</v>
      </c>
      <c r="O314" s="1">
        <v>6970.55</v>
      </c>
      <c r="P314" s="1">
        <v>6970.55</v>
      </c>
      <c r="Q314" s="1">
        <v>396.5</v>
      </c>
      <c r="R314" s="44">
        <f t="shared" si="40"/>
        <v>580.87916666666672</v>
      </c>
      <c r="S314" s="45">
        <f t="shared" si="41"/>
        <v>5.25</v>
      </c>
      <c r="T314" s="45">
        <f t="shared" si="42"/>
        <v>2.9682539682539684</v>
      </c>
      <c r="U314" s="44">
        <f t="shared" si="43"/>
        <v>0</v>
      </c>
      <c r="V314" s="46">
        <f t="shared" si="44"/>
        <v>0</v>
      </c>
      <c r="W314" s="44">
        <f t="shared" si="45"/>
        <v>-396.5</v>
      </c>
      <c r="X314" s="46">
        <f t="shared" si="46"/>
        <v>-5.6882168551979397E-2</v>
      </c>
      <c r="Y314" s="23">
        <f>RANK(O314,O:O)</f>
        <v>1018</v>
      </c>
      <c r="Z314" s="23">
        <f>RANK(U314,U:U)</f>
        <v>1492</v>
      </c>
      <c r="AA314" s="23">
        <f>RANK(W314,W:W)</f>
        <v>1426</v>
      </c>
    </row>
    <row r="315" spans="1:27" x14ac:dyDescent="0.25">
      <c r="A315" s="23" t="str">
        <f t="shared" si="47"/>
        <v>Kim Pearson</v>
      </c>
      <c r="B315" s="23">
        <f t="shared" si="48"/>
        <v>26</v>
      </c>
      <c r="C315" s="23" t="str">
        <f t="shared" si="49"/>
        <v>2022Kim Pearson26</v>
      </c>
      <c r="D315" s="17">
        <v>2022</v>
      </c>
      <c r="E315" t="s">
        <v>421</v>
      </c>
      <c r="F315">
        <v>270575</v>
      </c>
      <c r="G315" t="s">
        <v>68</v>
      </c>
      <c r="H315" s="20">
        <v>4</v>
      </c>
      <c r="I315" s="20">
        <v>4</v>
      </c>
      <c r="J315" t="s">
        <v>9</v>
      </c>
      <c r="K315" t="s">
        <v>10</v>
      </c>
      <c r="L315" s="10">
        <v>46</v>
      </c>
      <c r="M315" s="10">
        <v>64</v>
      </c>
      <c r="N315" s="10">
        <v>163</v>
      </c>
      <c r="O315" s="1">
        <v>6426.259</v>
      </c>
      <c r="P315" s="1">
        <v>4695</v>
      </c>
      <c r="Q315" s="1">
        <v>1352</v>
      </c>
      <c r="R315" s="44">
        <f t="shared" si="40"/>
        <v>139.70128260869566</v>
      </c>
      <c r="S315" s="45">
        <f t="shared" si="41"/>
        <v>1.3913043478260869</v>
      </c>
      <c r="T315" s="45">
        <f t="shared" si="42"/>
        <v>2.546875</v>
      </c>
      <c r="U315" s="44">
        <f t="shared" si="43"/>
        <v>1731.259</v>
      </c>
      <c r="V315" s="46">
        <f t="shared" si="44"/>
        <v>0.26940386311849551</v>
      </c>
      <c r="W315" s="44">
        <f t="shared" si="45"/>
        <v>379.25900000000001</v>
      </c>
      <c r="X315" s="46">
        <f t="shared" si="46"/>
        <v>5.9017073541542599E-2</v>
      </c>
      <c r="Y315" s="23">
        <f>RANK(O315,O:O)</f>
        <v>1043</v>
      </c>
      <c r="Z315" s="23">
        <f>RANK(U315,U:U)</f>
        <v>937</v>
      </c>
      <c r="AA315" s="23">
        <f>RANK(W315,W:W)</f>
        <v>1030</v>
      </c>
    </row>
    <row r="316" spans="1:27" x14ac:dyDescent="0.25">
      <c r="A316" s="23" t="str">
        <f t="shared" si="47"/>
        <v>Kim Pearson</v>
      </c>
      <c r="B316" s="23">
        <f t="shared" si="48"/>
        <v>27</v>
      </c>
      <c r="C316" s="23" t="str">
        <f t="shared" si="49"/>
        <v>2022Kim Pearson27</v>
      </c>
      <c r="D316" s="17">
        <v>2022</v>
      </c>
      <c r="E316" t="s">
        <v>421</v>
      </c>
      <c r="F316">
        <v>427110</v>
      </c>
      <c r="G316" t="s">
        <v>353</v>
      </c>
      <c r="H316" s="20">
        <v>4</v>
      </c>
      <c r="I316" s="20">
        <v>4</v>
      </c>
      <c r="J316" t="s">
        <v>9</v>
      </c>
      <c r="K316" t="s">
        <v>10</v>
      </c>
      <c r="L316" s="10">
        <v>36</v>
      </c>
      <c r="M316" s="10">
        <v>54</v>
      </c>
      <c r="N316" s="10">
        <v>169</v>
      </c>
      <c r="O316" s="1">
        <v>6259.9031999999997</v>
      </c>
      <c r="P316" s="1">
        <v>4221.45</v>
      </c>
      <c r="Q316" s="1">
        <v>1062</v>
      </c>
      <c r="R316" s="44">
        <f t="shared" si="40"/>
        <v>173.8862</v>
      </c>
      <c r="S316" s="45">
        <f t="shared" si="41"/>
        <v>1.5</v>
      </c>
      <c r="T316" s="45">
        <f t="shared" si="42"/>
        <v>3.1296296296296298</v>
      </c>
      <c r="U316" s="44">
        <f t="shared" si="43"/>
        <v>2038.4531999999999</v>
      </c>
      <c r="V316" s="46">
        <f t="shared" si="44"/>
        <v>0.32563653699948586</v>
      </c>
      <c r="W316" s="44">
        <f t="shared" si="45"/>
        <v>976.45319999999992</v>
      </c>
      <c r="X316" s="46">
        <f t="shared" si="46"/>
        <v>0.15598535133897917</v>
      </c>
      <c r="Y316" s="23">
        <f>RANK(O316,O:O)</f>
        <v>1047</v>
      </c>
      <c r="Z316" s="23">
        <f>RANK(U316,U:U)</f>
        <v>863</v>
      </c>
      <c r="AA316" s="23">
        <f>RANK(W316,W:W)</f>
        <v>801</v>
      </c>
    </row>
    <row r="317" spans="1:27" x14ac:dyDescent="0.25">
      <c r="A317" s="23" t="str">
        <f t="shared" si="47"/>
        <v>Kim Pearson</v>
      </c>
      <c r="B317" s="23">
        <f t="shared" si="48"/>
        <v>28</v>
      </c>
      <c r="C317" s="23" t="str">
        <f t="shared" si="49"/>
        <v>2022Kim Pearson28</v>
      </c>
      <c r="D317" s="17">
        <v>2022</v>
      </c>
      <c r="E317" t="s">
        <v>421</v>
      </c>
      <c r="F317">
        <v>352289</v>
      </c>
      <c r="G317" t="s">
        <v>387</v>
      </c>
      <c r="H317" s="20">
        <v>4</v>
      </c>
      <c r="I317" s="20">
        <v>4</v>
      </c>
      <c r="J317" t="s">
        <v>9</v>
      </c>
      <c r="K317" t="s">
        <v>10</v>
      </c>
      <c r="L317" s="10">
        <v>12</v>
      </c>
      <c r="M317" s="10">
        <v>32</v>
      </c>
      <c r="N317" s="10">
        <v>119</v>
      </c>
      <c r="O317" s="1">
        <v>6036.6480000000001</v>
      </c>
      <c r="P317" s="1">
        <v>4177.8</v>
      </c>
      <c r="Q317" s="1">
        <v>368</v>
      </c>
      <c r="R317" s="44">
        <f t="shared" si="40"/>
        <v>503.05400000000003</v>
      </c>
      <c r="S317" s="45">
        <f t="shared" si="41"/>
        <v>2.6666666666666665</v>
      </c>
      <c r="T317" s="45">
        <f t="shared" si="42"/>
        <v>3.71875</v>
      </c>
      <c r="U317" s="44">
        <f t="shared" si="43"/>
        <v>1858.848</v>
      </c>
      <c r="V317" s="46">
        <f t="shared" si="44"/>
        <v>0.30792718077979697</v>
      </c>
      <c r="W317" s="44">
        <f t="shared" si="45"/>
        <v>1490.848</v>
      </c>
      <c r="X317" s="46">
        <f t="shared" si="46"/>
        <v>0.24696619713456872</v>
      </c>
      <c r="Y317" s="23">
        <f>RANK(O317,O:O)</f>
        <v>1062</v>
      </c>
      <c r="Z317" s="23">
        <f>RANK(U317,U:U)</f>
        <v>901</v>
      </c>
      <c r="AA317" s="23">
        <f>RANK(W317,W:W)</f>
        <v>648</v>
      </c>
    </row>
    <row r="318" spans="1:27" x14ac:dyDescent="0.25">
      <c r="A318" s="23" t="str">
        <f t="shared" si="47"/>
        <v>Kim Pearson</v>
      </c>
      <c r="B318" s="23">
        <f t="shared" si="48"/>
        <v>29</v>
      </c>
      <c r="C318" s="23" t="str">
        <f t="shared" si="49"/>
        <v>2022Kim Pearson29</v>
      </c>
      <c r="D318" s="17">
        <v>2022</v>
      </c>
      <c r="E318" t="s">
        <v>421</v>
      </c>
      <c r="F318">
        <v>758545</v>
      </c>
      <c r="G318" t="s">
        <v>207</v>
      </c>
      <c r="H318" s="20">
        <v>4</v>
      </c>
      <c r="I318" s="20">
        <v>4</v>
      </c>
      <c r="J318" t="s">
        <v>9</v>
      </c>
      <c r="K318" t="s">
        <v>10</v>
      </c>
      <c r="L318" s="10">
        <v>23</v>
      </c>
      <c r="M318" s="10">
        <v>35</v>
      </c>
      <c r="N318" s="10">
        <v>125</v>
      </c>
      <c r="O318" s="1">
        <v>5512.86</v>
      </c>
      <c r="P318" s="1">
        <v>4034.65</v>
      </c>
      <c r="Q318" s="1">
        <v>679</v>
      </c>
      <c r="R318" s="44">
        <f t="shared" si="40"/>
        <v>239.68956521739128</v>
      </c>
      <c r="S318" s="45">
        <f t="shared" si="41"/>
        <v>1.5217391304347827</v>
      </c>
      <c r="T318" s="45">
        <f t="shared" si="42"/>
        <v>3.5714285714285716</v>
      </c>
      <c r="U318" s="44">
        <f t="shared" si="43"/>
        <v>1478.2099999999996</v>
      </c>
      <c r="V318" s="46">
        <f t="shared" si="44"/>
        <v>0.26813849798471207</v>
      </c>
      <c r="W318" s="44">
        <f t="shared" si="45"/>
        <v>799.20999999999958</v>
      </c>
      <c r="X318" s="46">
        <f t="shared" si="46"/>
        <v>0.14497193834053462</v>
      </c>
      <c r="Y318" s="23">
        <f>RANK(O318,O:O)</f>
        <v>1093</v>
      </c>
      <c r="Z318" s="23">
        <f>RANK(U318,U:U)</f>
        <v>992</v>
      </c>
      <c r="AA318" s="23">
        <f>RANK(W318,W:W)</f>
        <v>859</v>
      </c>
    </row>
    <row r="319" spans="1:27" x14ac:dyDescent="0.25">
      <c r="A319" s="23" t="str">
        <f t="shared" si="47"/>
        <v>Kim Pearson</v>
      </c>
      <c r="B319" s="23">
        <f t="shared" si="48"/>
        <v>30</v>
      </c>
      <c r="C319" s="23" t="str">
        <f t="shared" si="49"/>
        <v>2022Kim Pearson30</v>
      </c>
      <c r="D319" s="17">
        <v>2022</v>
      </c>
      <c r="E319" t="s">
        <v>421</v>
      </c>
      <c r="F319">
        <v>601052</v>
      </c>
      <c r="G319" t="s">
        <v>319</v>
      </c>
      <c r="H319" s="20">
        <v>4</v>
      </c>
      <c r="I319" s="20">
        <v>4</v>
      </c>
      <c r="J319" t="s">
        <v>9</v>
      </c>
      <c r="K319" t="s">
        <v>10</v>
      </c>
      <c r="L319" s="10">
        <v>16</v>
      </c>
      <c r="M319" s="10">
        <v>38</v>
      </c>
      <c r="N319" s="10">
        <v>101</v>
      </c>
      <c r="O319" s="1">
        <v>5265.5919999999996</v>
      </c>
      <c r="P319" s="1">
        <v>3244.1</v>
      </c>
      <c r="Q319" s="1">
        <v>486</v>
      </c>
      <c r="R319" s="44">
        <f t="shared" si="40"/>
        <v>329.09949999999998</v>
      </c>
      <c r="S319" s="45">
        <f t="shared" si="41"/>
        <v>2.375</v>
      </c>
      <c r="T319" s="45">
        <f t="shared" si="42"/>
        <v>2.6578947368421053</v>
      </c>
      <c r="U319" s="44">
        <f t="shared" si="43"/>
        <v>2021.4919999999997</v>
      </c>
      <c r="V319" s="46">
        <f t="shared" si="44"/>
        <v>0.38390593118494554</v>
      </c>
      <c r="W319" s="44">
        <f t="shared" si="45"/>
        <v>1535.4919999999997</v>
      </c>
      <c r="X319" s="46">
        <f t="shared" si="46"/>
        <v>0.29160861684688061</v>
      </c>
      <c r="Y319" s="23">
        <f>RANK(O319,O:O)</f>
        <v>1113</v>
      </c>
      <c r="Z319" s="23">
        <f>RANK(U319,U:U)</f>
        <v>867</v>
      </c>
      <c r="AA319" s="23">
        <f>RANK(W319,W:W)</f>
        <v>635</v>
      </c>
    </row>
    <row r="320" spans="1:27" x14ac:dyDescent="0.25">
      <c r="A320" s="23" t="str">
        <f t="shared" si="47"/>
        <v>Kim Pearson</v>
      </c>
      <c r="B320" s="23">
        <f t="shared" si="48"/>
        <v>31</v>
      </c>
      <c r="C320" s="23" t="str">
        <f t="shared" si="49"/>
        <v>2022Kim Pearson31</v>
      </c>
      <c r="D320" s="17">
        <v>2022</v>
      </c>
      <c r="E320" t="s">
        <v>421</v>
      </c>
      <c r="F320">
        <v>315225</v>
      </c>
      <c r="G320" t="s">
        <v>306</v>
      </c>
      <c r="H320" s="20">
        <v>4</v>
      </c>
      <c r="I320" s="20">
        <v>4</v>
      </c>
      <c r="J320" t="s">
        <v>9</v>
      </c>
      <c r="K320" t="s">
        <v>10</v>
      </c>
      <c r="L320" s="10">
        <v>18</v>
      </c>
      <c r="M320" s="10">
        <v>45</v>
      </c>
      <c r="N320" s="10">
        <v>99</v>
      </c>
      <c r="O320" s="1">
        <v>5021.8069999999998</v>
      </c>
      <c r="P320" s="1">
        <v>3885.6</v>
      </c>
      <c r="Q320" s="1">
        <v>548.5</v>
      </c>
      <c r="R320" s="44">
        <f t="shared" si="40"/>
        <v>278.98927777777777</v>
      </c>
      <c r="S320" s="45">
        <f t="shared" si="41"/>
        <v>2.5</v>
      </c>
      <c r="T320" s="45">
        <f t="shared" si="42"/>
        <v>2.2000000000000002</v>
      </c>
      <c r="U320" s="44">
        <f t="shared" si="43"/>
        <v>1136.2069999999999</v>
      </c>
      <c r="V320" s="46">
        <f t="shared" si="44"/>
        <v>0.22625461313029352</v>
      </c>
      <c r="W320" s="44">
        <f t="shared" si="45"/>
        <v>587.70699999999988</v>
      </c>
      <c r="X320" s="46">
        <f t="shared" si="46"/>
        <v>0.11703098107912151</v>
      </c>
      <c r="Y320" s="23">
        <f>RANK(O320,O:O)</f>
        <v>1132</v>
      </c>
      <c r="Z320" s="23">
        <f>RANK(U320,U:U)</f>
        <v>1074</v>
      </c>
      <c r="AA320" s="23">
        <f>RANK(W320,W:W)</f>
        <v>944</v>
      </c>
    </row>
    <row r="321" spans="1:27" x14ac:dyDescent="0.25">
      <c r="A321" s="23" t="str">
        <f t="shared" si="47"/>
        <v>Kim Pearson</v>
      </c>
      <c r="B321" s="23">
        <f t="shared" si="48"/>
        <v>32</v>
      </c>
      <c r="C321" s="23" t="str">
        <f t="shared" si="49"/>
        <v>2022Kim Pearson32</v>
      </c>
      <c r="D321" s="17">
        <v>2022</v>
      </c>
      <c r="E321" t="s">
        <v>421</v>
      </c>
      <c r="F321">
        <v>726602</v>
      </c>
      <c r="G321" t="s">
        <v>191</v>
      </c>
      <c r="H321" s="20">
        <v>4</v>
      </c>
      <c r="I321" s="20">
        <v>4</v>
      </c>
      <c r="J321" t="s">
        <v>9</v>
      </c>
      <c r="K321" t="s">
        <v>10</v>
      </c>
      <c r="L321" s="10">
        <v>29</v>
      </c>
      <c r="M321" s="10">
        <v>43</v>
      </c>
      <c r="N321" s="10">
        <v>124</v>
      </c>
      <c r="O321" s="1">
        <v>4433.9023999999999</v>
      </c>
      <c r="P321" s="1">
        <v>2847.8</v>
      </c>
      <c r="Q321" s="1">
        <v>855</v>
      </c>
      <c r="R321" s="44">
        <f t="shared" si="40"/>
        <v>152.89318620689656</v>
      </c>
      <c r="S321" s="45">
        <f t="shared" si="41"/>
        <v>1.4827586206896552</v>
      </c>
      <c r="T321" s="45">
        <f t="shared" si="42"/>
        <v>2.8837209302325579</v>
      </c>
      <c r="U321" s="44">
        <f t="shared" si="43"/>
        <v>1586.1023999999998</v>
      </c>
      <c r="V321" s="46">
        <f t="shared" si="44"/>
        <v>0.35772154118683347</v>
      </c>
      <c r="W321" s="44">
        <f t="shared" si="45"/>
        <v>731.10239999999976</v>
      </c>
      <c r="X321" s="46">
        <f t="shared" si="46"/>
        <v>0.16488915046934721</v>
      </c>
      <c r="Y321" s="23">
        <f>RANK(O321,O:O)</f>
        <v>1170</v>
      </c>
      <c r="Z321" s="23">
        <f>RANK(U321,U:U)</f>
        <v>965</v>
      </c>
      <c r="AA321" s="23">
        <f>RANK(W321,W:W)</f>
        <v>886</v>
      </c>
    </row>
    <row r="322" spans="1:27" x14ac:dyDescent="0.25">
      <c r="A322" s="23" t="str">
        <f t="shared" si="47"/>
        <v>Kim Pearson</v>
      </c>
      <c r="B322" s="23">
        <f t="shared" si="48"/>
        <v>33</v>
      </c>
      <c r="C322" s="23" t="str">
        <f t="shared" si="49"/>
        <v>2022Kim Pearson33</v>
      </c>
      <c r="D322" s="17">
        <v>2022</v>
      </c>
      <c r="E322" t="s">
        <v>421</v>
      </c>
      <c r="F322">
        <v>916061</v>
      </c>
      <c r="G322" t="s">
        <v>255</v>
      </c>
      <c r="H322" s="20">
        <v>4</v>
      </c>
      <c r="I322" s="20">
        <v>4</v>
      </c>
      <c r="J322" t="s">
        <v>9</v>
      </c>
      <c r="K322" t="s">
        <v>10</v>
      </c>
      <c r="L322" s="10">
        <v>25</v>
      </c>
      <c r="M322" s="10">
        <v>43</v>
      </c>
      <c r="N322" s="10">
        <v>86</v>
      </c>
      <c r="O322" s="1">
        <v>4231.5407999999998</v>
      </c>
      <c r="P322" s="1">
        <v>2989.35</v>
      </c>
      <c r="Q322" s="1">
        <v>743</v>
      </c>
      <c r="R322" s="44">
        <f t="shared" ref="R322:R385" si="50">O322/L322</f>
        <v>169.26163199999999</v>
      </c>
      <c r="S322" s="45">
        <f t="shared" ref="S322:S385" si="51">M322/L322</f>
        <v>1.72</v>
      </c>
      <c r="T322" s="45">
        <f t="shared" ref="T322:T385" si="52">N322/M322</f>
        <v>2</v>
      </c>
      <c r="U322" s="44">
        <f t="shared" ref="U322:U385" si="53">O322-P322</f>
        <v>1242.1907999999999</v>
      </c>
      <c r="V322" s="46">
        <f t="shared" ref="V322:V385" si="54">U322/O322</f>
        <v>0.2935551986170144</v>
      </c>
      <c r="W322" s="44">
        <f t="shared" ref="W322:W385" si="55">O322-P322-Q322</f>
        <v>499.19079999999985</v>
      </c>
      <c r="X322" s="46">
        <f t="shared" ref="X322:X385" si="56">W322/O322</f>
        <v>0.11796903860645747</v>
      </c>
      <c r="Y322" s="23">
        <f>RANK(O322,O:O)</f>
        <v>1183</v>
      </c>
      <c r="Z322" s="23">
        <f>RANK(U322,U:U)</f>
        <v>1048</v>
      </c>
      <c r="AA322" s="23">
        <f>RANK(W322,W:W)</f>
        <v>963</v>
      </c>
    </row>
    <row r="323" spans="1:27" x14ac:dyDescent="0.25">
      <c r="A323" s="23" t="str">
        <f t="shared" ref="A323:A386" si="57">E323</f>
        <v>Kim Pearson</v>
      </c>
      <c r="B323" s="23">
        <f t="shared" ref="B323:B386" si="58">IF(A322&lt;&gt;A323,1,B322+1)</f>
        <v>34</v>
      </c>
      <c r="C323" s="23" t="str">
        <f t="shared" ref="C323:C386" si="59">D323&amp;A323&amp;B323</f>
        <v>2022Kim Pearson34</v>
      </c>
      <c r="D323" s="17">
        <v>2022</v>
      </c>
      <c r="E323" t="s">
        <v>421</v>
      </c>
      <c r="F323">
        <v>668464</v>
      </c>
      <c r="G323" t="s">
        <v>370</v>
      </c>
      <c r="H323" s="20">
        <v>4</v>
      </c>
      <c r="I323" s="20">
        <v>4</v>
      </c>
      <c r="J323" t="s">
        <v>9</v>
      </c>
      <c r="K323" t="s">
        <v>10</v>
      </c>
      <c r="L323" s="10">
        <v>27</v>
      </c>
      <c r="M323" s="10">
        <v>36</v>
      </c>
      <c r="N323" s="10">
        <v>93</v>
      </c>
      <c r="O323" s="1">
        <v>4150.4560000000001</v>
      </c>
      <c r="P323" s="1">
        <v>2695.2</v>
      </c>
      <c r="Q323" s="1">
        <v>792</v>
      </c>
      <c r="R323" s="44">
        <f t="shared" si="50"/>
        <v>153.7205925925926</v>
      </c>
      <c r="S323" s="45">
        <f t="shared" si="51"/>
        <v>1.3333333333333333</v>
      </c>
      <c r="T323" s="45">
        <f t="shared" si="52"/>
        <v>2.5833333333333335</v>
      </c>
      <c r="U323" s="44">
        <f t="shared" si="53"/>
        <v>1455.2560000000003</v>
      </c>
      <c r="V323" s="46">
        <f t="shared" si="54"/>
        <v>0.35062556981690696</v>
      </c>
      <c r="W323" s="44">
        <f t="shared" si="55"/>
        <v>663.25600000000031</v>
      </c>
      <c r="X323" s="46">
        <f t="shared" si="56"/>
        <v>0.1598031637969419</v>
      </c>
      <c r="Y323" s="23">
        <f>RANK(O323,O:O)</f>
        <v>1189</v>
      </c>
      <c r="Z323" s="23">
        <f>RANK(U323,U:U)</f>
        <v>996</v>
      </c>
      <c r="AA323" s="23">
        <f>RANK(W323,W:W)</f>
        <v>909</v>
      </c>
    </row>
    <row r="324" spans="1:27" x14ac:dyDescent="0.25">
      <c r="A324" s="23" t="str">
        <f t="shared" si="57"/>
        <v>Kim Pearson</v>
      </c>
      <c r="B324" s="23">
        <f t="shared" si="58"/>
        <v>35</v>
      </c>
      <c r="C324" s="23" t="str">
        <f t="shared" si="59"/>
        <v>2022Kim Pearson35</v>
      </c>
      <c r="D324" s="17">
        <v>2022</v>
      </c>
      <c r="E324" t="s">
        <v>421</v>
      </c>
      <c r="F324">
        <v>143836</v>
      </c>
      <c r="G324" t="s">
        <v>87</v>
      </c>
      <c r="H324" s="20">
        <v>4</v>
      </c>
      <c r="I324" s="20">
        <v>2</v>
      </c>
      <c r="J324" t="s">
        <v>2</v>
      </c>
      <c r="K324" t="s">
        <v>10</v>
      </c>
      <c r="L324" s="10">
        <v>40</v>
      </c>
      <c r="M324" s="10">
        <v>49</v>
      </c>
      <c r="N324" s="10">
        <v>94</v>
      </c>
      <c r="O324" s="1">
        <v>4032.84</v>
      </c>
      <c r="P324" s="1">
        <v>3360.7</v>
      </c>
      <c r="Q324" s="1">
        <v>1169</v>
      </c>
      <c r="R324" s="44">
        <f t="shared" si="50"/>
        <v>100.821</v>
      </c>
      <c r="S324" s="45">
        <f t="shared" si="51"/>
        <v>1.2250000000000001</v>
      </c>
      <c r="T324" s="45">
        <f t="shared" si="52"/>
        <v>1.9183673469387754</v>
      </c>
      <c r="U324" s="44">
        <f t="shared" si="53"/>
        <v>672.14000000000033</v>
      </c>
      <c r="V324" s="46">
        <f t="shared" si="54"/>
        <v>0.16666666666666674</v>
      </c>
      <c r="W324" s="44">
        <f t="shared" si="55"/>
        <v>-496.85999999999967</v>
      </c>
      <c r="X324" s="46">
        <f t="shared" si="56"/>
        <v>-0.12320349927098513</v>
      </c>
      <c r="Y324" s="23">
        <f>RANK(O324,O:O)</f>
        <v>1198</v>
      </c>
      <c r="Z324" s="23">
        <f>RANK(U324,U:U)</f>
        <v>1238</v>
      </c>
      <c r="AA324" s="23">
        <f>RANK(W324,W:W)</f>
        <v>1434</v>
      </c>
    </row>
    <row r="325" spans="1:27" x14ac:dyDescent="0.25">
      <c r="A325" s="23" t="str">
        <f t="shared" si="57"/>
        <v>Kim Pearson</v>
      </c>
      <c r="B325" s="23">
        <f t="shared" si="58"/>
        <v>36</v>
      </c>
      <c r="C325" s="23" t="str">
        <f t="shared" si="59"/>
        <v>2022Kim Pearson36</v>
      </c>
      <c r="D325" s="17">
        <v>2022</v>
      </c>
      <c r="E325" t="s">
        <v>421</v>
      </c>
      <c r="F325">
        <v>310640</v>
      </c>
      <c r="G325" t="s">
        <v>77</v>
      </c>
      <c r="H325" s="20">
        <v>4</v>
      </c>
      <c r="I325" s="20">
        <v>4</v>
      </c>
      <c r="J325" t="s">
        <v>9</v>
      </c>
      <c r="K325" t="s">
        <v>10</v>
      </c>
      <c r="L325" s="10">
        <v>21</v>
      </c>
      <c r="M325" s="10">
        <v>30</v>
      </c>
      <c r="N325" s="10">
        <v>79</v>
      </c>
      <c r="O325" s="1">
        <v>3907.3679999999999</v>
      </c>
      <c r="P325" s="1">
        <v>2316.75</v>
      </c>
      <c r="Q325" s="1">
        <v>618</v>
      </c>
      <c r="R325" s="44">
        <f t="shared" si="50"/>
        <v>186.06514285714286</v>
      </c>
      <c r="S325" s="45">
        <f t="shared" si="51"/>
        <v>1.4285714285714286</v>
      </c>
      <c r="T325" s="45">
        <f t="shared" si="52"/>
        <v>2.6333333333333333</v>
      </c>
      <c r="U325" s="44">
        <f t="shared" si="53"/>
        <v>1590.6179999999999</v>
      </c>
      <c r="V325" s="46">
        <f t="shared" si="54"/>
        <v>0.40708169796138988</v>
      </c>
      <c r="W325" s="44">
        <f t="shared" si="55"/>
        <v>972.61799999999994</v>
      </c>
      <c r="X325" s="46">
        <f t="shared" si="56"/>
        <v>0.24891896540075056</v>
      </c>
      <c r="Y325" s="23">
        <f>RANK(O325,O:O)</f>
        <v>1208</v>
      </c>
      <c r="Z325" s="23">
        <f>RANK(U325,U:U)</f>
        <v>964</v>
      </c>
      <c r="AA325" s="23">
        <f>RANK(W325,W:W)</f>
        <v>803</v>
      </c>
    </row>
    <row r="326" spans="1:27" x14ac:dyDescent="0.25">
      <c r="A326" s="23" t="str">
        <f t="shared" si="57"/>
        <v>Kim Pearson</v>
      </c>
      <c r="B326" s="23">
        <f t="shared" si="58"/>
        <v>37</v>
      </c>
      <c r="C326" s="23" t="str">
        <f t="shared" si="59"/>
        <v>2022Kim Pearson37</v>
      </c>
      <c r="D326" s="17">
        <v>2022</v>
      </c>
      <c r="E326" t="s">
        <v>421</v>
      </c>
      <c r="F326">
        <v>623397</v>
      </c>
      <c r="G326" t="s">
        <v>160</v>
      </c>
      <c r="H326" s="20">
        <v>4</v>
      </c>
      <c r="I326" s="20">
        <v>5</v>
      </c>
      <c r="J326" t="s">
        <v>2</v>
      </c>
      <c r="K326" t="s">
        <v>10</v>
      </c>
      <c r="L326" s="10">
        <v>15</v>
      </c>
      <c r="M326" s="10">
        <v>40</v>
      </c>
      <c r="N326" s="10">
        <v>77</v>
      </c>
      <c r="O326" s="1">
        <v>3658.9994999999999</v>
      </c>
      <c r="P326" s="1">
        <v>3028</v>
      </c>
      <c r="Q326" s="1">
        <v>459.5</v>
      </c>
      <c r="R326" s="44">
        <f t="shared" si="50"/>
        <v>243.9333</v>
      </c>
      <c r="S326" s="45">
        <f t="shared" si="51"/>
        <v>2.6666666666666665</v>
      </c>
      <c r="T326" s="45">
        <f t="shared" si="52"/>
        <v>1.925</v>
      </c>
      <c r="U326" s="44">
        <f t="shared" si="53"/>
        <v>630.9994999999999</v>
      </c>
      <c r="V326" s="46">
        <f t="shared" si="54"/>
        <v>0.17245137639401151</v>
      </c>
      <c r="W326" s="44">
        <f t="shared" si="55"/>
        <v>171.4994999999999</v>
      </c>
      <c r="X326" s="46">
        <f t="shared" si="56"/>
        <v>4.6870599463049917E-2</v>
      </c>
      <c r="Y326" s="23">
        <f>RANK(O326,O:O)</f>
        <v>1226</v>
      </c>
      <c r="Z326" s="23">
        <f>RANK(U326,U:U)</f>
        <v>1255</v>
      </c>
      <c r="AA326" s="23">
        <f>RANK(W326,W:W)</f>
        <v>1156</v>
      </c>
    </row>
    <row r="327" spans="1:27" x14ac:dyDescent="0.25">
      <c r="A327" s="23" t="str">
        <f t="shared" si="57"/>
        <v>Kim Pearson</v>
      </c>
      <c r="B327" s="23">
        <f t="shared" si="58"/>
        <v>38</v>
      </c>
      <c r="C327" s="23" t="str">
        <f t="shared" si="59"/>
        <v>2022Kim Pearson38</v>
      </c>
      <c r="D327" s="17">
        <v>2022</v>
      </c>
      <c r="E327" t="s">
        <v>421</v>
      </c>
      <c r="F327">
        <v>129543</v>
      </c>
      <c r="G327" t="s">
        <v>19</v>
      </c>
      <c r="H327" s="20">
        <v>4</v>
      </c>
      <c r="I327" s="20">
        <v>4</v>
      </c>
      <c r="J327" t="s">
        <v>9</v>
      </c>
      <c r="K327" t="s">
        <v>10</v>
      </c>
      <c r="L327" s="10">
        <v>10</v>
      </c>
      <c r="M327" s="10">
        <v>30</v>
      </c>
      <c r="N327" s="10">
        <v>80</v>
      </c>
      <c r="O327" s="1">
        <v>3636.96</v>
      </c>
      <c r="P327" s="1">
        <v>2130.4499999999998</v>
      </c>
      <c r="Q327" s="1">
        <v>309.5</v>
      </c>
      <c r="R327" s="44">
        <f t="shared" si="50"/>
        <v>363.69600000000003</v>
      </c>
      <c r="S327" s="45">
        <f t="shared" si="51"/>
        <v>3</v>
      </c>
      <c r="T327" s="45">
        <f t="shared" si="52"/>
        <v>2.6666666666666665</v>
      </c>
      <c r="U327" s="44">
        <f t="shared" si="53"/>
        <v>1506.5100000000002</v>
      </c>
      <c r="V327" s="46">
        <f t="shared" si="54"/>
        <v>0.4142223175399235</v>
      </c>
      <c r="W327" s="44">
        <f t="shared" si="55"/>
        <v>1197.0100000000002</v>
      </c>
      <c r="X327" s="46">
        <f t="shared" si="56"/>
        <v>0.32912377370111306</v>
      </c>
      <c r="Y327" s="23">
        <f>RANK(O327,O:O)</f>
        <v>1228</v>
      </c>
      <c r="Z327" s="23">
        <f>RANK(U327,U:U)</f>
        <v>990</v>
      </c>
      <c r="AA327" s="23">
        <f>RANK(W327,W:W)</f>
        <v>731</v>
      </c>
    </row>
    <row r="328" spans="1:27" x14ac:dyDescent="0.25">
      <c r="A328" s="23" t="str">
        <f t="shared" si="57"/>
        <v>Kim Pearson</v>
      </c>
      <c r="B328" s="23">
        <f t="shared" si="58"/>
        <v>39</v>
      </c>
      <c r="C328" s="23" t="str">
        <f t="shared" si="59"/>
        <v>2022Kim Pearson39</v>
      </c>
      <c r="D328" s="17">
        <v>2022</v>
      </c>
      <c r="E328" t="s">
        <v>421</v>
      </c>
      <c r="F328">
        <v>478552</v>
      </c>
      <c r="G328" t="s">
        <v>379</v>
      </c>
      <c r="H328" s="20">
        <v>4</v>
      </c>
      <c r="I328" s="20">
        <v>4</v>
      </c>
      <c r="J328" t="s">
        <v>9</v>
      </c>
      <c r="K328" t="s">
        <v>10</v>
      </c>
      <c r="L328" s="10">
        <v>18</v>
      </c>
      <c r="M328" s="10">
        <v>36</v>
      </c>
      <c r="N328" s="10">
        <v>90</v>
      </c>
      <c r="O328" s="1">
        <v>3625.9920000000002</v>
      </c>
      <c r="P328" s="1">
        <v>2711.95</v>
      </c>
      <c r="Q328" s="1">
        <v>540</v>
      </c>
      <c r="R328" s="44">
        <f t="shared" si="50"/>
        <v>201.44400000000002</v>
      </c>
      <c r="S328" s="45">
        <f t="shared" si="51"/>
        <v>2</v>
      </c>
      <c r="T328" s="45">
        <f t="shared" si="52"/>
        <v>2.5</v>
      </c>
      <c r="U328" s="44">
        <f t="shared" si="53"/>
        <v>914.04200000000037</v>
      </c>
      <c r="V328" s="46">
        <f t="shared" si="54"/>
        <v>0.25208053409935827</v>
      </c>
      <c r="W328" s="44">
        <f t="shared" si="55"/>
        <v>374.04200000000037</v>
      </c>
      <c r="X328" s="46">
        <f t="shared" si="56"/>
        <v>0.1031557708897318</v>
      </c>
      <c r="Y328" s="23">
        <f>RANK(O328,O:O)</f>
        <v>1229</v>
      </c>
      <c r="Z328" s="23">
        <f>RANK(U328,U:U)</f>
        <v>1156</v>
      </c>
      <c r="AA328" s="23">
        <f>RANK(W328,W:W)</f>
        <v>1035</v>
      </c>
    </row>
    <row r="329" spans="1:27" x14ac:dyDescent="0.25">
      <c r="A329" s="23" t="str">
        <f t="shared" si="57"/>
        <v>Kim Pearson</v>
      </c>
      <c r="B329" s="23">
        <f t="shared" si="58"/>
        <v>40</v>
      </c>
      <c r="C329" s="23" t="str">
        <f t="shared" si="59"/>
        <v>2022Kim Pearson40</v>
      </c>
      <c r="D329" s="17">
        <v>2022</v>
      </c>
      <c r="E329" t="s">
        <v>421</v>
      </c>
      <c r="F329">
        <v>762662</v>
      </c>
      <c r="G329" t="s">
        <v>326</v>
      </c>
      <c r="H329" s="20">
        <v>4</v>
      </c>
      <c r="I329" s="20">
        <v>4</v>
      </c>
      <c r="J329" t="s">
        <v>9</v>
      </c>
      <c r="K329" t="s">
        <v>10</v>
      </c>
      <c r="L329" s="10">
        <v>8</v>
      </c>
      <c r="M329" s="10">
        <v>12</v>
      </c>
      <c r="N329" s="10">
        <v>48</v>
      </c>
      <c r="O329" s="1">
        <v>2989.2159999999999</v>
      </c>
      <c r="P329" s="1">
        <v>1896.85</v>
      </c>
      <c r="Q329" s="1">
        <v>236</v>
      </c>
      <c r="R329" s="44">
        <f t="shared" si="50"/>
        <v>373.65199999999999</v>
      </c>
      <c r="S329" s="45">
        <f t="shared" si="51"/>
        <v>1.5</v>
      </c>
      <c r="T329" s="45">
        <f t="shared" si="52"/>
        <v>4</v>
      </c>
      <c r="U329" s="44">
        <f t="shared" si="53"/>
        <v>1092.366</v>
      </c>
      <c r="V329" s="46">
        <f t="shared" si="54"/>
        <v>0.36543561923929219</v>
      </c>
      <c r="W329" s="44">
        <f t="shared" si="55"/>
        <v>856.36599999999999</v>
      </c>
      <c r="X329" s="46">
        <f t="shared" si="56"/>
        <v>0.28648515195957736</v>
      </c>
      <c r="Y329" s="23">
        <f>RANK(O329,O:O)</f>
        <v>1283</v>
      </c>
      <c r="Z329" s="23">
        <f>RANK(U329,U:U)</f>
        <v>1089</v>
      </c>
      <c r="AA329" s="23">
        <f>RANK(W329,W:W)</f>
        <v>841</v>
      </c>
    </row>
    <row r="330" spans="1:27" x14ac:dyDescent="0.25">
      <c r="A330" s="23" t="str">
        <f t="shared" si="57"/>
        <v>Kim Pearson</v>
      </c>
      <c r="B330" s="23">
        <f t="shared" si="58"/>
        <v>41</v>
      </c>
      <c r="C330" s="23" t="str">
        <f t="shared" si="59"/>
        <v>2022Kim Pearson41</v>
      </c>
      <c r="D330" s="17">
        <v>2022</v>
      </c>
      <c r="E330" t="s">
        <v>421</v>
      </c>
      <c r="F330">
        <v>466846</v>
      </c>
      <c r="G330" t="s">
        <v>122</v>
      </c>
      <c r="H330" s="20">
        <v>4</v>
      </c>
      <c r="I330" s="20">
        <v>4</v>
      </c>
      <c r="J330" t="s">
        <v>9</v>
      </c>
      <c r="K330" t="s">
        <v>10</v>
      </c>
      <c r="L330" s="10">
        <v>7</v>
      </c>
      <c r="M330" s="10">
        <v>11</v>
      </c>
      <c r="N330" s="10">
        <v>38</v>
      </c>
      <c r="O330" s="1">
        <v>2469.8388</v>
      </c>
      <c r="P330" s="1">
        <v>1813.05</v>
      </c>
      <c r="Q330" s="1">
        <v>207</v>
      </c>
      <c r="R330" s="44">
        <f t="shared" si="50"/>
        <v>352.83411428571429</v>
      </c>
      <c r="S330" s="45">
        <f t="shared" si="51"/>
        <v>1.5714285714285714</v>
      </c>
      <c r="T330" s="45">
        <f t="shared" si="52"/>
        <v>3.4545454545454546</v>
      </c>
      <c r="U330" s="44">
        <f t="shared" si="53"/>
        <v>656.78880000000004</v>
      </c>
      <c r="V330" s="46">
        <f t="shared" si="54"/>
        <v>0.26592375178493433</v>
      </c>
      <c r="W330" s="44">
        <f t="shared" si="55"/>
        <v>449.78880000000004</v>
      </c>
      <c r="X330" s="46">
        <f t="shared" si="56"/>
        <v>0.18211261398922068</v>
      </c>
      <c r="Y330" s="23">
        <f>RANK(O330,O:O)</f>
        <v>1329</v>
      </c>
      <c r="Z330" s="23">
        <f>RANK(U330,U:U)</f>
        <v>1247</v>
      </c>
      <c r="AA330" s="23">
        <f>RANK(W330,W:W)</f>
        <v>994</v>
      </c>
    </row>
    <row r="331" spans="1:27" x14ac:dyDescent="0.25">
      <c r="A331" s="23" t="str">
        <f t="shared" si="57"/>
        <v>Kim Pearson</v>
      </c>
      <c r="B331" s="23">
        <f t="shared" si="58"/>
        <v>42</v>
      </c>
      <c r="C331" s="23" t="str">
        <f t="shared" si="59"/>
        <v>2022Kim Pearson42</v>
      </c>
      <c r="D331" s="17">
        <v>2022</v>
      </c>
      <c r="E331" t="s">
        <v>421</v>
      </c>
      <c r="F331">
        <v>398755</v>
      </c>
      <c r="G331" t="s">
        <v>100</v>
      </c>
      <c r="H331" s="20">
        <v>4</v>
      </c>
      <c r="I331" s="20">
        <v>4</v>
      </c>
      <c r="J331" t="s">
        <v>9</v>
      </c>
      <c r="K331" t="s">
        <v>10</v>
      </c>
      <c r="L331" s="10">
        <v>18</v>
      </c>
      <c r="M331" s="10">
        <v>18</v>
      </c>
      <c r="N331" s="10">
        <v>53</v>
      </c>
      <c r="O331" s="1">
        <v>2402.2584000000002</v>
      </c>
      <c r="P331" s="1">
        <v>1646.75</v>
      </c>
      <c r="Q331" s="1">
        <v>522</v>
      </c>
      <c r="R331" s="44">
        <f t="shared" si="50"/>
        <v>133.4588</v>
      </c>
      <c r="S331" s="45">
        <f t="shared" si="51"/>
        <v>1</v>
      </c>
      <c r="T331" s="45">
        <f t="shared" si="52"/>
        <v>2.9444444444444446</v>
      </c>
      <c r="U331" s="44">
        <f t="shared" si="53"/>
        <v>755.50840000000017</v>
      </c>
      <c r="V331" s="46">
        <f t="shared" si="54"/>
        <v>0.31449922289791976</v>
      </c>
      <c r="W331" s="44">
        <f t="shared" si="55"/>
        <v>233.50840000000017</v>
      </c>
      <c r="X331" s="46">
        <f t="shared" si="56"/>
        <v>9.7203697986861098E-2</v>
      </c>
      <c r="Y331" s="23">
        <f>RANK(O331,O:O)</f>
        <v>1335</v>
      </c>
      <c r="Z331" s="23">
        <f>RANK(U331,U:U)</f>
        <v>1215</v>
      </c>
      <c r="AA331" s="23">
        <f>RANK(W331,W:W)</f>
        <v>1109</v>
      </c>
    </row>
    <row r="332" spans="1:27" x14ac:dyDescent="0.25">
      <c r="A332" s="23" t="str">
        <f t="shared" si="57"/>
        <v>Kim Pearson</v>
      </c>
      <c r="B332" s="23">
        <f t="shared" si="58"/>
        <v>43</v>
      </c>
      <c r="C332" s="23" t="str">
        <f t="shared" si="59"/>
        <v>2022Kim Pearson43</v>
      </c>
      <c r="D332" s="17">
        <v>2022</v>
      </c>
      <c r="E332" t="s">
        <v>421</v>
      </c>
      <c r="F332">
        <v>458704</v>
      </c>
      <c r="G332" t="s">
        <v>312</v>
      </c>
      <c r="H332" s="20">
        <v>4</v>
      </c>
      <c r="I332" s="20">
        <v>4</v>
      </c>
      <c r="J332" t="s">
        <v>9</v>
      </c>
      <c r="K332" t="s">
        <v>10</v>
      </c>
      <c r="L332" s="10">
        <v>9</v>
      </c>
      <c r="M332" s="10">
        <v>19</v>
      </c>
      <c r="N332" s="10">
        <v>57</v>
      </c>
      <c r="O332" s="1">
        <v>2379.5439999999999</v>
      </c>
      <c r="P332" s="1">
        <v>1398.7</v>
      </c>
      <c r="Q332" s="1">
        <v>271</v>
      </c>
      <c r="R332" s="44">
        <f t="shared" si="50"/>
        <v>264.39377777777776</v>
      </c>
      <c r="S332" s="45">
        <f t="shared" si="51"/>
        <v>2.1111111111111112</v>
      </c>
      <c r="T332" s="45">
        <f t="shared" si="52"/>
        <v>3</v>
      </c>
      <c r="U332" s="44">
        <f t="shared" si="53"/>
        <v>980.84399999999982</v>
      </c>
      <c r="V332" s="46">
        <f t="shared" si="54"/>
        <v>0.41219830354051024</v>
      </c>
      <c r="W332" s="44">
        <f t="shared" si="55"/>
        <v>709.84399999999982</v>
      </c>
      <c r="X332" s="46">
        <f t="shared" si="56"/>
        <v>0.2983109368853864</v>
      </c>
      <c r="Y332" s="23">
        <f>RANK(O332,O:O)</f>
        <v>1337</v>
      </c>
      <c r="Z332" s="23">
        <f>RANK(U332,U:U)</f>
        <v>1131</v>
      </c>
      <c r="AA332" s="23">
        <f>RANK(W332,W:W)</f>
        <v>893</v>
      </c>
    </row>
    <row r="333" spans="1:27" x14ac:dyDescent="0.25">
      <c r="A333" s="23" t="str">
        <f t="shared" si="57"/>
        <v>Kim Pearson</v>
      </c>
      <c r="B333" s="23">
        <f t="shared" si="58"/>
        <v>44</v>
      </c>
      <c r="C333" s="23" t="str">
        <f t="shared" si="59"/>
        <v>2022Kim Pearson44</v>
      </c>
      <c r="D333" s="17">
        <v>2022</v>
      </c>
      <c r="E333" t="s">
        <v>421</v>
      </c>
      <c r="F333">
        <v>235115</v>
      </c>
      <c r="G333" t="s">
        <v>62</v>
      </c>
      <c r="H333" s="20">
        <v>4</v>
      </c>
      <c r="I333" s="20">
        <v>4</v>
      </c>
      <c r="J333" t="s">
        <v>9</v>
      </c>
      <c r="K333" t="s">
        <v>10</v>
      </c>
      <c r="L333" s="10">
        <v>6</v>
      </c>
      <c r="M333" s="10">
        <v>9</v>
      </c>
      <c r="N333" s="10">
        <v>27</v>
      </c>
      <c r="O333" s="1">
        <v>1550.9839999999999</v>
      </c>
      <c r="P333" s="1">
        <v>925.9</v>
      </c>
      <c r="Q333" s="1">
        <v>177</v>
      </c>
      <c r="R333" s="44">
        <f t="shared" si="50"/>
        <v>258.4973333333333</v>
      </c>
      <c r="S333" s="45">
        <f t="shared" si="51"/>
        <v>1.5</v>
      </c>
      <c r="T333" s="45">
        <f t="shared" si="52"/>
        <v>3</v>
      </c>
      <c r="U333" s="44">
        <f t="shared" si="53"/>
        <v>625.08399999999995</v>
      </c>
      <c r="V333" s="46">
        <f t="shared" si="54"/>
        <v>0.40302414467202757</v>
      </c>
      <c r="W333" s="44">
        <f t="shared" si="55"/>
        <v>448.08399999999995</v>
      </c>
      <c r="X333" s="46">
        <f t="shared" si="56"/>
        <v>0.28890304477673528</v>
      </c>
      <c r="Y333" s="23">
        <f>RANK(O333,O:O)</f>
        <v>1411</v>
      </c>
      <c r="Z333" s="23">
        <f>RANK(U333,U:U)</f>
        <v>1262</v>
      </c>
      <c r="AA333" s="23">
        <f>RANK(W333,W:W)</f>
        <v>995</v>
      </c>
    </row>
    <row r="334" spans="1:27" x14ac:dyDescent="0.25">
      <c r="A334" s="23" t="str">
        <f t="shared" si="57"/>
        <v>Kim Pearson</v>
      </c>
      <c r="B334" s="23">
        <f t="shared" si="58"/>
        <v>45</v>
      </c>
      <c r="C334" s="23" t="str">
        <f t="shared" si="59"/>
        <v>2022Kim Pearson45</v>
      </c>
      <c r="D334" s="17">
        <v>2022</v>
      </c>
      <c r="E334" t="s">
        <v>421</v>
      </c>
      <c r="F334">
        <v>196519</v>
      </c>
      <c r="G334" t="s">
        <v>278</v>
      </c>
      <c r="H334" s="20">
        <v>4</v>
      </c>
      <c r="I334" s="20">
        <v>1</v>
      </c>
      <c r="J334" t="s">
        <v>2</v>
      </c>
      <c r="K334" t="s">
        <v>10</v>
      </c>
      <c r="L334" s="10">
        <v>8</v>
      </c>
      <c r="M334" s="10">
        <v>17</v>
      </c>
      <c r="N334" s="10">
        <v>42</v>
      </c>
      <c r="O334" s="1">
        <v>1528.068</v>
      </c>
      <c r="P334" s="1">
        <v>1317.3</v>
      </c>
      <c r="Q334" s="1">
        <v>241</v>
      </c>
      <c r="R334" s="44">
        <f t="shared" si="50"/>
        <v>191.0085</v>
      </c>
      <c r="S334" s="45">
        <f t="shared" si="51"/>
        <v>2.125</v>
      </c>
      <c r="T334" s="45">
        <f t="shared" si="52"/>
        <v>2.4705882352941178</v>
      </c>
      <c r="U334" s="44">
        <f t="shared" si="53"/>
        <v>210.76800000000003</v>
      </c>
      <c r="V334" s="46">
        <f t="shared" si="54"/>
        <v>0.13793103448275865</v>
      </c>
      <c r="W334" s="44">
        <f t="shared" si="55"/>
        <v>-30.231999999999971</v>
      </c>
      <c r="X334" s="46">
        <f t="shared" si="56"/>
        <v>-1.9784459853880828E-2</v>
      </c>
      <c r="Y334" s="23">
        <f>RANK(O334,O:O)</f>
        <v>1412</v>
      </c>
      <c r="Z334" s="23">
        <f>RANK(U334,U:U)</f>
        <v>1421</v>
      </c>
      <c r="AA334" s="23">
        <f>RANK(W334,W:W)</f>
        <v>1278</v>
      </c>
    </row>
    <row r="335" spans="1:27" x14ac:dyDescent="0.25">
      <c r="A335" s="23" t="str">
        <f t="shared" si="57"/>
        <v>Kim Pearson</v>
      </c>
      <c r="B335" s="23">
        <f t="shared" si="58"/>
        <v>46</v>
      </c>
      <c r="C335" s="23" t="str">
        <f t="shared" si="59"/>
        <v>2022Kim Pearson46</v>
      </c>
      <c r="D335" s="17">
        <v>2022</v>
      </c>
      <c r="E335" t="s">
        <v>421</v>
      </c>
      <c r="F335">
        <v>249077</v>
      </c>
      <c r="G335" t="s">
        <v>277</v>
      </c>
      <c r="H335" s="20">
        <v>4</v>
      </c>
      <c r="I335" s="20">
        <v>4</v>
      </c>
      <c r="J335" t="s">
        <v>2</v>
      </c>
      <c r="K335" t="s">
        <v>10</v>
      </c>
      <c r="L335" s="10">
        <v>3</v>
      </c>
      <c r="M335" s="10">
        <v>12</v>
      </c>
      <c r="N335" s="10">
        <v>21</v>
      </c>
      <c r="O335" s="1">
        <v>1432.809</v>
      </c>
      <c r="P335" s="1">
        <v>1256.8499999999999</v>
      </c>
      <c r="Q335" s="1">
        <v>96</v>
      </c>
      <c r="R335" s="44">
        <f t="shared" si="50"/>
        <v>477.60300000000001</v>
      </c>
      <c r="S335" s="45">
        <f t="shared" si="51"/>
        <v>4</v>
      </c>
      <c r="T335" s="45">
        <f t="shared" si="52"/>
        <v>1.75</v>
      </c>
      <c r="U335" s="44">
        <f t="shared" si="53"/>
        <v>175.95900000000006</v>
      </c>
      <c r="V335" s="46">
        <f t="shared" si="54"/>
        <v>0.1228070175438597</v>
      </c>
      <c r="W335" s="44">
        <f t="shared" si="55"/>
        <v>79.95900000000006</v>
      </c>
      <c r="X335" s="46">
        <f t="shared" si="56"/>
        <v>5.5805763364133017E-2</v>
      </c>
      <c r="Y335" s="23">
        <f>RANK(O335,O:O)</f>
        <v>1419</v>
      </c>
      <c r="Z335" s="23">
        <f>RANK(U335,U:U)</f>
        <v>1433</v>
      </c>
      <c r="AA335" s="23">
        <f>RANK(W335,W:W)</f>
        <v>1207</v>
      </c>
    </row>
    <row r="336" spans="1:27" x14ac:dyDescent="0.25">
      <c r="A336" s="23" t="str">
        <f t="shared" si="57"/>
        <v>Kim Pearson</v>
      </c>
      <c r="B336" s="23">
        <f t="shared" si="58"/>
        <v>47</v>
      </c>
      <c r="C336" s="23" t="str">
        <f t="shared" si="59"/>
        <v>2022Kim Pearson47</v>
      </c>
      <c r="D336" s="17">
        <v>2022</v>
      </c>
      <c r="E336" t="s">
        <v>421</v>
      </c>
      <c r="F336">
        <v>186360</v>
      </c>
      <c r="G336" t="s">
        <v>47</v>
      </c>
      <c r="H336" s="20">
        <v>4</v>
      </c>
      <c r="I336" s="20">
        <v>4</v>
      </c>
      <c r="J336" t="s">
        <v>9</v>
      </c>
      <c r="K336" t="s">
        <v>10</v>
      </c>
      <c r="L336" s="10">
        <v>7</v>
      </c>
      <c r="M336" s="10">
        <v>7</v>
      </c>
      <c r="N336" s="10">
        <v>16</v>
      </c>
      <c r="O336" s="1">
        <v>825.18799999999999</v>
      </c>
      <c r="P336" s="1">
        <v>597.9</v>
      </c>
      <c r="Q336" s="1">
        <v>203</v>
      </c>
      <c r="R336" s="44">
        <f t="shared" si="50"/>
        <v>117.884</v>
      </c>
      <c r="S336" s="45">
        <f t="shared" si="51"/>
        <v>1</v>
      </c>
      <c r="T336" s="45">
        <f t="shared" si="52"/>
        <v>2.2857142857142856</v>
      </c>
      <c r="U336" s="44">
        <f t="shared" si="53"/>
        <v>227.28800000000001</v>
      </c>
      <c r="V336" s="46">
        <f t="shared" si="54"/>
        <v>0.27543783961957763</v>
      </c>
      <c r="W336" s="44">
        <f t="shared" si="55"/>
        <v>24.288000000000011</v>
      </c>
      <c r="X336" s="46">
        <f t="shared" si="56"/>
        <v>2.9433292776918727E-2</v>
      </c>
      <c r="Y336" s="23">
        <f>RANK(O336,O:O)</f>
        <v>1467</v>
      </c>
      <c r="Z336" s="23">
        <f>RANK(U336,U:U)</f>
        <v>1416</v>
      </c>
      <c r="AA336" s="23">
        <f>RANK(W336,W:W)</f>
        <v>1236</v>
      </c>
    </row>
    <row r="337" spans="1:27" x14ac:dyDescent="0.25">
      <c r="A337" s="23" t="str">
        <f t="shared" si="57"/>
        <v>Kurt Valentine</v>
      </c>
      <c r="B337" s="23">
        <f t="shared" si="58"/>
        <v>1</v>
      </c>
      <c r="C337" s="23" t="str">
        <f t="shared" si="59"/>
        <v>2022Kurt Valentine1</v>
      </c>
      <c r="D337" s="17">
        <v>2022</v>
      </c>
      <c r="E337" t="s">
        <v>424</v>
      </c>
      <c r="F337">
        <v>903842</v>
      </c>
      <c r="G337" t="s">
        <v>250</v>
      </c>
      <c r="H337" s="20">
        <v>2</v>
      </c>
      <c r="I337" s="20">
        <v>2</v>
      </c>
      <c r="J337" t="s">
        <v>9</v>
      </c>
      <c r="K337" t="s">
        <v>4</v>
      </c>
      <c r="L337" s="10">
        <v>79</v>
      </c>
      <c r="M337" s="10">
        <v>332</v>
      </c>
      <c r="N337" s="10">
        <v>1578</v>
      </c>
      <c r="O337" s="1">
        <v>77765.918399999995</v>
      </c>
      <c r="P337" s="1">
        <v>57440.25</v>
      </c>
      <c r="Q337" s="1">
        <v>2886.6</v>
      </c>
      <c r="R337" s="44">
        <f t="shared" si="50"/>
        <v>984.37871392405054</v>
      </c>
      <c r="S337" s="45">
        <f t="shared" si="51"/>
        <v>4.2025316455696204</v>
      </c>
      <c r="T337" s="45">
        <f t="shared" si="52"/>
        <v>4.7530120481927707</v>
      </c>
      <c r="U337" s="44">
        <f t="shared" si="53"/>
        <v>20325.668399999995</v>
      </c>
      <c r="V337" s="46">
        <f t="shared" si="54"/>
        <v>0.26136987536689332</v>
      </c>
      <c r="W337" s="44">
        <f t="shared" si="55"/>
        <v>17439.068399999996</v>
      </c>
      <c r="X337" s="46">
        <f t="shared" si="56"/>
        <v>0.22425078696170839</v>
      </c>
      <c r="Y337" s="23">
        <f>RANK(O337,O:O)</f>
        <v>219</v>
      </c>
      <c r="Z337" s="23">
        <f>RANK(U337,U:U)</f>
        <v>63</v>
      </c>
      <c r="AA337" s="23">
        <f>RANK(W337,W:W)</f>
        <v>52</v>
      </c>
    </row>
    <row r="338" spans="1:27" x14ac:dyDescent="0.25">
      <c r="A338" s="23" t="str">
        <f t="shared" si="57"/>
        <v>Kurt Valentine</v>
      </c>
      <c r="B338" s="23">
        <f t="shared" si="58"/>
        <v>2</v>
      </c>
      <c r="C338" s="23" t="str">
        <f t="shared" si="59"/>
        <v>2022Kurt Valentine2</v>
      </c>
      <c r="D338" s="17">
        <v>2022</v>
      </c>
      <c r="E338" t="s">
        <v>424</v>
      </c>
      <c r="F338">
        <v>221841</v>
      </c>
      <c r="G338" t="s">
        <v>57</v>
      </c>
      <c r="H338" s="20">
        <v>2</v>
      </c>
      <c r="I338" s="20">
        <v>2</v>
      </c>
      <c r="J338" t="s">
        <v>9</v>
      </c>
      <c r="K338" t="s">
        <v>3</v>
      </c>
      <c r="L338" s="10">
        <v>127</v>
      </c>
      <c r="M338" s="10">
        <v>366</v>
      </c>
      <c r="N338" s="10">
        <v>1204</v>
      </c>
      <c r="O338" s="1">
        <v>49803.6</v>
      </c>
      <c r="P338" s="1">
        <v>41503</v>
      </c>
      <c r="Q338" s="1">
        <v>4461.6499999999996</v>
      </c>
      <c r="R338" s="44">
        <f t="shared" si="50"/>
        <v>392.1543307086614</v>
      </c>
      <c r="S338" s="45">
        <f t="shared" si="51"/>
        <v>2.8818897637795278</v>
      </c>
      <c r="T338" s="45">
        <f t="shared" si="52"/>
        <v>3.2896174863387979</v>
      </c>
      <c r="U338" s="44">
        <f t="shared" si="53"/>
        <v>8300.5999999999985</v>
      </c>
      <c r="V338" s="46">
        <f t="shared" si="54"/>
        <v>0.16666666666666663</v>
      </c>
      <c r="W338" s="44">
        <f t="shared" si="55"/>
        <v>3838.9499999999989</v>
      </c>
      <c r="X338" s="46">
        <f t="shared" si="56"/>
        <v>7.7081777220923769E-2</v>
      </c>
      <c r="Y338" s="23">
        <f>RANK(O338,O:O)</f>
        <v>374</v>
      </c>
      <c r="Z338" s="23">
        <f>RANK(U338,U:U)</f>
        <v>292</v>
      </c>
      <c r="AA338" s="23">
        <f>RANK(W338,W:W)</f>
        <v>354</v>
      </c>
    </row>
    <row r="339" spans="1:27" x14ac:dyDescent="0.25">
      <c r="A339" s="23" t="str">
        <f t="shared" si="57"/>
        <v>Kurt Valentine</v>
      </c>
      <c r="B339" s="23">
        <f t="shared" si="58"/>
        <v>3</v>
      </c>
      <c r="C339" s="23" t="str">
        <f t="shared" si="59"/>
        <v>2022Kurt Valentine3</v>
      </c>
      <c r="D339" s="17">
        <v>2022</v>
      </c>
      <c r="E339" t="s">
        <v>424</v>
      </c>
      <c r="F339">
        <v>947664</v>
      </c>
      <c r="G339" t="s">
        <v>358</v>
      </c>
      <c r="H339" s="20">
        <v>2</v>
      </c>
      <c r="I339" s="20">
        <v>2</v>
      </c>
      <c r="J339" t="s">
        <v>9</v>
      </c>
      <c r="K339" t="s">
        <v>3</v>
      </c>
      <c r="L339" s="10">
        <v>99</v>
      </c>
      <c r="M339" s="10">
        <v>360</v>
      </c>
      <c r="N339" s="10">
        <v>1304</v>
      </c>
      <c r="O339" s="1">
        <v>47992.332799999996</v>
      </c>
      <c r="P339" s="1">
        <v>35813.300000000003</v>
      </c>
      <c r="Q339" s="1">
        <v>3560.15</v>
      </c>
      <c r="R339" s="44">
        <f t="shared" si="50"/>
        <v>484.77103838383834</v>
      </c>
      <c r="S339" s="45">
        <f t="shared" si="51"/>
        <v>3.6363636363636362</v>
      </c>
      <c r="T339" s="45">
        <f t="shared" si="52"/>
        <v>3.6222222222222222</v>
      </c>
      <c r="U339" s="44">
        <f t="shared" si="53"/>
        <v>12179.032799999994</v>
      </c>
      <c r="V339" s="46">
        <f t="shared" si="54"/>
        <v>0.25377038558959142</v>
      </c>
      <c r="W339" s="44">
        <f t="shared" si="55"/>
        <v>8618.8827999999939</v>
      </c>
      <c r="X339" s="46">
        <f t="shared" si="56"/>
        <v>0.17958874464214405</v>
      </c>
      <c r="Y339" s="23">
        <f>RANK(O339,O:O)</f>
        <v>387</v>
      </c>
      <c r="Z339" s="23">
        <f>RANK(U339,U:U)</f>
        <v>170</v>
      </c>
      <c r="AA339" s="23">
        <f>RANK(W339,W:W)</f>
        <v>146</v>
      </c>
    </row>
    <row r="340" spans="1:27" x14ac:dyDescent="0.25">
      <c r="A340" s="23" t="str">
        <f t="shared" si="57"/>
        <v>Kurt Valentine</v>
      </c>
      <c r="B340" s="23">
        <f t="shared" si="58"/>
        <v>4</v>
      </c>
      <c r="C340" s="23" t="str">
        <f t="shared" si="59"/>
        <v>2022Kurt Valentine4</v>
      </c>
      <c r="D340" s="17">
        <v>2022</v>
      </c>
      <c r="E340" t="s">
        <v>424</v>
      </c>
      <c r="F340">
        <v>688564</v>
      </c>
      <c r="G340" t="s">
        <v>176</v>
      </c>
      <c r="H340" s="20">
        <v>2</v>
      </c>
      <c r="I340" s="20">
        <v>4</v>
      </c>
      <c r="J340" t="s">
        <v>2</v>
      </c>
      <c r="K340" t="s">
        <v>3</v>
      </c>
      <c r="L340" s="10">
        <v>42</v>
      </c>
      <c r="M340" s="10">
        <v>133</v>
      </c>
      <c r="N340" s="10">
        <v>718</v>
      </c>
      <c r="O340" s="1">
        <v>28966.944</v>
      </c>
      <c r="P340" s="1">
        <v>25409.599999999999</v>
      </c>
      <c r="Q340" s="1">
        <v>1489.2</v>
      </c>
      <c r="R340" s="44">
        <f t="shared" si="50"/>
        <v>689.68914285714288</v>
      </c>
      <c r="S340" s="45">
        <f t="shared" si="51"/>
        <v>3.1666666666666665</v>
      </c>
      <c r="T340" s="45">
        <f t="shared" si="52"/>
        <v>5.3984962406015038</v>
      </c>
      <c r="U340" s="44">
        <f t="shared" si="53"/>
        <v>3557.344000000001</v>
      </c>
      <c r="V340" s="46">
        <f t="shared" si="54"/>
        <v>0.12280701754385968</v>
      </c>
      <c r="W340" s="44">
        <f t="shared" si="55"/>
        <v>2068.1440000000011</v>
      </c>
      <c r="X340" s="46">
        <f t="shared" si="56"/>
        <v>7.1396692726716393E-2</v>
      </c>
      <c r="Y340" s="23">
        <f>RANK(O340,O:O)</f>
        <v>521</v>
      </c>
      <c r="Z340" s="23">
        <f>RANK(U340,U:U)</f>
        <v>612</v>
      </c>
      <c r="AA340" s="23">
        <f>RANK(W340,W:W)</f>
        <v>553</v>
      </c>
    </row>
    <row r="341" spans="1:27" x14ac:dyDescent="0.25">
      <c r="A341" s="23" t="str">
        <f t="shared" si="57"/>
        <v>Kurt Valentine</v>
      </c>
      <c r="B341" s="23">
        <f t="shared" si="58"/>
        <v>5</v>
      </c>
      <c r="C341" s="23" t="str">
        <f t="shared" si="59"/>
        <v>2022Kurt Valentine5</v>
      </c>
      <c r="D341" s="17">
        <v>2022</v>
      </c>
      <c r="E341" t="s">
        <v>424</v>
      </c>
      <c r="F341">
        <v>925350</v>
      </c>
      <c r="G341" t="s">
        <v>166</v>
      </c>
      <c r="H341" s="20">
        <v>2</v>
      </c>
      <c r="I341" s="20">
        <v>2</v>
      </c>
      <c r="J341" t="s">
        <v>2</v>
      </c>
      <c r="K341" t="s">
        <v>3</v>
      </c>
      <c r="L341" s="10">
        <v>87</v>
      </c>
      <c r="M341" s="10">
        <v>209</v>
      </c>
      <c r="N341" s="10">
        <v>653</v>
      </c>
      <c r="O341" s="1">
        <v>22686.240000000002</v>
      </c>
      <c r="P341" s="1">
        <v>18905.2</v>
      </c>
      <c r="Q341" s="1">
        <v>3011.15</v>
      </c>
      <c r="R341" s="44">
        <f t="shared" si="50"/>
        <v>260.76137931034486</v>
      </c>
      <c r="S341" s="45">
        <f t="shared" si="51"/>
        <v>2.4022988505747125</v>
      </c>
      <c r="T341" s="45">
        <f t="shared" si="52"/>
        <v>3.1244019138755981</v>
      </c>
      <c r="U341" s="44">
        <f t="shared" si="53"/>
        <v>3781.0400000000009</v>
      </c>
      <c r="V341" s="46">
        <f t="shared" si="54"/>
        <v>0.16666666666666669</v>
      </c>
      <c r="W341" s="44">
        <f t="shared" si="55"/>
        <v>769.89000000000078</v>
      </c>
      <c r="X341" s="46">
        <f t="shared" si="56"/>
        <v>3.3936430188519592E-2</v>
      </c>
      <c r="Y341" s="23">
        <f>RANK(O341,O:O)</f>
        <v>578</v>
      </c>
      <c r="Z341" s="23">
        <f>RANK(U341,U:U)</f>
        <v>594</v>
      </c>
      <c r="AA341" s="23">
        <f>RANK(W341,W:W)</f>
        <v>873</v>
      </c>
    </row>
    <row r="342" spans="1:27" x14ac:dyDescent="0.25">
      <c r="A342" s="23" t="str">
        <f t="shared" si="57"/>
        <v>Kurt Valentine</v>
      </c>
      <c r="B342" s="23">
        <f t="shared" si="58"/>
        <v>6</v>
      </c>
      <c r="C342" s="23" t="str">
        <f t="shared" si="59"/>
        <v>2022Kurt Valentine6</v>
      </c>
      <c r="D342" s="17">
        <v>2022</v>
      </c>
      <c r="E342" t="s">
        <v>424</v>
      </c>
      <c r="F342">
        <v>782190</v>
      </c>
      <c r="G342" t="s">
        <v>53</v>
      </c>
      <c r="H342" s="20">
        <v>2</v>
      </c>
      <c r="I342" s="20">
        <v>2</v>
      </c>
      <c r="J342" t="s">
        <v>2</v>
      </c>
      <c r="K342" t="s">
        <v>3</v>
      </c>
      <c r="L342" s="10">
        <v>51</v>
      </c>
      <c r="M342" s="10">
        <v>168</v>
      </c>
      <c r="N342" s="10">
        <v>375</v>
      </c>
      <c r="O342" s="1">
        <v>16148.76</v>
      </c>
      <c r="P342" s="1">
        <v>13457.3</v>
      </c>
      <c r="Q342" s="1">
        <v>1814.05</v>
      </c>
      <c r="R342" s="44">
        <f t="shared" si="50"/>
        <v>316.64235294117645</v>
      </c>
      <c r="S342" s="45">
        <f t="shared" si="51"/>
        <v>3.2941176470588234</v>
      </c>
      <c r="T342" s="45">
        <f t="shared" si="52"/>
        <v>2.2321428571428572</v>
      </c>
      <c r="U342" s="44">
        <f t="shared" si="53"/>
        <v>2691.4600000000009</v>
      </c>
      <c r="V342" s="46">
        <f t="shared" si="54"/>
        <v>0.16666666666666671</v>
      </c>
      <c r="W342" s="44">
        <f t="shared" si="55"/>
        <v>877.41000000000099</v>
      </c>
      <c r="X342" s="46">
        <f t="shared" si="56"/>
        <v>5.4332964264748561E-2</v>
      </c>
      <c r="Y342" s="23">
        <f>RANK(O342,O:O)</f>
        <v>666</v>
      </c>
      <c r="Z342" s="23">
        <f>RANK(U342,U:U)</f>
        <v>744</v>
      </c>
      <c r="AA342" s="23">
        <f>RANK(W342,W:W)</f>
        <v>836</v>
      </c>
    </row>
    <row r="343" spans="1:27" x14ac:dyDescent="0.25">
      <c r="A343" s="23" t="str">
        <f t="shared" si="57"/>
        <v>Kurt Valentine</v>
      </c>
      <c r="B343" s="23">
        <f t="shared" si="58"/>
        <v>7</v>
      </c>
      <c r="C343" s="23" t="str">
        <f t="shared" si="59"/>
        <v>2022Kurt Valentine7</v>
      </c>
      <c r="D343" s="17">
        <v>2022</v>
      </c>
      <c r="E343" t="s">
        <v>424</v>
      </c>
      <c r="F343">
        <v>309059</v>
      </c>
      <c r="G343" t="s">
        <v>299</v>
      </c>
      <c r="H343" s="20">
        <v>2</v>
      </c>
      <c r="I343" s="20">
        <v>2</v>
      </c>
      <c r="J343" t="s">
        <v>9</v>
      </c>
      <c r="K343" t="s">
        <v>10</v>
      </c>
      <c r="L343" s="10">
        <v>51</v>
      </c>
      <c r="M343" s="10">
        <v>69</v>
      </c>
      <c r="N343" s="10">
        <v>252</v>
      </c>
      <c r="O343" s="1">
        <v>10811.835999999999</v>
      </c>
      <c r="P343" s="1">
        <v>8112.55</v>
      </c>
      <c r="Q343" s="1">
        <v>1707.9</v>
      </c>
      <c r="R343" s="44">
        <f t="shared" si="50"/>
        <v>211.99678431372547</v>
      </c>
      <c r="S343" s="45">
        <f t="shared" si="51"/>
        <v>1.3529411764705883</v>
      </c>
      <c r="T343" s="45">
        <f t="shared" si="52"/>
        <v>3.652173913043478</v>
      </c>
      <c r="U343" s="44">
        <f t="shared" si="53"/>
        <v>2699.2859999999991</v>
      </c>
      <c r="V343" s="46">
        <f t="shared" si="54"/>
        <v>0.2496602797156745</v>
      </c>
      <c r="W343" s="44">
        <f t="shared" si="55"/>
        <v>991.38599999999906</v>
      </c>
      <c r="X343" s="46">
        <f t="shared" si="56"/>
        <v>9.1694509609653641E-2</v>
      </c>
      <c r="Y343" s="23">
        <f>RANK(O343,O:O)</f>
        <v>794</v>
      </c>
      <c r="Z343" s="23">
        <f>RANK(U343,U:U)</f>
        <v>743</v>
      </c>
      <c r="AA343" s="23">
        <f>RANK(W343,W:W)</f>
        <v>797</v>
      </c>
    </row>
    <row r="344" spans="1:27" x14ac:dyDescent="0.25">
      <c r="A344" s="23" t="str">
        <f t="shared" si="57"/>
        <v>Kurt Valentine</v>
      </c>
      <c r="B344" s="23">
        <f t="shared" si="58"/>
        <v>8</v>
      </c>
      <c r="C344" s="23" t="str">
        <f t="shared" si="59"/>
        <v>2022Kurt Valentine8</v>
      </c>
      <c r="D344" s="17">
        <v>2022</v>
      </c>
      <c r="E344" t="s">
        <v>424</v>
      </c>
      <c r="F344">
        <v>613934</v>
      </c>
      <c r="G344" t="s">
        <v>162</v>
      </c>
      <c r="H344" s="20">
        <v>2</v>
      </c>
      <c r="I344" s="20">
        <v>2</v>
      </c>
      <c r="J344" t="s">
        <v>9</v>
      </c>
      <c r="K344" t="s">
        <v>10</v>
      </c>
      <c r="L344" s="10">
        <v>31</v>
      </c>
      <c r="M344" s="10">
        <v>120</v>
      </c>
      <c r="N344" s="10">
        <v>323</v>
      </c>
      <c r="O344" s="1">
        <v>9910.6200000000008</v>
      </c>
      <c r="P344" s="1">
        <v>8258.85</v>
      </c>
      <c r="Q344" s="1">
        <v>1120.7</v>
      </c>
      <c r="R344" s="44">
        <f t="shared" si="50"/>
        <v>319.69741935483876</v>
      </c>
      <c r="S344" s="45">
        <f t="shared" si="51"/>
        <v>3.870967741935484</v>
      </c>
      <c r="T344" s="45">
        <f t="shared" si="52"/>
        <v>2.6916666666666669</v>
      </c>
      <c r="U344" s="44">
        <f t="shared" si="53"/>
        <v>1651.7700000000004</v>
      </c>
      <c r="V344" s="46">
        <f t="shared" si="54"/>
        <v>0.16666666666666669</v>
      </c>
      <c r="W344" s="44">
        <f t="shared" si="55"/>
        <v>531.07000000000039</v>
      </c>
      <c r="X344" s="46">
        <f t="shared" si="56"/>
        <v>5.3585951232112655E-2</v>
      </c>
      <c r="Y344" s="23">
        <f>RANK(O344,O:O)</f>
        <v>835</v>
      </c>
      <c r="Z344" s="23">
        <f>RANK(U344,U:U)</f>
        <v>958</v>
      </c>
      <c r="AA344" s="23">
        <f>RANK(W344,W:W)</f>
        <v>956</v>
      </c>
    </row>
    <row r="345" spans="1:27" x14ac:dyDescent="0.25">
      <c r="A345" s="23" t="str">
        <f t="shared" si="57"/>
        <v>Kurt Valentine</v>
      </c>
      <c r="B345" s="23">
        <f t="shared" si="58"/>
        <v>9</v>
      </c>
      <c r="C345" s="23" t="str">
        <f t="shared" si="59"/>
        <v>2022Kurt Valentine9</v>
      </c>
      <c r="D345" s="17">
        <v>2022</v>
      </c>
      <c r="E345" t="s">
        <v>424</v>
      </c>
      <c r="F345">
        <v>784350</v>
      </c>
      <c r="G345" t="s">
        <v>376</v>
      </c>
      <c r="H345" s="20">
        <v>2</v>
      </c>
      <c r="I345" s="20">
        <v>2</v>
      </c>
      <c r="J345" t="s">
        <v>9</v>
      </c>
      <c r="K345" t="s">
        <v>10</v>
      </c>
      <c r="L345" s="10">
        <v>27</v>
      </c>
      <c r="M345" s="10">
        <v>43</v>
      </c>
      <c r="N345" s="10">
        <v>124</v>
      </c>
      <c r="O345" s="1">
        <v>5331.3</v>
      </c>
      <c r="P345" s="1">
        <v>4442.75</v>
      </c>
      <c r="Q345" s="1">
        <v>911.3</v>
      </c>
      <c r="R345" s="44">
        <f t="shared" si="50"/>
        <v>197.45555555555555</v>
      </c>
      <c r="S345" s="45">
        <f t="shared" si="51"/>
        <v>1.5925925925925926</v>
      </c>
      <c r="T345" s="45">
        <f t="shared" si="52"/>
        <v>2.8837209302325579</v>
      </c>
      <c r="U345" s="44">
        <f t="shared" si="53"/>
        <v>888.55000000000018</v>
      </c>
      <c r="V345" s="46">
        <f t="shared" si="54"/>
        <v>0.16666666666666669</v>
      </c>
      <c r="W345" s="44">
        <f t="shared" si="55"/>
        <v>-22.749999999999773</v>
      </c>
      <c r="X345" s="46">
        <f t="shared" si="56"/>
        <v>-4.2672518897829371E-3</v>
      </c>
      <c r="Y345" s="23">
        <f>RANK(O345,O:O)</f>
        <v>1103</v>
      </c>
      <c r="Z345" s="23">
        <f>RANK(U345,U:U)</f>
        <v>1165</v>
      </c>
      <c r="AA345" s="23">
        <f>RANK(W345,W:W)</f>
        <v>1270</v>
      </c>
    </row>
    <row r="346" spans="1:27" x14ac:dyDescent="0.25">
      <c r="A346" s="23" t="str">
        <f t="shared" si="57"/>
        <v>Kurt Valentine</v>
      </c>
      <c r="B346" s="23">
        <f t="shared" si="58"/>
        <v>10</v>
      </c>
      <c r="C346" s="23" t="str">
        <f t="shared" si="59"/>
        <v>2022Kurt Valentine10</v>
      </c>
      <c r="D346" s="17">
        <v>2022</v>
      </c>
      <c r="E346" t="s">
        <v>424</v>
      </c>
      <c r="F346">
        <v>650722</v>
      </c>
      <c r="G346" t="s">
        <v>179</v>
      </c>
      <c r="H346" s="20">
        <v>2</v>
      </c>
      <c r="I346" s="20">
        <v>2</v>
      </c>
      <c r="J346" t="s">
        <v>9</v>
      </c>
      <c r="K346" t="s">
        <v>10</v>
      </c>
      <c r="L346" s="10">
        <v>13</v>
      </c>
      <c r="M346" s="10">
        <v>55</v>
      </c>
      <c r="N346" s="10">
        <v>91</v>
      </c>
      <c r="O346" s="1">
        <v>5085.4247999999998</v>
      </c>
      <c r="P346" s="1">
        <v>3757.5</v>
      </c>
      <c r="Q346" s="1">
        <v>474.85</v>
      </c>
      <c r="R346" s="44">
        <f t="shared" si="50"/>
        <v>391.18652307692304</v>
      </c>
      <c r="S346" s="45">
        <f t="shared" si="51"/>
        <v>4.2307692307692308</v>
      </c>
      <c r="T346" s="45">
        <f t="shared" si="52"/>
        <v>1.6545454545454545</v>
      </c>
      <c r="U346" s="44">
        <f t="shared" si="53"/>
        <v>1327.9247999999998</v>
      </c>
      <c r="V346" s="46">
        <f t="shared" si="54"/>
        <v>0.26112367250027957</v>
      </c>
      <c r="W346" s="44">
        <f t="shared" si="55"/>
        <v>853.07479999999975</v>
      </c>
      <c r="X346" s="46">
        <f t="shared" si="56"/>
        <v>0.1677489754641539</v>
      </c>
      <c r="Y346" s="23">
        <f>RANK(O346,O:O)</f>
        <v>1128</v>
      </c>
      <c r="Z346" s="23">
        <f>RANK(U346,U:U)</f>
        <v>1032</v>
      </c>
      <c r="AA346" s="23">
        <f>RANK(W346,W:W)</f>
        <v>843</v>
      </c>
    </row>
    <row r="347" spans="1:27" x14ac:dyDescent="0.25">
      <c r="A347" s="23" t="str">
        <f t="shared" si="57"/>
        <v>Malik Mann</v>
      </c>
      <c r="B347" s="23">
        <f t="shared" si="58"/>
        <v>1</v>
      </c>
      <c r="C347" s="23" t="str">
        <f t="shared" si="59"/>
        <v>2022Malik Mann1</v>
      </c>
      <c r="D347" s="17">
        <v>2022</v>
      </c>
      <c r="E347" t="s">
        <v>417</v>
      </c>
      <c r="F347">
        <v>552957</v>
      </c>
      <c r="G347" t="s">
        <v>141</v>
      </c>
      <c r="H347" s="20">
        <v>6</v>
      </c>
      <c r="I347" s="20">
        <v>6</v>
      </c>
      <c r="J347" t="s">
        <v>9</v>
      </c>
      <c r="K347" t="s">
        <v>3</v>
      </c>
      <c r="L347" s="10">
        <v>75</v>
      </c>
      <c r="M347" s="10">
        <v>321</v>
      </c>
      <c r="N347" s="10">
        <v>1170</v>
      </c>
      <c r="O347" s="1">
        <v>43155.54</v>
      </c>
      <c r="P347" s="1">
        <v>35962.949999999997</v>
      </c>
      <c r="Q347" s="1">
        <v>3016.95</v>
      </c>
      <c r="R347" s="44">
        <f t="shared" si="50"/>
        <v>575.40719999999999</v>
      </c>
      <c r="S347" s="45">
        <f t="shared" si="51"/>
        <v>4.28</v>
      </c>
      <c r="T347" s="45">
        <f t="shared" si="52"/>
        <v>3.6448598130841123</v>
      </c>
      <c r="U347" s="44">
        <f t="shared" si="53"/>
        <v>7192.5900000000038</v>
      </c>
      <c r="V347" s="46">
        <f t="shared" si="54"/>
        <v>0.16666666666666674</v>
      </c>
      <c r="W347" s="44">
        <f t="shared" si="55"/>
        <v>4175.640000000004</v>
      </c>
      <c r="X347" s="46">
        <f t="shared" si="56"/>
        <v>9.6757913352492023E-2</v>
      </c>
      <c r="Y347" s="23">
        <f>RANK(O347,O:O)</f>
        <v>412</v>
      </c>
      <c r="Z347" s="23">
        <f>RANK(U347,U:U)</f>
        <v>352</v>
      </c>
      <c r="AA347" s="23">
        <f>RANK(W347,W:W)</f>
        <v>324</v>
      </c>
    </row>
    <row r="348" spans="1:27" x14ac:dyDescent="0.25">
      <c r="A348" s="23" t="str">
        <f t="shared" si="57"/>
        <v>Malik Mann</v>
      </c>
      <c r="B348" s="23">
        <f t="shared" si="58"/>
        <v>2</v>
      </c>
      <c r="C348" s="23" t="str">
        <f t="shared" si="59"/>
        <v>2022Malik Mann2</v>
      </c>
      <c r="D348" s="17">
        <v>2022</v>
      </c>
      <c r="E348" t="s">
        <v>417</v>
      </c>
      <c r="F348">
        <v>333866</v>
      </c>
      <c r="G348" t="s">
        <v>285</v>
      </c>
      <c r="H348" s="20">
        <v>6</v>
      </c>
      <c r="I348" s="20">
        <v>3</v>
      </c>
      <c r="J348" t="s">
        <v>2</v>
      </c>
      <c r="K348" t="s">
        <v>3</v>
      </c>
      <c r="L348" s="10">
        <v>53</v>
      </c>
      <c r="M348" s="10">
        <v>291</v>
      </c>
      <c r="N348" s="10">
        <v>1323</v>
      </c>
      <c r="O348" s="1">
        <v>42277.623</v>
      </c>
      <c r="P348" s="1">
        <v>39884.550000000003</v>
      </c>
      <c r="Q348" s="1">
        <v>2216.27</v>
      </c>
      <c r="R348" s="44">
        <f t="shared" si="50"/>
        <v>797.69100000000003</v>
      </c>
      <c r="S348" s="45">
        <f t="shared" si="51"/>
        <v>5.4905660377358494</v>
      </c>
      <c r="T348" s="45">
        <f t="shared" si="52"/>
        <v>4.5463917525773194</v>
      </c>
      <c r="U348" s="44">
        <f t="shared" si="53"/>
        <v>2393.0729999999967</v>
      </c>
      <c r="V348" s="46">
        <f t="shared" si="54"/>
        <v>5.6603773584905585E-2</v>
      </c>
      <c r="W348" s="44">
        <f t="shared" si="55"/>
        <v>176.8029999999967</v>
      </c>
      <c r="X348" s="46">
        <f t="shared" si="56"/>
        <v>4.1819522351102074E-3</v>
      </c>
      <c r="Y348" s="23">
        <f>RANK(O348,O:O)</f>
        <v>422</v>
      </c>
      <c r="Z348" s="23">
        <f>RANK(U348,U:U)</f>
        <v>795</v>
      </c>
      <c r="AA348" s="23">
        <f>RANK(W348,W:W)</f>
        <v>1153</v>
      </c>
    </row>
    <row r="349" spans="1:27" x14ac:dyDescent="0.25">
      <c r="A349" s="23" t="str">
        <f t="shared" si="57"/>
        <v>Malik Mann</v>
      </c>
      <c r="B349" s="23">
        <f t="shared" si="58"/>
        <v>3</v>
      </c>
      <c r="C349" s="23" t="str">
        <f t="shared" si="59"/>
        <v>2022Malik Mann3</v>
      </c>
      <c r="D349" s="17">
        <v>2022</v>
      </c>
      <c r="E349" t="s">
        <v>417</v>
      </c>
      <c r="F349">
        <v>734174</v>
      </c>
      <c r="G349" t="s">
        <v>369</v>
      </c>
      <c r="H349" s="20">
        <v>6</v>
      </c>
      <c r="I349" s="20">
        <v>6</v>
      </c>
      <c r="J349" t="s">
        <v>9</v>
      </c>
      <c r="K349" t="s">
        <v>3</v>
      </c>
      <c r="L349" s="10">
        <v>64</v>
      </c>
      <c r="M349" s="10">
        <v>149</v>
      </c>
      <c r="N349" s="10">
        <v>844</v>
      </c>
      <c r="O349" s="1">
        <v>42194.563199999997</v>
      </c>
      <c r="P349" s="1">
        <v>30018.2</v>
      </c>
      <c r="Q349" s="1">
        <v>2424.39</v>
      </c>
      <c r="R349" s="44">
        <f t="shared" si="50"/>
        <v>659.29004999999995</v>
      </c>
      <c r="S349" s="45">
        <f t="shared" si="51"/>
        <v>2.328125</v>
      </c>
      <c r="T349" s="45">
        <f t="shared" si="52"/>
        <v>5.6644295302013425</v>
      </c>
      <c r="U349" s="44">
        <f t="shared" si="53"/>
        <v>12176.363199999996</v>
      </c>
      <c r="V349" s="46">
        <f t="shared" si="54"/>
        <v>0.28857659083433757</v>
      </c>
      <c r="W349" s="44">
        <f t="shared" si="55"/>
        <v>9751.9731999999967</v>
      </c>
      <c r="X349" s="46">
        <f t="shared" si="56"/>
        <v>0.23111918836026718</v>
      </c>
      <c r="Y349" s="23">
        <f>RANK(O349,O:O)</f>
        <v>425</v>
      </c>
      <c r="Z349" s="23">
        <f>RANK(U349,U:U)</f>
        <v>171</v>
      </c>
      <c r="AA349" s="23">
        <f>RANK(W349,W:W)</f>
        <v>130</v>
      </c>
    </row>
    <row r="350" spans="1:27" x14ac:dyDescent="0.25">
      <c r="A350" s="23" t="str">
        <f t="shared" si="57"/>
        <v>Malik Mann</v>
      </c>
      <c r="B350" s="23">
        <f t="shared" si="58"/>
        <v>4</v>
      </c>
      <c r="C350" s="23" t="str">
        <f t="shared" si="59"/>
        <v>2022Malik Mann4</v>
      </c>
      <c r="D350" s="17">
        <v>2022</v>
      </c>
      <c r="E350" t="s">
        <v>417</v>
      </c>
      <c r="F350">
        <v>461878</v>
      </c>
      <c r="G350" t="s">
        <v>362</v>
      </c>
      <c r="H350" s="20">
        <v>6</v>
      </c>
      <c r="I350" s="20">
        <v>6</v>
      </c>
      <c r="J350" t="s">
        <v>9</v>
      </c>
      <c r="K350" t="s">
        <v>3</v>
      </c>
      <c r="L350" s="10">
        <v>135</v>
      </c>
      <c r="M350" s="10">
        <v>207</v>
      </c>
      <c r="N350" s="10">
        <v>852</v>
      </c>
      <c r="O350" s="1">
        <v>39331.785600000003</v>
      </c>
      <c r="P350" s="1">
        <v>27598.75</v>
      </c>
      <c r="Q350" s="1">
        <v>4983.75</v>
      </c>
      <c r="R350" s="44">
        <f t="shared" si="50"/>
        <v>291.34656000000001</v>
      </c>
      <c r="S350" s="45">
        <f t="shared" si="51"/>
        <v>1.5333333333333334</v>
      </c>
      <c r="T350" s="45">
        <f t="shared" si="52"/>
        <v>4.1159420289855069</v>
      </c>
      <c r="U350" s="44">
        <f t="shared" si="53"/>
        <v>11733.035600000003</v>
      </c>
      <c r="V350" s="46">
        <f t="shared" si="54"/>
        <v>0.29830925347055698</v>
      </c>
      <c r="W350" s="44">
        <f t="shared" si="55"/>
        <v>6749.2856000000029</v>
      </c>
      <c r="X350" s="46">
        <f t="shared" si="56"/>
        <v>0.17159875904540683</v>
      </c>
      <c r="Y350" s="23">
        <f>RANK(O350,O:O)</f>
        <v>439</v>
      </c>
      <c r="Z350" s="23">
        <f>RANK(U350,U:U)</f>
        <v>178</v>
      </c>
      <c r="AA350" s="23">
        <f>RANK(W350,W:W)</f>
        <v>199</v>
      </c>
    </row>
    <row r="351" spans="1:27" x14ac:dyDescent="0.25">
      <c r="A351" s="23" t="str">
        <f t="shared" si="57"/>
        <v>Malik Mann</v>
      </c>
      <c r="B351" s="23">
        <f t="shared" si="58"/>
        <v>5</v>
      </c>
      <c r="C351" s="23" t="str">
        <f t="shared" si="59"/>
        <v>2022Malik Mann5</v>
      </c>
      <c r="D351" s="17">
        <v>2022</v>
      </c>
      <c r="E351" t="s">
        <v>417</v>
      </c>
      <c r="F351">
        <v>504704</v>
      </c>
      <c r="G351" t="s">
        <v>131</v>
      </c>
      <c r="H351" s="20">
        <v>6</v>
      </c>
      <c r="I351" s="20">
        <v>6</v>
      </c>
      <c r="J351" t="s">
        <v>9</v>
      </c>
      <c r="K351" t="s">
        <v>3</v>
      </c>
      <c r="L351" s="10">
        <v>97</v>
      </c>
      <c r="M351" s="10">
        <v>295</v>
      </c>
      <c r="N351" s="10">
        <v>989</v>
      </c>
      <c r="O351" s="1">
        <v>36889.56</v>
      </c>
      <c r="P351" s="1">
        <v>30741.3</v>
      </c>
      <c r="Q351" s="1">
        <v>3760.03</v>
      </c>
      <c r="R351" s="44">
        <f t="shared" si="50"/>
        <v>380.3047422680412</v>
      </c>
      <c r="S351" s="45">
        <f t="shared" si="51"/>
        <v>3.0412371134020617</v>
      </c>
      <c r="T351" s="45">
        <f t="shared" si="52"/>
        <v>3.3525423728813561</v>
      </c>
      <c r="U351" s="44">
        <f t="shared" si="53"/>
        <v>6148.2599999999984</v>
      </c>
      <c r="V351" s="46">
        <f t="shared" si="54"/>
        <v>0.16666666666666663</v>
      </c>
      <c r="W351" s="44">
        <f t="shared" si="55"/>
        <v>2388.2299999999982</v>
      </c>
      <c r="X351" s="46">
        <f t="shared" si="56"/>
        <v>6.4739996898851557E-2</v>
      </c>
      <c r="Y351" s="23">
        <f>RANK(O351,O:O)</f>
        <v>461</v>
      </c>
      <c r="Z351" s="23">
        <f>RANK(U351,U:U)</f>
        <v>416</v>
      </c>
      <c r="AA351" s="23">
        <f>RANK(W351,W:W)</f>
        <v>507</v>
      </c>
    </row>
    <row r="352" spans="1:27" x14ac:dyDescent="0.25">
      <c r="A352" s="23" t="str">
        <f t="shared" si="57"/>
        <v>Malik Mann</v>
      </c>
      <c r="B352" s="23">
        <f t="shared" si="58"/>
        <v>6</v>
      </c>
      <c r="C352" s="23" t="str">
        <f t="shared" si="59"/>
        <v>2022Malik Mann6</v>
      </c>
      <c r="D352" s="17">
        <v>2022</v>
      </c>
      <c r="E352" t="s">
        <v>417</v>
      </c>
      <c r="F352">
        <v>228068</v>
      </c>
      <c r="G352" t="s">
        <v>59</v>
      </c>
      <c r="H352" s="20">
        <v>6</v>
      </c>
      <c r="I352" s="20">
        <v>6</v>
      </c>
      <c r="J352" t="s">
        <v>9</v>
      </c>
      <c r="K352" t="s">
        <v>3</v>
      </c>
      <c r="L352" s="10">
        <v>59</v>
      </c>
      <c r="M352" s="10">
        <v>142</v>
      </c>
      <c r="N352" s="10">
        <v>470</v>
      </c>
      <c r="O352" s="1">
        <v>20972.91</v>
      </c>
      <c r="P352" s="1">
        <v>15723.6</v>
      </c>
      <c r="Q352" s="1">
        <v>2241.88</v>
      </c>
      <c r="R352" s="44">
        <f t="shared" si="50"/>
        <v>355.47305084745761</v>
      </c>
      <c r="S352" s="45">
        <f t="shared" si="51"/>
        <v>2.406779661016949</v>
      </c>
      <c r="T352" s="45">
        <f t="shared" si="52"/>
        <v>3.3098591549295775</v>
      </c>
      <c r="U352" s="44">
        <f t="shared" si="53"/>
        <v>5249.3099999999995</v>
      </c>
      <c r="V352" s="46">
        <f t="shared" si="54"/>
        <v>0.25029001697904579</v>
      </c>
      <c r="W352" s="44">
        <f t="shared" si="55"/>
        <v>3007.4299999999994</v>
      </c>
      <c r="X352" s="46">
        <f t="shared" si="56"/>
        <v>0.14339593313469612</v>
      </c>
      <c r="Y352" s="23">
        <f>RANK(O352,O:O)</f>
        <v>598</v>
      </c>
      <c r="Z352" s="23">
        <f>RANK(U352,U:U)</f>
        <v>487</v>
      </c>
      <c r="AA352" s="23">
        <f>RANK(W352,W:W)</f>
        <v>430</v>
      </c>
    </row>
    <row r="353" spans="1:27" x14ac:dyDescent="0.25">
      <c r="A353" s="23" t="str">
        <f t="shared" si="57"/>
        <v>Malik Mann</v>
      </c>
      <c r="B353" s="23">
        <f t="shared" si="58"/>
        <v>7</v>
      </c>
      <c r="C353" s="23" t="str">
        <f t="shared" si="59"/>
        <v>2022Malik Mann7</v>
      </c>
      <c r="D353" s="17">
        <v>2022</v>
      </c>
      <c r="E353" t="s">
        <v>417</v>
      </c>
      <c r="F353">
        <v>294766</v>
      </c>
      <c r="G353" t="s">
        <v>73</v>
      </c>
      <c r="H353" s="20">
        <v>6</v>
      </c>
      <c r="I353" s="20">
        <v>6</v>
      </c>
      <c r="J353" t="s">
        <v>9</v>
      </c>
      <c r="K353" t="s">
        <v>3</v>
      </c>
      <c r="L353" s="10">
        <v>91</v>
      </c>
      <c r="M353" s="10">
        <v>184</v>
      </c>
      <c r="N353" s="10">
        <v>557</v>
      </c>
      <c r="O353" s="1">
        <v>20313.240000000002</v>
      </c>
      <c r="P353" s="1">
        <v>16927.7</v>
      </c>
      <c r="Q353" s="1">
        <v>3413.14</v>
      </c>
      <c r="R353" s="44">
        <f t="shared" si="50"/>
        <v>223.22241758241759</v>
      </c>
      <c r="S353" s="45">
        <f t="shared" si="51"/>
        <v>2.0219780219780219</v>
      </c>
      <c r="T353" s="45">
        <f t="shared" si="52"/>
        <v>3.027173913043478</v>
      </c>
      <c r="U353" s="44">
        <f t="shared" si="53"/>
        <v>3385.5400000000009</v>
      </c>
      <c r="V353" s="46">
        <f t="shared" si="54"/>
        <v>0.16666666666666669</v>
      </c>
      <c r="W353" s="44">
        <f t="shared" si="55"/>
        <v>-27.599999999999</v>
      </c>
      <c r="X353" s="46">
        <f t="shared" si="56"/>
        <v>-1.3587197315641916E-3</v>
      </c>
      <c r="Y353" s="23">
        <f>RANK(O353,O:O)</f>
        <v>610</v>
      </c>
      <c r="Z353" s="23">
        <f>RANK(U353,U:U)</f>
        <v>629</v>
      </c>
      <c r="AA353" s="23">
        <f>RANK(W353,W:W)</f>
        <v>1274</v>
      </c>
    </row>
    <row r="354" spans="1:27" x14ac:dyDescent="0.25">
      <c r="A354" s="23" t="str">
        <f t="shared" si="57"/>
        <v>Malik Mann</v>
      </c>
      <c r="B354" s="23">
        <f t="shared" si="58"/>
        <v>8</v>
      </c>
      <c r="C354" s="23" t="str">
        <f t="shared" si="59"/>
        <v>2022Malik Mann8</v>
      </c>
      <c r="D354" s="17">
        <v>2022</v>
      </c>
      <c r="E354" t="s">
        <v>417</v>
      </c>
      <c r="F354">
        <v>548541</v>
      </c>
      <c r="G354" t="s">
        <v>173</v>
      </c>
      <c r="H354" s="20">
        <v>6</v>
      </c>
      <c r="I354" s="20">
        <v>6</v>
      </c>
      <c r="J354" t="s">
        <v>2</v>
      </c>
      <c r="K354" t="s">
        <v>3</v>
      </c>
      <c r="L354" s="10">
        <v>62</v>
      </c>
      <c r="M354" s="10">
        <v>140</v>
      </c>
      <c r="N354" s="10">
        <v>607</v>
      </c>
      <c r="O354" s="1">
        <v>20007.635200000001</v>
      </c>
      <c r="P354" s="1">
        <v>15571.45</v>
      </c>
      <c r="Q354" s="1">
        <v>2343.7600000000002</v>
      </c>
      <c r="R354" s="44">
        <f t="shared" si="50"/>
        <v>322.70379354838713</v>
      </c>
      <c r="S354" s="45">
        <f t="shared" si="51"/>
        <v>2.2580645161290325</v>
      </c>
      <c r="T354" s="45">
        <f t="shared" si="52"/>
        <v>4.3357142857142854</v>
      </c>
      <c r="U354" s="44">
        <f t="shared" si="53"/>
        <v>4436.1851999999999</v>
      </c>
      <c r="V354" s="46">
        <f t="shared" si="54"/>
        <v>0.22172461441120236</v>
      </c>
      <c r="W354" s="44">
        <f t="shared" si="55"/>
        <v>2092.4251999999997</v>
      </c>
      <c r="X354" s="46">
        <f t="shared" si="56"/>
        <v>0.1045813350295391</v>
      </c>
      <c r="Y354" s="23">
        <f>RANK(O354,O:O)</f>
        <v>615</v>
      </c>
      <c r="Z354" s="23">
        <f>RANK(U354,U:U)</f>
        <v>548</v>
      </c>
      <c r="AA354" s="23">
        <f>RANK(W354,W:W)</f>
        <v>548</v>
      </c>
    </row>
    <row r="355" spans="1:27" x14ac:dyDescent="0.25">
      <c r="A355" s="23" t="str">
        <f t="shared" si="57"/>
        <v>Malik Mann</v>
      </c>
      <c r="B355" s="23">
        <f t="shared" si="58"/>
        <v>9</v>
      </c>
      <c r="C355" s="23" t="str">
        <f t="shared" si="59"/>
        <v>2022Malik Mann9</v>
      </c>
      <c r="D355" s="17">
        <v>2022</v>
      </c>
      <c r="E355" t="s">
        <v>417</v>
      </c>
      <c r="F355">
        <v>713162</v>
      </c>
      <c r="G355" t="s">
        <v>188</v>
      </c>
      <c r="H355" s="20">
        <v>6</v>
      </c>
      <c r="I355" s="20">
        <v>6</v>
      </c>
      <c r="J355" t="s">
        <v>2</v>
      </c>
      <c r="K355" t="s">
        <v>10</v>
      </c>
      <c r="L355" s="10">
        <v>48</v>
      </c>
      <c r="M355" s="10">
        <v>89</v>
      </c>
      <c r="N355" s="10">
        <v>249</v>
      </c>
      <c r="O355" s="1">
        <v>12109.208000000001</v>
      </c>
      <c r="P355" s="1">
        <v>7771.5</v>
      </c>
      <c r="Q355" s="1">
        <v>1790.01</v>
      </c>
      <c r="R355" s="44">
        <f t="shared" si="50"/>
        <v>252.27516666666668</v>
      </c>
      <c r="S355" s="45">
        <f t="shared" si="51"/>
        <v>1.8541666666666667</v>
      </c>
      <c r="T355" s="45">
        <f t="shared" si="52"/>
        <v>2.797752808988764</v>
      </c>
      <c r="U355" s="44">
        <f t="shared" si="53"/>
        <v>4337.7080000000005</v>
      </c>
      <c r="V355" s="46">
        <f t="shared" si="54"/>
        <v>0.35821566530197518</v>
      </c>
      <c r="W355" s="44">
        <f t="shared" si="55"/>
        <v>2547.6980000000003</v>
      </c>
      <c r="X355" s="46">
        <f t="shared" si="56"/>
        <v>0.21039344604535656</v>
      </c>
      <c r="Y355" s="23">
        <f>RANK(O355,O:O)</f>
        <v>750</v>
      </c>
      <c r="Z355" s="23">
        <f>RANK(U355,U:U)</f>
        <v>556</v>
      </c>
      <c r="AA355" s="23">
        <f>RANK(W355,W:W)</f>
        <v>489</v>
      </c>
    </row>
    <row r="356" spans="1:27" x14ac:dyDescent="0.25">
      <c r="A356" s="23" t="str">
        <f t="shared" si="57"/>
        <v>Malik Mann</v>
      </c>
      <c r="B356" s="23">
        <f t="shared" si="58"/>
        <v>10</v>
      </c>
      <c r="C356" s="23" t="str">
        <f t="shared" si="59"/>
        <v>2022Malik Mann10</v>
      </c>
      <c r="D356" s="17">
        <v>2022</v>
      </c>
      <c r="E356" t="s">
        <v>417</v>
      </c>
      <c r="F356">
        <v>911084</v>
      </c>
      <c r="G356" t="s">
        <v>253</v>
      </c>
      <c r="H356" s="20">
        <v>6</v>
      </c>
      <c r="I356" s="20">
        <v>6</v>
      </c>
      <c r="J356" t="s">
        <v>9</v>
      </c>
      <c r="K356" t="s">
        <v>10</v>
      </c>
      <c r="L356" s="10">
        <v>24</v>
      </c>
      <c r="M356" s="10">
        <v>76</v>
      </c>
      <c r="N356" s="10">
        <v>217</v>
      </c>
      <c r="O356" s="1">
        <v>9259.0776000000005</v>
      </c>
      <c r="P356" s="1">
        <v>6746.15</v>
      </c>
      <c r="Q356" s="1">
        <v>934.38</v>
      </c>
      <c r="R356" s="44">
        <f t="shared" si="50"/>
        <v>385.79490000000004</v>
      </c>
      <c r="S356" s="45">
        <f t="shared" si="51"/>
        <v>3.1666666666666665</v>
      </c>
      <c r="T356" s="45">
        <f t="shared" si="52"/>
        <v>2.8552631578947367</v>
      </c>
      <c r="U356" s="44">
        <f t="shared" si="53"/>
        <v>2512.9276000000009</v>
      </c>
      <c r="V356" s="46">
        <f t="shared" si="54"/>
        <v>0.27140150548041642</v>
      </c>
      <c r="W356" s="44">
        <f t="shared" si="55"/>
        <v>1578.5476000000008</v>
      </c>
      <c r="X356" s="46">
        <f t="shared" si="56"/>
        <v>0.17048648560845853</v>
      </c>
      <c r="Y356" s="23">
        <f>RANK(O356,O:O)</f>
        <v>872</v>
      </c>
      <c r="Z356" s="23">
        <f>RANK(U356,U:U)</f>
        <v>767</v>
      </c>
      <c r="AA356" s="23">
        <f>RANK(W356,W:W)</f>
        <v>621</v>
      </c>
    </row>
    <row r="357" spans="1:27" x14ac:dyDescent="0.25">
      <c r="A357" s="23" t="str">
        <f t="shared" si="57"/>
        <v>Malik Mann</v>
      </c>
      <c r="B357" s="23">
        <f t="shared" si="58"/>
        <v>11</v>
      </c>
      <c r="C357" s="23" t="str">
        <f t="shared" si="59"/>
        <v>2022Malik Mann11</v>
      </c>
      <c r="D357" s="17">
        <v>2022</v>
      </c>
      <c r="E357" t="s">
        <v>417</v>
      </c>
      <c r="F357">
        <v>789083</v>
      </c>
      <c r="G357" t="s">
        <v>349</v>
      </c>
      <c r="H357" s="20">
        <v>6</v>
      </c>
      <c r="I357" s="20">
        <v>6</v>
      </c>
      <c r="J357" t="s">
        <v>9</v>
      </c>
      <c r="K357" t="s">
        <v>10</v>
      </c>
      <c r="L357" s="10">
        <v>48</v>
      </c>
      <c r="M357" s="10">
        <v>66</v>
      </c>
      <c r="N357" s="10">
        <v>197</v>
      </c>
      <c r="O357" s="1">
        <v>6905.4204</v>
      </c>
      <c r="P357" s="1">
        <v>5378.25</v>
      </c>
      <c r="Q357" s="1">
        <v>1762.5</v>
      </c>
      <c r="R357" s="44">
        <f t="shared" si="50"/>
        <v>143.86292499999999</v>
      </c>
      <c r="S357" s="45">
        <f t="shared" si="51"/>
        <v>1.375</v>
      </c>
      <c r="T357" s="45">
        <f t="shared" si="52"/>
        <v>2.9848484848484849</v>
      </c>
      <c r="U357" s="44">
        <f t="shared" si="53"/>
        <v>1527.1704</v>
      </c>
      <c r="V357" s="46">
        <f t="shared" si="54"/>
        <v>0.22115531155785967</v>
      </c>
      <c r="W357" s="44">
        <f t="shared" si="55"/>
        <v>-235.32960000000003</v>
      </c>
      <c r="X357" s="46">
        <f t="shared" si="56"/>
        <v>-3.4078967878624744E-2</v>
      </c>
      <c r="Y357" s="23">
        <f>RANK(O357,O:O)</f>
        <v>1019</v>
      </c>
      <c r="Z357" s="23">
        <f>RANK(U357,U:U)</f>
        <v>982</v>
      </c>
      <c r="AA357" s="23">
        <f>RANK(W357,W:W)</f>
        <v>1386</v>
      </c>
    </row>
    <row r="358" spans="1:27" x14ac:dyDescent="0.25">
      <c r="A358" s="23" t="str">
        <f t="shared" si="57"/>
        <v>Malik Mann</v>
      </c>
      <c r="B358" s="23">
        <f t="shared" si="58"/>
        <v>12</v>
      </c>
      <c r="C358" s="23" t="str">
        <f t="shared" si="59"/>
        <v>2022Malik Mann12</v>
      </c>
      <c r="D358" s="17">
        <v>2022</v>
      </c>
      <c r="E358" t="s">
        <v>417</v>
      </c>
      <c r="F358">
        <v>673382</v>
      </c>
      <c r="G358" t="s">
        <v>322</v>
      </c>
      <c r="H358" s="20">
        <v>6</v>
      </c>
      <c r="I358" s="20">
        <v>6</v>
      </c>
      <c r="J358" t="s">
        <v>9</v>
      </c>
      <c r="K358" t="s">
        <v>10</v>
      </c>
      <c r="L358" s="10">
        <v>16</v>
      </c>
      <c r="M358" s="10">
        <v>52</v>
      </c>
      <c r="N358" s="10">
        <v>138</v>
      </c>
      <c r="O358" s="1">
        <v>4923.3</v>
      </c>
      <c r="P358" s="1">
        <v>4102.75</v>
      </c>
      <c r="Q358" s="1">
        <v>625</v>
      </c>
      <c r="R358" s="44">
        <f t="shared" si="50"/>
        <v>307.70625000000001</v>
      </c>
      <c r="S358" s="45">
        <f t="shared" si="51"/>
        <v>3.25</v>
      </c>
      <c r="T358" s="45">
        <f t="shared" si="52"/>
        <v>2.6538461538461537</v>
      </c>
      <c r="U358" s="44">
        <f t="shared" si="53"/>
        <v>820.55000000000018</v>
      </c>
      <c r="V358" s="46">
        <f t="shared" si="54"/>
        <v>0.16666666666666669</v>
      </c>
      <c r="W358" s="44">
        <f t="shared" si="55"/>
        <v>195.55000000000018</v>
      </c>
      <c r="X358" s="46">
        <f t="shared" si="56"/>
        <v>3.9719293969492045E-2</v>
      </c>
      <c r="Y358" s="23">
        <f>RANK(O358,O:O)</f>
        <v>1140</v>
      </c>
      <c r="Z358" s="23">
        <f>RANK(U358,U:U)</f>
        <v>1194</v>
      </c>
      <c r="AA358" s="23">
        <f>RANK(W358,W:W)</f>
        <v>1136</v>
      </c>
    </row>
    <row r="359" spans="1:27" x14ac:dyDescent="0.25">
      <c r="A359" s="23" t="str">
        <f t="shared" si="57"/>
        <v>Malik Mann</v>
      </c>
      <c r="B359" s="23">
        <f t="shared" si="58"/>
        <v>13</v>
      </c>
      <c r="C359" s="23" t="str">
        <f t="shared" si="59"/>
        <v>2022Malik Mann13</v>
      </c>
      <c r="D359" s="17">
        <v>2022</v>
      </c>
      <c r="E359" t="s">
        <v>417</v>
      </c>
      <c r="F359">
        <v>128453</v>
      </c>
      <c r="G359" t="s">
        <v>130</v>
      </c>
      <c r="H359" s="20">
        <v>6</v>
      </c>
      <c r="I359" s="20">
        <v>1</v>
      </c>
      <c r="J359" t="s">
        <v>2</v>
      </c>
      <c r="K359" t="s">
        <v>10</v>
      </c>
      <c r="L359" s="10">
        <v>7</v>
      </c>
      <c r="M359" s="10">
        <v>17</v>
      </c>
      <c r="N359" s="10">
        <v>35</v>
      </c>
      <c r="O359" s="1">
        <v>2043.92</v>
      </c>
      <c r="P359" s="1">
        <v>1762</v>
      </c>
      <c r="Q359" s="1">
        <v>266.25</v>
      </c>
      <c r="R359" s="44">
        <f t="shared" si="50"/>
        <v>291.98857142857145</v>
      </c>
      <c r="S359" s="45">
        <f t="shared" si="51"/>
        <v>2.4285714285714284</v>
      </c>
      <c r="T359" s="45">
        <f t="shared" si="52"/>
        <v>2.0588235294117645</v>
      </c>
      <c r="U359" s="44">
        <f t="shared" si="53"/>
        <v>281.92000000000007</v>
      </c>
      <c r="V359" s="46">
        <f t="shared" si="54"/>
        <v>0.13793103448275865</v>
      </c>
      <c r="W359" s="44">
        <f t="shared" si="55"/>
        <v>15.670000000000073</v>
      </c>
      <c r="X359" s="46">
        <f t="shared" si="56"/>
        <v>7.6666405730165914E-3</v>
      </c>
      <c r="Y359" s="23">
        <f>RANK(O359,O:O)</f>
        <v>1362</v>
      </c>
      <c r="Z359" s="23">
        <f>RANK(U359,U:U)</f>
        <v>1401</v>
      </c>
      <c r="AA359" s="23">
        <f>RANK(W359,W:W)</f>
        <v>1242</v>
      </c>
    </row>
    <row r="360" spans="1:27" x14ac:dyDescent="0.25">
      <c r="A360" s="23" t="str">
        <f t="shared" si="57"/>
        <v>Malik Mann</v>
      </c>
      <c r="B360" s="23">
        <f t="shared" si="58"/>
        <v>14</v>
      </c>
      <c r="C360" s="23" t="str">
        <f t="shared" si="59"/>
        <v>2022Malik Mann14</v>
      </c>
      <c r="D360" s="17">
        <v>2022</v>
      </c>
      <c r="E360" t="s">
        <v>417</v>
      </c>
      <c r="F360">
        <v>688564</v>
      </c>
      <c r="G360" t="s">
        <v>176</v>
      </c>
      <c r="H360" s="20">
        <v>6</v>
      </c>
      <c r="I360" s="20">
        <v>4</v>
      </c>
      <c r="J360" t="s">
        <v>2</v>
      </c>
      <c r="K360" t="s">
        <v>10</v>
      </c>
      <c r="L360" s="10">
        <v>8</v>
      </c>
      <c r="M360" s="10">
        <v>11</v>
      </c>
      <c r="N360" s="10">
        <v>19</v>
      </c>
      <c r="O360" s="1">
        <v>674.02499999999998</v>
      </c>
      <c r="P360" s="1">
        <v>591.25</v>
      </c>
      <c r="Q360" s="1">
        <v>293.75</v>
      </c>
      <c r="R360" s="44">
        <f t="shared" si="50"/>
        <v>84.253124999999997</v>
      </c>
      <c r="S360" s="45">
        <f t="shared" si="51"/>
        <v>1.375</v>
      </c>
      <c r="T360" s="45">
        <f t="shared" si="52"/>
        <v>1.7272727272727273</v>
      </c>
      <c r="U360" s="44">
        <f t="shared" si="53"/>
        <v>82.774999999999977</v>
      </c>
      <c r="V360" s="46">
        <f t="shared" si="54"/>
        <v>0.12280701754385961</v>
      </c>
      <c r="W360" s="44">
        <f t="shared" si="55"/>
        <v>-210.97500000000002</v>
      </c>
      <c r="X360" s="46">
        <f t="shared" si="56"/>
        <v>-0.31300767775675981</v>
      </c>
      <c r="Y360" s="23">
        <f>RANK(O360,O:O)</f>
        <v>1483</v>
      </c>
      <c r="Z360" s="23">
        <f>RANK(U360,U:U)</f>
        <v>1467</v>
      </c>
      <c r="AA360" s="23">
        <f>RANK(W360,W:W)</f>
        <v>1378</v>
      </c>
    </row>
    <row r="361" spans="1:27" x14ac:dyDescent="0.25">
      <c r="A361" s="23" t="str">
        <f t="shared" si="57"/>
        <v>Mary Amendola</v>
      </c>
      <c r="B361" s="23">
        <f t="shared" si="58"/>
        <v>1</v>
      </c>
      <c r="C361" s="23" t="str">
        <f t="shared" si="59"/>
        <v>2022Mary Amendola1</v>
      </c>
      <c r="D361" s="17">
        <v>2022</v>
      </c>
      <c r="E361" t="s">
        <v>406</v>
      </c>
      <c r="F361">
        <v>110765</v>
      </c>
      <c r="G361" t="s">
        <v>12</v>
      </c>
      <c r="H361" s="20">
        <v>5</v>
      </c>
      <c r="I361" s="20">
        <v>5</v>
      </c>
      <c r="J361" t="s">
        <v>9</v>
      </c>
      <c r="K361" t="s">
        <v>4</v>
      </c>
      <c r="L361" s="10">
        <v>126</v>
      </c>
      <c r="M361" s="10">
        <v>519</v>
      </c>
      <c r="N361" s="10">
        <v>2918</v>
      </c>
      <c r="O361" s="1">
        <v>121604.2776</v>
      </c>
      <c r="P361" s="1">
        <v>91095.5</v>
      </c>
      <c r="Q361" s="1">
        <v>4460.95</v>
      </c>
      <c r="R361" s="44">
        <f t="shared" si="50"/>
        <v>965.1133142857143</v>
      </c>
      <c r="S361" s="45">
        <f t="shared" si="51"/>
        <v>4.1190476190476186</v>
      </c>
      <c r="T361" s="45">
        <f t="shared" si="52"/>
        <v>5.6223506743737959</v>
      </c>
      <c r="U361" s="44">
        <f t="shared" si="53"/>
        <v>30508.777600000001</v>
      </c>
      <c r="V361" s="46">
        <f t="shared" si="54"/>
        <v>0.25088572706590384</v>
      </c>
      <c r="W361" s="44">
        <f t="shared" si="55"/>
        <v>26047.827600000001</v>
      </c>
      <c r="X361" s="46">
        <f t="shared" si="56"/>
        <v>0.21420157344859717</v>
      </c>
      <c r="Y361" s="23">
        <f>RANK(O361,O:O)</f>
        <v>115</v>
      </c>
      <c r="Z361" s="23">
        <f>RANK(U361,U:U)</f>
        <v>25</v>
      </c>
      <c r="AA361" s="23">
        <f>RANK(W361,W:W)</f>
        <v>24</v>
      </c>
    </row>
    <row r="362" spans="1:27" x14ac:dyDescent="0.25">
      <c r="A362" s="23" t="str">
        <f t="shared" si="57"/>
        <v>Mary Amendola</v>
      </c>
      <c r="B362" s="23">
        <f t="shared" si="58"/>
        <v>2</v>
      </c>
      <c r="C362" s="23" t="str">
        <f t="shared" si="59"/>
        <v>2022Mary Amendola2</v>
      </c>
      <c r="D362" s="17">
        <v>2022</v>
      </c>
      <c r="E362" t="s">
        <v>406</v>
      </c>
      <c r="F362">
        <v>734173</v>
      </c>
      <c r="G362" t="s">
        <v>64</v>
      </c>
      <c r="H362" s="20">
        <v>5</v>
      </c>
      <c r="I362" s="20">
        <v>3</v>
      </c>
      <c r="J362" t="s">
        <v>2</v>
      </c>
      <c r="K362" t="s">
        <v>4</v>
      </c>
      <c r="L362" s="10">
        <v>114</v>
      </c>
      <c r="M362" s="10">
        <v>478</v>
      </c>
      <c r="N362" s="10">
        <v>2115</v>
      </c>
      <c r="O362" s="1">
        <v>82098.338000000003</v>
      </c>
      <c r="P362" s="1">
        <v>63402.9</v>
      </c>
      <c r="Q362" s="1">
        <v>4047.15</v>
      </c>
      <c r="R362" s="44">
        <f t="shared" si="50"/>
        <v>720.16085964912281</v>
      </c>
      <c r="S362" s="45">
        <f t="shared" si="51"/>
        <v>4.192982456140351</v>
      </c>
      <c r="T362" s="45">
        <f t="shared" si="52"/>
        <v>4.4246861924686192</v>
      </c>
      <c r="U362" s="44">
        <f t="shared" si="53"/>
        <v>18695.438000000002</v>
      </c>
      <c r="V362" s="46">
        <f t="shared" si="54"/>
        <v>0.22772005445469556</v>
      </c>
      <c r="W362" s="44">
        <f t="shared" si="55"/>
        <v>14648.288000000002</v>
      </c>
      <c r="X362" s="46">
        <f t="shared" si="56"/>
        <v>0.17842368502027411</v>
      </c>
      <c r="Y362" s="23">
        <f>RANK(O362,O:O)</f>
        <v>200</v>
      </c>
      <c r="Z362" s="23">
        <f>RANK(U362,U:U)</f>
        <v>76</v>
      </c>
      <c r="AA362" s="23">
        <f>RANK(W362,W:W)</f>
        <v>68</v>
      </c>
    </row>
    <row r="363" spans="1:27" x14ac:dyDescent="0.25">
      <c r="A363" s="23" t="str">
        <f t="shared" si="57"/>
        <v>Mary Amendola</v>
      </c>
      <c r="B363" s="23">
        <f t="shared" si="58"/>
        <v>3</v>
      </c>
      <c r="C363" s="23" t="str">
        <f t="shared" si="59"/>
        <v>2022Mary Amendola3</v>
      </c>
      <c r="D363" s="17">
        <v>2022</v>
      </c>
      <c r="E363" t="s">
        <v>406</v>
      </c>
      <c r="F363">
        <v>380543</v>
      </c>
      <c r="G363" t="s">
        <v>380</v>
      </c>
      <c r="H363" s="20">
        <v>5</v>
      </c>
      <c r="I363" s="20">
        <v>5</v>
      </c>
      <c r="J363" t="s">
        <v>9</v>
      </c>
      <c r="K363" t="s">
        <v>3</v>
      </c>
      <c r="L363" s="10">
        <v>107</v>
      </c>
      <c r="M363" s="10">
        <v>293</v>
      </c>
      <c r="N363" s="10">
        <v>1104</v>
      </c>
      <c r="O363" s="1">
        <v>41889.42</v>
      </c>
      <c r="P363" s="1">
        <v>34907.85</v>
      </c>
      <c r="Q363" s="1">
        <v>3633.25</v>
      </c>
      <c r="R363" s="44">
        <f t="shared" si="50"/>
        <v>391.48990654205608</v>
      </c>
      <c r="S363" s="45">
        <f t="shared" si="51"/>
        <v>2.7383177570093458</v>
      </c>
      <c r="T363" s="45">
        <f t="shared" si="52"/>
        <v>3.7679180887372015</v>
      </c>
      <c r="U363" s="44">
        <f t="shared" si="53"/>
        <v>6981.57</v>
      </c>
      <c r="V363" s="46">
        <f t="shared" si="54"/>
        <v>0.16666666666666666</v>
      </c>
      <c r="W363" s="44">
        <f t="shared" si="55"/>
        <v>3348.3199999999997</v>
      </c>
      <c r="X363" s="46">
        <f t="shared" si="56"/>
        <v>7.9932355234328858E-2</v>
      </c>
      <c r="Y363" s="23">
        <f>RANK(O363,O:O)</f>
        <v>428</v>
      </c>
      <c r="Z363" s="23">
        <f>RANK(U363,U:U)</f>
        <v>363</v>
      </c>
      <c r="AA363" s="23">
        <f>RANK(W363,W:W)</f>
        <v>399</v>
      </c>
    </row>
    <row r="364" spans="1:27" x14ac:dyDescent="0.25">
      <c r="A364" s="23" t="str">
        <f t="shared" si="57"/>
        <v>Mary Amendola</v>
      </c>
      <c r="B364" s="23">
        <f t="shared" si="58"/>
        <v>4</v>
      </c>
      <c r="C364" s="23" t="str">
        <f t="shared" si="59"/>
        <v>2022Mary Amendola4</v>
      </c>
      <c r="D364" s="17">
        <v>2022</v>
      </c>
      <c r="E364" t="s">
        <v>406</v>
      </c>
      <c r="F364">
        <v>128453</v>
      </c>
      <c r="G364" t="s">
        <v>130</v>
      </c>
      <c r="H364" s="20">
        <v>5</v>
      </c>
      <c r="I364" s="20">
        <v>1</v>
      </c>
      <c r="J364" t="s">
        <v>2</v>
      </c>
      <c r="K364" t="s">
        <v>3</v>
      </c>
      <c r="L364" s="10">
        <v>120</v>
      </c>
      <c r="M364" s="10">
        <v>280</v>
      </c>
      <c r="N364" s="10">
        <v>1162</v>
      </c>
      <c r="O364" s="1">
        <v>40170.394</v>
      </c>
      <c r="P364" s="1">
        <v>34629.65</v>
      </c>
      <c r="Q364" s="1">
        <v>4025.25</v>
      </c>
      <c r="R364" s="44">
        <f t="shared" si="50"/>
        <v>334.75328333333334</v>
      </c>
      <c r="S364" s="45">
        <f t="shared" si="51"/>
        <v>2.3333333333333335</v>
      </c>
      <c r="T364" s="45">
        <f t="shared" si="52"/>
        <v>4.1500000000000004</v>
      </c>
      <c r="U364" s="44">
        <f t="shared" si="53"/>
        <v>5540.7439999999988</v>
      </c>
      <c r="V364" s="46">
        <f t="shared" si="54"/>
        <v>0.13793103448275859</v>
      </c>
      <c r="W364" s="44">
        <f t="shared" si="55"/>
        <v>1515.4939999999988</v>
      </c>
      <c r="X364" s="46">
        <f t="shared" si="56"/>
        <v>3.7726640171863855E-2</v>
      </c>
      <c r="Y364" s="23">
        <f>RANK(O364,O:O)</f>
        <v>434</v>
      </c>
      <c r="Z364" s="23">
        <f>RANK(U364,U:U)</f>
        <v>464</v>
      </c>
      <c r="AA364" s="23">
        <f>RANK(W364,W:W)</f>
        <v>641</v>
      </c>
    </row>
    <row r="365" spans="1:27" x14ac:dyDescent="0.25">
      <c r="A365" s="23" t="str">
        <f t="shared" si="57"/>
        <v>Mary Amendola</v>
      </c>
      <c r="B365" s="23">
        <f t="shared" si="58"/>
        <v>5</v>
      </c>
      <c r="C365" s="23" t="str">
        <f t="shared" si="59"/>
        <v>2022Mary Amendola5</v>
      </c>
      <c r="D365" s="17">
        <v>2022</v>
      </c>
      <c r="E365" t="s">
        <v>406</v>
      </c>
      <c r="F365">
        <v>961606</v>
      </c>
      <c r="G365" t="s">
        <v>264</v>
      </c>
      <c r="H365" s="20">
        <v>5</v>
      </c>
      <c r="I365" s="20">
        <v>5</v>
      </c>
      <c r="J365" t="s">
        <v>9</v>
      </c>
      <c r="K365" t="s">
        <v>3</v>
      </c>
      <c r="L365" s="10">
        <v>46</v>
      </c>
      <c r="M365" s="10">
        <v>173</v>
      </c>
      <c r="N365" s="10">
        <v>953</v>
      </c>
      <c r="O365" s="1">
        <v>38778.567799999997</v>
      </c>
      <c r="P365" s="1">
        <v>26144.75</v>
      </c>
      <c r="Q365" s="1">
        <v>1613.55</v>
      </c>
      <c r="R365" s="44">
        <f t="shared" si="50"/>
        <v>843.01234347826085</v>
      </c>
      <c r="S365" s="45">
        <f t="shared" si="51"/>
        <v>3.7608695652173911</v>
      </c>
      <c r="T365" s="45">
        <f t="shared" si="52"/>
        <v>5.5086705202312141</v>
      </c>
      <c r="U365" s="44">
        <f t="shared" si="53"/>
        <v>12633.817799999997</v>
      </c>
      <c r="V365" s="46">
        <f t="shared" si="54"/>
        <v>0.32579382160678966</v>
      </c>
      <c r="W365" s="44">
        <f t="shared" si="55"/>
        <v>11020.267799999998</v>
      </c>
      <c r="X365" s="46">
        <f t="shared" si="56"/>
        <v>0.28418449739652318</v>
      </c>
      <c r="Y365" s="23">
        <f>RANK(O365,O:O)</f>
        <v>447</v>
      </c>
      <c r="Z365" s="23">
        <f>RANK(U365,U:U)</f>
        <v>162</v>
      </c>
      <c r="AA365" s="23">
        <f>RANK(W365,W:W)</f>
        <v>111</v>
      </c>
    </row>
    <row r="366" spans="1:27" x14ac:dyDescent="0.25">
      <c r="A366" s="23" t="str">
        <f t="shared" si="57"/>
        <v>Mary Amendola</v>
      </c>
      <c r="B366" s="23">
        <f t="shared" si="58"/>
        <v>6</v>
      </c>
      <c r="C366" s="23" t="str">
        <f t="shared" si="59"/>
        <v>2022Mary Amendola6</v>
      </c>
      <c r="D366" s="17">
        <v>2022</v>
      </c>
      <c r="E366" t="s">
        <v>406</v>
      </c>
      <c r="F366">
        <v>203761</v>
      </c>
      <c r="G366" t="s">
        <v>51</v>
      </c>
      <c r="H366" s="20">
        <v>5</v>
      </c>
      <c r="I366" s="20">
        <v>5</v>
      </c>
      <c r="J366" t="s">
        <v>9</v>
      </c>
      <c r="K366" t="s">
        <v>3</v>
      </c>
      <c r="L366" s="10">
        <v>91</v>
      </c>
      <c r="M366" s="10">
        <v>269</v>
      </c>
      <c r="N366" s="10">
        <v>884</v>
      </c>
      <c r="O366" s="1">
        <v>38023.800000000003</v>
      </c>
      <c r="P366" s="1">
        <v>31686.5</v>
      </c>
      <c r="Q366" s="1">
        <v>3113.05</v>
      </c>
      <c r="R366" s="44">
        <f t="shared" si="50"/>
        <v>417.8439560439561</v>
      </c>
      <c r="S366" s="45">
        <f t="shared" si="51"/>
        <v>2.9560439560439562</v>
      </c>
      <c r="T366" s="45">
        <f t="shared" si="52"/>
        <v>3.2862453531598512</v>
      </c>
      <c r="U366" s="44">
        <f t="shared" si="53"/>
        <v>6337.3000000000029</v>
      </c>
      <c r="V366" s="46">
        <f t="shared" si="54"/>
        <v>0.16666666666666674</v>
      </c>
      <c r="W366" s="44">
        <f t="shared" si="55"/>
        <v>3224.2500000000027</v>
      </c>
      <c r="X366" s="46">
        <f t="shared" si="56"/>
        <v>8.4795575402774118E-2</v>
      </c>
      <c r="Y366" s="23">
        <f>RANK(O366,O:O)</f>
        <v>451</v>
      </c>
      <c r="Z366" s="23">
        <f>RANK(U366,U:U)</f>
        <v>404</v>
      </c>
      <c r="AA366" s="23">
        <f>RANK(W366,W:W)</f>
        <v>409</v>
      </c>
    </row>
    <row r="367" spans="1:27" x14ac:dyDescent="0.25">
      <c r="A367" s="23" t="str">
        <f t="shared" si="57"/>
        <v>Mary Amendola</v>
      </c>
      <c r="B367" s="23">
        <f t="shared" si="58"/>
        <v>7</v>
      </c>
      <c r="C367" s="23" t="str">
        <f t="shared" si="59"/>
        <v>2022Mary Amendola7</v>
      </c>
      <c r="D367" s="17">
        <v>2022</v>
      </c>
      <c r="E367" t="s">
        <v>406</v>
      </c>
      <c r="F367">
        <v>105021</v>
      </c>
      <c r="G367" t="s">
        <v>11</v>
      </c>
      <c r="H367" s="20">
        <v>5</v>
      </c>
      <c r="I367" s="20">
        <v>5</v>
      </c>
      <c r="J367" t="s">
        <v>9</v>
      </c>
      <c r="K367" t="s">
        <v>3</v>
      </c>
      <c r="L367" s="10">
        <v>76</v>
      </c>
      <c r="M367" s="10">
        <v>232</v>
      </c>
      <c r="N367" s="10">
        <v>1013</v>
      </c>
      <c r="O367" s="1">
        <v>34904.82</v>
      </c>
      <c r="P367" s="1">
        <v>29087.35</v>
      </c>
      <c r="Q367" s="1">
        <v>2606.25</v>
      </c>
      <c r="R367" s="44">
        <f t="shared" si="50"/>
        <v>459.27394736842103</v>
      </c>
      <c r="S367" s="45">
        <f t="shared" si="51"/>
        <v>3.0526315789473686</v>
      </c>
      <c r="T367" s="45">
        <f t="shared" si="52"/>
        <v>4.3663793103448274</v>
      </c>
      <c r="U367" s="44">
        <f t="shared" si="53"/>
        <v>5817.4700000000012</v>
      </c>
      <c r="V367" s="46">
        <f t="shared" si="54"/>
        <v>0.16666666666666671</v>
      </c>
      <c r="W367" s="44">
        <f t="shared" si="55"/>
        <v>3211.2200000000012</v>
      </c>
      <c r="X367" s="46">
        <f t="shared" si="56"/>
        <v>9.1999328459507923E-2</v>
      </c>
      <c r="Y367" s="23">
        <f>RANK(O367,O:O)</f>
        <v>478</v>
      </c>
      <c r="Z367" s="23">
        <f>RANK(U367,U:U)</f>
        <v>444</v>
      </c>
      <c r="AA367" s="23">
        <f>RANK(W367,W:W)</f>
        <v>411</v>
      </c>
    </row>
    <row r="368" spans="1:27" x14ac:dyDescent="0.25">
      <c r="A368" s="23" t="str">
        <f t="shared" si="57"/>
        <v>Mary Amendola</v>
      </c>
      <c r="B368" s="23">
        <f t="shared" si="58"/>
        <v>8</v>
      </c>
      <c r="C368" s="23" t="str">
        <f t="shared" si="59"/>
        <v>2022Mary Amendola8</v>
      </c>
      <c r="D368" s="17">
        <v>2022</v>
      </c>
      <c r="E368" t="s">
        <v>406</v>
      </c>
      <c r="F368">
        <v>782190</v>
      </c>
      <c r="G368" t="s">
        <v>53</v>
      </c>
      <c r="H368" s="20">
        <v>5</v>
      </c>
      <c r="I368" s="20">
        <v>2</v>
      </c>
      <c r="J368" t="s">
        <v>2</v>
      </c>
      <c r="K368" t="s">
        <v>3</v>
      </c>
      <c r="L368" s="10">
        <v>140</v>
      </c>
      <c r="M368" s="10">
        <v>194</v>
      </c>
      <c r="N368" s="10">
        <v>723</v>
      </c>
      <c r="O368" s="1">
        <v>25376.22</v>
      </c>
      <c r="P368" s="1">
        <v>21146.85</v>
      </c>
      <c r="Q368" s="1">
        <v>4553.3999999999996</v>
      </c>
      <c r="R368" s="44">
        <f t="shared" si="50"/>
        <v>181.25871428571429</v>
      </c>
      <c r="S368" s="45">
        <f t="shared" si="51"/>
        <v>1.3857142857142857</v>
      </c>
      <c r="T368" s="45">
        <f t="shared" si="52"/>
        <v>3.7268041237113403</v>
      </c>
      <c r="U368" s="44">
        <f t="shared" si="53"/>
        <v>4229.3700000000026</v>
      </c>
      <c r="V368" s="46">
        <f t="shared" si="54"/>
        <v>0.16666666666666677</v>
      </c>
      <c r="W368" s="44">
        <f t="shared" si="55"/>
        <v>-324.02999999999702</v>
      </c>
      <c r="X368" s="46">
        <f t="shared" si="56"/>
        <v>-1.2769041252006681E-2</v>
      </c>
      <c r="Y368" s="23">
        <f>RANK(O368,O:O)</f>
        <v>553</v>
      </c>
      <c r="Z368" s="23">
        <f>RANK(U368,U:U)</f>
        <v>563</v>
      </c>
      <c r="AA368" s="23">
        <f>RANK(W368,W:W)</f>
        <v>1408</v>
      </c>
    </row>
    <row r="369" spans="1:27" x14ac:dyDescent="0.25">
      <c r="A369" s="23" t="str">
        <f t="shared" si="57"/>
        <v>Mary Amendola</v>
      </c>
      <c r="B369" s="23">
        <f t="shared" si="58"/>
        <v>9</v>
      </c>
      <c r="C369" s="23" t="str">
        <f t="shared" si="59"/>
        <v>2022Mary Amendola9</v>
      </c>
      <c r="D369" s="17">
        <v>2022</v>
      </c>
      <c r="E369" t="s">
        <v>406</v>
      </c>
      <c r="F369">
        <v>623397</v>
      </c>
      <c r="G369" t="s">
        <v>160</v>
      </c>
      <c r="H369" s="20">
        <v>5</v>
      </c>
      <c r="I369" s="20">
        <v>5</v>
      </c>
      <c r="J369" t="s">
        <v>2</v>
      </c>
      <c r="K369" t="s">
        <v>3</v>
      </c>
      <c r="L369" s="10">
        <v>92</v>
      </c>
      <c r="M369" s="10">
        <v>128</v>
      </c>
      <c r="N369" s="10">
        <v>608</v>
      </c>
      <c r="O369" s="1">
        <v>22516.598000000002</v>
      </c>
      <c r="P369" s="1">
        <v>17217.55</v>
      </c>
      <c r="Q369" s="1">
        <v>2992.8</v>
      </c>
      <c r="R369" s="44">
        <f t="shared" si="50"/>
        <v>244.74563043478264</v>
      </c>
      <c r="S369" s="45">
        <f t="shared" si="51"/>
        <v>1.3913043478260869</v>
      </c>
      <c r="T369" s="45">
        <f t="shared" si="52"/>
        <v>4.75</v>
      </c>
      <c r="U369" s="44">
        <f t="shared" si="53"/>
        <v>5299.0480000000025</v>
      </c>
      <c r="V369" s="46">
        <f t="shared" si="54"/>
        <v>0.23533963700910776</v>
      </c>
      <c r="W369" s="44">
        <f t="shared" si="55"/>
        <v>2306.2480000000023</v>
      </c>
      <c r="X369" s="46">
        <f t="shared" si="56"/>
        <v>0.10242435380335885</v>
      </c>
      <c r="Y369" s="23">
        <f>RANK(O369,O:O)</f>
        <v>579</v>
      </c>
      <c r="Z369" s="23">
        <f>RANK(U369,U:U)</f>
        <v>480</v>
      </c>
      <c r="AA369" s="23">
        <f>RANK(W369,W:W)</f>
        <v>516</v>
      </c>
    </row>
    <row r="370" spans="1:27" x14ac:dyDescent="0.25">
      <c r="A370" s="23" t="str">
        <f t="shared" si="57"/>
        <v>Mary Amendola</v>
      </c>
      <c r="B370" s="23">
        <f t="shared" si="58"/>
        <v>10</v>
      </c>
      <c r="C370" s="23" t="str">
        <f t="shared" si="59"/>
        <v>2022Mary Amendola10</v>
      </c>
      <c r="D370" s="17">
        <v>2022</v>
      </c>
      <c r="E370" t="s">
        <v>406</v>
      </c>
      <c r="F370">
        <v>577416</v>
      </c>
      <c r="G370" t="s">
        <v>150</v>
      </c>
      <c r="H370" s="20">
        <v>5</v>
      </c>
      <c r="I370" s="20">
        <v>5</v>
      </c>
      <c r="J370" t="s">
        <v>9</v>
      </c>
      <c r="K370" t="s">
        <v>3</v>
      </c>
      <c r="L370" s="10">
        <v>73</v>
      </c>
      <c r="M370" s="10">
        <v>154</v>
      </c>
      <c r="N370" s="10">
        <v>565</v>
      </c>
      <c r="O370" s="1">
        <v>22427.34</v>
      </c>
      <c r="P370" s="1">
        <v>18689.45</v>
      </c>
      <c r="Q370" s="1">
        <v>2430.75</v>
      </c>
      <c r="R370" s="44">
        <f t="shared" si="50"/>
        <v>307.22383561643835</v>
      </c>
      <c r="S370" s="45">
        <f t="shared" si="51"/>
        <v>2.1095890410958904</v>
      </c>
      <c r="T370" s="45">
        <f t="shared" si="52"/>
        <v>3.668831168831169</v>
      </c>
      <c r="U370" s="44">
        <f t="shared" si="53"/>
        <v>3737.8899999999994</v>
      </c>
      <c r="V370" s="46">
        <f t="shared" si="54"/>
        <v>0.16666666666666663</v>
      </c>
      <c r="W370" s="44">
        <f t="shared" si="55"/>
        <v>1307.1399999999994</v>
      </c>
      <c r="X370" s="46">
        <f t="shared" si="56"/>
        <v>5.8283327403071405E-2</v>
      </c>
      <c r="Y370" s="23">
        <f>RANK(O370,O:O)</f>
        <v>581</v>
      </c>
      <c r="Z370" s="23">
        <f>RANK(U370,U:U)</f>
        <v>600</v>
      </c>
      <c r="AA370" s="23">
        <f>RANK(W370,W:W)</f>
        <v>698</v>
      </c>
    </row>
    <row r="371" spans="1:27" x14ac:dyDescent="0.25">
      <c r="A371" s="23" t="str">
        <f t="shared" si="57"/>
        <v>Mary Amendola</v>
      </c>
      <c r="B371" s="23">
        <f t="shared" si="58"/>
        <v>11</v>
      </c>
      <c r="C371" s="23" t="str">
        <f t="shared" si="59"/>
        <v>2022Mary Amendola11</v>
      </c>
      <c r="D371" s="17">
        <v>2022</v>
      </c>
      <c r="E371" t="s">
        <v>406</v>
      </c>
      <c r="F371">
        <v>504855</v>
      </c>
      <c r="G371" t="s">
        <v>132</v>
      </c>
      <c r="H371" s="20">
        <v>5</v>
      </c>
      <c r="I371" s="20">
        <v>5</v>
      </c>
      <c r="J371" t="s">
        <v>9</v>
      </c>
      <c r="K371" t="s">
        <v>3</v>
      </c>
      <c r="L371" s="10">
        <v>49</v>
      </c>
      <c r="M371" s="10">
        <v>129</v>
      </c>
      <c r="N371" s="10">
        <v>413</v>
      </c>
      <c r="O371" s="1">
        <v>17981.508999999998</v>
      </c>
      <c r="P371" s="1">
        <v>12811.1</v>
      </c>
      <c r="Q371" s="1">
        <v>1658.7</v>
      </c>
      <c r="R371" s="44">
        <f t="shared" si="50"/>
        <v>366.96957142857138</v>
      </c>
      <c r="S371" s="45">
        <f t="shared" si="51"/>
        <v>2.6326530612244898</v>
      </c>
      <c r="T371" s="45">
        <f t="shared" si="52"/>
        <v>3.2015503875968991</v>
      </c>
      <c r="U371" s="44">
        <f t="shared" si="53"/>
        <v>5170.4089999999978</v>
      </c>
      <c r="V371" s="46">
        <f t="shared" si="54"/>
        <v>0.28754032823385389</v>
      </c>
      <c r="W371" s="44">
        <f t="shared" si="55"/>
        <v>3511.708999999998</v>
      </c>
      <c r="X371" s="46">
        <f t="shared" si="56"/>
        <v>0.1952955672407693</v>
      </c>
      <c r="Y371" s="23">
        <f>RANK(O371,O:O)</f>
        <v>642</v>
      </c>
      <c r="Z371" s="23">
        <f>RANK(U371,U:U)</f>
        <v>499</v>
      </c>
      <c r="AA371" s="23">
        <f>RANK(W371,W:W)</f>
        <v>384</v>
      </c>
    </row>
    <row r="372" spans="1:27" x14ac:dyDescent="0.25">
      <c r="A372" s="23" t="str">
        <f t="shared" si="57"/>
        <v>Mary Amendola</v>
      </c>
      <c r="B372" s="23">
        <f t="shared" si="58"/>
        <v>12</v>
      </c>
      <c r="C372" s="23" t="str">
        <f t="shared" si="59"/>
        <v>2022Mary Amendola12</v>
      </c>
      <c r="D372" s="17">
        <v>2022</v>
      </c>
      <c r="E372" t="s">
        <v>406</v>
      </c>
      <c r="F372">
        <v>716851</v>
      </c>
      <c r="G372" t="s">
        <v>371</v>
      </c>
      <c r="H372" s="20">
        <v>5</v>
      </c>
      <c r="I372" s="20">
        <v>5</v>
      </c>
      <c r="J372" t="s">
        <v>9</v>
      </c>
      <c r="K372" t="s">
        <v>10</v>
      </c>
      <c r="L372" s="10">
        <v>69</v>
      </c>
      <c r="M372" s="10">
        <v>136</v>
      </c>
      <c r="N372" s="10">
        <v>327</v>
      </c>
      <c r="O372" s="1">
        <v>14672.34</v>
      </c>
      <c r="P372" s="1">
        <v>12226.95</v>
      </c>
      <c r="Q372" s="1">
        <v>2288.0500000000002</v>
      </c>
      <c r="R372" s="44">
        <f t="shared" si="50"/>
        <v>212.64260869565217</v>
      </c>
      <c r="S372" s="45">
        <f t="shared" si="51"/>
        <v>1.9710144927536233</v>
      </c>
      <c r="T372" s="45">
        <f t="shared" si="52"/>
        <v>2.4044117647058822</v>
      </c>
      <c r="U372" s="44">
        <f t="shared" si="53"/>
        <v>2445.3899999999994</v>
      </c>
      <c r="V372" s="46">
        <f t="shared" si="54"/>
        <v>0.16666666666666663</v>
      </c>
      <c r="W372" s="44">
        <f t="shared" si="55"/>
        <v>157.33999999999924</v>
      </c>
      <c r="X372" s="46">
        <f t="shared" si="56"/>
        <v>1.0723579197319531E-2</v>
      </c>
      <c r="Y372" s="23">
        <f>RANK(O372,O:O)</f>
        <v>688</v>
      </c>
      <c r="Z372" s="23">
        <f>RANK(U372,U:U)</f>
        <v>781</v>
      </c>
      <c r="AA372" s="23">
        <f>RANK(W372,W:W)</f>
        <v>1167</v>
      </c>
    </row>
    <row r="373" spans="1:27" x14ac:dyDescent="0.25">
      <c r="A373" s="23" t="str">
        <f t="shared" si="57"/>
        <v>Mary Amendola</v>
      </c>
      <c r="B373" s="23">
        <f t="shared" si="58"/>
        <v>13</v>
      </c>
      <c r="C373" s="23" t="str">
        <f t="shared" si="59"/>
        <v>2022Mary Amendola13</v>
      </c>
      <c r="D373" s="17">
        <v>2022</v>
      </c>
      <c r="E373" t="s">
        <v>406</v>
      </c>
      <c r="F373">
        <v>335207</v>
      </c>
      <c r="G373" t="s">
        <v>25</v>
      </c>
      <c r="H373" s="20">
        <v>5</v>
      </c>
      <c r="I373" s="20">
        <v>5</v>
      </c>
      <c r="J373" t="s">
        <v>2</v>
      </c>
      <c r="K373" t="s">
        <v>10</v>
      </c>
      <c r="L373" s="10">
        <v>53</v>
      </c>
      <c r="M373" s="10">
        <v>140</v>
      </c>
      <c r="N373" s="10">
        <v>411</v>
      </c>
      <c r="O373" s="1">
        <v>13573.74</v>
      </c>
      <c r="P373" s="1">
        <v>11311.45</v>
      </c>
      <c r="Q373" s="1">
        <v>1795.9</v>
      </c>
      <c r="R373" s="44">
        <f t="shared" si="50"/>
        <v>256.10830188679245</v>
      </c>
      <c r="S373" s="45">
        <f t="shared" si="51"/>
        <v>2.641509433962264</v>
      </c>
      <c r="T373" s="45">
        <f t="shared" si="52"/>
        <v>2.9357142857142855</v>
      </c>
      <c r="U373" s="44">
        <f t="shared" si="53"/>
        <v>2262.2899999999991</v>
      </c>
      <c r="V373" s="46">
        <f t="shared" si="54"/>
        <v>0.1666666666666666</v>
      </c>
      <c r="W373" s="44">
        <f t="shared" si="55"/>
        <v>466.38999999999896</v>
      </c>
      <c r="X373" s="46">
        <f t="shared" si="56"/>
        <v>3.4359726943347886E-2</v>
      </c>
      <c r="Y373" s="23">
        <f>RANK(O373,O:O)</f>
        <v>701</v>
      </c>
      <c r="Z373" s="23">
        <f>RANK(U373,U:U)</f>
        <v>821</v>
      </c>
      <c r="AA373" s="23">
        <f>RANK(W373,W:W)</f>
        <v>983</v>
      </c>
    </row>
    <row r="374" spans="1:27" x14ac:dyDescent="0.25">
      <c r="A374" s="23" t="str">
        <f t="shared" si="57"/>
        <v>Mary Amendola</v>
      </c>
      <c r="B374" s="23">
        <f t="shared" si="58"/>
        <v>14</v>
      </c>
      <c r="C374" s="23" t="str">
        <f t="shared" si="59"/>
        <v>2022Mary Amendola14</v>
      </c>
      <c r="D374" s="17">
        <v>2022</v>
      </c>
      <c r="E374" t="s">
        <v>406</v>
      </c>
      <c r="F374">
        <v>742625</v>
      </c>
      <c r="G374" t="s">
        <v>202</v>
      </c>
      <c r="H374" s="20">
        <v>5</v>
      </c>
      <c r="I374" s="20">
        <v>5</v>
      </c>
      <c r="J374" t="s">
        <v>9</v>
      </c>
      <c r="K374" t="s">
        <v>10</v>
      </c>
      <c r="L374" s="10">
        <v>53</v>
      </c>
      <c r="M374" s="10">
        <v>80</v>
      </c>
      <c r="N374" s="10">
        <v>222</v>
      </c>
      <c r="O374" s="1">
        <v>8683.3459999999995</v>
      </c>
      <c r="P374" s="1">
        <v>5948.3</v>
      </c>
      <c r="Q374" s="1">
        <v>1731</v>
      </c>
      <c r="R374" s="44">
        <f t="shared" si="50"/>
        <v>163.83671698113207</v>
      </c>
      <c r="S374" s="45">
        <f t="shared" si="51"/>
        <v>1.5094339622641511</v>
      </c>
      <c r="T374" s="45">
        <f t="shared" si="52"/>
        <v>2.7749999999999999</v>
      </c>
      <c r="U374" s="44">
        <f t="shared" si="53"/>
        <v>2735.0459999999994</v>
      </c>
      <c r="V374" s="46">
        <f t="shared" si="54"/>
        <v>0.3149760472518312</v>
      </c>
      <c r="W374" s="44">
        <f t="shared" si="55"/>
        <v>1004.0459999999994</v>
      </c>
      <c r="X374" s="46">
        <f t="shared" si="56"/>
        <v>0.115628929216917</v>
      </c>
      <c r="Y374" s="23">
        <f>RANK(O374,O:O)</f>
        <v>917</v>
      </c>
      <c r="Z374" s="23">
        <f>RANK(U374,U:U)</f>
        <v>737</v>
      </c>
      <c r="AA374" s="23">
        <f>RANK(W374,W:W)</f>
        <v>792</v>
      </c>
    </row>
    <row r="375" spans="1:27" x14ac:dyDescent="0.25">
      <c r="A375" s="23" t="str">
        <f t="shared" si="57"/>
        <v>Mary Amendola</v>
      </c>
      <c r="B375" s="23">
        <f t="shared" si="58"/>
        <v>15</v>
      </c>
      <c r="C375" s="23" t="str">
        <f t="shared" si="59"/>
        <v>2022Mary Amendola15</v>
      </c>
      <c r="D375" s="17">
        <v>2022</v>
      </c>
      <c r="E375" t="s">
        <v>406</v>
      </c>
      <c r="F375">
        <v>167602</v>
      </c>
      <c r="G375" t="s">
        <v>5</v>
      </c>
      <c r="H375" s="20">
        <v>5</v>
      </c>
      <c r="I375" s="20">
        <v>4</v>
      </c>
      <c r="J375" t="s">
        <v>2</v>
      </c>
      <c r="K375" t="s">
        <v>10</v>
      </c>
      <c r="L375" s="10">
        <v>32</v>
      </c>
      <c r="M375" s="10">
        <v>56</v>
      </c>
      <c r="N375" s="10">
        <v>194</v>
      </c>
      <c r="O375" s="1">
        <v>7728.2407999999996</v>
      </c>
      <c r="P375" s="1">
        <v>6002.4</v>
      </c>
      <c r="Q375" s="1">
        <v>1053.5999999999999</v>
      </c>
      <c r="R375" s="44">
        <f t="shared" si="50"/>
        <v>241.50752499999999</v>
      </c>
      <c r="S375" s="45">
        <f t="shared" si="51"/>
        <v>1.75</v>
      </c>
      <c r="T375" s="45">
        <f t="shared" si="52"/>
        <v>3.4642857142857144</v>
      </c>
      <c r="U375" s="44">
        <f t="shared" si="53"/>
        <v>1725.8407999999999</v>
      </c>
      <c r="V375" s="46">
        <f t="shared" si="54"/>
        <v>0.22331612648508573</v>
      </c>
      <c r="W375" s="44">
        <f t="shared" si="55"/>
        <v>672.24080000000004</v>
      </c>
      <c r="X375" s="46">
        <f t="shared" si="56"/>
        <v>8.6984970758157545E-2</v>
      </c>
      <c r="Y375" s="23">
        <f>RANK(O375,O:O)</f>
        <v>973</v>
      </c>
      <c r="Z375" s="23">
        <f>RANK(U375,U:U)</f>
        <v>938</v>
      </c>
      <c r="AA375" s="23">
        <f>RANK(W375,W:W)</f>
        <v>904</v>
      </c>
    </row>
    <row r="376" spans="1:27" x14ac:dyDescent="0.25">
      <c r="A376" s="23" t="str">
        <f t="shared" si="57"/>
        <v>Mary Amendola</v>
      </c>
      <c r="B376" s="23">
        <f t="shared" si="58"/>
        <v>16</v>
      </c>
      <c r="C376" s="23" t="str">
        <f t="shared" si="59"/>
        <v>2022Mary Amendola16</v>
      </c>
      <c r="D376" s="17">
        <v>2022</v>
      </c>
      <c r="E376" t="s">
        <v>406</v>
      </c>
      <c r="F376">
        <v>772168</v>
      </c>
      <c r="G376" t="s">
        <v>213</v>
      </c>
      <c r="H376" s="20">
        <v>5</v>
      </c>
      <c r="I376" s="20">
        <v>4</v>
      </c>
      <c r="J376" t="s">
        <v>2</v>
      </c>
      <c r="K376" t="s">
        <v>10</v>
      </c>
      <c r="L376" s="10">
        <v>21</v>
      </c>
      <c r="M376" s="10">
        <v>53</v>
      </c>
      <c r="N376" s="10">
        <v>172</v>
      </c>
      <c r="O376" s="1">
        <v>7084.9290000000001</v>
      </c>
      <c r="P376" s="1">
        <v>6214.85</v>
      </c>
      <c r="Q376" s="1">
        <v>707.65</v>
      </c>
      <c r="R376" s="44">
        <f t="shared" si="50"/>
        <v>337.37757142857146</v>
      </c>
      <c r="S376" s="45">
        <f t="shared" si="51"/>
        <v>2.5238095238095237</v>
      </c>
      <c r="T376" s="45">
        <f t="shared" si="52"/>
        <v>3.2452830188679247</v>
      </c>
      <c r="U376" s="44">
        <f t="shared" si="53"/>
        <v>870.07899999999972</v>
      </c>
      <c r="V376" s="46">
        <f t="shared" si="54"/>
        <v>0.12280701754385961</v>
      </c>
      <c r="W376" s="44">
        <f t="shared" si="55"/>
        <v>162.42899999999975</v>
      </c>
      <c r="X376" s="46">
        <f t="shared" si="56"/>
        <v>2.2925988390285878E-2</v>
      </c>
      <c r="Y376" s="23">
        <f>RANK(O376,O:O)</f>
        <v>1008</v>
      </c>
      <c r="Z376" s="23">
        <f>RANK(U376,U:U)</f>
        <v>1171</v>
      </c>
      <c r="AA376" s="23">
        <f>RANK(W376,W:W)</f>
        <v>1164</v>
      </c>
    </row>
    <row r="377" spans="1:27" x14ac:dyDescent="0.25">
      <c r="A377" s="23" t="str">
        <f t="shared" si="57"/>
        <v>Mary Amendola</v>
      </c>
      <c r="B377" s="23">
        <f t="shared" si="58"/>
        <v>17</v>
      </c>
      <c r="C377" s="23" t="str">
        <f t="shared" si="59"/>
        <v>2022Mary Amendola17</v>
      </c>
      <c r="D377" s="17">
        <v>2022</v>
      </c>
      <c r="E377" t="s">
        <v>406</v>
      </c>
      <c r="F377">
        <v>281083</v>
      </c>
      <c r="G377" t="s">
        <v>69</v>
      </c>
      <c r="H377" s="20">
        <v>5</v>
      </c>
      <c r="I377" s="20">
        <v>6</v>
      </c>
      <c r="J377" t="s">
        <v>2</v>
      </c>
      <c r="K377" t="s">
        <v>10</v>
      </c>
      <c r="L377" s="10">
        <v>19</v>
      </c>
      <c r="M377" s="10">
        <v>48</v>
      </c>
      <c r="N377" s="10">
        <v>113</v>
      </c>
      <c r="O377" s="1">
        <v>4582.08</v>
      </c>
      <c r="P377" s="1">
        <v>3818.4</v>
      </c>
      <c r="Q377" s="1">
        <v>641.79999999999995</v>
      </c>
      <c r="R377" s="44">
        <f t="shared" si="50"/>
        <v>241.16210526315788</v>
      </c>
      <c r="S377" s="45">
        <f t="shared" si="51"/>
        <v>2.5263157894736841</v>
      </c>
      <c r="T377" s="45">
        <f t="shared" si="52"/>
        <v>2.3541666666666665</v>
      </c>
      <c r="U377" s="44">
        <f t="shared" si="53"/>
        <v>763.67999999999984</v>
      </c>
      <c r="V377" s="46">
        <f t="shared" si="54"/>
        <v>0.16666666666666663</v>
      </c>
      <c r="W377" s="44">
        <f t="shared" si="55"/>
        <v>121.87999999999988</v>
      </c>
      <c r="X377" s="46">
        <f t="shared" si="56"/>
        <v>2.6599273692296924E-2</v>
      </c>
      <c r="Y377" s="23">
        <f>RANK(O377,O:O)</f>
        <v>1159</v>
      </c>
      <c r="Z377" s="23">
        <f>RANK(U377,U:U)</f>
        <v>1213</v>
      </c>
      <c r="AA377" s="23">
        <f>RANK(W377,W:W)</f>
        <v>1185</v>
      </c>
    </row>
    <row r="378" spans="1:27" x14ac:dyDescent="0.25">
      <c r="A378" s="23" t="str">
        <f t="shared" si="57"/>
        <v>Mary Amendola</v>
      </c>
      <c r="B378" s="23">
        <f t="shared" si="58"/>
        <v>18</v>
      </c>
      <c r="C378" s="23" t="str">
        <f t="shared" si="59"/>
        <v>2022Mary Amendola18</v>
      </c>
      <c r="D378" s="17">
        <v>2022</v>
      </c>
      <c r="E378" t="s">
        <v>406</v>
      </c>
      <c r="F378">
        <v>962009</v>
      </c>
      <c r="G378" t="s">
        <v>382</v>
      </c>
      <c r="H378" s="20">
        <v>5</v>
      </c>
      <c r="I378" s="20">
        <v>5</v>
      </c>
      <c r="J378" t="s">
        <v>9</v>
      </c>
      <c r="K378" t="s">
        <v>10</v>
      </c>
      <c r="L378" s="10">
        <v>25</v>
      </c>
      <c r="M378" s="10">
        <v>39</v>
      </c>
      <c r="N378" s="10">
        <v>85</v>
      </c>
      <c r="O378" s="1">
        <v>4067.94</v>
      </c>
      <c r="P378" s="1">
        <v>3389.95</v>
      </c>
      <c r="Q378" s="1">
        <v>817.9</v>
      </c>
      <c r="R378" s="44">
        <f t="shared" si="50"/>
        <v>162.7176</v>
      </c>
      <c r="S378" s="45">
        <f t="shared" si="51"/>
        <v>1.56</v>
      </c>
      <c r="T378" s="45">
        <f t="shared" si="52"/>
        <v>2.1794871794871793</v>
      </c>
      <c r="U378" s="44">
        <f t="shared" si="53"/>
        <v>677.99000000000024</v>
      </c>
      <c r="V378" s="46">
        <f t="shared" si="54"/>
        <v>0.16666666666666671</v>
      </c>
      <c r="W378" s="44">
        <f t="shared" si="55"/>
        <v>-139.90999999999974</v>
      </c>
      <c r="X378" s="46">
        <f t="shared" si="56"/>
        <v>-3.4393329301808717E-2</v>
      </c>
      <c r="Y378" s="23">
        <f>RANK(O378,O:O)</f>
        <v>1193</v>
      </c>
      <c r="Z378" s="23">
        <f>RANK(U378,U:U)</f>
        <v>1235</v>
      </c>
      <c r="AA378" s="23">
        <f>RANK(W378,W:W)</f>
        <v>1352</v>
      </c>
    </row>
    <row r="379" spans="1:27" x14ac:dyDescent="0.25">
      <c r="A379" s="23" t="str">
        <f t="shared" si="57"/>
        <v>Mary Amendola</v>
      </c>
      <c r="B379" s="23">
        <f t="shared" si="58"/>
        <v>19</v>
      </c>
      <c r="C379" s="23" t="str">
        <f t="shared" si="59"/>
        <v>2022Mary Amendola19</v>
      </c>
      <c r="D379" s="17">
        <v>2022</v>
      </c>
      <c r="E379" t="s">
        <v>406</v>
      </c>
      <c r="F379">
        <v>629125</v>
      </c>
      <c r="G379" t="s">
        <v>320</v>
      </c>
      <c r="H379" s="20">
        <v>5</v>
      </c>
      <c r="I379" s="20">
        <v>5</v>
      </c>
      <c r="J379" t="s">
        <v>9</v>
      </c>
      <c r="K379" t="s">
        <v>10</v>
      </c>
      <c r="L379" s="10">
        <v>11</v>
      </c>
      <c r="M379" s="10">
        <v>26</v>
      </c>
      <c r="N379" s="10">
        <v>75</v>
      </c>
      <c r="O379" s="1">
        <v>3423.66</v>
      </c>
      <c r="P379" s="1">
        <v>2853.05</v>
      </c>
      <c r="Q379" s="1">
        <v>369.6</v>
      </c>
      <c r="R379" s="44">
        <f t="shared" si="50"/>
        <v>311.24181818181819</v>
      </c>
      <c r="S379" s="45">
        <f t="shared" si="51"/>
        <v>2.3636363636363638</v>
      </c>
      <c r="T379" s="45">
        <f t="shared" si="52"/>
        <v>2.8846153846153846</v>
      </c>
      <c r="U379" s="44">
        <f t="shared" si="53"/>
        <v>570.60999999999967</v>
      </c>
      <c r="V379" s="46">
        <f t="shared" si="54"/>
        <v>0.16666666666666657</v>
      </c>
      <c r="W379" s="44">
        <f t="shared" si="55"/>
        <v>201.00999999999965</v>
      </c>
      <c r="X379" s="46">
        <f t="shared" si="56"/>
        <v>5.8712021637662516E-2</v>
      </c>
      <c r="Y379" s="23">
        <f>RANK(O379,O:O)</f>
        <v>1248</v>
      </c>
      <c r="Z379" s="23">
        <f>RANK(U379,U:U)</f>
        <v>1283</v>
      </c>
      <c r="AA379" s="23">
        <f>RANK(W379,W:W)</f>
        <v>1130</v>
      </c>
    </row>
    <row r="380" spans="1:27" x14ac:dyDescent="0.25">
      <c r="A380" s="23" t="str">
        <f t="shared" si="57"/>
        <v>Mary Amendola</v>
      </c>
      <c r="B380" s="23">
        <f t="shared" si="58"/>
        <v>20</v>
      </c>
      <c r="C380" s="23" t="str">
        <f t="shared" si="59"/>
        <v>2022Mary Amendola20</v>
      </c>
      <c r="D380" s="17">
        <v>2022</v>
      </c>
      <c r="E380" t="s">
        <v>406</v>
      </c>
      <c r="F380">
        <v>243906</v>
      </c>
      <c r="G380" t="s">
        <v>66</v>
      </c>
      <c r="H380" s="20">
        <v>5</v>
      </c>
      <c r="I380" s="20">
        <v>5</v>
      </c>
      <c r="J380" t="s">
        <v>9</v>
      </c>
      <c r="K380" t="s">
        <v>10</v>
      </c>
      <c r="L380" s="10">
        <v>15</v>
      </c>
      <c r="M380" s="10">
        <v>30</v>
      </c>
      <c r="N380" s="10">
        <v>100</v>
      </c>
      <c r="O380" s="1">
        <v>3341.8</v>
      </c>
      <c r="P380" s="1">
        <v>2366.1</v>
      </c>
      <c r="Q380" s="1">
        <v>498</v>
      </c>
      <c r="R380" s="44">
        <f t="shared" si="50"/>
        <v>222.78666666666669</v>
      </c>
      <c r="S380" s="45">
        <f t="shared" si="51"/>
        <v>2</v>
      </c>
      <c r="T380" s="45">
        <f t="shared" si="52"/>
        <v>3.3333333333333335</v>
      </c>
      <c r="U380" s="44">
        <f t="shared" si="53"/>
        <v>975.70000000000027</v>
      </c>
      <c r="V380" s="46">
        <f t="shared" si="54"/>
        <v>0.29196840026333121</v>
      </c>
      <c r="W380" s="44">
        <f t="shared" si="55"/>
        <v>477.70000000000027</v>
      </c>
      <c r="X380" s="46">
        <f t="shared" si="56"/>
        <v>0.14294691483631583</v>
      </c>
      <c r="Y380" s="23">
        <f>RANK(O380,O:O)</f>
        <v>1255</v>
      </c>
      <c r="Z380" s="23">
        <f>RANK(U380,U:U)</f>
        <v>1135</v>
      </c>
      <c r="AA380" s="23">
        <f>RANK(W380,W:W)</f>
        <v>979</v>
      </c>
    </row>
    <row r="381" spans="1:27" x14ac:dyDescent="0.25">
      <c r="A381" s="23" t="str">
        <f t="shared" si="57"/>
        <v>Mary Amendola</v>
      </c>
      <c r="B381" s="23">
        <f t="shared" si="58"/>
        <v>21</v>
      </c>
      <c r="C381" s="23" t="str">
        <f t="shared" si="59"/>
        <v>2022Mary Amendola21</v>
      </c>
      <c r="D381" s="17">
        <v>2022</v>
      </c>
      <c r="E381" t="s">
        <v>406</v>
      </c>
      <c r="F381">
        <v>354104</v>
      </c>
      <c r="G381" t="s">
        <v>89</v>
      </c>
      <c r="H381" s="20">
        <v>5</v>
      </c>
      <c r="I381" s="20">
        <v>5</v>
      </c>
      <c r="J381" t="s">
        <v>9</v>
      </c>
      <c r="K381" t="s">
        <v>10</v>
      </c>
      <c r="L381" s="10">
        <v>8</v>
      </c>
      <c r="M381" s="10">
        <v>24</v>
      </c>
      <c r="N381" s="10">
        <v>70</v>
      </c>
      <c r="O381" s="1">
        <v>2427.11</v>
      </c>
      <c r="P381" s="1">
        <v>1649.45</v>
      </c>
      <c r="Q381" s="1">
        <v>273.85000000000002</v>
      </c>
      <c r="R381" s="44">
        <f t="shared" si="50"/>
        <v>303.38875000000002</v>
      </c>
      <c r="S381" s="45">
        <f t="shared" si="51"/>
        <v>3</v>
      </c>
      <c r="T381" s="45">
        <f t="shared" si="52"/>
        <v>2.9166666666666665</v>
      </c>
      <c r="U381" s="44">
        <f t="shared" si="53"/>
        <v>777.66000000000008</v>
      </c>
      <c r="V381" s="46">
        <f t="shared" si="54"/>
        <v>0.32040575004841149</v>
      </c>
      <c r="W381" s="44">
        <f t="shared" si="55"/>
        <v>503.81000000000006</v>
      </c>
      <c r="X381" s="46">
        <f t="shared" si="56"/>
        <v>0.20757608843439318</v>
      </c>
      <c r="Y381" s="23">
        <f>RANK(O381,O:O)</f>
        <v>1332</v>
      </c>
      <c r="Z381" s="23">
        <f>RANK(U381,U:U)</f>
        <v>1208</v>
      </c>
      <c r="AA381" s="23">
        <f>RANK(W381,W:W)</f>
        <v>962</v>
      </c>
    </row>
    <row r="382" spans="1:27" x14ac:dyDescent="0.25">
      <c r="A382" s="23" t="str">
        <f t="shared" si="57"/>
        <v>Mary Amendola</v>
      </c>
      <c r="B382" s="23">
        <f t="shared" si="58"/>
        <v>22</v>
      </c>
      <c r="C382" s="23" t="str">
        <f t="shared" si="59"/>
        <v>2022Mary Amendola22</v>
      </c>
      <c r="D382" s="17">
        <v>2022</v>
      </c>
      <c r="E382" t="s">
        <v>406</v>
      </c>
      <c r="F382">
        <v>522997</v>
      </c>
      <c r="G382" t="s">
        <v>133</v>
      </c>
      <c r="H382" s="20">
        <v>5</v>
      </c>
      <c r="I382" s="20">
        <v>5</v>
      </c>
      <c r="J382" t="s">
        <v>9</v>
      </c>
      <c r="K382" t="s">
        <v>10</v>
      </c>
      <c r="L382" s="10">
        <v>14</v>
      </c>
      <c r="M382" s="10">
        <v>37</v>
      </c>
      <c r="N382" s="10">
        <v>73</v>
      </c>
      <c r="O382" s="1">
        <v>1930.32</v>
      </c>
      <c r="P382" s="1">
        <v>1608.6</v>
      </c>
      <c r="Q382" s="1">
        <v>474.15</v>
      </c>
      <c r="R382" s="44">
        <f t="shared" si="50"/>
        <v>137.88</v>
      </c>
      <c r="S382" s="45">
        <f t="shared" si="51"/>
        <v>2.6428571428571428</v>
      </c>
      <c r="T382" s="45">
        <f t="shared" si="52"/>
        <v>1.972972972972973</v>
      </c>
      <c r="U382" s="44">
        <f t="shared" si="53"/>
        <v>321.72000000000003</v>
      </c>
      <c r="V382" s="46">
        <f t="shared" si="54"/>
        <v>0.16666666666666669</v>
      </c>
      <c r="W382" s="44">
        <f t="shared" si="55"/>
        <v>-152.42999999999995</v>
      </c>
      <c r="X382" s="46">
        <f t="shared" si="56"/>
        <v>-7.8966181772970268E-2</v>
      </c>
      <c r="Y382" s="23">
        <f>RANK(O382,O:O)</f>
        <v>1374</v>
      </c>
      <c r="Z382" s="23">
        <f>RANK(U382,U:U)</f>
        <v>1392</v>
      </c>
      <c r="AA382" s="23">
        <f>RANK(W382,W:W)</f>
        <v>1361</v>
      </c>
    </row>
    <row r="383" spans="1:27" x14ac:dyDescent="0.25">
      <c r="A383" s="23" t="str">
        <f t="shared" si="57"/>
        <v>Mary Amendola</v>
      </c>
      <c r="B383" s="23">
        <f t="shared" si="58"/>
        <v>23</v>
      </c>
      <c r="C383" s="23" t="str">
        <f t="shared" si="59"/>
        <v>2022Mary Amendola23</v>
      </c>
      <c r="D383" s="17">
        <v>2022</v>
      </c>
      <c r="E383" t="s">
        <v>406</v>
      </c>
      <c r="F383">
        <v>321904</v>
      </c>
      <c r="G383" t="s">
        <v>366</v>
      </c>
      <c r="H383" s="20">
        <v>5</v>
      </c>
      <c r="I383" s="20">
        <v>5</v>
      </c>
      <c r="J383" t="s">
        <v>9</v>
      </c>
      <c r="K383" t="s">
        <v>10</v>
      </c>
      <c r="L383" s="10">
        <v>14</v>
      </c>
      <c r="M383" s="10">
        <v>14</v>
      </c>
      <c r="N383" s="10">
        <v>32</v>
      </c>
      <c r="O383" s="1">
        <v>1340.9760000000001</v>
      </c>
      <c r="P383" s="1">
        <v>920.25</v>
      </c>
      <c r="Q383" s="1">
        <v>449.4</v>
      </c>
      <c r="R383" s="44">
        <f t="shared" si="50"/>
        <v>95.784000000000006</v>
      </c>
      <c r="S383" s="45">
        <f t="shared" si="51"/>
        <v>1</v>
      </c>
      <c r="T383" s="45">
        <f t="shared" si="52"/>
        <v>2.2857142857142856</v>
      </c>
      <c r="U383" s="44">
        <f t="shared" si="53"/>
        <v>420.72600000000011</v>
      </c>
      <c r="V383" s="46">
        <f t="shared" si="54"/>
        <v>0.31374610731288261</v>
      </c>
      <c r="W383" s="44">
        <f t="shared" si="55"/>
        <v>-28.673999999999864</v>
      </c>
      <c r="X383" s="46">
        <f t="shared" si="56"/>
        <v>-2.1382933027884066E-2</v>
      </c>
      <c r="Y383" s="23">
        <f>RANK(O383,O:O)</f>
        <v>1427</v>
      </c>
      <c r="Z383" s="23">
        <f>RANK(U383,U:U)</f>
        <v>1351</v>
      </c>
      <c r="AA383" s="23">
        <f>RANK(W383,W:W)</f>
        <v>1275</v>
      </c>
    </row>
    <row r="384" spans="1:27" x14ac:dyDescent="0.25">
      <c r="A384" s="23" t="str">
        <f t="shared" si="57"/>
        <v>Mikhail Reilly</v>
      </c>
      <c r="B384" s="23">
        <f t="shared" si="58"/>
        <v>1</v>
      </c>
      <c r="C384" s="23" t="str">
        <f t="shared" si="59"/>
        <v>2022Mikhail Reilly1</v>
      </c>
      <c r="D384" s="17">
        <v>2022</v>
      </c>
      <c r="E384" t="s">
        <v>426</v>
      </c>
      <c r="F384">
        <v>832569</v>
      </c>
      <c r="G384" t="s">
        <v>232</v>
      </c>
      <c r="H384" s="20">
        <v>3</v>
      </c>
      <c r="I384" s="20">
        <v>3</v>
      </c>
      <c r="J384" t="s">
        <v>9</v>
      </c>
      <c r="K384" t="s">
        <v>3</v>
      </c>
      <c r="L384" s="10">
        <v>94</v>
      </c>
      <c r="M384" s="10">
        <v>335</v>
      </c>
      <c r="N384" s="10">
        <v>1312</v>
      </c>
      <c r="O384" s="1">
        <v>55840.315999999999</v>
      </c>
      <c r="P384" s="1">
        <v>40873.15</v>
      </c>
      <c r="Q384" s="1">
        <v>3501</v>
      </c>
      <c r="R384" s="44">
        <f t="shared" si="50"/>
        <v>594.04591489361701</v>
      </c>
      <c r="S384" s="45">
        <f t="shared" si="51"/>
        <v>3.5638297872340425</v>
      </c>
      <c r="T384" s="45">
        <f t="shared" si="52"/>
        <v>3.9164179104477612</v>
      </c>
      <c r="U384" s="44">
        <f t="shared" si="53"/>
        <v>14967.165999999997</v>
      </c>
      <c r="V384" s="46">
        <f t="shared" si="54"/>
        <v>0.26803512358346965</v>
      </c>
      <c r="W384" s="44">
        <f t="shared" si="55"/>
        <v>11466.165999999997</v>
      </c>
      <c r="X384" s="46">
        <f t="shared" si="56"/>
        <v>0.20533848698134155</v>
      </c>
      <c r="Y384" s="23">
        <f>RANK(O384,O:O)</f>
        <v>338</v>
      </c>
      <c r="Z384" s="23">
        <f>RANK(U384,U:U)</f>
        <v>123</v>
      </c>
      <c r="AA384" s="23">
        <f>RANK(W384,W:W)</f>
        <v>102</v>
      </c>
    </row>
    <row r="385" spans="1:27" x14ac:dyDescent="0.25">
      <c r="A385" s="23" t="str">
        <f t="shared" si="57"/>
        <v>Mikhail Reilly</v>
      </c>
      <c r="B385" s="23">
        <f t="shared" si="58"/>
        <v>2</v>
      </c>
      <c r="C385" s="23" t="str">
        <f t="shared" si="59"/>
        <v>2022Mikhail Reilly2</v>
      </c>
      <c r="D385" s="17">
        <v>2022</v>
      </c>
      <c r="E385" t="s">
        <v>426</v>
      </c>
      <c r="F385">
        <v>128453</v>
      </c>
      <c r="G385" t="s">
        <v>130</v>
      </c>
      <c r="H385" s="20">
        <v>3</v>
      </c>
      <c r="I385" s="20">
        <v>1</v>
      </c>
      <c r="J385" t="s">
        <v>2</v>
      </c>
      <c r="K385" t="s">
        <v>3</v>
      </c>
      <c r="L385" s="10">
        <v>88</v>
      </c>
      <c r="M385" s="10">
        <v>247</v>
      </c>
      <c r="N385" s="10">
        <v>1172</v>
      </c>
      <c r="O385" s="1">
        <v>44318.843999999997</v>
      </c>
      <c r="P385" s="1">
        <v>38205.9</v>
      </c>
      <c r="Q385" s="1">
        <v>3197.4</v>
      </c>
      <c r="R385" s="44">
        <f t="shared" si="50"/>
        <v>503.62322727272726</v>
      </c>
      <c r="S385" s="45">
        <f t="shared" si="51"/>
        <v>2.8068181818181817</v>
      </c>
      <c r="T385" s="45">
        <f t="shared" si="52"/>
        <v>4.7449392712550607</v>
      </c>
      <c r="U385" s="44">
        <f t="shared" si="53"/>
        <v>6112.9439999999959</v>
      </c>
      <c r="V385" s="46">
        <f t="shared" si="54"/>
        <v>0.13793103448275854</v>
      </c>
      <c r="W385" s="44">
        <f t="shared" si="55"/>
        <v>2915.5439999999958</v>
      </c>
      <c r="X385" s="46">
        <f t="shared" si="56"/>
        <v>6.5785650907320511E-2</v>
      </c>
      <c r="Y385" s="23">
        <f>RANK(O385,O:O)</f>
        <v>407</v>
      </c>
      <c r="Z385" s="23">
        <f>RANK(U385,U:U)</f>
        <v>422</v>
      </c>
      <c r="AA385" s="23">
        <f>RANK(W385,W:W)</f>
        <v>442</v>
      </c>
    </row>
    <row r="386" spans="1:27" x14ac:dyDescent="0.25">
      <c r="A386" s="23" t="str">
        <f t="shared" si="57"/>
        <v>Mikhail Reilly</v>
      </c>
      <c r="B386" s="23">
        <f t="shared" si="58"/>
        <v>3</v>
      </c>
      <c r="C386" s="23" t="str">
        <f t="shared" si="59"/>
        <v>2022Mikhail Reilly3</v>
      </c>
      <c r="D386" s="17">
        <v>2022</v>
      </c>
      <c r="E386" t="s">
        <v>426</v>
      </c>
      <c r="F386">
        <v>547050</v>
      </c>
      <c r="G386" t="s">
        <v>137</v>
      </c>
      <c r="H386" s="20">
        <v>3</v>
      </c>
      <c r="I386" s="20">
        <v>6</v>
      </c>
      <c r="J386" t="s">
        <v>2</v>
      </c>
      <c r="K386" t="s">
        <v>3</v>
      </c>
      <c r="L386" s="10">
        <v>59</v>
      </c>
      <c r="M386" s="10">
        <v>254</v>
      </c>
      <c r="N386" s="10">
        <v>1059</v>
      </c>
      <c r="O386" s="1">
        <v>37719.360000000001</v>
      </c>
      <c r="P386" s="1">
        <v>31432.799999999999</v>
      </c>
      <c r="Q386" s="1">
        <v>2244</v>
      </c>
      <c r="R386" s="44">
        <f t="shared" ref="R386:R449" si="60">O386/L386</f>
        <v>639.31118644067794</v>
      </c>
      <c r="S386" s="45">
        <f t="shared" ref="S386:S449" si="61">M386/L386</f>
        <v>4.3050847457627119</v>
      </c>
      <c r="T386" s="45">
        <f t="shared" ref="T386:T449" si="62">N386/M386</f>
        <v>4.1692913385826769</v>
      </c>
      <c r="U386" s="44">
        <f t="shared" ref="U386:U449" si="63">O386-P386</f>
        <v>6286.5600000000013</v>
      </c>
      <c r="V386" s="46">
        <f t="shared" ref="V386:V449" si="64">U386/O386</f>
        <v>0.16666666666666669</v>
      </c>
      <c r="W386" s="44">
        <f t="shared" ref="W386:W449" si="65">O386-P386-Q386</f>
        <v>4042.5600000000013</v>
      </c>
      <c r="X386" s="46">
        <f t="shared" ref="X386:X449" si="66">W386/O386</f>
        <v>0.10717467104425954</v>
      </c>
      <c r="Y386" s="23">
        <f>RANK(O386,O:O)</f>
        <v>454</v>
      </c>
      <c r="Z386" s="23">
        <f>RANK(U386,U:U)</f>
        <v>406</v>
      </c>
      <c r="AA386" s="23">
        <f>RANK(W386,W:W)</f>
        <v>336</v>
      </c>
    </row>
    <row r="387" spans="1:27" x14ac:dyDescent="0.25">
      <c r="A387" s="23" t="str">
        <f t="shared" ref="A387:A450" si="67">E387</f>
        <v>Mikhail Reilly</v>
      </c>
      <c r="B387" s="23">
        <f t="shared" ref="B387:B450" si="68">IF(A386&lt;&gt;A387,1,B386+1)</f>
        <v>4</v>
      </c>
      <c r="C387" s="23" t="str">
        <f t="shared" ref="C387:C450" si="69">D387&amp;A387&amp;B387</f>
        <v>2022Mikhail Reilly4</v>
      </c>
      <c r="D387" s="17">
        <v>2022</v>
      </c>
      <c r="E387" t="s">
        <v>426</v>
      </c>
      <c r="F387">
        <v>769640</v>
      </c>
      <c r="G387" t="s">
        <v>390</v>
      </c>
      <c r="H387" s="20">
        <v>3</v>
      </c>
      <c r="I387" s="20">
        <v>3</v>
      </c>
      <c r="J387" t="s">
        <v>9</v>
      </c>
      <c r="K387" t="s">
        <v>3</v>
      </c>
      <c r="L387" s="10">
        <v>83</v>
      </c>
      <c r="M387" s="10">
        <v>110</v>
      </c>
      <c r="N387" s="10">
        <v>515</v>
      </c>
      <c r="O387" s="1">
        <v>26587.348999999998</v>
      </c>
      <c r="P387" s="1">
        <v>19545.05</v>
      </c>
      <c r="Q387" s="1">
        <v>2871</v>
      </c>
      <c r="R387" s="44">
        <f t="shared" si="60"/>
        <v>320.32950602409636</v>
      </c>
      <c r="S387" s="45">
        <f t="shared" si="61"/>
        <v>1.3253012048192772</v>
      </c>
      <c r="T387" s="45">
        <f t="shared" si="62"/>
        <v>4.6818181818181817</v>
      </c>
      <c r="U387" s="44">
        <f t="shared" si="63"/>
        <v>7042.2989999999991</v>
      </c>
      <c r="V387" s="46">
        <f t="shared" si="64"/>
        <v>0.26487405720668122</v>
      </c>
      <c r="W387" s="44">
        <f t="shared" si="65"/>
        <v>4171.2989999999991</v>
      </c>
      <c r="X387" s="46">
        <f t="shared" si="66"/>
        <v>0.15689036917520433</v>
      </c>
      <c r="Y387" s="23">
        <f>RANK(O387,O:O)</f>
        <v>535</v>
      </c>
      <c r="Z387" s="23">
        <f>RANK(U387,U:U)</f>
        <v>360</v>
      </c>
      <c r="AA387" s="23">
        <f>RANK(W387,W:W)</f>
        <v>326</v>
      </c>
    </row>
    <row r="388" spans="1:27" x14ac:dyDescent="0.25">
      <c r="A388" s="23" t="str">
        <f t="shared" si="67"/>
        <v>Mikhail Reilly</v>
      </c>
      <c r="B388" s="23">
        <f t="shared" si="68"/>
        <v>5</v>
      </c>
      <c r="C388" s="23" t="str">
        <f t="shared" si="69"/>
        <v>2022Mikhail Reilly5</v>
      </c>
      <c r="D388" s="17">
        <v>2022</v>
      </c>
      <c r="E388" t="s">
        <v>426</v>
      </c>
      <c r="F388">
        <v>609954</v>
      </c>
      <c r="G388" t="s">
        <v>161</v>
      </c>
      <c r="H388" s="20">
        <v>3</v>
      </c>
      <c r="I388" s="20">
        <v>2</v>
      </c>
      <c r="J388" t="s">
        <v>2</v>
      </c>
      <c r="K388" t="s">
        <v>10</v>
      </c>
      <c r="L388" s="10">
        <v>26</v>
      </c>
      <c r="M388" s="10">
        <v>66</v>
      </c>
      <c r="N388" s="10">
        <v>165</v>
      </c>
      <c r="O388" s="1">
        <v>5986.6450000000004</v>
      </c>
      <c r="P388" s="1">
        <v>4302.75</v>
      </c>
      <c r="Q388" s="1">
        <v>937.2</v>
      </c>
      <c r="R388" s="44">
        <f t="shared" si="60"/>
        <v>230.25557692307694</v>
      </c>
      <c r="S388" s="45">
        <f t="shared" si="61"/>
        <v>2.5384615384615383</v>
      </c>
      <c r="T388" s="45">
        <f t="shared" si="62"/>
        <v>2.5</v>
      </c>
      <c r="U388" s="44">
        <f t="shared" si="63"/>
        <v>1683.8950000000004</v>
      </c>
      <c r="V388" s="46">
        <f t="shared" si="64"/>
        <v>0.28127523846829072</v>
      </c>
      <c r="W388" s="44">
        <f t="shared" si="65"/>
        <v>746.69500000000039</v>
      </c>
      <c r="X388" s="46">
        <f t="shared" si="66"/>
        <v>0.12472678770830746</v>
      </c>
      <c r="Y388" s="23">
        <f>RANK(O388,O:O)</f>
        <v>1066</v>
      </c>
      <c r="Z388" s="23">
        <f>RANK(U388,U:U)</f>
        <v>949</v>
      </c>
      <c r="AA388" s="23">
        <f>RANK(W388,W:W)</f>
        <v>879</v>
      </c>
    </row>
    <row r="389" spans="1:27" x14ac:dyDescent="0.25">
      <c r="A389" s="23" t="str">
        <f t="shared" si="67"/>
        <v>Mikhail Reilly</v>
      </c>
      <c r="B389" s="23">
        <f t="shared" si="68"/>
        <v>6</v>
      </c>
      <c r="C389" s="23" t="str">
        <f t="shared" si="69"/>
        <v>2022Mikhail Reilly6</v>
      </c>
      <c r="D389" s="17">
        <v>2022</v>
      </c>
      <c r="E389" t="s">
        <v>426</v>
      </c>
      <c r="F389">
        <v>560409</v>
      </c>
      <c r="G389" t="s">
        <v>145</v>
      </c>
      <c r="H389" s="20">
        <v>3</v>
      </c>
      <c r="I389" s="20">
        <v>3</v>
      </c>
      <c r="J389" t="s">
        <v>9</v>
      </c>
      <c r="K389" t="s">
        <v>10</v>
      </c>
      <c r="L389" s="10">
        <v>17</v>
      </c>
      <c r="M389" s="10">
        <v>37</v>
      </c>
      <c r="N389" s="10">
        <v>138</v>
      </c>
      <c r="O389" s="1">
        <v>5942.4</v>
      </c>
      <c r="P389" s="1">
        <v>4952</v>
      </c>
      <c r="Q389" s="1">
        <v>605.4</v>
      </c>
      <c r="R389" s="44">
        <f t="shared" si="60"/>
        <v>349.55294117647054</v>
      </c>
      <c r="S389" s="45">
        <f t="shared" si="61"/>
        <v>2.1764705882352939</v>
      </c>
      <c r="T389" s="45">
        <f t="shared" si="62"/>
        <v>3.7297297297297298</v>
      </c>
      <c r="U389" s="44">
        <f t="shared" si="63"/>
        <v>990.39999999999964</v>
      </c>
      <c r="V389" s="46">
        <f t="shared" si="64"/>
        <v>0.1666666666666666</v>
      </c>
      <c r="W389" s="44">
        <f t="shared" si="65"/>
        <v>384.99999999999966</v>
      </c>
      <c r="X389" s="46">
        <f t="shared" si="66"/>
        <v>6.4788637587506678E-2</v>
      </c>
      <c r="Y389" s="23">
        <f>RANK(O389,O:O)</f>
        <v>1067</v>
      </c>
      <c r="Z389" s="23">
        <f>RANK(U389,U:U)</f>
        <v>1124</v>
      </c>
      <c r="AA389" s="23">
        <f>RANK(W389,W:W)</f>
        <v>1027</v>
      </c>
    </row>
    <row r="390" spans="1:27" x14ac:dyDescent="0.25">
      <c r="A390" s="23" t="str">
        <f t="shared" si="67"/>
        <v>Mikhail Reilly</v>
      </c>
      <c r="B390" s="23">
        <f t="shared" si="68"/>
        <v>7</v>
      </c>
      <c r="C390" s="23" t="str">
        <f t="shared" si="69"/>
        <v>2022Mikhail Reilly7</v>
      </c>
      <c r="D390" s="17">
        <v>2022</v>
      </c>
      <c r="E390" t="s">
        <v>426</v>
      </c>
      <c r="F390">
        <v>811025</v>
      </c>
      <c r="G390" t="s">
        <v>280</v>
      </c>
      <c r="H390" s="20">
        <v>3</v>
      </c>
      <c r="I390" s="20">
        <v>4</v>
      </c>
      <c r="J390" t="s">
        <v>2</v>
      </c>
      <c r="K390" t="s">
        <v>10</v>
      </c>
      <c r="L390" s="10">
        <v>8</v>
      </c>
      <c r="M390" s="10">
        <v>30</v>
      </c>
      <c r="N390" s="10">
        <v>75</v>
      </c>
      <c r="O390" s="1">
        <v>3080.76</v>
      </c>
      <c r="P390" s="1">
        <v>2567.3000000000002</v>
      </c>
      <c r="Q390" s="1">
        <v>298.8</v>
      </c>
      <c r="R390" s="44">
        <f t="shared" si="60"/>
        <v>385.09500000000003</v>
      </c>
      <c r="S390" s="45">
        <f t="shared" si="61"/>
        <v>3.75</v>
      </c>
      <c r="T390" s="45">
        <f t="shared" si="62"/>
        <v>2.5</v>
      </c>
      <c r="U390" s="44">
        <f t="shared" si="63"/>
        <v>513.46</v>
      </c>
      <c r="V390" s="46">
        <f t="shared" si="64"/>
        <v>0.16666666666666666</v>
      </c>
      <c r="W390" s="44">
        <f t="shared" si="65"/>
        <v>214.66000000000003</v>
      </c>
      <c r="X390" s="46">
        <f t="shared" si="66"/>
        <v>6.9677612017813792E-2</v>
      </c>
      <c r="Y390" s="23">
        <f>RANK(O390,O:O)</f>
        <v>1277</v>
      </c>
      <c r="Z390" s="23">
        <f>RANK(U390,U:U)</f>
        <v>1313</v>
      </c>
      <c r="AA390" s="23">
        <f>RANK(W390,W:W)</f>
        <v>1121</v>
      </c>
    </row>
    <row r="391" spans="1:27" x14ac:dyDescent="0.25">
      <c r="A391" s="23" t="str">
        <f t="shared" si="67"/>
        <v>Mikhail Reilly</v>
      </c>
      <c r="B391" s="23">
        <f t="shared" si="68"/>
        <v>8</v>
      </c>
      <c r="C391" s="23" t="str">
        <f t="shared" si="69"/>
        <v>2022Mikhail Reilly8</v>
      </c>
      <c r="D391" s="17">
        <v>2022</v>
      </c>
      <c r="E391" t="s">
        <v>426</v>
      </c>
      <c r="F391">
        <v>595666</v>
      </c>
      <c r="G391" t="s">
        <v>157</v>
      </c>
      <c r="H391" s="20">
        <v>3</v>
      </c>
      <c r="I391" s="20">
        <v>3</v>
      </c>
      <c r="J391" t="s">
        <v>9</v>
      </c>
      <c r="K391" t="s">
        <v>10</v>
      </c>
      <c r="L391" s="10">
        <v>5</v>
      </c>
      <c r="M391" s="10">
        <v>14</v>
      </c>
      <c r="N391" s="10">
        <v>60</v>
      </c>
      <c r="O391" s="1">
        <v>2191.2800000000002</v>
      </c>
      <c r="P391" s="1">
        <v>1735.65</v>
      </c>
      <c r="Q391" s="1">
        <v>181.8</v>
      </c>
      <c r="R391" s="44">
        <f t="shared" si="60"/>
        <v>438.25600000000003</v>
      </c>
      <c r="S391" s="45">
        <f t="shared" si="61"/>
        <v>2.8</v>
      </c>
      <c r="T391" s="45">
        <f t="shared" si="62"/>
        <v>4.2857142857142856</v>
      </c>
      <c r="U391" s="44">
        <f t="shared" si="63"/>
        <v>455.63000000000011</v>
      </c>
      <c r="V391" s="46">
        <f t="shared" si="64"/>
        <v>0.20792869920776902</v>
      </c>
      <c r="W391" s="44">
        <f t="shared" si="65"/>
        <v>273.8300000000001</v>
      </c>
      <c r="X391" s="46">
        <f t="shared" si="66"/>
        <v>0.12496349165784384</v>
      </c>
      <c r="Y391" s="23">
        <f>RANK(O391,O:O)</f>
        <v>1349</v>
      </c>
      <c r="Z391" s="23">
        <f>RANK(U391,U:U)</f>
        <v>1338</v>
      </c>
      <c r="AA391" s="23">
        <f>RANK(W391,W:W)</f>
        <v>1073</v>
      </c>
    </row>
    <row r="392" spans="1:27" x14ac:dyDescent="0.25">
      <c r="A392" s="23" t="str">
        <f t="shared" si="67"/>
        <v>Mikhail Reilly</v>
      </c>
      <c r="B392" s="23">
        <f t="shared" si="68"/>
        <v>9</v>
      </c>
      <c r="C392" s="23" t="str">
        <f t="shared" si="69"/>
        <v>2022Mikhail Reilly9</v>
      </c>
      <c r="D392" s="17">
        <v>2022</v>
      </c>
      <c r="E392" t="s">
        <v>426</v>
      </c>
      <c r="F392">
        <v>583353</v>
      </c>
      <c r="G392" t="s">
        <v>151</v>
      </c>
      <c r="H392" s="20">
        <v>3</v>
      </c>
      <c r="I392" s="20">
        <v>1</v>
      </c>
      <c r="J392" t="s">
        <v>2</v>
      </c>
      <c r="K392" t="s">
        <v>10</v>
      </c>
      <c r="L392" s="10">
        <v>1</v>
      </c>
      <c r="M392" s="10">
        <v>1</v>
      </c>
      <c r="N392" s="10">
        <v>3</v>
      </c>
      <c r="O392" s="1">
        <v>246.6</v>
      </c>
      <c r="P392" s="1">
        <v>205.5</v>
      </c>
      <c r="Q392" s="1">
        <v>34.200000000000003</v>
      </c>
      <c r="R392" s="44">
        <f t="shared" si="60"/>
        <v>246.6</v>
      </c>
      <c r="S392" s="45">
        <f t="shared" si="61"/>
        <v>1</v>
      </c>
      <c r="T392" s="45">
        <f t="shared" si="62"/>
        <v>3</v>
      </c>
      <c r="U392" s="44">
        <f t="shared" si="63"/>
        <v>41.099999999999994</v>
      </c>
      <c r="V392" s="46">
        <f t="shared" si="64"/>
        <v>0.16666666666666666</v>
      </c>
      <c r="W392" s="44">
        <f t="shared" si="65"/>
        <v>6.8999999999999915</v>
      </c>
      <c r="X392" s="46">
        <f t="shared" si="66"/>
        <v>2.7980535279805319E-2</v>
      </c>
      <c r="Y392" s="23">
        <f>RANK(O392,O:O)</f>
        <v>1512</v>
      </c>
      <c r="Z392" s="23">
        <f>RANK(U392,U:U)</f>
        <v>1482</v>
      </c>
      <c r="AA392" s="23">
        <f>RANK(W392,W:W)</f>
        <v>1249</v>
      </c>
    </row>
    <row r="393" spans="1:27" x14ac:dyDescent="0.25">
      <c r="A393" s="23" t="str">
        <f t="shared" si="67"/>
        <v>Mosaki Ishak</v>
      </c>
      <c r="B393" s="23">
        <f t="shared" si="68"/>
        <v>1</v>
      </c>
      <c r="C393" s="23" t="str">
        <f t="shared" si="69"/>
        <v>2022Mosaki Ishak1</v>
      </c>
      <c r="D393" s="17">
        <v>2022</v>
      </c>
      <c r="E393" t="s">
        <v>398</v>
      </c>
      <c r="F393">
        <v>181012</v>
      </c>
      <c r="G393" t="s">
        <v>44</v>
      </c>
      <c r="H393" s="20">
        <v>4</v>
      </c>
      <c r="I393" s="20">
        <v>4</v>
      </c>
      <c r="J393" t="s">
        <v>9</v>
      </c>
      <c r="K393" t="s">
        <v>4</v>
      </c>
      <c r="L393" s="10">
        <v>90</v>
      </c>
      <c r="M393" s="10">
        <v>359</v>
      </c>
      <c r="N393" s="10">
        <v>1748</v>
      </c>
      <c r="O393" s="1">
        <v>96861.758400000006</v>
      </c>
      <c r="P393" s="1">
        <v>52602.45</v>
      </c>
      <c r="Q393" s="1">
        <v>2875.5</v>
      </c>
      <c r="R393" s="44">
        <f t="shared" si="60"/>
        <v>1076.2417600000001</v>
      </c>
      <c r="S393" s="45">
        <f t="shared" si="61"/>
        <v>3.9888888888888889</v>
      </c>
      <c r="T393" s="45">
        <f t="shared" si="62"/>
        <v>4.8690807799442899</v>
      </c>
      <c r="U393" s="44">
        <f t="shared" si="63"/>
        <v>44259.308400000009</v>
      </c>
      <c r="V393" s="46">
        <f t="shared" si="64"/>
        <v>0.45693273724421679</v>
      </c>
      <c r="W393" s="44">
        <f t="shared" si="65"/>
        <v>41383.808400000009</v>
      </c>
      <c r="X393" s="46">
        <f t="shared" si="66"/>
        <v>0.42724609880714293</v>
      </c>
      <c r="Y393" s="23">
        <f>RANK(O393,O:O)</f>
        <v>167</v>
      </c>
      <c r="Z393" s="23">
        <f>RANK(U393,U:U)</f>
        <v>12</v>
      </c>
      <c r="AA393" s="23">
        <f>RANK(W393,W:W)</f>
        <v>8</v>
      </c>
    </row>
    <row r="394" spans="1:27" x14ac:dyDescent="0.25">
      <c r="A394" s="23" t="str">
        <f t="shared" si="67"/>
        <v>Mosaki Ishak</v>
      </c>
      <c r="B394" s="23">
        <f t="shared" si="68"/>
        <v>2</v>
      </c>
      <c r="C394" s="23" t="str">
        <f t="shared" si="69"/>
        <v>2022Mosaki Ishak2</v>
      </c>
      <c r="D394" s="17">
        <v>2022</v>
      </c>
      <c r="E394" t="s">
        <v>398</v>
      </c>
      <c r="F394">
        <v>659545</v>
      </c>
      <c r="G394" t="s">
        <v>181</v>
      </c>
      <c r="H394" s="20">
        <v>4</v>
      </c>
      <c r="I394" s="20">
        <v>4</v>
      </c>
      <c r="J394" t="s">
        <v>9</v>
      </c>
      <c r="K394" t="s">
        <v>4</v>
      </c>
      <c r="L394" s="10">
        <v>101</v>
      </c>
      <c r="M394" s="10">
        <v>458</v>
      </c>
      <c r="N394" s="10">
        <v>2141</v>
      </c>
      <c r="O394" s="1">
        <v>81192.6976</v>
      </c>
      <c r="P394" s="1">
        <v>63860.6</v>
      </c>
      <c r="Q394" s="1">
        <v>3273.5</v>
      </c>
      <c r="R394" s="44">
        <f t="shared" si="60"/>
        <v>803.88809504950495</v>
      </c>
      <c r="S394" s="45">
        <f t="shared" si="61"/>
        <v>4.5346534653465342</v>
      </c>
      <c r="T394" s="45">
        <f t="shared" si="62"/>
        <v>4.6746724890829698</v>
      </c>
      <c r="U394" s="44">
        <f t="shared" si="63"/>
        <v>17332.097600000001</v>
      </c>
      <c r="V394" s="46">
        <f t="shared" si="64"/>
        <v>0.21346867529131094</v>
      </c>
      <c r="W394" s="44">
        <f t="shared" si="65"/>
        <v>14058.597600000001</v>
      </c>
      <c r="X394" s="46">
        <f t="shared" si="66"/>
        <v>0.17315101007310293</v>
      </c>
      <c r="Y394" s="23">
        <f>RANK(O394,O:O)</f>
        <v>203</v>
      </c>
      <c r="Z394" s="23">
        <f>RANK(U394,U:U)</f>
        <v>88</v>
      </c>
      <c r="AA394" s="23">
        <f>RANK(W394,W:W)</f>
        <v>72</v>
      </c>
    </row>
    <row r="395" spans="1:27" x14ac:dyDescent="0.25">
      <c r="A395" s="23" t="str">
        <f t="shared" si="67"/>
        <v>Mosaki Ishak</v>
      </c>
      <c r="B395" s="23">
        <f t="shared" si="68"/>
        <v>3</v>
      </c>
      <c r="C395" s="23" t="str">
        <f t="shared" si="69"/>
        <v>2022Mosaki Ishak3</v>
      </c>
      <c r="D395" s="17">
        <v>2022</v>
      </c>
      <c r="E395" t="s">
        <v>398</v>
      </c>
      <c r="F395">
        <v>423877</v>
      </c>
      <c r="G395" t="s">
        <v>88</v>
      </c>
      <c r="H395" s="20">
        <v>4</v>
      </c>
      <c r="I395" s="20">
        <v>4</v>
      </c>
      <c r="J395" t="s">
        <v>2</v>
      </c>
      <c r="K395" t="s">
        <v>3</v>
      </c>
      <c r="L395" s="10">
        <v>100</v>
      </c>
      <c r="M395" s="10">
        <v>429</v>
      </c>
      <c r="N395" s="10">
        <v>2072</v>
      </c>
      <c r="O395" s="1">
        <v>71744.7</v>
      </c>
      <c r="P395" s="1">
        <v>59787.25</v>
      </c>
      <c r="Q395" s="1">
        <v>3218</v>
      </c>
      <c r="R395" s="44">
        <f t="shared" si="60"/>
        <v>717.447</v>
      </c>
      <c r="S395" s="45">
        <f t="shared" si="61"/>
        <v>4.29</v>
      </c>
      <c r="T395" s="45">
        <f t="shared" si="62"/>
        <v>4.8298368298368297</v>
      </c>
      <c r="U395" s="44">
        <f t="shared" si="63"/>
        <v>11957.449999999997</v>
      </c>
      <c r="V395" s="46">
        <f t="shared" si="64"/>
        <v>0.16666666666666663</v>
      </c>
      <c r="W395" s="44">
        <f t="shared" si="65"/>
        <v>8739.4499999999971</v>
      </c>
      <c r="X395" s="46">
        <f t="shared" si="66"/>
        <v>0.12181317923135782</v>
      </c>
      <c r="Y395" s="23">
        <f>RANK(O395,O:O)</f>
        <v>241</v>
      </c>
      <c r="Z395" s="23">
        <f>RANK(U395,U:U)</f>
        <v>174</v>
      </c>
      <c r="AA395" s="23">
        <f>RANK(W395,W:W)</f>
        <v>144</v>
      </c>
    </row>
    <row r="396" spans="1:27" x14ac:dyDescent="0.25">
      <c r="A396" s="23" t="str">
        <f t="shared" si="67"/>
        <v>Mosaki Ishak</v>
      </c>
      <c r="B396" s="23">
        <f t="shared" si="68"/>
        <v>4</v>
      </c>
      <c r="C396" s="23" t="str">
        <f t="shared" si="69"/>
        <v>2022Mosaki Ishak4</v>
      </c>
      <c r="D396" s="17">
        <v>2022</v>
      </c>
      <c r="E396" t="s">
        <v>398</v>
      </c>
      <c r="F396">
        <v>335207</v>
      </c>
      <c r="G396" t="s">
        <v>25</v>
      </c>
      <c r="H396" s="20">
        <v>4</v>
      </c>
      <c r="I396" s="20">
        <v>5</v>
      </c>
      <c r="J396" t="s">
        <v>2</v>
      </c>
      <c r="K396" t="s">
        <v>3</v>
      </c>
      <c r="L396" s="10">
        <v>119</v>
      </c>
      <c r="M396" s="10">
        <v>344</v>
      </c>
      <c r="N396" s="10">
        <v>1681</v>
      </c>
      <c r="O396" s="1">
        <v>67877.94</v>
      </c>
      <c r="P396" s="1">
        <v>56564.95</v>
      </c>
      <c r="Q396" s="1">
        <v>3671.5</v>
      </c>
      <c r="R396" s="44">
        <f t="shared" si="60"/>
        <v>570.40285714285721</v>
      </c>
      <c r="S396" s="45">
        <f t="shared" si="61"/>
        <v>2.8907563025210083</v>
      </c>
      <c r="T396" s="45">
        <f t="shared" si="62"/>
        <v>4.8866279069767442</v>
      </c>
      <c r="U396" s="44">
        <f t="shared" si="63"/>
        <v>11312.990000000005</v>
      </c>
      <c r="V396" s="46">
        <f t="shared" si="64"/>
        <v>0.16666666666666674</v>
      </c>
      <c r="W396" s="44">
        <f t="shared" si="65"/>
        <v>7641.4900000000052</v>
      </c>
      <c r="X396" s="46">
        <f t="shared" si="66"/>
        <v>0.11257692852788409</v>
      </c>
      <c r="Y396" s="23">
        <f>RANK(O396,O:O)</f>
        <v>259</v>
      </c>
      <c r="Z396" s="23">
        <f>RANK(U396,U:U)</f>
        <v>189</v>
      </c>
      <c r="AA396" s="23">
        <f>RANK(W396,W:W)</f>
        <v>163</v>
      </c>
    </row>
    <row r="397" spans="1:27" x14ac:dyDescent="0.25">
      <c r="A397" s="23" t="str">
        <f t="shared" si="67"/>
        <v>Mosaki Ishak</v>
      </c>
      <c r="B397" s="23">
        <f t="shared" si="68"/>
        <v>5</v>
      </c>
      <c r="C397" s="23" t="str">
        <f t="shared" si="69"/>
        <v>2022Mosaki Ishak5</v>
      </c>
      <c r="D397" s="17">
        <v>2022</v>
      </c>
      <c r="E397" t="s">
        <v>398</v>
      </c>
      <c r="F397">
        <v>551613</v>
      </c>
      <c r="G397" t="s">
        <v>139</v>
      </c>
      <c r="H397" s="20">
        <v>4</v>
      </c>
      <c r="I397" s="20">
        <v>4</v>
      </c>
      <c r="J397" t="s">
        <v>9</v>
      </c>
      <c r="K397" t="s">
        <v>3</v>
      </c>
      <c r="L397" s="10">
        <v>92</v>
      </c>
      <c r="M397" s="10">
        <v>322</v>
      </c>
      <c r="N397" s="10">
        <v>1102</v>
      </c>
      <c r="O397" s="1">
        <v>58901.382799999999</v>
      </c>
      <c r="P397" s="1">
        <v>33957.300000000003</v>
      </c>
      <c r="Q397" s="1">
        <v>2892</v>
      </c>
      <c r="R397" s="44">
        <f t="shared" si="60"/>
        <v>640.23242173913047</v>
      </c>
      <c r="S397" s="45">
        <f t="shared" si="61"/>
        <v>3.5</v>
      </c>
      <c r="T397" s="45">
        <f t="shared" si="62"/>
        <v>3.4223602484472049</v>
      </c>
      <c r="U397" s="44">
        <f t="shared" si="63"/>
        <v>24944.082799999996</v>
      </c>
      <c r="V397" s="46">
        <f t="shared" si="64"/>
        <v>0.42348891680009926</v>
      </c>
      <c r="W397" s="44">
        <f t="shared" si="65"/>
        <v>22052.082799999996</v>
      </c>
      <c r="X397" s="46">
        <f t="shared" si="66"/>
        <v>0.37438989972235415</v>
      </c>
      <c r="Y397" s="23">
        <f>RANK(O397,O:O)</f>
        <v>316</v>
      </c>
      <c r="Z397" s="23">
        <f>RANK(U397,U:U)</f>
        <v>45</v>
      </c>
      <c r="AA397" s="23">
        <f>RANK(W397,W:W)</f>
        <v>38</v>
      </c>
    </row>
    <row r="398" spans="1:27" x14ac:dyDescent="0.25">
      <c r="A398" s="23" t="str">
        <f t="shared" si="67"/>
        <v>Mosaki Ishak</v>
      </c>
      <c r="B398" s="23">
        <f t="shared" si="68"/>
        <v>6</v>
      </c>
      <c r="C398" s="23" t="str">
        <f t="shared" si="69"/>
        <v>2022Mosaki Ishak6</v>
      </c>
      <c r="D398" s="17">
        <v>2022</v>
      </c>
      <c r="E398" t="s">
        <v>398</v>
      </c>
      <c r="F398">
        <v>688564</v>
      </c>
      <c r="G398" t="s">
        <v>176</v>
      </c>
      <c r="H398" s="20">
        <v>4</v>
      </c>
      <c r="I398" s="20">
        <v>4</v>
      </c>
      <c r="J398" t="s">
        <v>2</v>
      </c>
      <c r="K398" t="s">
        <v>3</v>
      </c>
      <c r="L398" s="10">
        <v>51</v>
      </c>
      <c r="M398" s="10">
        <v>202</v>
      </c>
      <c r="N398" s="10">
        <v>769</v>
      </c>
      <c r="O398" s="1">
        <v>26014.686000000002</v>
      </c>
      <c r="P398" s="1">
        <v>22819.9</v>
      </c>
      <c r="Q398" s="1">
        <v>1628</v>
      </c>
      <c r="R398" s="44">
        <f t="shared" si="60"/>
        <v>510.09188235294118</v>
      </c>
      <c r="S398" s="45">
        <f t="shared" si="61"/>
        <v>3.9607843137254903</v>
      </c>
      <c r="T398" s="45">
        <f t="shared" si="62"/>
        <v>3.8069306930693068</v>
      </c>
      <c r="U398" s="44">
        <f t="shared" si="63"/>
        <v>3194.7860000000001</v>
      </c>
      <c r="V398" s="46">
        <f t="shared" si="64"/>
        <v>0.12280701754385964</v>
      </c>
      <c r="W398" s="44">
        <f t="shared" si="65"/>
        <v>1566.7860000000001</v>
      </c>
      <c r="X398" s="46">
        <f t="shared" si="66"/>
        <v>6.0226981021412287E-2</v>
      </c>
      <c r="Y398" s="23">
        <f>RANK(O398,O:O)</f>
        <v>546</v>
      </c>
      <c r="Z398" s="23">
        <f>RANK(U398,U:U)</f>
        <v>658</v>
      </c>
      <c r="AA398" s="23">
        <f>RANK(W398,W:W)</f>
        <v>627</v>
      </c>
    </row>
    <row r="399" spans="1:27" x14ac:dyDescent="0.25">
      <c r="A399" s="23" t="str">
        <f t="shared" si="67"/>
        <v>Mosaki Ishak</v>
      </c>
      <c r="B399" s="23">
        <f t="shared" si="68"/>
        <v>7</v>
      </c>
      <c r="C399" s="23" t="str">
        <f t="shared" si="69"/>
        <v>2022Mosaki Ishak7</v>
      </c>
      <c r="D399" s="17">
        <v>2022</v>
      </c>
      <c r="E399" t="s">
        <v>398</v>
      </c>
      <c r="F399">
        <v>734173</v>
      </c>
      <c r="G399" t="s">
        <v>64</v>
      </c>
      <c r="H399" s="20">
        <v>4</v>
      </c>
      <c r="I399" s="20">
        <v>3</v>
      </c>
      <c r="J399" t="s">
        <v>2</v>
      </c>
      <c r="K399" t="s">
        <v>3</v>
      </c>
      <c r="L399" s="10">
        <v>106</v>
      </c>
      <c r="M399" s="10">
        <v>142</v>
      </c>
      <c r="N399" s="10">
        <v>488</v>
      </c>
      <c r="O399" s="1">
        <v>20530.641599999999</v>
      </c>
      <c r="P399" s="1">
        <v>14458.7</v>
      </c>
      <c r="Q399" s="1">
        <v>3110</v>
      </c>
      <c r="R399" s="44">
        <f t="shared" si="60"/>
        <v>193.68529811320755</v>
      </c>
      <c r="S399" s="45">
        <f t="shared" si="61"/>
        <v>1.3396226415094339</v>
      </c>
      <c r="T399" s="45">
        <f t="shared" si="62"/>
        <v>3.436619718309859</v>
      </c>
      <c r="U399" s="44">
        <f t="shared" si="63"/>
        <v>6071.9415999999983</v>
      </c>
      <c r="V399" s="46">
        <f t="shared" si="64"/>
        <v>0.29575021172256005</v>
      </c>
      <c r="W399" s="44">
        <f t="shared" si="65"/>
        <v>2961.9415999999983</v>
      </c>
      <c r="X399" s="46">
        <f t="shared" si="66"/>
        <v>0.14426931499305889</v>
      </c>
      <c r="Y399" s="23">
        <f>RANK(O399,O:O)</f>
        <v>608</v>
      </c>
      <c r="Z399" s="23">
        <f>RANK(U399,U:U)</f>
        <v>424</v>
      </c>
      <c r="AA399" s="23">
        <f>RANK(W399,W:W)</f>
        <v>436</v>
      </c>
    </row>
    <row r="400" spans="1:27" x14ac:dyDescent="0.25">
      <c r="A400" s="23" t="str">
        <f t="shared" si="67"/>
        <v>Mosaki Ishak</v>
      </c>
      <c r="B400" s="23">
        <f t="shared" si="68"/>
        <v>8</v>
      </c>
      <c r="C400" s="23" t="str">
        <f t="shared" si="69"/>
        <v>2022Mosaki Ishak8</v>
      </c>
      <c r="D400" s="17">
        <v>2022</v>
      </c>
      <c r="E400" t="s">
        <v>398</v>
      </c>
      <c r="F400">
        <v>688075</v>
      </c>
      <c r="G400" t="s">
        <v>184</v>
      </c>
      <c r="H400" s="20">
        <v>4</v>
      </c>
      <c r="I400" s="20">
        <v>4</v>
      </c>
      <c r="J400" t="s">
        <v>9</v>
      </c>
      <c r="K400" t="s">
        <v>10</v>
      </c>
      <c r="L400" s="10">
        <v>39</v>
      </c>
      <c r="M400" s="10">
        <v>48</v>
      </c>
      <c r="N400" s="10">
        <v>175</v>
      </c>
      <c r="O400" s="1">
        <v>9645.1149999999998</v>
      </c>
      <c r="P400" s="1">
        <v>5701.8</v>
      </c>
      <c r="Q400" s="1">
        <v>1140</v>
      </c>
      <c r="R400" s="44">
        <f t="shared" si="60"/>
        <v>247.31064102564102</v>
      </c>
      <c r="S400" s="45">
        <f t="shared" si="61"/>
        <v>1.2307692307692308</v>
      </c>
      <c r="T400" s="45">
        <f t="shared" si="62"/>
        <v>3.6458333333333335</v>
      </c>
      <c r="U400" s="44">
        <f t="shared" si="63"/>
        <v>3943.3149999999996</v>
      </c>
      <c r="V400" s="46">
        <f t="shared" si="64"/>
        <v>0.40884064109137108</v>
      </c>
      <c r="W400" s="44">
        <f t="shared" si="65"/>
        <v>2803.3149999999996</v>
      </c>
      <c r="X400" s="46">
        <f t="shared" si="66"/>
        <v>0.29064609390349411</v>
      </c>
      <c r="Y400" s="23">
        <f>RANK(O400,O:O)</f>
        <v>847</v>
      </c>
      <c r="Z400" s="23">
        <f>RANK(U400,U:U)</f>
        <v>584</v>
      </c>
      <c r="AA400" s="23">
        <f>RANK(W400,W:W)</f>
        <v>463</v>
      </c>
    </row>
    <row r="401" spans="1:27" x14ac:dyDescent="0.25">
      <c r="A401" s="23" t="str">
        <f t="shared" si="67"/>
        <v>Mosaki Ishak</v>
      </c>
      <c r="B401" s="23">
        <f t="shared" si="68"/>
        <v>9</v>
      </c>
      <c r="C401" s="23" t="str">
        <f t="shared" si="69"/>
        <v>2022Mosaki Ishak9</v>
      </c>
      <c r="D401" s="17">
        <v>2022</v>
      </c>
      <c r="E401" t="s">
        <v>398</v>
      </c>
      <c r="F401">
        <v>767999</v>
      </c>
      <c r="G401" t="s">
        <v>327</v>
      </c>
      <c r="H401" s="20">
        <v>4</v>
      </c>
      <c r="I401" s="20">
        <v>4</v>
      </c>
      <c r="J401" t="s">
        <v>9</v>
      </c>
      <c r="K401" t="s">
        <v>10</v>
      </c>
      <c r="L401" s="10">
        <v>42</v>
      </c>
      <c r="M401" s="10">
        <v>51</v>
      </c>
      <c r="N401" s="10">
        <v>216</v>
      </c>
      <c r="O401" s="1">
        <v>8127.9459999999999</v>
      </c>
      <c r="P401" s="1">
        <v>7006.85</v>
      </c>
      <c r="Q401" s="1">
        <v>1227</v>
      </c>
      <c r="R401" s="44">
        <f t="shared" si="60"/>
        <v>193.52252380952382</v>
      </c>
      <c r="S401" s="45">
        <f t="shared" si="61"/>
        <v>1.2142857142857142</v>
      </c>
      <c r="T401" s="45">
        <f t="shared" si="62"/>
        <v>4.2352941176470589</v>
      </c>
      <c r="U401" s="44">
        <f t="shared" si="63"/>
        <v>1121.0959999999995</v>
      </c>
      <c r="V401" s="46">
        <f t="shared" si="64"/>
        <v>0.13793103448275856</v>
      </c>
      <c r="W401" s="44">
        <f t="shared" si="65"/>
        <v>-105.90400000000045</v>
      </c>
      <c r="X401" s="46">
        <f t="shared" si="66"/>
        <v>-1.3029614123912788E-2</v>
      </c>
      <c r="Y401" s="23">
        <f>RANK(O401,O:O)</f>
        <v>950</v>
      </c>
      <c r="Z401" s="23">
        <f>RANK(U401,U:U)</f>
        <v>1078</v>
      </c>
      <c r="AA401" s="23">
        <f>RANK(W401,W:W)</f>
        <v>1333</v>
      </c>
    </row>
    <row r="402" spans="1:27" x14ac:dyDescent="0.25">
      <c r="A402" s="23" t="str">
        <f t="shared" si="67"/>
        <v>Mosaki Ishak</v>
      </c>
      <c r="B402" s="23">
        <f t="shared" si="68"/>
        <v>10</v>
      </c>
      <c r="C402" s="23" t="str">
        <f t="shared" si="69"/>
        <v>2022Mosaki Ishak10</v>
      </c>
      <c r="D402" s="17">
        <v>2022</v>
      </c>
      <c r="E402" t="s">
        <v>398</v>
      </c>
      <c r="F402">
        <v>873279</v>
      </c>
      <c r="G402" t="s">
        <v>330</v>
      </c>
      <c r="H402" s="20">
        <v>4</v>
      </c>
      <c r="I402" s="20">
        <v>4</v>
      </c>
      <c r="J402" t="s">
        <v>9</v>
      </c>
      <c r="K402" t="s">
        <v>10</v>
      </c>
      <c r="L402" s="10">
        <v>4</v>
      </c>
      <c r="M402" s="10">
        <v>11</v>
      </c>
      <c r="N402" s="10">
        <v>36</v>
      </c>
      <c r="O402" s="1">
        <v>1826.2968000000001</v>
      </c>
      <c r="P402" s="1">
        <v>1619.3</v>
      </c>
      <c r="Q402" s="1">
        <v>123</v>
      </c>
      <c r="R402" s="44">
        <f t="shared" si="60"/>
        <v>456.57420000000002</v>
      </c>
      <c r="S402" s="45">
        <f t="shared" si="61"/>
        <v>2.75</v>
      </c>
      <c r="T402" s="45">
        <f t="shared" si="62"/>
        <v>3.2727272727272729</v>
      </c>
      <c r="U402" s="44">
        <f t="shared" si="63"/>
        <v>206.99680000000012</v>
      </c>
      <c r="V402" s="46">
        <f t="shared" si="64"/>
        <v>0.11334236581918126</v>
      </c>
      <c r="W402" s="44">
        <f t="shared" si="65"/>
        <v>83.996800000000121</v>
      </c>
      <c r="X402" s="46">
        <f t="shared" si="66"/>
        <v>4.5992962370628977E-2</v>
      </c>
      <c r="Y402" s="23">
        <f>RANK(O402,O:O)</f>
        <v>1383</v>
      </c>
      <c r="Z402" s="23">
        <f>RANK(U402,U:U)</f>
        <v>1425</v>
      </c>
      <c r="AA402" s="23">
        <f>RANK(W402,W:W)</f>
        <v>1206</v>
      </c>
    </row>
    <row r="403" spans="1:27" x14ac:dyDescent="0.25">
      <c r="A403" s="23" t="str">
        <f t="shared" si="67"/>
        <v>Mosaki Ishak</v>
      </c>
      <c r="B403" s="23">
        <f t="shared" si="68"/>
        <v>11</v>
      </c>
      <c r="C403" s="23" t="str">
        <f t="shared" si="69"/>
        <v>2022Mosaki Ishak11</v>
      </c>
      <c r="D403" s="17">
        <v>2022</v>
      </c>
      <c r="E403" t="s">
        <v>398</v>
      </c>
      <c r="F403">
        <v>927217</v>
      </c>
      <c r="G403" t="s">
        <v>257</v>
      </c>
      <c r="H403" s="20">
        <v>4</v>
      </c>
      <c r="I403" s="20">
        <v>4</v>
      </c>
      <c r="J403" t="s">
        <v>9</v>
      </c>
      <c r="K403" t="s">
        <v>10</v>
      </c>
      <c r="L403" s="10">
        <v>1</v>
      </c>
      <c r="M403" s="10">
        <v>1</v>
      </c>
      <c r="N403" s="10">
        <v>3</v>
      </c>
      <c r="O403" s="1">
        <v>269.97300000000001</v>
      </c>
      <c r="P403" s="1">
        <v>178.5</v>
      </c>
      <c r="Q403" s="1">
        <v>29</v>
      </c>
      <c r="R403" s="44">
        <f t="shared" si="60"/>
        <v>269.97300000000001</v>
      </c>
      <c r="S403" s="45">
        <f t="shared" si="61"/>
        <v>1</v>
      </c>
      <c r="T403" s="45">
        <f t="shared" si="62"/>
        <v>3</v>
      </c>
      <c r="U403" s="44">
        <f t="shared" si="63"/>
        <v>91.473000000000013</v>
      </c>
      <c r="V403" s="46">
        <f t="shared" si="64"/>
        <v>0.33882277116600551</v>
      </c>
      <c r="W403" s="44">
        <f t="shared" si="65"/>
        <v>62.473000000000013</v>
      </c>
      <c r="X403" s="46">
        <f t="shared" si="66"/>
        <v>0.23140462194367589</v>
      </c>
      <c r="Y403" s="23">
        <f>RANK(O403,O:O)</f>
        <v>1506</v>
      </c>
      <c r="Z403" s="23">
        <f>RANK(U403,U:U)</f>
        <v>1466</v>
      </c>
      <c r="AA403" s="23">
        <f>RANK(W403,W:W)</f>
        <v>1220</v>
      </c>
    </row>
    <row r="404" spans="1:27" x14ac:dyDescent="0.25">
      <c r="A404" s="23" t="str">
        <f t="shared" si="67"/>
        <v>Nina Fuentes</v>
      </c>
      <c r="B404" s="23">
        <f t="shared" si="68"/>
        <v>1</v>
      </c>
      <c r="C404" s="23" t="str">
        <f t="shared" si="69"/>
        <v>2022Nina Fuentes1</v>
      </c>
      <c r="D404" s="17">
        <v>2022</v>
      </c>
      <c r="E404" t="s">
        <v>420</v>
      </c>
      <c r="F404">
        <v>866033</v>
      </c>
      <c r="G404" t="s">
        <v>338</v>
      </c>
      <c r="H404" s="20">
        <v>2</v>
      </c>
      <c r="I404" s="20">
        <v>4</v>
      </c>
      <c r="J404" t="s">
        <v>2</v>
      </c>
      <c r="K404" t="s">
        <v>4</v>
      </c>
      <c r="L404" s="10">
        <v>209</v>
      </c>
      <c r="M404" s="10">
        <v>604</v>
      </c>
      <c r="N404" s="10">
        <v>2834</v>
      </c>
      <c r="O404" s="1">
        <v>84844.466999999902</v>
      </c>
      <c r="P404" s="1">
        <v>80041.95</v>
      </c>
      <c r="Q404" s="1">
        <v>7344.1500000000096</v>
      </c>
      <c r="R404" s="44">
        <f t="shared" si="60"/>
        <v>405.95438755980814</v>
      </c>
      <c r="S404" s="45">
        <f t="shared" si="61"/>
        <v>2.8899521531100478</v>
      </c>
      <c r="T404" s="45">
        <f t="shared" si="62"/>
        <v>4.6920529801324502</v>
      </c>
      <c r="U404" s="44">
        <f t="shared" si="63"/>
        <v>4802.5169999999052</v>
      </c>
      <c r="V404" s="46">
        <f t="shared" si="64"/>
        <v>5.6603773584904607E-2</v>
      </c>
      <c r="W404" s="44">
        <f t="shared" si="65"/>
        <v>-2541.6330000001044</v>
      </c>
      <c r="X404" s="46">
        <f t="shared" si="66"/>
        <v>-2.9956378887972829E-2</v>
      </c>
      <c r="Y404" s="23">
        <f>RANK(O404,O:O)</f>
        <v>193</v>
      </c>
      <c r="Z404" s="23">
        <f>RANK(U404,U:U)</f>
        <v>515</v>
      </c>
      <c r="AA404" s="23">
        <f>RANK(W404,W:W)</f>
        <v>1498</v>
      </c>
    </row>
    <row r="405" spans="1:27" x14ac:dyDescent="0.25">
      <c r="A405" s="23" t="str">
        <f t="shared" si="67"/>
        <v>Nina Fuentes</v>
      </c>
      <c r="B405" s="23">
        <f t="shared" si="68"/>
        <v>2</v>
      </c>
      <c r="C405" s="23" t="str">
        <f t="shared" si="69"/>
        <v>2022Nina Fuentes2</v>
      </c>
      <c r="D405" s="17">
        <v>2022</v>
      </c>
      <c r="E405" t="s">
        <v>420</v>
      </c>
      <c r="F405">
        <v>368143</v>
      </c>
      <c r="G405" t="s">
        <v>308</v>
      </c>
      <c r="H405" s="20">
        <v>2</v>
      </c>
      <c r="I405" s="20">
        <v>2</v>
      </c>
      <c r="J405" t="s">
        <v>9</v>
      </c>
      <c r="K405" t="s">
        <v>3</v>
      </c>
      <c r="L405" s="10">
        <v>131</v>
      </c>
      <c r="M405" s="10">
        <v>333</v>
      </c>
      <c r="N405" s="10">
        <v>1609</v>
      </c>
      <c r="O405" s="1">
        <v>68397.055200000003</v>
      </c>
      <c r="P405" s="1">
        <v>48544.65</v>
      </c>
      <c r="Q405" s="1">
        <v>4555</v>
      </c>
      <c r="R405" s="44">
        <f t="shared" si="60"/>
        <v>522.1149251908397</v>
      </c>
      <c r="S405" s="45">
        <f t="shared" si="61"/>
        <v>2.5419847328244276</v>
      </c>
      <c r="T405" s="45">
        <f t="shared" si="62"/>
        <v>4.8318318318318321</v>
      </c>
      <c r="U405" s="44">
        <f t="shared" si="63"/>
        <v>19852.405200000001</v>
      </c>
      <c r="V405" s="46">
        <f t="shared" si="64"/>
        <v>0.290252338232246</v>
      </c>
      <c r="W405" s="44">
        <f t="shared" si="65"/>
        <v>15297.405200000001</v>
      </c>
      <c r="X405" s="46">
        <f t="shared" si="66"/>
        <v>0.2236559038290292</v>
      </c>
      <c r="Y405" s="23">
        <f>RANK(O405,O:O)</f>
        <v>258</v>
      </c>
      <c r="Z405" s="23">
        <f>RANK(U405,U:U)</f>
        <v>67</v>
      </c>
      <c r="AA405" s="23">
        <f>RANK(W405,W:W)</f>
        <v>64</v>
      </c>
    </row>
    <row r="406" spans="1:27" x14ac:dyDescent="0.25">
      <c r="A406" s="23" t="str">
        <f t="shared" si="67"/>
        <v>Nina Fuentes</v>
      </c>
      <c r="B406" s="23">
        <f t="shared" si="68"/>
        <v>3</v>
      </c>
      <c r="C406" s="23" t="str">
        <f t="shared" si="69"/>
        <v>2022Nina Fuentes3</v>
      </c>
      <c r="D406" s="17">
        <v>2022</v>
      </c>
      <c r="E406" t="s">
        <v>420</v>
      </c>
      <c r="F406">
        <v>554730</v>
      </c>
      <c r="G406" t="s">
        <v>144</v>
      </c>
      <c r="H406" s="20">
        <v>2</v>
      </c>
      <c r="I406" s="20">
        <v>2</v>
      </c>
      <c r="J406" t="s">
        <v>9</v>
      </c>
      <c r="K406" t="s">
        <v>3</v>
      </c>
      <c r="L406" s="10">
        <v>82</v>
      </c>
      <c r="M406" s="10">
        <v>294</v>
      </c>
      <c r="N406" s="10">
        <v>1294</v>
      </c>
      <c r="O406" s="1">
        <v>60226.603199999998</v>
      </c>
      <c r="P406" s="1">
        <v>42623.05</v>
      </c>
      <c r="Q406" s="1">
        <v>2941.35</v>
      </c>
      <c r="R406" s="44">
        <f t="shared" si="60"/>
        <v>734.47077073170726</v>
      </c>
      <c r="S406" s="45">
        <f t="shared" si="61"/>
        <v>3.5853658536585367</v>
      </c>
      <c r="T406" s="45">
        <f t="shared" si="62"/>
        <v>4.4013605442176873</v>
      </c>
      <c r="U406" s="44">
        <f t="shared" si="63"/>
        <v>17603.553199999995</v>
      </c>
      <c r="V406" s="46">
        <f t="shared" si="64"/>
        <v>0.29228866090193173</v>
      </c>
      <c r="W406" s="44">
        <f t="shared" si="65"/>
        <v>14662.203199999994</v>
      </c>
      <c r="X406" s="46">
        <f t="shared" si="66"/>
        <v>0.2434506085510065</v>
      </c>
      <c r="Y406" s="23">
        <f>RANK(O406,O:O)</f>
        <v>305</v>
      </c>
      <c r="Z406" s="23">
        <f>RANK(U406,U:U)</f>
        <v>84</v>
      </c>
      <c r="AA406" s="23">
        <f>RANK(W406,W:W)</f>
        <v>67</v>
      </c>
    </row>
    <row r="407" spans="1:27" x14ac:dyDescent="0.25">
      <c r="A407" s="23" t="str">
        <f t="shared" si="67"/>
        <v>Nina Fuentes</v>
      </c>
      <c r="B407" s="23">
        <f t="shared" si="68"/>
        <v>4</v>
      </c>
      <c r="C407" s="23" t="str">
        <f t="shared" si="69"/>
        <v>2022Nina Fuentes4</v>
      </c>
      <c r="D407" s="17">
        <v>2022</v>
      </c>
      <c r="E407" t="s">
        <v>420</v>
      </c>
      <c r="F407">
        <v>529212</v>
      </c>
      <c r="G407" t="s">
        <v>134</v>
      </c>
      <c r="H407" s="20">
        <v>2</v>
      </c>
      <c r="I407" s="20">
        <v>2</v>
      </c>
      <c r="J407" t="s">
        <v>2</v>
      </c>
      <c r="K407" t="s">
        <v>3</v>
      </c>
      <c r="L407" s="10">
        <v>113</v>
      </c>
      <c r="M407" s="10">
        <v>256</v>
      </c>
      <c r="N407" s="10">
        <v>975</v>
      </c>
      <c r="O407" s="1">
        <v>48652.224999999999</v>
      </c>
      <c r="P407" s="1">
        <v>33055</v>
      </c>
      <c r="Q407" s="1">
        <v>3894.8499999999899</v>
      </c>
      <c r="R407" s="44">
        <f t="shared" si="60"/>
        <v>430.55066371681414</v>
      </c>
      <c r="S407" s="45">
        <f t="shared" si="61"/>
        <v>2.2654867256637168</v>
      </c>
      <c r="T407" s="45">
        <f t="shared" si="62"/>
        <v>3.80859375</v>
      </c>
      <c r="U407" s="44">
        <f t="shared" si="63"/>
        <v>15597.224999999999</v>
      </c>
      <c r="V407" s="46">
        <f t="shared" si="64"/>
        <v>0.32058605747219165</v>
      </c>
      <c r="W407" s="44">
        <f t="shared" si="65"/>
        <v>11702.375000000009</v>
      </c>
      <c r="X407" s="46">
        <f t="shared" si="66"/>
        <v>0.24053113706516011</v>
      </c>
      <c r="Y407" s="23">
        <f>RANK(O407,O:O)</f>
        <v>381</v>
      </c>
      <c r="Z407" s="23">
        <f>RANK(U407,U:U)</f>
        <v>111</v>
      </c>
      <c r="AA407" s="23">
        <f>RANK(W407,W:W)</f>
        <v>96</v>
      </c>
    </row>
    <row r="408" spans="1:27" x14ac:dyDescent="0.25">
      <c r="A408" s="23" t="str">
        <f t="shared" si="67"/>
        <v>Nina Fuentes</v>
      </c>
      <c r="B408" s="23">
        <f t="shared" si="68"/>
        <v>5</v>
      </c>
      <c r="C408" s="23" t="str">
        <f t="shared" si="69"/>
        <v>2022Nina Fuentes5</v>
      </c>
      <c r="D408" s="17">
        <v>2022</v>
      </c>
      <c r="E408" t="s">
        <v>420</v>
      </c>
      <c r="F408">
        <v>287037</v>
      </c>
      <c r="G408" t="s">
        <v>70</v>
      </c>
      <c r="H408" s="20">
        <v>2</v>
      </c>
      <c r="I408" s="20">
        <v>2</v>
      </c>
      <c r="J408" t="s">
        <v>9</v>
      </c>
      <c r="K408" t="s">
        <v>3</v>
      </c>
      <c r="L408" s="10">
        <v>45</v>
      </c>
      <c r="M408" s="10">
        <v>183</v>
      </c>
      <c r="N408" s="10">
        <v>974</v>
      </c>
      <c r="O408" s="1">
        <v>38897.082000000002</v>
      </c>
      <c r="P408" s="1">
        <v>28393.4</v>
      </c>
      <c r="Q408" s="1">
        <v>1636.9</v>
      </c>
      <c r="R408" s="44">
        <f t="shared" si="60"/>
        <v>864.3796000000001</v>
      </c>
      <c r="S408" s="45">
        <f t="shared" si="61"/>
        <v>4.0666666666666664</v>
      </c>
      <c r="T408" s="45">
        <f t="shared" si="62"/>
        <v>5.3224043715846996</v>
      </c>
      <c r="U408" s="44">
        <f t="shared" si="63"/>
        <v>10503.682000000001</v>
      </c>
      <c r="V408" s="46">
        <f t="shared" si="64"/>
        <v>0.27003778843873172</v>
      </c>
      <c r="W408" s="44">
        <f t="shared" si="65"/>
        <v>8866.7820000000011</v>
      </c>
      <c r="X408" s="46">
        <f t="shared" si="66"/>
        <v>0.22795494016749124</v>
      </c>
      <c r="Y408" s="23">
        <f>RANK(O408,O:O)</f>
        <v>445</v>
      </c>
      <c r="Z408" s="23">
        <f>RANK(U408,U:U)</f>
        <v>211</v>
      </c>
      <c r="AA408" s="23">
        <f>RANK(W408,W:W)</f>
        <v>140</v>
      </c>
    </row>
    <row r="409" spans="1:27" x14ac:dyDescent="0.25">
      <c r="A409" s="23" t="str">
        <f t="shared" si="67"/>
        <v>Nina Fuentes</v>
      </c>
      <c r="B409" s="23">
        <f t="shared" si="68"/>
        <v>6</v>
      </c>
      <c r="C409" s="23" t="str">
        <f t="shared" si="69"/>
        <v>2022Nina Fuentes6</v>
      </c>
      <c r="D409" s="17">
        <v>2022</v>
      </c>
      <c r="E409" t="s">
        <v>420</v>
      </c>
      <c r="F409">
        <v>634254</v>
      </c>
      <c r="G409" t="s">
        <v>360</v>
      </c>
      <c r="H409" s="20">
        <v>2</v>
      </c>
      <c r="I409" s="20">
        <v>2</v>
      </c>
      <c r="J409" t="s">
        <v>9</v>
      </c>
      <c r="K409" t="s">
        <v>3</v>
      </c>
      <c r="L409" s="10">
        <v>84</v>
      </c>
      <c r="M409" s="10">
        <v>272</v>
      </c>
      <c r="N409" s="10">
        <v>1005</v>
      </c>
      <c r="O409" s="1">
        <v>37647.300000000003</v>
      </c>
      <c r="P409" s="1">
        <v>31372.75</v>
      </c>
      <c r="Q409" s="1">
        <v>2982.8</v>
      </c>
      <c r="R409" s="44">
        <f t="shared" si="60"/>
        <v>448.18214285714288</v>
      </c>
      <c r="S409" s="45">
        <f t="shared" si="61"/>
        <v>3.2380952380952381</v>
      </c>
      <c r="T409" s="45">
        <f t="shared" si="62"/>
        <v>3.6948529411764706</v>
      </c>
      <c r="U409" s="44">
        <f t="shared" si="63"/>
        <v>6274.5500000000029</v>
      </c>
      <c r="V409" s="46">
        <f t="shared" si="64"/>
        <v>0.16666666666666674</v>
      </c>
      <c r="W409" s="44">
        <f t="shared" si="65"/>
        <v>3291.7500000000027</v>
      </c>
      <c r="X409" s="46">
        <f t="shared" si="66"/>
        <v>8.7436549234606531E-2</v>
      </c>
      <c r="Y409" s="23">
        <f>RANK(O409,O:O)</f>
        <v>455</v>
      </c>
      <c r="Z409" s="23">
        <f>RANK(U409,U:U)</f>
        <v>407</v>
      </c>
      <c r="AA409" s="23">
        <f>RANK(W409,W:W)</f>
        <v>407</v>
      </c>
    </row>
    <row r="410" spans="1:27" x14ac:dyDescent="0.25">
      <c r="A410" s="23" t="str">
        <f t="shared" si="67"/>
        <v>Nina Fuentes</v>
      </c>
      <c r="B410" s="23">
        <f t="shared" si="68"/>
        <v>7</v>
      </c>
      <c r="C410" s="23" t="str">
        <f t="shared" si="69"/>
        <v>2022Nina Fuentes7</v>
      </c>
      <c r="D410" s="17">
        <v>2022</v>
      </c>
      <c r="E410" t="s">
        <v>420</v>
      </c>
      <c r="F410">
        <v>737951</v>
      </c>
      <c r="G410" t="s">
        <v>392</v>
      </c>
      <c r="H410" s="20">
        <v>2</v>
      </c>
      <c r="I410" s="20">
        <v>2</v>
      </c>
      <c r="J410" t="s">
        <v>9</v>
      </c>
      <c r="K410" t="s">
        <v>3</v>
      </c>
      <c r="L410" s="10">
        <v>51</v>
      </c>
      <c r="M410" s="10">
        <v>138</v>
      </c>
      <c r="N410" s="10">
        <v>751</v>
      </c>
      <c r="O410" s="1">
        <v>27828.143</v>
      </c>
      <c r="P410" s="1">
        <v>20360.849999999999</v>
      </c>
      <c r="Q410" s="1">
        <v>1783.8</v>
      </c>
      <c r="R410" s="44">
        <f t="shared" si="60"/>
        <v>545.64986274509806</v>
      </c>
      <c r="S410" s="45">
        <f t="shared" si="61"/>
        <v>2.7058823529411766</v>
      </c>
      <c r="T410" s="45">
        <f t="shared" si="62"/>
        <v>5.4420289855072461</v>
      </c>
      <c r="U410" s="44">
        <f t="shared" si="63"/>
        <v>7467.2930000000015</v>
      </c>
      <c r="V410" s="46">
        <f t="shared" si="64"/>
        <v>0.26833601509090999</v>
      </c>
      <c r="W410" s="44">
        <f t="shared" si="65"/>
        <v>5683.4930000000013</v>
      </c>
      <c r="X410" s="46">
        <f t="shared" si="66"/>
        <v>0.2042354389223888</v>
      </c>
      <c r="Y410" s="23">
        <f>RANK(O410,O:O)</f>
        <v>528</v>
      </c>
      <c r="Z410" s="23">
        <f>RANK(U410,U:U)</f>
        <v>329</v>
      </c>
      <c r="AA410" s="23">
        <f>RANK(W410,W:W)</f>
        <v>242</v>
      </c>
    </row>
    <row r="411" spans="1:27" x14ac:dyDescent="0.25">
      <c r="A411" s="23" t="str">
        <f t="shared" si="67"/>
        <v>Nina Fuentes</v>
      </c>
      <c r="B411" s="23">
        <f t="shared" si="68"/>
        <v>8</v>
      </c>
      <c r="C411" s="23" t="str">
        <f t="shared" si="69"/>
        <v>2022Nina Fuentes8</v>
      </c>
      <c r="D411" s="17">
        <v>2022</v>
      </c>
      <c r="E411" t="s">
        <v>420</v>
      </c>
      <c r="F411">
        <v>906206</v>
      </c>
      <c r="G411" t="s">
        <v>251</v>
      </c>
      <c r="H411" s="20">
        <v>2</v>
      </c>
      <c r="I411" s="20">
        <v>2</v>
      </c>
      <c r="J411" t="s">
        <v>9</v>
      </c>
      <c r="K411" t="s">
        <v>3</v>
      </c>
      <c r="L411" s="10">
        <v>73</v>
      </c>
      <c r="M411" s="10">
        <v>136</v>
      </c>
      <c r="N411" s="10">
        <v>522</v>
      </c>
      <c r="O411" s="1">
        <v>25598.657200000001</v>
      </c>
      <c r="P411" s="1">
        <v>17460.75</v>
      </c>
      <c r="Q411" s="1">
        <v>2485.0500000000002</v>
      </c>
      <c r="R411" s="44">
        <f t="shared" si="60"/>
        <v>350.66653698630137</v>
      </c>
      <c r="S411" s="45">
        <f t="shared" si="61"/>
        <v>1.8630136986301369</v>
      </c>
      <c r="T411" s="45">
        <f t="shared" si="62"/>
        <v>3.8382352941176472</v>
      </c>
      <c r="U411" s="44">
        <f t="shared" si="63"/>
        <v>8137.9072000000015</v>
      </c>
      <c r="V411" s="46">
        <f t="shared" si="64"/>
        <v>0.31790367504120493</v>
      </c>
      <c r="W411" s="44">
        <f t="shared" si="65"/>
        <v>5652.8572000000013</v>
      </c>
      <c r="X411" s="46">
        <f t="shared" si="66"/>
        <v>0.22082631740543018</v>
      </c>
      <c r="Y411" s="23">
        <f>RANK(O411,O:O)</f>
        <v>549</v>
      </c>
      <c r="Z411" s="23">
        <f>RANK(U411,U:U)</f>
        <v>296</v>
      </c>
      <c r="AA411" s="23">
        <f>RANK(W411,W:W)</f>
        <v>243</v>
      </c>
    </row>
    <row r="412" spans="1:27" x14ac:dyDescent="0.25">
      <c r="A412" s="23" t="str">
        <f t="shared" si="67"/>
        <v>Nina Fuentes</v>
      </c>
      <c r="B412" s="23">
        <f t="shared" si="68"/>
        <v>9</v>
      </c>
      <c r="C412" s="23" t="str">
        <f t="shared" si="69"/>
        <v>2022Nina Fuentes9</v>
      </c>
      <c r="D412" s="17">
        <v>2022</v>
      </c>
      <c r="E412" t="s">
        <v>420</v>
      </c>
      <c r="F412">
        <v>423222</v>
      </c>
      <c r="G412" t="s">
        <v>108</v>
      </c>
      <c r="H412" s="20">
        <v>2</v>
      </c>
      <c r="I412" s="20">
        <v>2</v>
      </c>
      <c r="J412" t="s">
        <v>9</v>
      </c>
      <c r="K412" t="s">
        <v>3</v>
      </c>
      <c r="L412" s="10">
        <v>53</v>
      </c>
      <c r="M412" s="10">
        <v>209</v>
      </c>
      <c r="N412" s="10">
        <v>648</v>
      </c>
      <c r="O412" s="1">
        <v>25466.004799999999</v>
      </c>
      <c r="P412" s="1">
        <v>17735.599999999999</v>
      </c>
      <c r="Q412" s="1">
        <v>1923.7</v>
      </c>
      <c r="R412" s="44">
        <f t="shared" si="60"/>
        <v>480.49065660377357</v>
      </c>
      <c r="S412" s="45">
        <f t="shared" si="61"/>
        <v>3.9433962264150941</v>
      </c>
      <c r="T412" s="45">
        <f t="shared" si="62"/>
        <v>3.1004784688995217</v>
      </c>
      <c r="U412" s="44">
        <f t="shared" si="63"/>
        <v>7730.4048000000003</v>
      </c>
      <c r="V412" s="46">
        <f t="shared" si="64"/>
        <v>0.30355781602617149</v>
      </c>
      <c r="W412" s="44">
        <f t="shared" si="65"/>
        <v>5806.7048000000004</v>
      </c>
      <c r="X412" s="46">
        <f t="shared" si="66"/>
        <v>0.2280178946640268</v>
      </c>
      <c r="Y412" s="23">
        <f>RANK(O412,O:O)</f>
        <v>551</v>
      </c>
      <c r="Z412" s="23">
        <f>RANK(U412,U:U)</f>
        <v>314</v>
      </c>
      <c r="AA412" s="23">
        <f>RANK(W412,W:W)</f>
        <v>237</v>
      </c>
    </row>
    <row r="413" spans="1:27" x14ac:dyDescent="0.25">
      <c r="A413" s="23" t="str">
        <f t="shared" si="67"/>
        <v>Nina Fuentes</v>
      </c>
      <c r="B413" s="23">
        <f t="shared" si="68"/>
        <v>10</v>
      </c>
      <c r="C413" s="23" t="str">
        <f t="shared" si="69"/>
        <v>2022Nina Fuentes10</v>
      </c>
      <c r="D413" s="17">
        <v>2022</v>
      </c>
      <c r="E413" t="s">
        <v>420</v>
      </c>
      <c r="F413">
        <v>583942</v>
      </c>
      <c r="G413" t="s">
        <v>152</v>
      </c>
      <c r="H413" s="20">
        <v>2</v>
      </c>
      <c r="I413" s="20">
        <v>2</v>
      </c>
      <c r="J413" t="s">
        <v>9</v>
      </c>
      <c r="K413" t="s">
        <v>3</v>
      </c>
      <c r="L413" s="10">
        <v>99</v>
      </c>
      <c r="M413" s="10">
        <v>135</v>
      </c>
      <c r="N413" s="10">
        <v>631</v>
      </c>
      <c r="O413" s="1">
        <v>25025.830600000001</v>
      </c>
      <c r="P413" s="1">
        <v>16983</v>
      </c>
      <c r="Q413" s="1">
        <v>3316.49999999999</v>
      </c>
      <c r="R413" s="44">
        <f t="shared" si="60"/>
        <v>252.78616767676769</v>
      </c>
      <c r="S413" s="45">
        <f t="shared" si="61"/>
        <v>1.3636363636363635</v>
      </c>
      <c r="T413" s="45">
        <f t="shared" si="62"/>
        <v>4.674074074074074</v>
      </c>
      <c r="U413" s="44">
        <f t="shared" si="63"/>
        <v>8042.8306000000011</v>
      </c>
      <c r="V413" s="46">
        <f t="shared" si="64"/>
        <v>0.32138116526689831</v>
      </c>
      <c r="W413" s="44">
        <f t="shared" si="65"/>
        <v>4726.3306000000111</v>
      </c>
      <c r="X413" s="46">
        <f t="shared" si="66"/>
        <v>0.18885809128748801</v>
      </c>
      <c r="Y413" s="23">
        <f>RANK(O413,O:O)</f>
        <v>558</v>
      </c>
      <c r="Z413" s="23">
        <f>RANK(U413,U:U)</f>
        <v>299</v>
      </c>
      <c r="AA413" s="23">
        <f>RANK(W413,W:W)</f>
        <v>287</v>
      </c>
    </row>
    <row r="414" spans="1:27" x14ac:dyDescent="0.25">
      <c r="A414" s="23" t="str">
        <f t="shared" si="67"/>
        <v>Nina Fuentes</v>
      </c>
      <c r="B414" s="23">
        <f t="shared" si="68"/>
        <v>11</v>
      </c>
      <c r="C414" s="23" t="str">
        <f t="shared" si="69"/>
        <v>2022Nina Fuentes11</v>
      </c>
      <c r="D414" s="17">
        <v>2022</v>
      </c>
      <c r="E414" t="s">
        <v>420</v>
      </c>
      <c r="F414">
        <v>466132</v>
      </c>
      <c r="G414" t="s">
        <v>120</v>
      </c>
      <c r="H414" s="20">
        <v>2</v>
      </c>
      <c r="I414" s="20">
        <v>2</v>
      </c>
      <c r="J414" t="s">
        <v>9</v>
      </c>
      <c r="K414" t="s">
        <v>3</v>
      </c>
      <c r="L414" s="10">
        <v>49</v>
      </c>
      <c r="M414" s="10">
        <v>159</v>
      </c>
      <c r="N414" s="10">
        <v>554</v>
      </c>
      <c r="O414" s="1">
        <v>19872.96</v>
      </c>
      <c r="P414" s="1">
        <v>16560.8</v>
      </c>
      <c r="Q414" s="1">
        <v>1739.05</v>
      </c>
      <c r="R414" s="44">
        <f t="shared" si="60"/>
        <v>405.57061224489792</v>
      </c>
      <c r="S414" s="45">
        <f t="shared" si="61"/>
        <v>3.2448979591836733</v>
      </c>
      <c r="T414" s="45">
        <f t="shared" si="62"/>
        <v>3.4842767295597485</v>
      </c>
      <c r="U414" s="44">
        <f t="shared" si="63"/>
        <v>3312.16</v>
      </c>
      <c r="V414" s="46">
        <f t="shared" si="64"/>
        <v>0.16666666666666666</v>
      </c>
      <c r="W414" s="44">
        <f t="shared" si="65"/>
        <v>1573.11</v>
      </c>
      <c r="X414" s="46">
        <f t="shared" si="66"/>
        <v>7.9158313608038253E-2</v>
      </c>
      <c r="Y414" s="23">
        <f>RANK(O414,O:O)</f>
        <v>618</v>
      </c>
      <c r="Z414" s="23">
        <f>RANK(U414,U:U)</f>
        <v>640</v>
      </c>
      <c r="AA414" s="23">
        <f>RANK(W414,W:W)</f>
        <v>625</v>
      </c>
    </row>
    <row r="415" spans="1:27" x14ac:dyDescent="0.25">
      <c r="A415" s="23" t="str">
        <f t="shared" si="67"/>
        <v>Nina Fuentes</v>
      </c>
      <c r="B415" s="23">
        <f t="shared" si="68"/>
        <v>12</v>
      </c>
      <c r="C415" s="23" t="str">
        <f t="shared" si="69"/>
        <v>2022Nina Fuentes12</v>
      </c>
      <c r="D415" s="17">
        <v>2022</v>
      </c>
      <c r="E415" t="s">
        <v>420</v>
      </c>
      <c r="F415">
        <v>425978</v>
      </c>
      <c r="G415" t="s">
        <v>110</v>
      </c>
      <c r="H415" s="20">
        <v>2</v>
      </c>
      <c r="I415" s="20">
        <v>2</v>
      </c>
      <c r="J415" t="s">
        <v>9</v>
      </c>
      <c r="K415" t="s">
        <v>3</v>
      </c>
      <c r="L415" s="10">
        <v>30</v>
      </c>
      <c r="M415" s="10">
        <v>114</v>
      </c>
      <c r="N415" s="10">
        <v>436</v>
      </c>
      <c r="O415" s="1">
        <v>16742.82</v>
      </c>
      <c r="P415" s="1">
        <v>13952.35</v>
      </c>
      <c r="Q415" s="1">
        <v>1083.2</v>
      </c>
      <c r="R415" s="44">
        <f t="shared" si="60"/>
        <v>558.09399999999994</v>
      </c>
      <c r="S415" s="45">
        <f t="shared" si="61"/>
        <v>3.8</v>
      </c>
      <c r="T415" s="45">
        <f t="shared" si="62"/>
        <v>3.8245614035087718</v>
      </c>
      <c r="U415" s="44">
        <f t="shared" si="63"/>
        <v>2790.4699999999993</v>
      </c>
      <c r="V415" s="46">
        <f t="shared" si="64"/>
        <v>0.16666666666666663</v>
      </c>
      <c r="W415" s="44">
        <f t="shared" si="65"/>
        <v>1707.2699999999993</v>
      </c>
      <c r="X415" s="46">
        <f t="shared" si="66"/>
        <v>0.1019702774084652</v>
      </c>
      <c r="Y415" s="23">
        <f>RANK(O415,O:O)</f>
        <v>656</v>
      </c>
      <c r="Z415" s="23">
        <f>RANK(U415,U:U)</f>
        <v>730</v>
      </c>
      <c r="AA415" s="23">
        <f>RANK(W415,W:W)</f>
        <v>599</v>
      </c>
    </row>
    <row r="416" spans="1:27" x14ac:dyDescent="0.25">
      <c r="A416" s="23" t="str">
        <f t="shared" si="67"/>
        <v>Nina Fuentes</v>
      </c>
      <c r="B416" s="23">
        <f t="shared" si="68"/>
        <v>13</v>
      </c>
      <c r="C416" s="23" t="str">
        <f t="shared" si="69"/>
        <v>2022Nina Fuentes13</v>
      </c>
      <c r="D416" s="17">
        <v>2022</v>
      </c>
      <c r="E416" t="s">
        <v>420</v>
      </c>
      <c r="F416">
        <v>583353</v>
      </c>
      <c r="G416" t="s">
        <v>151</v>
      </c>
      <c r="H416" s="20">
        <v>2</v>
      </c>
      <c r="I416" s="20">
        <v>1</v>
      </c>
      <c r="J416" t="s">
        <v>2</v>
      </c>
      <c r="K416" t="s">
        <v>10</v>
      </c>
      <c r="L416" s="10">
        <v>89</v>
      </c>
      <c r="M416" s="10">
        <v>141</v>
      </c>
      <c r="N416" s="10">
        <v>364</v>
      </c>
      <c r="O416" s="1">
        <v>13473.18</v>
      </c>
      <c r="P416" s="1">
        <v>11227.65</v>
      </c>
      <c r="Q416" s="1">
        <v>3003.1</v>
      </c>
      <c r="R416" s="44">
        <f t="shared" si="60"/>
        <v>151.38404494382021</v>
      </c>
      <c r="S416" s="45">
        <f t="shared" si="61"/>
        <v>1.5842696629213484</v>
      </c>
      <c r="T416" s="45">
        <f t="shared" si="62"/>
        <v>2.5815602836879434</v>
      </c>
      <c r="U416" s="44">
        <f t="shared" si="63"/>
        <v>2245.5300000000007</v>
      </c>
      <c r="V416" s="46">
        <f t="shared" si="64"/>
        <v>0.16666666666666671</v>
      </c>
      <c r="W416" s="44">
        <f t="shared" si="65"/>
        <v>-757.56999999999925</v>
      </c>
      <c r="X416" s="46">
        <f t="shared" si="66"/>
        <v>-5.6228002594784547E-2</v>
      </c>
      <c r="Y416" s="23">
        <f>RANK(O416,O:O)</f>
        <v>705</v>
      </c>
      <c r="Z416" s="23">
        <f>RANK(U416,U:U)</f>
        <v>828</v>
      </c>
      <c r="AA416" s="23">
        <f>RANK(W416,W:W)</f>
        <v>1458</v>
      </c>
    </row>
    <row r="417" spans="1:27" x14ac:dyDescent="0.25">
      <c r="A417" s="23" t="str">
        <f t="shared" si="67"/>
        <v>Nina Fuentes</v>
      </c>
      <c r="B417" s="23">
        <f t="shared" si="68"/>
        <v>14</v>
      </c>
      <c r="C417" s="23" t="str">
        <f t="shared" si="69"/>
        <v>2022Nina Fuentes14</v>
      </c>
      <c r="D417" s="17">
        <v>2022</v>
      </c>
      <c r="E417" t="s">
        <v>420</v>
      </c>
      <c r="F417">
        <v>957289</v>
      </c>
      <c r="G417" t="s">
        <v>351</v>
      </c>
      <c r="H417" s="20">
        <v>2</v>
      </c>
      <c r="I417" s="20">
        <v>2</v>
      </c>
      <c r="J417" t="s">
        <v>9</v>
      </c>
      <c r="K417" t="s">
        <v>10</v>
      </c>
      <c r="L417" s="10">
        <v>91</v>
      </c>
      <c r="M417" s="10">
        <v>100</v>
      </c>
      <c r="N417" s="10">
        <v>211</v>
      </c>
      <c r="O417" s="1">
        <v>10408.018599999999</v>
      </c>
      <c r="P417" s="1">
        <v>7767.7</v>
      </c>
      <c r="Q417" s="1">
        <v>3021.99999999999</v>
      </c>
      <c r="R417" s="44">
        <f t="shared" si="60"/>
        <v>114.37383076923076</v>
      </c>
      <c r="S417" s="45">
        <f t="shared" si="61"/>
        <v>1.098901098901099</v>
      </c>
      <c r="T417" s="45">
        <f t="shared" si="62"/>
        <v>2.11</v>
      </c>
      <c r="U417" s="44">
        <f t="shared" si="63"/>
        <v>2640.3185999999996</v>
      </c>
      <c r="V417" s="46">
        <f t="shared" si="64"/>
        <v>0.25368119538141481</v>
      </c>
      <c r="W417" s="44">
        <f t="shared" si="65"/>
        <v>-381.68139999999039</v>
      </c>
      <c r="X417" s="46">
        <f t="shared" si="66"/>
        <v>-3.6671859906167961E-2</v>
      </c>
      <c r="Y417" s="23">
        <f>RANK(O417,O:O)</f>
        <v>807</v>
      </c>
      <c r="Z417" s="23">
        <f>RANK(U417,U:U)</f>
        <v>750</v>
      </c>
      <c r="AA417" s="23">
        <f>RANK(W417,W:W)</f>
        <v>1422</v>
      </c>
    </row>
    <row r="418" spans="1:27" x14ac:dyDescent="0.25">
      <c r="A418" s="23" t="str">
        <f t="shared" si="67"/>
        <v>Nina Fuentes</v>
      </c>
      <c r="B418" s="23">
        <f t="shared" si="68"/>
        <v>15</v>
      </c>
      <c r="C418" s="23" t="str">
        <f t="shared" si="69"/>
        <v>2022Nina Fuentes15</v>
      </c>
      <c r="D418" s="17">
        <v>2022</v>
      </c>
      <c r="E418" t="s">
        <v>420</v>
      </c>
      <c r="F418">
        <v>852031</v>
      </c>
      <c r="G418" t="s">
        <v>236</v>
      </c>
      <c r="H418" s="20">
        <v>2</v>
      </c>
      <c r="I418" s="20">
        <v>2</v>
      </c>
      <c r="J418" t="s">
        <v>9</v>
      </c>
      <c r="K418" t="s">
        <v>10</v>
      </c>
      <c r="L418" s="10">
        <v>23</v>
      </c>
      <c r="M418" s="10">
        <v>55</v>
      </c>
      <c r="N418" s="10">
        <v>164</v>
      </c>
      <c r="O418" s="1">
        <v>6835.9391999999998</v>
      </c>
      <c r="P418" s="1">
        <v>4903.75</v>
      </c>
      <c r="Q418" s="1">
        <v>796.5</v>
      </c>
      <c r="R418" s="44">
        <f t="shared" si="60"/>
        <v>297.21474782608692</v>
      </c>
      <c r="S418" s="45">
        <f t="shared" si="61"/>
        <v>2.3913043478260869</v>
      </c>
      <c r="T418" s="45">
        <f t="shared" si="62"/>
        <v>2.9818181818181819</v>
      </c>
      <c r="U418" s="44">
        <f t="shared" si="63"/>
        <v>1932.1891999999998</v>
      </c>
      <c r="V418" s="46">
        <f t="shared" si="64"/>
        <v>0.28265160696572605</v>
      </c>
      <c r="W418" s="44">
        <f t="shared" si="65"/>
        <v>1135.6891999999998</v>
      </c>
      <c r="X418" s="46">
        <f t="shared" si="66"/>
        <v>0.16613506451315421</v>
      </c>
      <c r="Y418" s="23">
        <f>RANK(O418,O:O)</f>
        <v>1022</v>
      </c>
      <c r="Z418" s="23">
        <f>RANK(U418,U:U)</f>
        <v>886</v>
      </c>
      <c r="AA418" s="23">
        <f>RANK(W418,W:W)</f>
        <v>750</v>
      </c>
    </row>
    <row r="419" spans="1:27" x14ac:dyDescent="0.25">
      <c r="A419" s="23" t="str">
        <f t="shared" si="67"/>
        <v>Nina Fuentes</v>
      </c>
      <c r="B419" s="23">
        <f t="shared" si="68"/>
        <v>16</v>
      </c>
      <c r="C419" s="23" t="str">
        <f t="shared" si="69"/>
        <v>2022Nina Fuentes16</v>
      </c>
      <c r="D419" s="17">
        <v>2022</v>
      </c>
      <c r="E419" t="s">
        <v>420</v>
      </c>
      <c r="F419">
        <v>656457</v>
      </c>
      <c r="G419" t="s">
        <v>180</v>
      </c>
      <c r="H419" s="20">
        <v>2</v>
      </c>
      <c r="I419" s="20">
        <v>2</v>
      </c>
      <c r="J419" t="s">
        <v>9</v>
      </c>
      <c r="K419" t="s">
        <v>10</v>
      </c>
      <c r="L419" s="10">
        <v>19</v>
      </c>
      <c r="M419" s="10">
        <v>47</v>
      </c>
      <c r="N419" s="10">
        <v>164</v>
      </c>
      <c r="O419" s="1">
        <v>6500.58</v>
      </c>
      <c r="P419" s="1">
        <v>5417.15</v>
      </c>
      <c r="Q419" s="1">
        <v>658.6</v>
      </c>
      <c r="R419" s="44">
        <f t="shared" si="60"/>
        <v>342.13578947368421</v>
      </c>
      <c r="S419" s="45">
        <f t="shared" si="61"/>
        <v>2.4736842105263159</v>
      </c>
      <c r="T419" s="45">
        <f t="shared" si="62"/>
        <v>3.4893617021276597</v>
      </c>
      <c r="U419" s="44">
        <f t="shared" si="63"/>
        <v>1083.4300000000003</v>
      </c>
      <c r="V419" s="46">
        <f t="shared" si="64"/>
        <v>0.16666666666666671</v>
      </c>
      <c r="W419" s="44">
        <f t="shared" si="65"/>
        <v>424.83000000000027</v>
      </c>
      <c r="X419" s="46">
        <f t="shared" si="66"/>
        <v>6.5352630073008913E-2</v>
      </c>
      <c r="Y419" s="23">
        <f>RANK(O419,O:O)</f>
        <v>1041</v>
      </c>
      <c r="Z419" s="23">
        <f>RANK(U419,U:U)</f>
        <v>1097</v>
      </c>
      <c r="AA419" s="23">
        <f>RANK(W419,W:W)</f>
        <v>1005</v>
      </c>
    </row>
    <row r="420" spans="1:27" x14ac:dyDescent="0.25">
      <c r="A420" s="23" t="str">
        <f t="shared" si="67"/>
        <v>Nina Fuentes</v>
      </c>
      <c r="B420" s="23">
        <f t="shared" si="68"/>
        <v>17</v>
      </c>
      <c r="C420" s="23" t="str">
        <f t="shared" si="69"/>
        <v>2022Nina Fuentes17</v>
      </c>
      <c r="D420" s="17">
        <v>2022</v>
      </c>
      <c r="E420" t="s">
        <v>420</v>
      </c>
      <c r="F420">
        <v>810749</v>
      </c>
      <c r="G420" t="s">
        <v>227</v>
      </c>
      <c r="H420" s="20">
        <v>2</v>
      </c>
      <c r="I420" s="20">
        <v>2</v>
      </c>
      <c r="J420" t="s">
        <v>9</v>
      </c>
      <c r="K420" t="s">
        <v>10</v>
      </c>
      <c r="L420" s="10">
        <v>11</v>
      </c>
      <c r="M420" s="10">
        <v>29</v>
      </c>
      <c r="N420" s="10">
        <v>56</v>
      </c>
      <c r="O420" s="1">
        <v>1921.08</v>
      </c>
      <c r="P420" s="1">
        <v>1600.9</v>
      </c>
      <c r="Q420" s="1">
        <v>383.35</v>
      </c>
      <c r="R420" s="44">
        <f t="shared" si="60"/>
        <v>174.64363636363635</v>
      </c>
      <c r="S420" s="45">
        <f t="shared" si="61"/>
        <v>2.6363636363636362</v>
      </c>
      <c r="T420" s="45">
        <f t="shared" si="62"/>
        <v>1.9310344827586208</v>
      </c>
      <c r="U420" s="44">
        <f t="shared" si="63"/>
        <v>320.17999999999984</v>
      </c>
      <c r="V420" s="46">
        <f t="shared" si="64"/>
        <v>0.16666666666666657</v>
      </c>
      <c r="W420" s="44">
        <f t="shared" si="65"/>
        <v>-63.170000000000186</v>
      </c>
      <c r="X420" s="46">
        <f t="shared" si="66"/>
        <v>-3.2882545234972096E-2</v>
      </c>
      <c r="Y420" s="23">
        <f>RANK(O420,O:O)</f>
        <v>1376</v>
      </c>
      <c r="Z420" s="23">
        <f>RANK(U420,U:U)</f>
        <v>1393</v>
      </c>
      <c r="AA420" s="23">
        <f>RANK(W420,W:W)</f>
        <v>1304</v>
      </c>
    </row>
    <row r="421" spans="1:27" x14ac:dyDescent="0.25">
      <c r="A421" s="23" t="str">
        <f t="shared" si="67"/>
        <v>Nina Fuentes</v>
      </c>
      <c r="B421" s="23">
        <f t="shared" si="68"/>
        <v>18</v>
      </c>
      <c r="C421" s="23" t="str">
        <f t="shared" si="69"/>
        <v>2022Nina Fuentes18</v>
      </c>
      <c r="D421" s="17">
        <v>2022</v>
      </c>
      <c r="E421" t="s">
        <v>420</v>
      </c>
      <c r="F421">
        <v>143836</v>
      </c>
      <c r="G421" t="s">
        <v>87</v>
      </c>
      <c r="H421" s="20">
        <v>2</v>
      </c>
      <c r="I421" s="20">
        <v>2</v>
      </c>
      <c r="J421" t="s">
        <v>2</v>
      </c>
      <c r="K421" t="s">
        <v>10</v>
      </c>
      <c r="L421" s="10">
        <v>4</v>
      </c>
      <c r="M421" s="10">
        <v>7</v>
      </c>
      <c r="N421" s="10">
        <v>16</v>
      </c>
      <c r="O421" s="1">
        <v>638.70000000000005</v>
      </c>
      <c r="P421" s="1">
        <v>532.25</v>
      </c>
      <c r="Q421" s="1">
        <v>135.69999999999999</v>
      </c>
      <c r="R421" s="44">
        <f t="shared" si="60"/>
        <v>159.67500000000001</v>
      </c>
      <c r="S421" s="45">
        <f t="shared" si="61"/>
        <v>1.75</v>
      </c>
      <c r="T421" s="45">
        <f t="shared" si="62"/>
        <v>2.2857142857142856</v>
      </c>
      <c r="U421" s="44">
        <f t="shared" si="63"/>
        <v>106.45000000000005</v>
      </c>
      <c r="V421" s="46">
        <f t="shared" si="64"/>
        <v>0.16666666666666671</v>
      </c>
      <c r="W421" s="44">
        <f t="shared" si="65"/>
        <v>-29.249999999999943</v>
      </c>
      <c r="X421" s="46">
        <f t="shared" si="66"/>
        <v>-4.5796148426491219E-2</v>
      </c>
      <c r="Y421" s="23">
        <f>RANK(O421,O:O)</f>
        <v>1487</v>
      </c>
      <c r="Z421" s="23">
        <f>RANK(U421,U:U)</f>
        <v>1460</v>
      </c>
      <c r="AA421" s="23">
        <f>RANK(W421,W:W)</f>
        <v>1276</v>
      </c>
    </row>
    <row r="422" spans="1:27" x14ac:dyDescent="0.25">
      <c r="A422" s="23" t="str">
        <f t="shared" si="67"/>
        <v>Paul Martell</v>
      </c>
      <c r="B422" s="23">
        <f t="shared" si="68"/>
        <v>1</v>
      </c>
      <c r="C422" s="23" t="str">
        <f t="shared" si="69"/>
        <v>2022Paul Martell1</v>
      </c>
      <c r="D422" s="17">
        <v>2022</v>
      </c>
      <c r="E422" t="s">
        <v>408</v>
      </c>
      <c r="F422">
        <v>333866</v>
      </c>
      <c r="G422" t="s">
        <v>285</v>
      </c>
      <c r="H422" s="20">
        <v>3</v>
      </c>
      <c r="I422" s="20">
        <v>3</v>
      </c>
      <c r="J422" t="s">
        <v>2</v>
      </c>
      <c r="K422" t="s">
        <v>6</v>
      </c>
      <c r="L422" s="10">
        <v>77</v>
      </c>
      <c r="M422" s="10">
        <v>817</v>
      </c>
      <c r="N422" s="10">
        <v>8173</v>
      </c>
      <c r="O422" s="1">
        <v>256703.43299999999</v>
      </c>
      <c r="P422" s="1">
        <v>242173.05</v>
      </c>
      <c r="Q422" s="1">
        <v>3382.5</v>
      </c>
      <c r="R422" s="44">
        <f t="shared" si="60"/>
        <v>3333.8108181818179</v>
      </c>
      <c r="S422" s="45">
        <f t="shared" si="61"/>
        <v>10.61038961038961</v>
      </c>
      <c r="T422" s="45">
        <f t="shared" si="62"/>
        <v>10.003671970624236</v>
      </c>
      <c r="U422" s="44">
        <f t="shared" si="63"/>
        <v>14530.383000000002</v>
      </c>
      <c r="V422" s="46">
        <f t="shared" si="64"/>
        <v>5.6603773584905669E-2</v>
      </c>
      <c r="W422" s="44">
        <f t="shared" si="65"/>
        <v>11147.883000000002</v>
      </c>
      <c r="X422" s="46">
        <f t="shared" si="66"/>
        <v>4.3427089656412982E-2</v>
      </c>
      <c r="Y422" s="23">
        <f>RANK(O422,O:O)</f>
        <v>17</v>
      </c>
      <c r="Z422" s="23">
        <f>RANK(U422,U:U)</f>
        <v>130</v>
      </c>
      <c r="AA422" s="23">
        <f>RANK(W422,W:W)</f>
        <v>106</v>
      </c>
    </row>
    <row r="423" spans="1:27" x14ac:dyDescent="0.25">
      <c r="A423" s="23" t="str">
        <f t="shared" si="67"/>
        <v>Paul Martell</v>
      </c>
      <c r="B423" s="23">
        <f t="shared" si="68"/>
        <v>2</v>
      </c>
      <c r="C423" s="23" t="str">
        <f t="shared" si="69"/>
        <v>2022Paul Martell2</v>
      </c>
      <c r="D423" s="17">
        <v>2022</v>
      </c>
      <c r="E423" t="s">
        <v>408</v>
      </c>
      <c r="F423">
        <v>459139</v>
      </c>
      <c r="G423" t="s">
        <v>230</v>
      </c>
      <c r="H423" s="20">
        <v>3</v>
      </c>
      <c r="I423" s="20">
        <v>1</v>
      </c>
      <c r="J423" t="s">
        <v>2</v>
      </c>
      <c r="K423" t="s">
        <v>6</v>
      </c>
      <c r="L423" s="10">
        <v>96</v>
      </c>
      <c r="M423" s="10">
        <v>627</v>
      </c>
      <c r="N423" s="10">
        <v>4862</v>
      </c>
      <c r="O423" s="1">
        <v>179827.43400000001</v>
      </c>
      <c r="P423" s="1">
        <v>155023.65</v>
      </c>
      <c r="Q423" s="1">
        <v>3901.8</v>
      </c>
      <c r="R423" s="44">
        <f t="shared" si="60"/>
        <v>1873.2024375000001</v>
      </c>
      <c r="S423" s="45">
        <f t="shared" si="61"/>
        <v>6.53125</v>
      </c>
      <c r="T423" s="45">
        <f t="shared" si="62"/>
        <v>7.7543859649122808</v>
      </c>
      <c r="U423" s="44">
        <f t="shared" si="63"/>
        <v>24803.784000000014</v>
      </c>
      <c r="V423" s="46">
        <f t="shared" si="64"/>
        <v>0.1379310344827587</v>
      </c>
      <c r="W423" s="44">
        <f t="shared" si="65"/>
        <v>20901.984000000015</v>
      </c>
      <c r="X423" s="46">
        <f t="shared" si="66"/>
        <v>0.11623356645349238</v>
      </c>
      <c r="Y423" s="23">
        <f>RANK(O423,O:O)</f>
        <v>53</v>
      </c>
      <c r="Z423" s="23">
        <f>RANK(U423,U:U)</f>
        <v>46</v>
      </c>
      <c r="AA423" s="23">
        <f>RANK(W423,W:W)</f>
        <v>40</v>
      </c>
    </row>
    <row r="424" spans="1:27" x14ac:dyDescent="0.25">
      <c r="A424" s="23" t="str">
        <f t="shared" si="67"/>
        <v>Paul Martell</v>
      </c>
      <c r="B424" s="23">
        <f t="shared" si="68"/>
        <v>3</v>
      </c>
      <c r="C424" s="23" t="str">
        <f t="shared" si="69"/>
        <v>2022Paul Martell3</v>
      </c>
      <c r="D424" s="17">
        <v>2022</v>
      </c>
      <c r="E424" t="s">
        <v>408</v>
      </c>
      <c r="F424">
        <v>205478</v>
      </c>
      <c r="G424" t="s">
        <v>7</v>
      </c>
      <c r="H424" s="20">
        <v>3</v>
      </c>
      <c r="I424" s="20">
        <v>4</v>
      </c>
      <c r="J424" t="s">
        <v>2</v>
      </c>
      <c r="K424" t="s">
        <v>6</v>
      </c>
      <c r="L424" s="10">
        <v>244</v>
      </c>
      <c r="M424" s="10">
        <v>697</v>
      </c>
      <c r="N424" s="10">
        <v>4687</v>
      </c>
      <c r="O424" s="1">
        <v>168323.34400000001</v>
      </c>
      <c r="P424" s="1">
        <v>150288.70000000001</v>
      </c>
      <c r="Q424" s="1">
        <v>8879.4</v>
      </c>
      <c r="R424" s="44">
        <f t="shared" si="60"/>
        <v>689.84977049180338</v>
      </c>
      <c r="S424" s="45">
        <f t="shared" si="61"/>
        <v>2.8565573770491803</v>
      </c>
      <c r="T424" s="45">
        <f t="shared" si="62"/>
        <v>6.7245337159253946</v>
      </c>
      <c r="U424" s="44">
        <f t="shared" si="63"/>
        <v>18034.644</v>
      </c>
      <c r="V424" s="46">
        <f t="shared" si="64"/>
        <v>0.10714285714285714</v>
      </c>
      <c r="W424" s="44">
        <f t="shared" si="65"/>
        <v>9155.2440000000006</v>
      </c>
      <c r="X424" s="46">
        <f t="shared" si="66"/>
        <v>5.4390815809837997E-2</v>
      </c>
      <c r="Y424" s="23">
        <f>RANK(O424,O:O)</f>
        <v>67</v>
      </c>
      <c r="Z424" s="23">
        <f>RANK(U424,U:U)</f>
        <v>80</v>
      </c>
      <c r="AA424" s="23">
        <f>RANK(W424,W:W)</f>
        <v>137</v>
      </c>
    </row>
    <row r="425" spans="1:27" x14ac:dyDescent="0.25">
      <c r="A425" s="23" t="str">
        <f t="shared" si="67"/>
        <v>Paul Martell</v>
      </c>
      <c r="B425" s="23">
        <f t="shared" si="68"/>
        <v>4</v>
      </c>
      <c r="C425" s="23" t="str">
        <f t="shared" si="69"/>
        <v>2022Paul Martell4</v>
      </c>
      <c r="D425" s="17">
        <v>2022</v>
      </c>
      <c r="E425" t="s">
        <v>408</v>
      </c>
      <c r="F425">
        <v>782190</v>
      </c>
      <c r="G425" t="s">
        <v>53</v>
      </c>
      <c r="H425" s="20">
        <v>3</v>
      </c>
      <c r="I425" s="20">
        <v>2</v>
      </c>
      <c r="J425" t="s">
        <v>2</v>
      </c>
      <c r="K425" t="s">
        <v>6</v>
      </c>
      <c r="L425" s="10">
        <v>132</v>
      </c>
      <c r="M425" s="10">
        <v>850</v>
      </c>
      <c r="N425" s="10">
        <v>3932</v>
      </c>
      <c r="O425" s="1">
        <v>156486.6</v>
      </c>
      <c r="P425" s="1">
        <v>130405.5</v>
      </c>
      <c r="Q425" s="1">
        <v>5350.5</v>
      </c>
      <c r="R425" s="44">
        <f t="shared" si="60"/>
        <v>1185.5045454545455</v>
      </c>
      <c r="S425" s="45">
        <f t="shared" si="61"/>
        <v>6.4393939393939394</v>
      </c>
      <c r="T425" s="45">
        <f t="shared" si="62"/>
        <v>4.6258823529411766</v>
      </c>
      <c r="U425" s="44">
        <f t="shared" si="63"/>
        <v>26081.100000000006</v>
      </c>
      <c r="V425" s="46">
        <f t="shared" si="64"/>
        <v>0.16666666666666669</v>
      </c>
      <c r="W425" s="44">
        <f t="shared" si="65"/>
        <v>20730.600000000006</v>
      </c>
      <c r="X425" s="46">
        <f t="shared" si="66"/>
        <v>0.1324752406915353</v>
      </c>
      <c r="Y425" s="23">
        <f>RANK(O425,O:O)</f>
        <v>78</v>
      </c>
      <c r="Z425" s="23">
        <f>RANK(U425,U:U)</f>
        <v>39</v>
      </c>
      <c r="AA425" s="23">
        <f>RANK(W425,W:W)</f>
        <v>41</v>
      </c>
    </row>
    <row r="426" spans="1:27" x14ac:dyDescent="0.25">
      <c r="A426" s="23" t="str">
        <f t="shared" si="67"/>
        <v>Paul Martell</v>
      </c>
      <c r="B426" s="23">
        <f t="shared" si="68"/>
        <v>5</v>
      </c>
      <c r="C426" s="23" t="str">
        <f t="shared" si="69"/>
        <v>2022Paul Martell5</v>
      </c>
      <c r="D426" s="17">
        <v>2022</v>
      </c>
      <c r="E426" t="s">
        <v>408</v>
      </c>
      <c r="F426">
        <v>623397</v>
      </c>
      <c r="G426" t="s">
        <v>160</v>
      </c>
      <c r="H426" s="20">
        <v>3</v>
      </c>
      <c r="I426" s="20">
        <v>5</v>
      </c>
      <c r="J426" t="s">
        <v>2</v>
      </c>
      <c r="K426" t="s">
        <v>6</v>
      </c>
      <c r="L426" s="10">
        <v>172</v>
      </c>
      <c r="M426" s="10">
        <v>990</v>
      </c>
      <c r="N426" s="10">
        <v>4068</v>
      </c>
      <c r="O426" s="1">
        <v>155773.35800000001</v>
      </c>
      <c r="P426" s="1">
        <v>120104.2</v>
      </c>
      <c r="Q426" s="1">
        <v>6839.99999999999</v>
      </c>
      <c r="R426" s="44">
        <f t="shared" si="60"/>
        <v>905.65905813953498</v>
      </c>
      <c r="S426" s="45">
        <f t="shared" si="61"/>
        <v>5.7558139534883717</v>
      </c>
      <c r="T426" s="45">
        <f t="shared" si="62"/>
        <v>4.1090909090909093</v>
      </c>
      <c r="U426" s="44">
        <f t="shared" si="63"/>
        <v>35669.15800000001</v>
      </c>
      <c r="V426" s="46">
        <f t="shared" si="64"/>
        <v>0.22898112012196598</v>
      </c>
      <c r="W426" s="44">
        <f t="shared" si="65"/>
        <v>28829.158000000021</v>
      </c>
      <c r="X426" s="46">
        <f t="shared" si="66"/>
        <v>0.18507117244015514</v>
      </c>
      <c r="Y426" s="23">
        <f>RANK(O426,O:O)</f>
        <v>80</v>
      </c>
      <c r="Z426" s="23">
        <f>RANK(U426,U:U)</f>
        <v>16</v>
      </c>
      <c r="AA426" s="23">
        <f>RANK(W426,W:W)</f>
        <v>18</v>
      </c>
    </row>
    <row r="427" spans="1:27" x14ac:dyDescent="0.25">
      <c r="A427" s="23" t="str">
        <f t="shared" si="67"/>
        <v>Paul Martell</v>
      </c>
      <c r="B427" s="23">
        <f t="shared" si="68"/>
        <v>6</v>
      </c>
      <c r="C427" s="23" t="str">
        <f t="shared" si="69"/>
        <v>2022Paul Martell6</v>
      </c>
      <c r="D427" s="17">
        <v>2022</v>
      </c>
      <c r="E427" t="s">
        <v>408</v>
      </c>
      <c r="F427">
        <v>499295</v>
      </c>
      <c r="G427" t="s">
        <v>41</v>
      </c>
      <c r="H427" s="20">
        <v>3</v>
      </c>
      <c r="I427" s="20">
        <v>4</v>
      </c>
      <c r="J427" t="s">
        <v>2</v>
      </c>
      <c r="K427" t="s">
        <v>4</v>
      </c>
      <c r="L427" s="10">
        <v>121</v>
      </c>
      <c r="M427" s="10">
        <v>504</v>
      </c>
      <c r="N427" s="10">
        <v>2707</v>
      </c>
      <c r="O427" s="1">
        <v>101897.8545</v>
      </c>
      <c r="P427" s="1">
        <v>80881.399999999994</v>
      </c>
      <c r="Q427" s="1">
        <v>4588.8</v>
      </c>
      <c r="R427" s="44">
        <f t="shared" si="60"/>
        <v>842.13102892561983</v>
      </c>
      <c r="S427" s="45">
        <f t="shared" si="61"/>
        <v>4.1652892561983474</v>
      </c>
      <c r="T427" s="45">
        <f t="shared" si="62"/>
        <v>5.371031746031746</v>
      </c>
      <c r="U427" s="44">
        <f t="shared" si="63"/>
        <v>21016.454500000007</v>
      </c>
      <c r="V427" s="46">
        <f t="shared" si="64"/>
        <v>0.20625021599448895</v>
      </c>
      <c r="W427" s="44">
        <f t="shared" si="65"/>
        <v>16427.654500000008</v>
      </c>
      <c r="X427" s="46">
        <f t="shared" si="66"/>
        <v>0.16121688312878077</v>
      </c>
      <c r="Y427" s="23">
        <f>RANK(O427,O:O)</f>
        <v>155</v>
      </c>
      <c r="Z427" s="23">
        <f>RANK(U427,U:U)</f>
        <v>56</v>
      </c>
      <c r="AA427" s="23">
        <f>RANK(W427,W:W)</f>
        <v>59</v>
      </c>
    </row>
    <row r="428" spans="1:27" x14ac:dyDescent="0.25">
      <c r="A428" s="23" t="str">
        <f t="shared" si="67"/>
        <v>Paul Martell</v>
      </c>
      <c r="B428" s="23">
        <f t="shared" si="68"/>
        <v>7</v>
      </c>
      <c r="C428" s="23" t="str">
        <f t="shared" si="69"/>
        <v>2022Paul Martell7</v>
      </c>
      <c r="D428" s="17">
        <v>2022</v>
      </c>
      <c r="E428" t="s">
        <v>408</v>
      </c>
      <c r="F428">
        <v>537905</v>
      </c>
      <c r="G428" t="s">
        <v>109</v>
      </c>
      <c r="H428" s="20">
        <v>3</v>
      </c>
      <c r="I428" s="20">
        <v>4</v>
      </c>
      <c r="J428" t="s">
        <v>2</v>
      </c>
      <c r="K428" t="s">
        <v>4</v>
      </c>
      <c r="L428" s="10">
        <v>188</v>
      </c>
      <c r="M428" s="10">
        <v>550</v>
      </c>
      <c r="N428" s="10">
        <v>2920</v>
      </c>
      <c r="O428" s="1">
        <v>98514.9</v>
      </c>
      <c r="P428" s="1">
        <v>91217.499999999898</v>
      </c>
      <c r="Q428" s="1">
        <v>6855.6</v>
      </c>
      <c r="R428" s="44">
        <f t="shared" si="60"/>
        <v>524.01542553191484</v>
      </c>
      <c r="S428" s="45">
        <f t="shared" si="61"/>
        <v>2.9255319148936172</v>
      </c>
      <c r="T428" s="45">
        <f t="shared" si="62"/>
        <v>5.3090909090909095</v>
      </c>
      <c r="U428" s="44">
        <f t="shared" si="63"/>
        <v>7297.400000000096</v>
      </c>
      <c r="V428" s="46">
        <f t="shared" si="64"/>
        <v>7.4074074074075055E-2</v>
      </c>
      <c r="W428" s="44">
        <f t="shared" si="65"/>
        <v>441.80000000009568</v>
      </c>
      <c r="X428" s="46">
        <f t="shared" si="66"/>
        <v>4.4846008065794691E-3</v>
      </c>
      <c r="Y428" s="23">
        <f>RANK(O428,O:O)</f>
        <v>161</v>
      </c>
      <c r="Z428" s="23">
        <f>RANK(U428,U:U)</f>
        <v>347</v>
      </c>
      <c r="AA428" s="23">
        <f>RANK(W428,W:W)</f>
        <v>997</v>
      </c>
    </row>
    <row r="429" spans="1:27" x14ac:dyDescent="0.25">
      <c r="A429" s="23" t="str">
        <f t="shared" si="67"/>
        <v>Paul Martell</v>
      </c>
      <c r="B429" s="23">
        <f t="shared" si="68"/>
        <v>8</v>
      </c>
      <c r="C429" s="23" t="str">
        <f t="shared" si="69"/>
        <v>2022Paul Martell8</v>
      </c>
      <c r="D429" s="17">
        <v>2022</v>
      </c>
      <c r="E429" t="s">
        <v>408</v>
      </c>
      <c r="F429">
        <v>107439</v>
      </c>
      <c r="G429" t="s">
        <v>1</v>
      </c>
      <c r="H429" s="20">
        <v>3</v>
      </c>
      <c r="I429" s="20">
        <v>4</v>
      </c>
      <c r="J429" t="s">
        <v>2</v>
      </c>
      <c r="K429" t="s">
        <v>4</v>
      </c>
      <c r="L429" s="10">
        <v>242</v>
      </c>
      <c r="M429" s="10">
        <v>645</v>
      </c>
      <c r="N429" s="10">
        <v>2760</v>
      </c>
      <c r="O429" s="1">
        <v>94770.84</v>
      </c>
      <c r="P429" s="1">
        <v>79783.5</v>
      </c>
      <c r="Q429" s="1">
        <v>8748.5999999999894</v>
      </c>
      <c r="R429" s="44">
        <f t="shared" si="60"/>
        <v>391.61504132231403</v>
      </c>
      <c r="S429" s="45">
        <f t="shared" si="61"/>
        <v>2.665289256198347</v>
      </c>
      <c r="T429" s="45">
        <f t="shared" si="62"/>
        <v>4.2790697674418601</v>
      </c>
      <c r="U429" s="44">
        <f t="shared" si="63"/>
        <v>14987.339999999997</v>
      </c>
      <c r="V429" s="46">
        <f t="shared" si="64"/>
        <v>0.15814294776747781</v>
      </c>
      <c r="W429" s="44">
        <f t="shared" si="65"/>
        <v>6238.7400000000071</v>
      </c>
      <c r="X429" s="46">
        <f t="shared" si="66"/>
        <v>6.5829742566384422E-2</v>
      </c>
      <c r="Y429" s="23">
        <f>RANK(O429,O:O)</f>
        <v>173</v>
      </c>
      <c r="Z429" s="23">
        <f>RANK(U429,U:U)</f>
        <v>122</v>
      </c>
      <c r="AA429" s="23">
        <f>RANK(W429,W:W)</f>
        <v>224</v>
      </c>
    </row>
    <row r="430" spans="1:27" x14ac:dyDescent="0.25">
      <c r="A430" s="23" t="str">
        <f t="shared" si="67"/>
        <v>Paul Martell</v>
      </c>
      <c r="B430" s="23">
        <f t="shared" si="68"/>
        <v>9</v>
      </c>
      <c r="C430" s="23" t="str">
        <f t="shared" si="69"/>
        <v>2022Paul Martell9</v>
      </c>
      <c r="D430" s="17">
        <v>2022</v>
      </c>
      <c r="E430" t="s">
        <v>408</v>
      </c>
      <c r="F430">
        <v>984391</v>
      </c>
      <c r="G430" t="s">
        <v>279</v>
      </c>
      <c r="H430" s="20">
        <v>3</v>
      </c>
      <c r="I430" s="20">
        <v>3</v>
      </c>
      <c r="J430" t="s">
        <v>9</v>
      </c>
      <c r="K430" t="s">
        <v>4</v>
      </c>
      <c r="L430" s="10">
        <v>250</v>
      </c>
      <c r="M430" s="10">
        <v>487</v>
      </c>
      <c r="N430" s="10">
        <v>2365</v>
      </c>
      <c r="O430" s="1">
        <v>84646.012000000104</v>
      </c>
      <c r="P430" s="1">
        <v>72970.7</v>
      </c>
      <c r="Q430" s="1">
        <v>8831.3999999999705</v>
      </c>
      <c r="R430" s="44">
        <f t="shared" si="60"/>
        <v>338.58404800000039</v>
      </c>
      <c r="S430" s="45">
        <f t="shared" si="61"/>
        <v>1.948</v>
      </c>
      <c r="T430" s="45">
        <f t="shared" si="62"/>
        <v>4.8562628336755651</v>
      </c>
      <c r="U430" s="44">
        <f t="shared" si="63"/>
        <v>11675.312000000107</v>
      </c>
      <c r="V430" s="46">
        <f t="shared" si="64"/>
        <v>0.13793103448275973</v>
      </c>
      <c r="W430" s="44">
        <f t="shared" si="65"/>
        <v>2843.9120000001367</v>
      </c>
      <c r="X430" s="46">
        <f t="shared" si="66"/>
        <v>3.3597708064499639E-2</v>
      </c>
      <c r="Y430" s="23">
        <f>RANK(O430,O:O)</f>
        <v>195</v>
      </c>
      <c r="Z430" s="23">
        <f>RANK(U430,U:U)</f>
        <v>181</v>
      </c>
      <c r="AA430" s="23">
        <f>RANK(W430,W:W)</f>
        <v>454</v>
      </c>
    </row>
    <row r="431" spans="1:27" x14ac:dyDescent="0.25">
      <c r="A431" s="23" t="str">
        <f t="shared" si="67"/>
        <v>Quinn York</v>
      </c>
      <c r="B431" s="23">
        <f t="shared" si="68"/>
        <v>1</v>
      </c>
      <c r="C431" s="23" t="str">
        <f t="shared" si="69"/>
        <v>2022Quinn York1</v>
      </c>
      <c r="D431" s="17">
        <v>2022</v>
      </c>
      <c r="E431" t="s">
        <v>416</v>
      </c>
      <c r="F431">
        <v>874423</v>
      </c>
      <c r="G431" t="s">
        <v>242</v>
      </c>
      <c r="H431" s="20">
        <v>1</v>
      </c>
      <c r="I431" s="20">
        <v>1</v>
      </c>
      <c r="J431" t="s">
        <v>9</v>
      </c>
      <c r="K431" t="s">
        <v>3</v>
      </c>
      <c r="L431" s="10">
        <v>45</v>
      </c>
      <c r="M431" s="10">
        <v>107</v>
      </c>
      <c r="N431" s="10">
        <v>324</v>
      </c>
      <c r="O431" s="1">
        <v>15320.608</v>
      </c>
      <c r="P431" s="1">
        <v>9945.6</v>
      </c>
      <c r="Q431" s="1">
        <v>1511.05</v>
      </c>
      <c r="R431" s="44">
        <f t="shared" si="60"/>
        <v>340.45795555555554</v>
      </c>
      <c r="S431" s="45">
        <f t="shared" si="61"/>
        <v>2.3777777777777778</v>
      </c>
      <c r="T431" s="45">
        <f t="shared" si="62"/>
        <v>3.02803738317757</v>
      </c>
      <c r="U431" s="44">
        <f t="shared" si="63"/>
        <v>5375.0079999999998</v>
      </c>
      <c r="V431" s="46">
        <f t="shared" si="64"/>
        <v>0.35083516267761694</v>
      </c>
      <c r="W431" s="44">
        <f t="shared" si="65"/>
        <v>3863.9579999999996</v>
      </c>
      <c r="X431" s="46">
        <f t="shared" si="66"/>
        <v>0.25220657039198441</v>
      </c>
      <c r="Y431" s="23">
        <f>RANK(O431,O:O)</f>
        <v>676</v>
      </c>
      <c r="Z431" s="23">
        <f>RANK(U431,U:U)</f>
        <v>474</v>
      </c>
      <c r="AA431" s="23">
        <f>RANK(W431,W:W)</f>
        <v>351</v>
      </c>
    </row>
    <row r="432" spans="1:27" x14ac:dyDescent="0.25">
      <c r="A432" s="23" t="str">
        <f t="shared" si="67"/>
        <v>Quinn York</v>
      </c>
      <c r="B432" s="23">
        <f t="shared" si="68"/>
        <v>2</v>
      </c>
      <c r="C432" s="23" t="str">
        <f t="shared" si="69"/>
        <v>2022Quinn York2</v>
      </c>
      <c r="D432" s="17">
        <v>2022</v>
      </c>
      <c r="E432" t="s">
        <v>416</v>
      </c>
      <c r="F432">
        <v>359285</v>
      </c>
      <c r="G432" t="s">
        <v>309</v>
      </c>
      <c r="H432" s="20">
        <v>1</v>
      </c>
      <c r="I432" s="20">
        <v>1</v>
      </c>
      <c r="J432" t="s">
        <v>9</v>
      </c>
      <c r="K432" t="s">
        <v>10</v>
      </c>
      <c r="L432" s="10">
        <v>30</v>
      </c>
      <c r="M432" s="10">
        <v>71</v>
      </c>
      <c r="N432" s="10">
        <v>247</v>
      </c>
      <c r="O432" s="1">
        <v>12354.824000000001</v>
      </c>
      <c r="P432" s="1">
        <v>7832.75</v>
      </c>
      <c r="Q432" s="1">
        <v>1007</v>
      </c>
      <c r="R432" s="44">
        <f t="shared" si="60"/>
        <v>411.82746666666668</v>
      </c>
      <c r="S432" s="45">
        <f t="shared" si="61"/>
        <v>2.3666666666666667</v>
      </c>
      <c r="T432" s="45">
        <f t="shared" si="62"/>
        <v>3.4788732394366195</v>
      </c>
      <c r="U432" s="44">
        <f t="shared" si="63"/>
        <v>4522.0740000000005</v>
      </c>
      <c r="V432" s="46">
        <f t="shared" si="64"/>
        <v>0.36601686920024118</v>
      </c>
      <c r="W432" s="44">
        <f t="shared" si="65"/>
        <v>3515.0740000000005</v>
      </c>
      <c r="X432" s="46">
        <f t="shared" si="66"/>
        <v>0.28451024474326791</v>
      </c>
      <c r="Y432" s="23">
        <f>RANK(O432,O:O)</f>
        <v>738</v>
      </c>
      <c r="Z432" s="23">
        <f>RANK(U432,U:U)</f>
        <v>540</v>
      </c>
      <c r="AA432" s="23">
        <f>RANK(W432,W:W)</f>
        <v>383</v>
      </c>
    </row>
    <row r="433" spans="1:27" x14ac:dyDescent="0.25">
      <c r="A433" s="23" t="str">
        <f t="shared" si="67"/>
        <v>Quinn York</v>
      </c>
      <c r="B433" s="23">
        <f t="shared" si="68"/>
        <v>3</v>
      </c>
      <c r="C433" s="23" t="str">
        <f t="shared" si="69"/>
        <v>2022Quinn York3</v>
      </c>
      <c r="D433" s="17">
        <v>2022</v>
      </c>
      <c r="E433" t="s">
        <v>416</v>
      </c>
      <c r="F433">
        <v>867297</v>
      </c>
      <c r="G433" t="s">
        <v>240</v>
      </c>
      <c r="H433" s="20">
        <v>1</v>
      </c>
      <c r="I433" s="20">
        <v>1</v>
      </c>
      <c r="J433" t="s">
        <v>9</v>
      </c>
      <c r="K433" t="s">
        <v>10</v>
      </c>
      <c r="L433" s="10">
        <v>52</v>
      </c>
      <c r="M433" s="10">
        <v>133</v>
      </c>
      <c r="N433" s="10">
        <v>268</v>
      </c>
      <c r="O433" s="1">
        <v>11787.456</v>
      </c>
      <c r="P433" s="1">
        <v>7192.8</v>
      </c>
      <c r="Q433" s="1">
        <v>1756.65</v>
      </c>
      <c r="R433" s="44">
        <f t="shared" si="60"/>
        <v>226.68184615384615</v>
      </c>
      <c r="S433" s="45">
        <f t="shared" si="61"/>
        <v>2.5576923076923075</v>
      </c>
      <c r="T433" s="45">
        <f t="shared" si="62"/>
        <v>2.0150375939849625</v>
      </c>
      <c r="U433" s="44">
        <f t="shared" si="63"/>
        <v>4594.6559999999999</v>
      </c>
      <c r="V433" s="46">
        <f t="shared" si="64"/>
        <v>0.38979199583014351</v>
      </c>
      <c r="W433" s="44">
        <f t="shared" si="65"/>
        <v>2838.0059999999999</v>
      </c>
      <c r="X433" s="46">
        <f t="shared" si="66"/>
        <v>0.24076492841203392</v>
      </c>
      <c r="Y433" s="23">
        <f>RANK(O433,O:O)</f>
        <v>763</v>
      </c>
      <c r="Z433" s="23">
        <f>RANK(U433,U:U)</f>
        <v>531</v>
      </c>
      <c r="AA433" s="23">
        <f>RANK(W433,W:W)</f>
        <v>457</v>
      </c>
    </row>
    <row r="434" spans="1:27" x14ac:dyDescent="0.25">
      <c r="A434" s="23" t="str">
        <f t="shared" si="67"/>
        <v>Quinn York</v>
      </c>
      <c r="B434" s="23">
        <f t="shared" si="68"/>
        <v>4</v>
      </c>
      <c r="C434" s="23" t="str">
        <f t="shared" si="69"/>
        <v>2022Quinn York4</v>
      </c>
      <c r="D434" s="17">
        <v>2022</v>
      </c>
      <c r="E434" t="s">
        <v>416</v>
      </c>
      <c r="F434">
        <v>753097</v>
      </c>
      <c r="G434" t="s">
        <v>204</v>
      </c>
      <c r="H434" s="20">
        <v>1</v>
      </c>
      <c r="I434" s="20">
        <v>1</v>
      </c>
      <c r="J434" t="s">
        <v>9</v>
      </c>
      <c r="K434" t="s">
        <v>10</v>
      </c>
      <c r="L434" s="10">
        <v>43</v>
      </c>
      <c r="M434" s="10">
        <v>87</v>
      </c>
      <c r="N434" s="10">
        <v>213</v>
      </c>
      <c r="O434" s="1">
        <v>11267.896000000001</v>
      </c>
      <c r="P434" s="1">
        <v>7177.5</v>
      </c>
      <c r="Q434" s="1">
        <v>1427.6</v>
      </c>
      <c r="R434" s="44">
        <f t="shared" si="60"/>
        <v>262.04409302325581</v>
      </c>
      <c r="S434" s="45">
        <f t="shared" si="61"/>
        <v>2.0232558139534884</v>
      </c>
      <c r="T434" s="45">
        <f t="shared" si="62"/>
        <v>2.4482758620689653</v>
      </c>
      <c r="U434" s="44">
        <f t="shared" si="63"/>
        <v>4090.3960000000006</v>
      </c>
      <c r="V434" s="46">
        <f t="shared" si="64"/>
        <v>0.36301329014751293</v>
      </c>
      <c r="W434" s="44">
        <f t="shared" si="65"/>
        <v>2662.7960000000007</v>
      </c>
      <c r="X434" s="46">
        <f t="shared" si="66"/>
        <v>0.23631705510948989</v>
      </c>
      <c r="Y434" s="23">
        <f>RANK(O434,O:O)</f>
        <v>777</v>
      </c>
      <c r="Z434" s="23">
        <f>RANK(U434,U:U)</f>
        <v>571</v>
      </c>
      <c r="AA434" s="23">
        <f>RANK(W434,W:W)</f>
        <v>479</v>
      </c>
    </row>
    <row r="435" spans="1:27" x14ac:dyDescent="0.25">
      <c r="A435" s="23" t="str">
        <f t="shared" si="67"/>
        <v>Quinn York</v>
      </c>
      <c r="B435" s="23">
        <f t="shared" si="68"/>
        <v>5</v>
      </c>
      <c r="C435" s="23" t="str">
        <f t="shared" si="69"/>
        <v>2022Quinn York5</v>
      </c>
      <c r="D435" s="17">
        <v>2022</v>
      </c>
      <c r="E435" t="s">
        <v>416</v>
      </c>
      <c r="F435">
        <v>288308</v>
      </c>
      <c r="G435" t="s">
        <v>71</v>
      </c>
      <c r="H435" s="20">
        <v>1</v>
      </c>
      <c r="I435" s="20">
        <v>1</v>
      </c>
      <c r="J435" t="s">
        <v>9</v>
      </c>
      <c r="K435" t="s">
        <v>10</v>
      </c>
      <c r="L435" s="10">
        <v>32</v>
      </c>
      <c r="M435" s="10">
        <v>59</v>
      </c>
      <c r="N435" s="10">
        <v>195</v>
      </c>
      <c r="O435" s="1">
        <v>10616.04</v>
      </c>
      <c r="P435" s="1">
        <v>7263.9</v>
      </c>
      <c r="Q435" s="1">
        <v>1056.9000000000001</v>
      </c>
      <c r="R435" s="44">
        <f t="shared" si="60"/>
        <v>331.75125000000003</v>
      </c>
      <c r="S435" s="45">
        <f t="shared" si="61"/>
        <v>1.84375</v>
      </c>
      <c r="T435" s="45">
        <f t="shared" si="62"/>
        <v>3.3050847457627119</v>
      </c>
      <c r="U435" s="44">
        <f t="shared" si="63"/>
        <v>3352.1400000000012</v>
      </c>
      <c r="V435" s="46">
        <f t="shared" si="64"/>
        <v>0.31576180948828386</v>
      </c>
      <c r="W435" s="44">
        <f t="shared" si="65"/>
        <v>2295.2400000000011</v>
      </c>
      <c r="X435" s="46">
        <f t="shared" si="66"/>
        <v>0.21620491256626773</v>
      </c>
      <c r="Y435" s="23">
        <f>RANK(O435,O:O)</f>
        <v>799</v>
      </c>
      <c r="Z435" s="23">
        <f>RANK(U435,U:U)</f>
        <v>637</v>
      </c>
      <c r="AA435" s="23">
        <f>RANK(W435,W:W)</f>
        <v>519</v>
      </c>
    </row>
    <row r="436" spans="1:27" x14ac:dyDescent="0.25">
      <c r="A436" s="23" t="str">
        <f t="shared" si="67"/>
        <v>Quinn York</v>
      </c>
      <c r="B436" s="23">
        <f t="shared" si="68"/>
        <v>6</v>
      </c>
      <c r="C436" s="23" t="str">
        <f t="shared" si="69"/>
        <v>2022Quinn York6</v>
      </c>
      <c r="D436" s="17">
        <v>2022</v>
      </c>
      <c r="E436" t="s">
        <v>416</v>
      </c>
      <c r="F436">
        <v>497086</v>
      </c>
      <c r="G436" t="s">
        <v>128</v>
      </c>
      <c r="H436" s="20">
        <v>1</v>
      </c>
      <c r="I436" s="20">
        <v>1</v>
      </c>
      <c r="J436" t="s">
        <v>9</v>
      </c>
      <c r="K436" t="s">
        <v>10</v>
      </c>
      <c r="L436" s="10">
        <v>39</v>
      </c>
      <c r="M436" s="10">
        <v>84</v>
      </c>
      <c r="N436" s="10">
        <v>201</v>
      </c>
      <c r="O436" s="1">
        <v>9807.9920000000002</v>
      </c>
      <c r="P436" s="1">
        <v>6098.65</v>
      </c>
      <c r="Q436" s="1">
        <v>1301.4000000000001</v>
      </c>
      <c r="R436" s="44">
        <f t="shared" si="60"/>
        <v>251.48697435897435</v>
      </c>
      <c r="S436" s="45">
        <f t="shared" si="61"/>
        <v>2.1538461538461537</v>
      </c>
      <c r="T436" s="45">
        <f t="shared" si="62"/>
        <v>2.3928571428571428</v>
      </c>
      <c r="U436" s="44">
        <f t="shared" si="63"/>
        <v>3709.3420000000006</v>
      </c>
      <c r="V436" s="46">
        <f t="shared" si="64"/>
        <v>0.3781958631287628</v>
      </c>
      <c r="W436" s="44">
        <f t="shared" si="65"/>
        <v>2407.9420000000005</v>
      </c>
      <c r="X436" s="46">
        <f t="shared" si="66"/>
        <v>0.24550815294302855</v>
      </c>
      <c r="Y436" s="23">
        <f>RANK(O436,O:O)</f>
        <v>841</v>
      </c>
      <c r="Z436" s="23">
        <f>RANK(U436,U:U)</f>
        <v>602</v>
      </c>
      <c r="AA436" s="23">
        <f>RANK(W436,W:W)</f>
        <v>504</v>
      </c>
    </row>
    <row r="437" spans="1:27" x14ac:dyDescent="0.25">
      <c r="A437" s="23" t="str">
        <f t="shared" si="67"/>
        <v>Quinn York</v>
      </c>
      <c r="B437" s="23">
        <f t="shared" si="68"/>
        <v>7</v>
      </c>
      <c r="C437" s="23" t="str">
        <f t="shared" si="69"/>
        <v>2022Quinn York7</v>
      </c>
      <c r="D437" s="17">
        <v>2022</v>
      </c>
      <c r="E437" t="s">
        <v>416</v>
      </c>
      <c r="F437">
        <v>539714</v>
      </c>
      <c r="G437" t="s">
        <v>136</v>
      </c>
      <c r="H437" s="20">
        <v>1</v>
      </c>
      <c r="I437" s="20">
        <v>1</v>
      </c>
      <c r="J437" t="s">
        <v>9</v>
      </c>
      <c r="K437" t="s">
        <v>10</v>
      </c>
      <c r="L437" s="10">
        <v>34</v>
      </c>
      <c r="M437" s="10">
        <v>34</v>
      </c>
      <c r="N437" s="10">
        <v>136</v>
      </c>
      <c r="O437" s="1">
        <v>8186.1120000000001</v>
      </c>
      <c r="P437" s="1">
        <v>5292.35</v>
      </c>
      <c r="Q437" s="1">
        <v>1091.4000000000001</v>
      </c>
      <c r="R437" s="44">
        <f t="shared" si="60"/>
        <v>240.768</v>
      </c>
      <c r="S437" s="45">
        <f t="shared" si="61"/>
        <v>1</v>
      </c>
      <c r="T437" s="45">
        <f t="shared" si="62"/>
        <v>4</v>
      </c>
      <c r="U437" s="44">
        <f t="shared" si="63"/>
        <v>2893.7619999999997</v>
      </c>
      <c r="V437" s="46">
        <f t="shared" si="64"/>
        <v>0.35349650725521464</v>
      </c>
      <c r="W437" s="44">
        <f t="shared" si="65"/>
        <v>1802.3619999999996</v>
      </c>
      <c r="X437" s="46">
        <f t="shared" si="66"/>
        <v>0.22017314202395466</v>
      </c>
      <c r="Y437" s="23">
        <f>RANK(O437,O:O)</f>
        <v>946</v>
      </c>
      <c r="Z437" s="23">
        <f>RANK(U437,U:U)</f>
        <v>709</v>
      </c>
      <c r="AA437" s="23">
        <f>RANK(W437,W:W)</f>
        <v>589</v>
      </c>
    </row>
    <row r="438" spans="1:27" x14ac:dyDescent="0.25">
      <c r="A438" s="23" t="str">
        <f t="shared" si="67"/>
        <v>Quinn York</v>
      </c>
      <c r="B438" s="23">
        <f t="shared" si="68"/>
        <v>8</v>
      </c>
      <c r="C438" s="23" t="str">
        <f t="shared" si="69"/>
        <v>2022Quinn York8</v>
      </c>
      <c r="D438" s="17">
        <v>2022</v>
      </c>
      <c r="E438" t="s">
        <v>416</v>
      </c>
      <c r="F438">
        <v>384965</v>
      </c>
      <c r="G438" t="s">
        <v>98</v>
      </c>
      <c r="H438" s="20">
        <v>1</v>
      </c>
      <c r="I438" s="20">
        <v>1</v>
      </c>
      <c r="J438" t="s">
        <v>9</v>
      </c>
      <c r="K438" t="s">
        <v>10</v>
      </c>
      <c r="L438" s="10">
        <v>22</v>
      </c>
      <c r="M438" s="10">
        <v>40</v>
      </c>
      <c r="N438" s="10">
        <v>153</v>
      </c>
      <c r="O438" s="1">
        <v>8072.3760000000002</v>
      </c>
      <c r="P438" s="1">
        <v>5180.6499999999996</v>
      </c>
      <c r="Q438" s="1">
        <v>726</v>
      </c>
      <c r="R438" s="44">
        <f t="shared" si="60"/>
        <v>366.92618181818182</v>
      </c>
      <c r="S438" s="45">
        <f t="shared" si="61"/>
        <v>1.8181818181818181</v>
      </c>
      <c r="T438" s="45">
        <f t="shared" si="62"/>
        <v>3.8250000000000002</v>
      </c>
      <c r="U438" s="44">
        <f t="shared" si="63"/>
        <v>2891.7260000000006</v>
      </c>
      <c r="V438" s="46">
        <f t="shared" si="64"/>
        <v>0.35822488942536873</v>
      </c>
      <c r="W438" s="44">
        <f t="shared" si="65"/>
        <v>2165.7260000000006</v>
      </c>
      <c r="X438" s="46">
        <f t="shared" si="66"/>
        <v>0.26828854354653459</v>
      </c>
      <c r="Y438" s="23">
        <f>RANK(O438,O:O)</f>
        <v>952</v>
      </c>
      <c r="Z438" s="23">
        <f>RANK(U438,U:U)</f>
        <v>711</v>
      </c>
      <c r="AA438" s="23">
        <f>RANK(W438,W:W)</f>
        <v>538</v>
      </c>
    </row>
    <row r="439" spans="1:27" x14ac:dyDescent="0.25">
      <c r="A439" s="23" t="str">
        <f t="shared" si="67"/>
        <v>Quinn York</v>
      </c>
      <c r="B439" s="23">
        <f t="shared" si="68"/>
        <v>9</v>
      </c>
      <c r="C439" s="23" t="str">
        <f t="shared" si="69"/>
        <v>2022Quinn York9</v>
      </c>
      <c r="D439" s="17">
        <v>2022</v>
      </c>
      <c r="E439" t="s">
        <v>416</v>
      </c>
      <c r="F439">
        <v>469339</v>
      </c>
      <c r="G439" t="s">
        <v>123</v>
      </c>
      <c r="H439" s="20">
        <v>1</v>
      </c>
      <c r="I439" s="20">
        <v>3</v>
      </c>
      <c r="J439" t="s">
        <v>2</v>
      </c>
      <c r="K439" t="s">
        <v>10</v>
      </c>
      <c r="L439" s="10">
        <v>23</v>
      </c>
      <c r="M439" s="10">
        <v>43</v>
      </c>
      <c r="N439" s="10">
        <v>118</v>
      </c>
      <c r="O439" s="1">
        <v>6352.6559999999999</v>
      </c>
      <c r="P439" s="1">
        <v>4100.75</v>
      </c>
      <c r="Q439" s="1">
        <v>760.3</v>
      </c>
      <c r="R439" s="44">
        <f t="shared" si="60"/>
        <v>276.20243478260869</v>
      </c>
      <c r="S439" s="45">
        <f t="shared" si="61"/>
        <v>1.8695652173913044</v>
      </c>
      <c r="T439" s="45">
        <f t="shared" si="62"/>
        <v>2.7441860465116279</v>
      </c>
      <c r="U439" s="44">
        <f t="shared" si="63"/>
        <v>2251.9059999999999</v>
      </c>
      <c r="V439" s="46">
        <f t="shared" si="64"/>
        <v>0.35448259751511807</v>
      </c>
      <c r="W439" s="44">
        <f t="shared" si="65"/>
        <v>1491.606</v>
      </c>
      <c r="X439" s="46">
        <f t="shared" si="66"/>
        <v>0.23480037326119974</v>
      </c>
      <c r="Y439" s="23">
        <f>RANK(O439,O:O)</f>
        <v>1046</v>
      </c>
      <c r="Z439" s="23">
        <f>RANK(U439,U:U)</f>
        <v>826</v>
      </c>
      <c r="AA439" s="23">
        <f>RANK(W439,W:W)</f>
        <v>647</v>
      </c>
    </row>
    <row r="440" spans="1:27" x14ac:dyDescent="0.25">
      <c r="A440" s="23" t="str">
        <f t="shared" si="67"/>
        <v>Quinn York</v>
      </c>
      <c r="B440" s="23">
        <f t="shared" si="68"/>
        <v>10</v>
      </c>
      <c r="C440" s="23" t="str">
        <f t="shared" si="69"/>
        <v>2022Quinn York10</v>
      </c>
      <c r="D440" s="17">
        <v>2022</v>
      </c>
      <c r="E440" t="s">
        <v>416</v>
      </c>
      <c r="F440">
        <v>392244</v>
      </c>
      <c r="G440" t="s">
        <v>99</v>
      </c>
      <c r="H440" s="20">
        <v>1</v>
      </c>
      <c r="I440" s="20">
        <v>1</v>
      </c>
      <c r="J440" t="s">
        <v>9</v>
      </c>
      <c r="K440" t="s">
        <v>10</v>
      </c>
      <c r="L440" s="10">
        <v>32</v>
      </c>
      <c r="M440" s="10">
        <v>41</v>
      </c>
      <c r="N440" s="10">
        <v>90</v>
      </c>
      <c r="O440" s="1">
        <v>5069.68</v>
      </c>
      <c r="P440" s="1">
        <v>3286.7</v>
      </c>
      <c r="Q440" s="1">
        <v>1037.0999999999999</v>
      </c>
      <c r="R440" s="44">
        <f t="shared" si="60"/>
        <v>158.42750000000001</v>
      </c>
      <c r="S440" s="45">
        <f t="shared" si="61"/>
        <v>1.28125</v>
      </c>
      <c r="T440" s="45">
        <f t="shared" si="62"/>
        <v>2.1951219512195124</v>
      </c>
      <c r="U440" s="44">
        <f t="shared" si="63"/>
        <v>1782.9800000000005</v>
      </c>
      <c r="V440" s="46">
        <f t="shared" si="64"/>
        <v>0.35169478152467226</v>
      </c>
      <c r="W440" s="44">
        <f t="shared" si="65"/>
        <v>745.88000000000056</v>
      </c>
      <c r="X440" s="46">
        <f t="shared" si="66"/>
        <v>0.14712565684619158</v>
      </c>
      <c r="Y440" s="23">
        <f>RANK(O440,O:O)</f>
        <v>1129</v>
      </c>
      <c r="Z440" s="23">
        <f>RANK(U440,U:U)</f>
        <v>925</v>
      </c>
      <c r="AA440" s="23">
        <f>RANK(W440,W:W)</f>
        <v>880</v>
      </c>
    </row>
    <row r="441" spans="1:27" x14ac:dyDescent="0.25">
      <c r="A441" s="23" t="str">
        <f t="shared" si="67"/>
        <v>Quinn York</v>
      </c>
      <c r="B441" s="23">
        <f t="shared" si="68"/>
        <v>11</v>
      </c>
      <c r="C441" s="23" t="str">
        <f t="shared" si="69"/>
        <v>2022Quinn York11</v>
      </c>
      <c r="D441" s="17">
        <v>2022</v>
      </c>
      <c r="E441" t="s">
        <v>416</v>
      </c>
      <c r="F441">
        <v>658048</v>
      </c>
      <c r="G441" t="s">
        <v>365</v>
      </c>
      <c r="H441" s="20">
        <v>1</v>
      </c>
      <c r="I441" s="20">
        <v>1</v>
      </c>
      <c r="J441" t="s">
        <v>9</v>
      </c>
      <c r="K441" t="s">
        <v>10</v>
      </c>
      <c r="L441" s="10">
        <v>12</v>
      </c>
      <c r="M441" s="10">
        <v>28</v>
      </c>
      <c r="N441" s="10">
        <v>106</v>
      </c>
      <c r="O441" s="1">
        <v>4607.9520000000002</v>
      </c>
      <c r="P441" s="1">
        <v>2948.35</v>
      </c>
      <c r="Q441" s="1">
        <v>402.8</v>
      </c>
      <c r="R441" s="44">
        <f t="shared" si="60"/>
        <v>383.99600000000004</v>
      </c>
      <c r="S441" s="45">
        <f t="shared" si="61"/>
        <v>2.3333333333333335</v>
      </c>
      <c r="T441" s="45">
        <f t="shared" si="62"/>
        <v>3.7857142857142856</v>
      </c>
      <c r="U441" s="44">
        <f t="shared" si="63"/>
        <v>1659.6020000000003</v>
      </c>
      <c r="V441" s="46">
        <f t="shared" si="64"/>
        <v>0.36016043569898304</v>
      </c>
      <c r="W441" s="44">
        <f t="shared" si="65"/>
        <v>1256.8020000000004</v>
      </c>
      <c r="X441" s="46">
        <f t="shared" si="66"/>
        <v>0.27274633069094478</v>
      </c>
      <c r="Y441" s="23">
        <f>RANK(O441,O:O)</f>
        <v>1155</v>
      </c>
      <c r="Z441" s="23">
        <f>RANK(U441,U:U)</f>
        <v>955</v>
      </c>
      <c r="AA441" s="23">
        <f>RANK(W441,W:W)</f>
        <v>716</v>
      </c>
    </row>
    <row r="442" spans="1:27" x14ac:dyDescent="0.25">
      <c r="A442" s="23" t="str">
        <f t="shared" si="67"/>
        <v>Quinn York</v>
      </c>
      <c r="B442" s="23">
        <f t="shared" si="68"/>
        <v>12</v>
      </c>
      <c r="C442" s="23" t="str">
        <f t="shared" si="69"/>
        <v>2022Quinn York12</v>
      </c>
      <c r="D442" s="17">
        <v>2022</v>
      </c>
      <c r="E442" t="s">
        <v>416</v>
      </c>
      <c r="F442">
        <v>329101</v>
      </c>
      <c r="G442" t="s">
        <v>82</v>
      </c>
      <c r="H442" s="20">
        <v>1</v>
      </c>
      <c r="I442" s="20">
        <v>3</v>
      </c>
      <c r="J442" t="s">
        <v>2</v>
      </c>
      <c r="K442" t="s">
        <v>10</v>
      </c>
      <c r="L442" s="10">
        <v>19</v>
      </c>
      <c r="M442" s="10">
        <v>28</v>
      </c>
      <c r="N442" s="10">
        <v>55</v>
      </c>
      <c r="O442" s="1">
        <v>3072.36</v>
      </c>
      <c r="P442" s="1">
        <v>1857.2</v>
      </c>
      <c r="Q442" s="1">
        <v>619.79999999999995</v>
      </c>
      <c r="R442" s="44">
        <f t="shared" si="60"/>
        <v>161.70315789473685</v>
      </c>
      <c r="S442" s="45">
        <f t="shared" si="61"/>
        <v>1.4736842105263157</v>
      </c>
      <c r="T442" s="45">
        <f t="shared" si="62"/>
        <v>1.9642857142857142</v>
      </c>
      <c r="U442" s="44">
        <f t="shared" si="63"/>
        <v>1215.1600000000001</v>
      </c>
      <c r="V442" s="46">
        <f t="shared" si="64"/>
        <v>0.39551354658959237</v>
      </c>
      <c r="W442" s="44">
        <f t="shared" si="65"/>
        <v>595.36000000000013</v>
      </c>
      <c r="X442" s="46">
        <f t="shared" si="66"/>
        <v>0.19377937481284749</v>
      </c>
      <c r="Y442" s="23">
        <f>RANK(O442,O:O)</f>
        <v>1280</v>
      </c>
      <c r="Z442" s="23">
        <f>RANK(U442,U:U)</f>
        <v>1056</v>
      </c>
      <c r="AA442" s="23">
        <f>RANK(W442,W:W)</f>
        <v>937</v>
      </c>
    </row>
    <row r="443" spans="1:27" x14ac:dyDescent="0.25">
      <c r="A443" s="23" t="str">
        <f t="shared" si="67"/>
        <v>Quinn York</v>
      </c>
      <c r="B443" s="23">
        <f t="shared" si="68"/>
        <v>13</v>
      </c>
      <c r="C443" s="23" t="str">
        <f t="shared" si="69"/>
        <v>2022Quinn York13</v>
      </c>
      <c r="D443" s="17">
        <v>2022</v>
      </c>
      <c r="E443" t="s">
        <v>416</v>
      </c>
      <c r="F443">
        <v>552357</v>
      </c>
      <c r="G443" t="s">
        <v>318</v>
      </c>
      <c r="H443" s="20">
        <v>1</v>
      </c>
      <c r="I443" s="20">
        <v>1</v>
      </c>
      <c r="J443" t="s">
        <v>9</v>
      </c>
      <c r="K443" t="s">
        <v>10</v>
      </c>
      <c r="L443" s="10">
        <v>19</v>
      </c>
      <c r="M443" s="10">
        <v>19</v>
      </c>
      <c r="N443" s="10">
        <v>55</v>
      </c>
      <c r="O443" s="1">
        <v>2737.16</v>
      </c>
      <c r="P443" s="1">
        <v>1827</v>
      </c>
      <c r="Q443" s="1">
        <v>609.9</v>
      </c>
      <c r="R443" s="44">
        <f t="shared" si="60"/>
        <v>144.06105263157895</v>
      </c>
      <c r="S443" s="45">
        <f t="shared" si="61"/>
        <v>1</v>
      </c>
      <c r="T443" s="45">
        <f t="shared" si="62"/>
        <v>2.8947368421052633</v>
      </c>
      <c r="U443" s="44">
        <f t="shared" si="63"/>
        <v>910.15999999999985</v>
      </c>
      <c r="V443" s="46">
        <f t="shared" si="64"/>
        <v>0.33251983808034602</v>
      </c>
      <c r="W443" s="44">
        <f t="shared" si="65"/>
        <v>300.25999999999988</v>
      </c>
      <c r="X443" s="46">
        <f t="shared" si="66"/>
        <v>0.10969764281225793</v>
      </c>
      <c r="Y443" s="23">
        <f>RANK(O443,O:O)</f>
        <v>1305</v>
      </c>
      <c r="Z443" s="23">
        <f>RANK(U443,U:U)</f>
        <v>1159</v>
      </c>
      <c r="AA443" s="23">
        <f>RANK(W443,W:W)</f>
        <v>1062</v>
      </c>
    </row>
    <row r="444" spans="1:27" x14ac:dyDescent="0.25">
      <c r="A444" s="23" t="str">
        <f t="shared" si="67"/>
        <v>Quinn York</v>
      </c>
      <c r="B444" s="23">
        <f t="shared" si="68"/>
        <v>14</v>
      </c>
      <c r="C444" s="23" t="str">
        <f t="shared" si="69"/>
        <v>2022Quinn York14</v>
      </c>
      <c r="D444" s="17">
        <v>2022</v>
      </c>
      <c r="E444" t="s">
        <v>416</v>
      </c>
      <c r="F444">
        <v>166523</v>
      </c>
      <c r="G444" t="s">
        <v>31</v>
      </c>
      <c r="H444" s="20">
        <v>1</v>
      </c>
      <c r="I444" s="20">
        <v>1</v>
      </c>
      <c r="J444" t="s">
        <v>9</v>
      </c>
      <c r="K444" t="s">
        <v>10</v>
      </c>
      <c r="L444" s="10">
        <v>20</v>
      </c>
      <c r="M444" s="10">
        <v>20</v>
      </c>
      <c r="N444" s="10">
        <v>47</v>
      </c>
      <c r="O444" s="1">
        <v>2654.8240000000001</v>
      </c>
      <c r="P444" s="1">
        <v>1601.45</v>
      </c>
      <c r="Q444" s="1">
        <v>642</v>
      </c>
      <c r="R444" s="44">
        <f t="shared" si="60"/>
        <v>132.74119999999999</v>
      </c>
      <c r="S444" s="45">
        <f t="shared" si="61"/>
        <v>1</v>
      </c>
      <c r="T444" s="45">
        <f t="shared" si="62"/>
        <v>2.35</v>
      </c>
      <c r="U444" s="44">
        <f t="shared" si="63"/>
        <v>1053.374</v>
      </c>
      <c r="V444" s="46">
        <f t="shared" si="64"/>
        <v>0.39677733815876304</v>
      </c>
      <c r="W444" s="44">
        <f t="shared" si="65"/>
        <v>411.37400000000002</v>
      </c>
      <c r="X444" s="46">
        <f t="shared" si="66"/>
        <v>0.15495339804069874</v>
      </c>
      <c r="Y444" s="23">
        <f>RANK(O444,O:O)</f>
        <v>1315</v>
      </c>
      <c r="Z444" s="23">
        <f>RANK(U444,U:U)</f>
        <v>1107</v>
      </c>
      <c r="AA444" s="23">
        <f>RANK(W444,W:W)</f>
        <v>1012</v>
      </c>
    </row>
    <row r="445" spans="1:27" x14ac:dyDescent="0.25">
      <c r="A445" s="23" t="str">
        <f t="shared" si="67"/>
        <v>Quinn York</v>
      </c>
      <c r="B445" s="23">
        <f t="shared" si="68"/>
        <v>15</v>
      </c>
      <c r="C445" s="23" t="str">
        <f t="shared" si="69"/>
        <v>2022Quinn York15</v>
      </c>
      <c r="D445" s="17">
        <v>2022</v>
      </c>
      <c r="E445" t="s">
        <v>416</v>
      </c>
      <c r="F445">
        <v>755634</v>
      </c>
      <c r="G445" t="s">
        <v>206</v>
      </c>
      <c r="H445" s="20">
        <v>1</v>
      </c>
      <c r="I445" s="20">
        <v>1</v>
      </c>
      <c r="J445" t="s">
        <v>9</v>
      </c>
      <c r="K445" t="s">
        <v>10</v>
      </c>
      <c r="L445" s="10">
        <v>8</v>
      </c>
      <c r="M445" s="10">
        <v>17</v>
      </c>
      <c r="N445" s="10">
        <v>44</v>
      </c>
      <c r="O445" s="1">
        <v>2462.0479999999998</v>
      </c>
      <c r="P445" s="1">
        <v>1512.15</v>
      </c>
      <c r="Q445" s="1">
        <v>266.7</v>
      </c>
      <c r="R445" s="44">
        <f t="shared" si="60"/>
        <v>307.75599999999997</v>
      </c>
      <c r="S445" s="45">
        <f t="shared" si="61"/>
        <v>2.125</v>
      </c>
      <c r="T445" s="45">
        <f t="shared" si="62"/>
        <v>2.5882352941176472</v>
      </c>
      <c r="U445" s="44">
        <f t="shared" si="63"/>
        <v>949.89799999999968</v>
      </c>
      <c r="V445" s="46">
        <f t="shared" si="64"/>
        <v>0.38581619854690069</v>
      </c>
      <c r="W445" s="44">
        <f t="shared" si="65"/>
        <v>683.19799999999964</v>
      </c>
      <c r="X445" s="46">
        <f t="shared" si="66"/>
        <v>0.27749174670843124</v>
      </c>
      <c r="Y445" s="23">
        <f>RANK(O445,O:O)</f>
        <v>1330</v>
      </c>
      <c r="Z445" s="23">
        <f>RANK(U445,U:U)</f>
        <v>1142</v>
      </c>
      <c r="AA445" s="23">
        <f>RANK(W445,W:W)</f>
        <v>902</v>
      </c>
    </row>
    <row r="446" spans="1:27" x14ac:dyDescent="0.25">
      <c r="A446" s="23" t="str">
        <f t="shared" si="67"/>
        <v>Quinn York</v>
      </c>
      <c r="B446" s="23">
        <f t="shared" si="68"/>
        <v>16</v>
      </c>
      <c r="C446" s="23" t="str">
        <f t="shared" si="69"/>
        <v>2022Quinn York16</v>
      </c>
      <c r="D446" s="17">
        <v>2022</v>
      </c>
      <c r="E446" t="s">
        <v>416</v>
      </c>
      <c r="F446">
        <v>178828</v>
      </c>
      <c r="G446" t="s">
        <v>42</v>
      </c>
      <c r="H446" s="20">
        <v>1</v>
      </c>
      <c r="I446" s="20">
        <v>1</v>
      </c>
      <c r="J446" t="s">
        <v>9</v>
      </c>
      <c r="K446" t="s">
        <v>10</v>
      </c>
      <c r="L446" s="10">
        <v>15</v>
      </c>
      <c r="M446" s="10">
        <v>15</v>
      </c>
      <c r="N446" s="10">
        <v>38</v>
      </c>
      <c r="O446" s="1">
        <v>2219.6959999999999</v>
      </c>
      <c r="P446" s="1">
        <v>1564.5</v>
      </c>
      <c r="Q446" s="1">
        <v>481.5</v>
      </c>
      <c r="R446" s="44">
        <f t="shared" si="60"/>
        <v>147.97973333333331</v>
      </c>
      <c r="S446" s="45">
        <f t="shared" si="61"/>
        <v>1</v>
      </c>
      <c r="T446" s="45">
        <f t="shared" si="62"/>
        <v>2.5333333333333332</v>
      </c>
      <c r="U446" s="44">
        <f t="shared" si="63"/>
        <v>655.19599999999991</v>
      </c>
      <c r="V446" s="46">
        <f t="shared" si="64"/>
        <v>0.2951737535230049</v>
      </c>
      <c r="W446" s="44">
        <f t="shared" si="65"/>
        <v>173.69599999999991</v>
      </c>
      <c r="X446" s="46">
        <f t="shared" si="66"/>
        <v>7.8252157052136839E-2</v>
      </c>
      <c r="Y446" s="23">
        <f>RANK(O446,O:O)</f>
        <v>1347</v>
      </c>
      <c r="Z446" s="23">
        <f>RANK(U446,U:U)</f>
        <v>1249</v>
      </c>
      <c r="AA446" s="23">
        <f>RANK(W446,W:W)</f>
        <v>1154</v>
      </c>
    </row>
    <row r="447" spans="1:27" x14ac:dyDescent="0.25">
      <c r="A447" s="23" t="str">
        <f t="shared" si="67"/>
        <v>Quinn York</v>
      </c>
      <c r="B447" s="23">
        <f t="shared" si="68"/>
        <v>17</v>
      </c>
      <c r="C447" s="23" t="str">
        <f t="shared" si="69"/>
        <v>2022Quinn York17</v>
      </c>
      <c r="D447" s="17">
        <v>2022</v>
      </c>
      <c r="E447" t="s">
        <v>416</v>
      </c>
      <c r="F447">
        <v>888177</v>
      </c>
      <c r="G447" t="s">
        <v>246</v>
      </c>
      <c r="H447" s="20">
        <v>1</v>
      </c>
      <c r="I447" s="20">
        <v>1</v>
      </c>
      <c r="J447" t="s">
        <v>9</v>
      </c>
      <c r="K447" t="s">
        <v>10</v>
      </c>
      <c r="L447" s="10">
        <v>14</v>
      </c>
      <c r="M447" s="10">
        <v>21</v>
      </c>
      <c r="N447" s="10">
        <v>39</v>
      </c>
      <c r="O447" s="1">
        <v>2018.088</v>
      </c>
      <c r="P447" s="1">
        <v>1187</v>
      </c>
      <c r="Q447" s="1">
        <v>457.1</v>
      </c>
      <c r="R447" s="44">
        <f t="shared" si="60"/>
        <v>144.14914285714286</v>
      </c>
      <c r="S447" s="45">
        <f t="shared" si="61"/>
        <v>1.5</v>
      </c>
      <c r="T447" s="45">
        <f t="shared" si="62"/>
        <v>1.8571428571428572</v>
      </c>
      <c r="U447" s="44">
        <f t="shared" si="63"/>
        <v>831.08799999999997</v>
      </c>
      <c r="V447" s="46">
        <f t="shared" si="64"/>
        <v>0.41181950440218662</v>
      </c>
      <c r="W447" s="44">
        <f t="shared" si="65"/>
        <v>373.98799999999994</v>
      </c>
      <c r="X447" s="46">
        <f t="shared" si="66"/>
        <v>0.1853179841513353</v>
      </c>
      <c r="Y447" s="23">
        <f>RANK(O447,O:O)</f>
        <v>1367</v>
      </c>
      <c r="Z447" s="23">
        <f>RANK(U447,U:U)</f>
        <v>1189</v>
      </c>
      <c r="AA447" s="23">
        <f>RANK(W447,W:W)</f>
        <v>1036</v>
      </c>
    </row>
    <row r="448" spans="1:27" x14ac:dyDescent="0.25">
      <c r="A448" s="23" t="str">
        <f t="shared" si="67"/>
        <v>Ray McDermott</v>
      </c>
      <c r="B448" s="23">
        <f t="shared" si="68"/>
        <v>1</v>
      </c>
      <c r="C448" s="23" t="str">
        <f t="shared" si="69"/>
        <v>2022Ray McDermott1</v>
      </c>
      <c r="D448" s="17">
        <v>2022</v>
      </c>
      <c r="E448" t="s">
        <v>413</v>
      </c>
      <c r="F448">
        <v>435694</v>
      </c>
      <c r="G448" t="s">
        <v>114</v>
      </c>
      <c r="H448" s="20">
        <v>3</v>
      </c>
      <c r="I448" s="20">
        <v>3</v>
      </c>
      <c r="J448" t="s">
        <v>9</v>
      </c>
      <c r="K448" t="s">
        <v>3</v>
      </c>
      <c r="L448" s="10">
        <v>88</v>
      </c>
      <c r="M448" s="10">
        <v>375</v>
      </c>
      <c r="N448" s="10">
        <v>1605</v>
      </c>
      <c r="O448" s="1">
        <v>70140.123000000007</v>
      </c>
      <c r="P448" s="1">
        <v>48171.95</v>
      </c>
      <c r="Q448" s="1">
        <v>3342.6</v>
      </c>
      <c r="R448" s="44">
        <f t="shared" si="60"/>
        <v>797.04685227272739</v>
      </c>
      <c r="S448" s="45">
        <f t="shared" si="61"/>
        <v>4.2613636363636367</v>
      </c>
      <c r="T448" s="45">
        <f t="shared" si="62"/>
        <v>4.28</v>
      </c>
      <c r="U448" s="44">
        <f t="shared" si="63"/>
        <v>21968.17300000001</v>
      </c>
      <c r="V448" s="46">
        <f t="shared" si="64"/>
        <v>0.31320408434413505</v>
      </c>
      <c r="W448" s="44">
        <f t="shared" si="65"/>
        <v>18625.573000000011</v>
      </c>
      <c r="X448" s="46">
        <f t="shared" si="66"/>
        <v>0.26554805157669897</v>
      </c>
      <c r="Y448" s="23">
        <f>RANK(O448,O:O)</f>
        <v>251</v>
      </c>
      <c r="Z448" s="23">
        <f>RANK(U448,U:U)</f>
        <v>55</v>
      </c>
      <c r="AA448" s="23">
        <f>RANK(W448,W:W)</f>
        <v>46</v>
      </c>
    </row>
    <row r="449" spans="1:27" x14ac:dyDescent="0.25">
      <c r="A449" s="23" t="str">
        <f t="shared" si="67"/>
        <v>Ray McDermott</v>
      </c>
      <c r="B449" s="23">
        <f t="shared" si="68"/>
        <v>2</v>
      </c>
      <c r="C449" s="23" t="str">
        <f t="shared" si="69"/>
        <v>2022Ray McDermott2</v>
      </c>
      <c r="D449" s="17">
        <v>2022</v>
      </c>
      <c r="E449" t="s">
        <v>413</v>
      </c>
      <c r="F449">
        <v>729882</v>
      </c>
      <c r="G449" t="s">
        <v>195</v>
      </c>
      <c r="H449" s="20">
        <v>3</v>
      </c>
      <c r="I449" s="20">
        <v>3</v>
      </c>
      <c r="J449" t="s">
        <v>9</v>
      </c>
      <c r="K449" t="s">
        <v>3</v>
      </c>
      <c r="L449" s="10">
        <v>91</v>
      </c>
      <c r="M449" s="10">
        <v>370</v>
      </c>
      <c r="N449" s="10">
        <v>1421</v>
      </c>
      <c r="O449" s="1">
        <v>58948.377200000003</v>
      </c>
      <c r="P449" s="1">
        <v>43994.1</v>
      </c>
      <c r="Q449" s="1">
        <v>3445.2</v>
      </c>
      <c r="R449" s="44">
        <f t="shared" si="60"/>
        <v>647.78436483516487</v>
      </c>
      <c r="S449" s="45">
        <f t="shared" si="61"/>
        <v>4.0659340659340657</v>
      </c>
      <c r="T449" s="45">
        <f t="shared" si="62"/>
        <v>3.8405405405405406</v>
      </c>
      <c r="U449" s="44">
        <f t="shared" si="63"/>
        <v>14954.277200000004</v>
      </c>
      <c r="V449" s="46">
        <f t="shared" si="64"/>
        <v>0.25368428971781776</v>
      </c>
      <c r="W449" s="44">
        <f t="shared" si="65"/>
        <v>11509.077200000003</v>
      </c>
      <c r="X449" s="46">
        <f t="shared" si="66"/>
        <v>0.19523993274576526</v>
      </c>
      <c r="Y449" s="23">
        <f>RANK(O449,O:O)</f>
        <v>315</v>
      </c>
      <c r="Z449" s="23">
        <f>RANK(U449,U:U)</f>
        <v>124</v>
      </c>
      <c r="AA449" s="23">
        <f>RANK(W449,W:W)</f>
        <v>100</v>
      </c>
    </row>
    <row r="450" spans="1:27" x14ac:dyDescent="0.25">
      <c r="A450" s="23" t="str">
        <f t="shared" si="67"/>
        <v>Ray McDermott</v>
      </c>
      <c r="B450" s="23">
        <f t="shared" si="68"/>
        <v>3</v>
      </c>
      <c r="C450" s="23" t="str">
        <f t="shared" si="69"/>
        <v>2022Ray McDermott3</v>
      </c>
      <c r="D450" s="17">
        <v>2022</v>
      </c>
      <c r="E450" t="s">
        <v>413</v>
      </c>
      <c r="F450">
        <v>783424</v>
      </c>
      <c r="G450" t="s">
        <v>374</v>
      </c>
      <c r="H450" s="20">
        <v>3</v>
      </c>
      <c r="I450" s="20">
        <v>3</v>
      </c>
      <c r="J450" t="s">
        <v>9</v>
      </c>
      <c r="K450" t="s">
        <v>3</v>
      </c>
      <c r="L450" s="10">
        <v>133</v>
      </c>
      <c r="M450" s="10">
        <v>319</v>
      </c>
      <c r="N450" s="10">
        <v>1454</v>
      </c>
      <c r="O450" s="1">
        <v>58547.851199999997</v>
      </c>
      <c r="P450" s="1">
        <v>40874.550000000003</v>
      </c>
      <c r="Q450" s="1">
        <v>4769.3999999999996</v>
      </c>
      <c r="R450" s="44">
        <f t="shared" ref="R450:R481" si="70">O450/L450</f>
        <v>440.20940751879698</v>
      </c>
      <c r="S450" s="45">
        <f t="shared" ref="S450:S481" si="71">M450/L450</f>
        <v>2.3984962406015038</v>
      </c>
      <c r="T450" s="45">
        <f t="shared" ref="T450:T481" si="72">N450/M450</f>
        <v>4.5579937304075235</v>
      </c>
      <c r="U450" s="44">
        <f t="shared" ref="U450:U481" si="73">O450-P450</f>
        <v>17673.301199999994</v>
      </c>
      <c r="V450" s="46">
        <f t="shared" ref="V450:V481" si="74">U450/O450</f>
        <v>0.30186079997415849</v>
      </c>
      <c r="W450" s="44">
        <f t="shared" ref="W450:W481" si="75">O450-P450-Q450</f>
        <v>12903.901199999995</v>
      </c>
      <c r="X450" s="46">
        <f t="shared" ref="X450:X481" si="76">W450/O450</f>
        <v>0.22039922790539571</v>
      </c>
      <c r="Y450" s="23">
        <f>RANK(O450,O:O)</f>
        <v>321</v>
      </c>
      <c r="Z450" s="23">
        <f>RANK(U450,U:U)</f>
        <v>81</v>
      </c>
      <c r="AA450" s="23">
        <f>RANK(W450,W:W)</f>
        <v>83</v>
      </c>
    </row>
    <row r="451" spans="1:27" x14ac:dyDescent="0.25">
      <c r="A451" s="23" t="str">
        <f t="shared" ref="A451:A514" si="77">E451</f>
        <v>Ray McDermott</v>
      </c>
      <c r="B451" s="23">
        <f t="shared" ref="B451:B514" si="78">IF(A450&lt;&gt;A451,1,B450+1)</f>
        <v>4</v>
      </c>
      <c r="C451" s="23" t="str">
        <f t="shared" ref="C451:C514" si="79">D451&amp;A451&amp;B451</f>
        <v>2022Ray McDermott4</v>
      </c>
      <c r="D451" s="17">
        <v>2022</v>
      </c>
      <c r="E451" t="s">
        <v>413</v>
      </c>
      <c r="F451">
        <v>311100</v>
      </c>
      <c r="G451" t="s">
        <v>301</v>
      </c>
      <c r="H451" s="20">
        <v>3</v>
      </c>
      <c r="I451" s="20">
        <v>3</v>
      </c>
      <c r="J451" t="s">
        <v>9</v>
      </c>
      <c r="K451" t="s">
        <v>3</v>
      </c>
      <c r="L451" s="10">
        <v>111</v>
      </c>
      <c r="M451" s="10">
        <v>201</v>
      </c>
      <c r="N451" s="10">
        <v>875</v>
      </c>
      <c r="O451" s="1">
        <v>38348.82</v>
      </c>
      <c r="P451" s="1">
        <v>27248.45</v>
      </c>
      <c r="Q451" s="1">
        <v>3904.1999999999898</v>
      </c>
      <c r="R451" s="44">
        <f t="shared" si="70"/>
        <v>345.48486486486485</v>
      </c>
      <c r="S451" s="45">
        <f t="shared" si="71"/>
        <v>1.8108108108108107</v>
      </c>
      <c r="T451" s="45">
        <f t="shared" si="72"/>
        <v>4.3532338308457712</v>
      </c>
      <c r="U451" s="44">
        <f t="shared" si="73"/>
        <v>11100.369999999999</v>
      </c>
      <c r="V451" s="46">
        <f t="shared" si="74"/>
        <v>0.2894579285620783</v>
      </c>
      <c r="W451" s="44">
        <f t="shared" si="75"/>
        <v>7196.1700000000092</v>
      </c>
      <c r="X451" s="46">
        <f t="shared" si="76"/>
        <v>0.18765036316632452</v>
      </c>
      <c r="Y451" s="23">
        <f>RANK(O451,O:O)</f>
        <v>450</v>
      </c>
      <c r="Z451" s="23">
        <f>RANK(U451,U:U)</f>
        <v>195</v>
      </c>
      <c r="AA451" s="23">
        <f>RANK(W451,W:W)</f>
        <v>180</v>
      </c>
    </row>
    <row r="452" spans="1:27" x14ac:dyDescent="0.25">
      <c r="A452" s="23" t="str">
        <f t="shared" si="77"/>
        <v>Ray McDermott</v>
      </c>
      <c r="B452" s="23">
        <f t="shared" si="78"/>
        <v>5</v>
      </c>
      <c r="C452" s="23" t="str">
        <f t="shared" si="79"/>
        <v>2022Ray McDermott5</v>
      </c>
      <c r="D452" s="17">
        <v>2022</v>
      </c>
      <c r="E452" t="s">
        <v>413</v>
      </c>
      <c r="F452">
        <v>557371</v>
      </c>
      <c r="G452" t="s">
        <v>359</v>
      </c>
      <c r="H452" s="20">
        <v>3</v>
      </c>
      <c r="I452" s="20">
        <v>3</v>
      </c>
      <c r="J452" t="s">
        <v>9</v>
      </c>
      <c r="K452" t="s">
        <v>3</v>
      </c>
      <c r="L452" s="10">
        <v>69</v>
      </c>
      <c r="M452" s="10">
        <v>121</v>
      </c>
      <c r="N452" s="10">
        <v>681</v>
      </c>
      <c r="O452" s="1">
        <v>26223.48</v>
      </c>
      <c r="P452" s="1">
        <v>21852.9</v>
      </c>
      <c r="Q452" s="1">
        <v>2421</v>
      </c>
      <c r="R452" s="44">
        <f t="shared" si="70"/>
        <v>380.0504347826087</v>
      </c>
      <c r="S452" s="45">
        <f t="shared" si="71"/>
        <v>1.7536231884057971</v>
      </c>
      <c r="T452" s="45">
        <f t="shared" si="72"/>
        <v>5.6280991735537187</v>
      </c>
      <c r="U452" s="44">
        <f t="shared" si="73"/>
        <v>4370.5799999999981</v>
      </c>
      <c r="V452" s="46">
        <f t="shared" si="74"/>
        <v>0.1666666666666666</v>
      </c>
      <c r="W452" s="44">
        <f t="shared" si="75"/>
        <v>1949.5799999999981</v>
      </c>
      <c r="X452" s="46">
        <f t="shared" si="76"/>
        <v>7.4344823799129559E-2</v>
      </c>
      <c r="Y452" s="23">
        <f>RANK(O452,O:O)</f>
        <v>539</v>
      </c>
      <c r="Z452" s="23">
        <f>RANK(U452,U:U)</f>
        <v>552</v>
      </c>
      <c r="AA452" s="23">
        <f>RANK(W452,W:W)</f>
        <v>570</v>
      </c>
    </row>
    <row r="453" spans="1:27" x14ac:dyDescent="0.25">
      <c r="A453" s="23" t="str">
        <f t="shared" si="77"/>
        <v>Ray McDermott</v>
      </c>
      <c r="B453" s="23">
        <f t="shared" si="78"/>
        <v>6</v>
      </c>
      <c r="C453" s="23" t="str">
        <f t="shared" si="79"/>
        <v>2022Ray McDermott6</v>
      </c>
      <c r="D453" s="17">
        <v>2022</v>
      </c>
      <c r="E453" t="s">
        <v>413</v>
      </c>
      <c r="F453">
        <v>263517</v>
      </c>
      <c r="G453" t="s">
        <v>24</v>
      </c>
      <c r="H453" s="20">
        <v>3</v>
      </c>
      <c r="I453" s="20">
        <v>1</v>
      </c>
      <c r="J453" t="s">
        <v>2</v>
      </c>
      <c r="K453" t="s">
        <v>3</v>
      </c>
      <c r="L453" s="10">
        <v>41</v>
      </c>
      <c r="M453" s="10">
        <v>102</v>
      </c>
      <c r="N453" s="10">
        <v>378</v>
      </c>
      <c r="O453" s="1">
        <v>15593.88</v>
      </c>
      <c r="P453" s="1">
        <v>12994.9</v>
      </c>
      <c r="Q453" s="1">
        <v>1473.6</v>
      </c>
      <c r="R453" s="44">
        <f t="shared" si="70"/>
        <v>380.33853658536583</v>
      </c>
      <c r="S453" s="45">
        <f t="shared" si="71"/>
        <v>2.4878048780487805</v>
      </c>
      <c r="T453" s="45">
        <f t="shared" si="72"/>
        <v>3.7058823529411766</v>
      </c>
      <c r="U453" s="44">
        <f t="shared" si="73"/>
        <v>2598.9799999999996</v>
      </c>
      <c r="V453" s="46">
        <f t="shared" si="74"/>
        <v>0.16666666666666666</v>
      </c>
      <c r="W453" s="44">
        <f t="shared" si="75"/>
        <v>1125.3799999999997</v>
      </c>
      <c r="X453" s="46">
        <f t="shared" si="76"/>
        <v>7.2168055673123024E-2</v>
      </c>
      <c r="Y453" s="23">
        <f>RANK(O453,O:O)</f>
        <v>670</v>
      </c>
      <c r="Z453" s="23">
        <f>RANK(U453,U:U)</f>
        <v>754</v>
      </c>
      <c r="AA453" s="23">
        <f>RANK(W453,W:W)</f>
        <v>752</v>
      </c>
    </row>
    <row r="454" spans="1:27" x14ac:dyDescent="0.25">
      <c r="A454" s="23" t="str">
        <f t="shared" si="77"/>
        <v>Ray McDermott</v>
      </c>
      <c r="B454" s="23">
        <f t="shared" si="78"/>
        <v>7</v>
      </c>
      <c r="C454" s="23" t="str">
        <f t="shared" si="79"/>
        <v>2022Ray McDermott7</v>
      </c>
      <c r="D454" s="17">
        <v>2022</v>
      </c>
      <c r="E454" t="s">
        <v>413</v>
      </c>
      <c r="F454">
        <v>688564</v>
      </c>
      <c r="G454" t="s">
        <v>176</v>
      </c>
      <c r="H454" s="20">
        <v>3</v>
      </c>
      <c r="I454" s="20">
        <v>4</v>
      </c>
      <c r="J454" t="s">
        <v>2</v>
      </c>
      <c r="K454" t="s">
        <v>10</v>
      </c>
      <c r="L454" s="10">
        <v>57</v>
      </c>
      <c r="M454" s="10">
        <v>111</v>
      </c>
      <c r="N454" s="10">
        <v>315</v>
      </c>
      <c r="O454" s="1">
        <v>11325.102000000001</v>
      </c>
      <c r="P454" s="1">
        <v>9934.2999999999993</v>
      </c>
      <c r="Q454" s="1">
        <v>2014.2</v>
      </c>
      <c r="R454" s="44">
        <f t="shared" si="70"/>
        <v>198.68600000000001</v>
      </c>
      <c r="S454" s="45">
        <f t="shared" si="71"/>
        <v>1.9473684210526316</v>
      </c>
      <c r="T454" s="45">
        <f t="shared" si="72"/>
        <v>2.8378378378378377</v>
      </c>
      <c r="U454" s="44">
        <f t="shared" si="73"/>
        <v>1390.8020000000015</v>
      </c>
      <c r="V454" s="46">
        <f t="shared" si="74"/>
        <v>0.12280701754385977</v>
      </c>
      <c r="W454" s="44">
        <f t="shared" si="75"/>
        <v>-623.39799999999855</v>
      </c>
      <c r="X454" s="46">
        <f t="shared" si="76"/>
        <v>-5.5045685239744284E-2</v>
      </c>
      <c r="Y454" s="23">
        <f>RANK(O454,O:O)</f>
        <v>775</v>
      </c>
      <c r="Z454" s="23">
        <f>RANK(U454,U:U)</f>
        <v>1017</v>
      </c>
      <c r="AA454" s="23">
        <f>RANK(W454,W:W)</f>
        <v>1447</v>
      </c>
    </row>
    <row r="455" spans="1:27" x14ac:dyDescent="0.25">
      <c r="A455" s="23" t="str">
        <f t="shared" si="77"/>
        <v>Ray McDermott</v>
      </c>
      <c r="B455" s="23">
        <f t="shared" si="78"/>
        <v>8</v>
      </c>
      <c r="C455" s="23" t="str">
        <f t="shared" si="79"/>
        <v>2022Ray McDermott8</v>
      </c>
      <c r="D455" s="17">
        <v>2022</v>
      </c>
      <c r="E455" t="s">
        <v>413</v>
      </c>
      <c r="F455">
        <v>791348</v>
      </c>
      <c r="G455" t="s">
        <v>220</v>
      </c>
      <c r="H455" s="20">
        <v>3</v>
      </c>
      <c r="I455" s="20">
        <v>3</v>
      </c>
      <c r="J455" t="s">
        <v>9</v>
      </c>
      <c r="K455" t="s">
        <v>10</v>
      </c>
      <c r="L455" s="10">
        <v>31</v>
      </c>
      <c r="M455" s="10">
        <v>120</v>
      </c>
      <c r="N455" s="10">
        <v>282</v>
      </c>
      <c r="O455" s="1">
        <v>9588.3696</v>
      </c>
      <c r="P455" s="1">
        <v>7092.95</v>
      </c>
      <c r="Q455" s="1">
        <v>1165.2</v>
      </c>
      <c r="R455" s="44">
        <f t="shared" si="70"/>
        <v>309.30224516129033</v>
      </c>
      <c r="S455" s="45">
        <f t="shared" si="71"/>
        <v>3.870967741935484</v>
      </c>
      <c r="T455" s="45">
        <f t="shared" si="72"/>
        <v>2.35</v>
      </c>
      <c r="U455" s="44">
        <f t="shared" si="73"/>
        <v>2495.4196000000002</v>
      </c>
      <c r="V455" s="46">
        <f t="shared" si="74"/>
        <v>0.26025484040581831</v>
      </c>
      <c r="W455" s="44">
        <f t="shared" si="75"/>
        <v>1330.2196000000001</v>
      </c>
      <c r="X455" s="46">
        <f t="shared" si="76"/>
        <v>0.13873261623123082</v>
      </c>
      <c r="Y455" s="23">
        <f>RANK(O455,O:O)</f>
        <v>851</v>
      </c>
      <c r="Z455" s="23">
        <f>RANK(U455,U:U)</f>
        <v>773</v>
      </c>
      <c r="AA455" s="23">
        <f>RANK(W455,W:W)</f>
        <v>693</v>
      </c>
    </row>
    <row r="456" spans="1:27" x14ac:dyDescent="0.25">
      <c r="A456" s="23" t="str">
        <f t="shared" si="77"/>
        <v>Ray McDermott</v>
      </c>
      <c r="B456" s="23">
        <f t="shared" si="78"/>
        <v>9</v>
      </c>
      <c r="C456" s="23" t="str">
        <f t="shared" si="79"/>
        <v>2022Ray McDermott9</v>
      </c>
      <c r="D456" s="17">
        <v>2022</v>
      </c>
      <c r="E456" t="s">
        <v>413</v>
      </c>
      <c r="F456">
        <v>335207</v>
      </c>
      <c r="G456" t="s">
        <v>25</v>
      </c>
      <c r="H456" s="20">
        <v>3</v>
      </c>
      <c r="I456" s="20">
        <v>5</v>
      </c>
      <c r="J456" t="s">
        <v>2</v>
      </c>
      <c r="K456" t="s">
        <v>10</v>
      </c>
      <c r="L456" s="10">
        <v>26</v>
      </c>
      <c r="M456" s="10">
        <v>65</v>
      </c>
      <c r="N456" s="10">
        <v>193</v>
      </c>
      <c r="O456" s="1">
        <v>8570.64</v>
      </c>
      <c r="P456" s="1">
        <v>7142.2</v>
      </c>
      <c r="Q456" s="1">
        <v>935.4</v>
      </c>
      <c r="R456" s="44">
        <f t="shared" si="70"/>
        <v>329.64</v>
      </c>
      <c r="S456" s="45">
        <f t="shared" si="71"/>
        <v>2.5</v>
      </c>
      <c r="T456" s="45">
        <f t="shared" si="72"/>
        <v>2.9692307692307693</v>
      </c>
      <c r="U456" s="44">
        <f t="shared" si="73"/>
        <v>1428.4399999999996</v>
      </c>
      <c r="V456" s="46">
        <f t="shared" si="74"/>
        <v>0.16666666666666663</v>
      </c>
      <c r="W456" s="44">
        <f t="shared" si="75"/>
        <v>493.03999999999962</v>
      </c>
      <c r="X456" s="46">
        <f t="shared" si="76"/>
        <v>5.7526625782905322E-2</v>
      </c>
      <c r="Y456" s="23">
        <f>RANK(O456,O:O)</f>
        <v>931</v>
      </c>
      <c r="Z456" s="23">
        <f>RANK(U456,U:U)</f>
        <v>1009</v>
      </c>
      <c r="AA456" s="23">
        <f>RANK(W456,W:W)</f>
        <v>968</v>
      </c>
    </row>
    <row r="457" spans="1:27" x14ac:dyDescent="0.25">
      <c r="A457" s="23" t="str">
        <f t="shared" si="77"/>
        <v>Ray McDermott</v>
      </c>
      <c r="B457" s="23">
        <f t="shared" si="78"/>
        <v>10</v>
      </c>
      <c r="C457" s="23" t="str">
        <f t="shared" si="79"/>
        <v>2022Ray McDermott10</v>
      </c>
      <c r="D457" s="17">
        <v>2022</v>
      </c>
      <c r="E457" t="s">
        <v>413</v>
      </c>
      <c r="F457">
        <v>329101</v>
      </c>
      <c r="G457" t="s">
        <v>82</v>
      </c>
      <c r="H457" s="20">
        <v>3</v>
      </c>
      <c r="I457" s="20">
        <v>3</v>
      </c>
      <c r="J457" t="s">
        <v>2</v>
      </c>
      <c r="K457" t="s">
        <v>10</v>
      </c>
      <c r="L457" s="10">
        <v>17</v>
      </c>
      <c r="M457" s="10">
        <v>26</v>
      </c>
      <c r="N457" s="10">
        <v>48</v>
      </c>
      <c r="O457" s="1">
        <v>2417.2159999999999</v>
      </c>
      <c r="P457" s="1">
        <v>1705.25</v>
      </c>
      <c r="Q457" s="1">
        <v>592.20000000000005</v>
      </c>
      <c r="R457" s="44">
        <f t="shared" si="70"/>
        <v>142.18917647058822</v>
      </c>
      <c r="S457" s="45">
        <f t="shared" si="71"/>
        <v>1.5294117647058822</v>
      </c>
      <c r="T457" s="45">
        <f t="shared" si="72"/>
        <v>1.8461538461538463</v>
      </c>
      <c r="U457" s="44">
        <f t="shared" si="73"/>
        <v>711.96599999999989</v>
      </c>
      <c r="V457" s="46">
        <f t="shared" si="74"/>
        <v>0.29453966877598026</v>
      </c>
      <c r="W457" s="44">
        <f t="shared" si="75"/>
        <v>119.76599999999985</v>
      </c>
      <c r="X457" s="46">
        <f t="shared" si="76"/>
        <v>4.9547082263231693E-2</v>
      </c>
      <c r="Y457" s="23">
        <f>RANK(O457,O:O)</f>
        <v>1333</v>
      </c>
      <c r="Z457" s="23">
        <f>RANK(U457,U:U)</f>
        <v>1229</v>
      </c>
      <c r="AA457" s="23">
        <f>RANK(W457,W:W)</f>
        <v>1188</v>
      </c>
    </row>
    <row r="458" spans="1:27" x14ac:dyDescent="0.25">
      <c r="A458" s="23" t="str">
        <f t="shared" si="77"/>
        <v>Rebecca Jimenez</v>
      </c>
      <c r="B458" s="23">
        <f t="shared" si="78"/>
        <v>1</v>
      </c>
      <c r="C458" s="23" t="str">
        <f t="shared" si="79"/>
        <v>2022Rebecca Jimenez1</v>
      </c>
      <c r="D458" s="17">
        <v>2022</v>
      </c>
      <c r="E458" t="s">
        <v>401</v>
      </c>
      <c r="F458">
        <v>116138</v>
      </c>
      <c r="G458" t="s">
        <v>39</v>
      </c>
      <c r="H458" s="20">
        <v>3</v>
      </c>
      <c r="I458" s="20">
        <v>5</v>
      </c>
      <c r="J458" t="s">
        <v>2</v>
      </c>
      <c r="K458" t="s">
        <v>6</v>
      </c>
      <c r="L458" s="10">
        <v>250</v>
      </c>
      <c r="M458" s="10">
        <v>907</v>
      </c>
      <c r="N458" s="10">
        <v>4369</v>
      </c>
      <c r="O458" s="1">
        <v>162632.00099999999</v>
      </c>
      <c r="P458" s="1">
        <v>142659.65</v>
      </c>
      <c r="Q458" s="1">
        <v>9321</v>
      </c>
      <c r="R458" s="44">
        <f t="shared" si="70"/>
        <v>650.52800400000001</v>
      </c>
      <c r="S458" s="45">
        <f t="shared" si="71"/>
        <v>3.6280000000000001</v>
      </c>
      <c r="T458" s="45">
        <f t="shared" si="72"/>
        <v>4.8169790518191844</v>
      </c>
      <c r="U458" s="44">
        <f t="shared" si="73"/>
        <v>19972.350999999995</v>
      </c>
      <c r="V458" s="46">
        <f t="shared" si="74"/>
        <v>0.12280701754385963</v>
      </c>
      <c r="W458" s="44">
        <f t="shared" si="75"/>
        <v>10651.350999999995</v>
      </c>
      <c r="X458" s="46">
        <f t="shared" si="76"/>
        <v>6.5493574047582409E-2</v>
      </c>
      <c r="Y458" s="23">
        <f>RANK(O458,O:O)</f>
        <v>73</v>
      </c>
      <c r="Z458" s="23">
        <f>RANK(U458,U:U)</f>
        <v>66</v>
      </c>
      <c r="AA458" s="23">
        <f>RANK(W458,W:W)</f>
        <v>114</v>
      </c>
    </row>
    <row r="459" spans="1:27" x14ac:dyDescent="0.25">
      <c r="A459" s="23" t="str">
        <f t="shared" si="77"/>
        <v>Rebecca Jimenez</v>
      </c>
      <c r="B459" s="23">
        <f t="shared" si="78"/>
        <v>2</v>
      </c>
      <c r="C459" s="23" t="str">
        <f t="shared" si="79"/>
        <v>2022Rebecca Jimenez2</v>
      </c>
      <c r="D459" s="17">
        <v>2022</v>
      </c>
      <c r="E459" t="s">
        <v>401</v>
      </c>
      <c r="F459">
        <v>123654</v>
      </c>
      <c r="G459" t="s">
        <v>282</v>
      </c>
      <c r="H459" s="20">
        <v>3</v>
      </c>
      <c r="I459" s="20">
        <v>3</v>
      </c>
      <c r="J459" t="s">
        <v>9</v>
      </c>
      <c r="K459" t="s">
        <v>6</v>
      </c>
      <c r="L459" s="10">
        <v>211</v>
      </c>
      <c r="M459" s="10">
        <v>706</v>
      </c>
      <c r="N459" s="10">
        <v>3876</v>
      </c>
      <c r="O459" s="1">
        <v>152027.356</v>
      </c>
      <c r="P459" s="1">
        <v>118993.8</v>
      </c>
      <c r="Q459" s="1">
        <v>7796.4</v>
      </c>
      <c r="R459" s="44">
        <f t="shared" si="70"/>
        <v>720.50879620853084</v>
      </c>
      <c r="S459" s="45">
        <f t="shared" si="71"/>
        <v>3.3459715639810428</v>
      </c>
      <c r="T459" s="45">
        <f t="shared" si="72"/>
        <v>5.4900849858356944</v>
      </c>
      <c r="U459" s="44">
        <f t="shared" si="73"/>
        <v>33033.555999999997</v>
      </c>
      <c r="V459" s="46">
        <f t="shared" si="74"/>
        <v>0.21728692038819644</v>
      </c>
      <c r="W459" s="44">
        <f t="shared" si="75"/>
        <v>25237.155999999995</v>
      </c>
      <c r="X459" s="46">
        <f t="shared" si="76"/>
        <v>0.16600404469311428</v>
      </c>
      <c r="Y459" s="23">
        <f>RANK(O459,O:O)</f>
        <v>83</v>
      </c>
      <c r="Z459" s="23">
        <f>RANK(U459,U:U)</f>
        <v>24</v>
      </c>
      <c r="AA459" s="23">
        <f>RANK(W459,W:W)</f>
        <v>27</v>
      </c>
    </row>
    <row r="460" spans="1:27" x14ac:dyDescent="0.25">
      <c r="A460" s="23" t="str">
        <f t="shared" si="77"/>
        <v>Rebecca Jimenez</v>
      </c>
      <c r="B460" s="23">
        <f t="shared" si="78"/>
        <v>3</v>
      </c>
      <c r="C460" s="23" t="str">
        <f t="shared" si="79"/>
        <v>2022Rebecca Jimenez3</v>
      </c>
      <c r="D460" s="17">
        <v>2022</v>
      </c>
      <c r="E460" t="s">
        <v>401</v>
      </c>
      <c r="F460">
        <v>676623</v>
      </c>
      <c r="G460" t="s">
        <v>274</v>
      </c>
      <c r="H460" s="20">
        <v>3</v>
      </c>
      <c r="I460" s="20">
        <v>3</v>
      </c>
      <c r="J460" t="s">
        <v>2</v>
      </c>
      <c r="K460" t="s">
        <v>4</v>
      </c>
      <c r="L460" s="10">
        <v>226</v>
      </c>
      <c r="M460" s="10">
        <v>419</v>
      </c>
      <c r="N460" s="10">
        <v>2617</v>
      </c>
      <c r="O460" s="1">
        <v>95234.232000000004</v>
      </c>
      <c r="P460" s="1">
        <v>83538.8</v>
      </c>
      <c r="Q460" s="1">
        <v>7958.3999999999696</v>
      </c>
      <c r="R460" s="44">
        <f t="shared" si="70"/>
        <v>421.39040707964602</v>
      </c>
      <c r="S460" s="45">
        <f t="shared" si="71"/>
        <v>1.8539823008849559</v>
      </c>
      <c r="T460" s="45">
        <f t="shared" si="72"/>
        <v>6.2458233890214796</v>
      </c>
      <c r="U460" s="44">
        <f t="shared" si="73"/>
        <v>11695.432000000001</v>
      </c>
      <c r="V460" s="46">
        <f t="shared" si="74"/>
        <v>0.12280701754385966</v>
      </c>
      <c r="W460" s="44">
        <f t="shared" si="75"/>
        <v>3737.0320000000311</v>
      </c>
      <c r="X460" s="46">
        <f t="shared" si="76"/>
        <v>3.9240427748711525E-2</v>
      </c>
      <c r="Y460" s="23">
        <f>RANK(O460,O:O)</f>
        <v>170</v>
      </c>
      <c r="Z460" s="23">
        <f>RANK(U460,U:U)</f>
        <v>179</v>
      </c>
      <c r="AA460" s="23">
        <f>RANK(W460,W:W)</f>
        <v>359</v>
      </c>
    </row>
    <row r="461" spans="1:27" x14ac:dyDescent="0.25">
      <c r="A461" s="23" t="str">
        <f t="shared" si="77"/>
        <v>Rebecca Jimenez</v>
      </c>
      <c r="B461" s="23">
        <f t="shared" si="78"/>
        <v>4</v>
      </c>
      <c r="C461" s="23" t="str">
        <f t="shared" si="79"/>
        <v>2022Rebecca Jimenez4</v>
      </c>
      <c r="D461" s="17">
        <v>2022</v>
      </c>
      <c r="E461" t="s">
        <v>401</v>
      </c>
      <c r="F461">
        <v>206200</v>
      </c>
      <c r="G461" t="s">
        <v>346</v>
      </c>
      <c r="H461" s="20">
        <v>3</v>
      </c>
      <c r="I461" s="20">
        <v>3</v>
      </c>
      <c r="J461" t="s">
        <v>9</v>
      </c>
      <c r="K461" t="s">
        <v>4</v>
      </c>
      <c r="L461" s="10">
        <v>64</v>
      </c>
      <c r="M461" s="10">
        <v>481</v>
      </c>
      <c r="N461" s="10">
        <v>2181</v>
      </c>
      <c r="O461" s="1">
        <v>77080.313999999998</v>
      </c>
      <c r="P461" s="1">
        <v>68391.95</v>
      </c>
      <c r="Q461" s="1">
        <v>2659.2</v>
      </c>
      <c r="R461" s="44">
        <f t="shared" si="70"/>
        <v>1204.37990625</v>
      </c>
      <c r="S461" s="45">
        <f t="shared" si="71"/>
        <v>7.515625</v>
      </c>
      <c r="T461" s="45">
        <f t="shared" si="72"/>
        <v>4.5343035343035343</v>
      </c>
      <c r="U461" s="44">
        <f t="shared" si="73"/>
        <v>8688.3640000000014</v>
      </c>
      <c r="V461" s="46">
        <f t="shared" si="74"/>
        <v>0.11271832649773587</v>
      </c>
      <c r="W461" s="44">
        <f t="shared" si="75"/>
        <v>6029.1640000000016</v>
      </c>
      <c r="X461" s="46">
        <f t="shared" si="76"/>
        <v>7.8219245448325522E-2</v>
      </c>
      <c r="Y461" s="23">
        <f>RANK(O461,O:O)</f>
        <v>226</v>
      </c>
      <c r="Z461" s="23">
        <f>RANK(U461,U:U)</f>
        <v>274</v>
      </c>
      <c r="AA461" s="23">
        <f>RANK(W461,W:W)</f>
        <v>229</v>
      </c>
    </row>
    <row r="462" spans="1:27" x14ac:dyDescent="0.25">
      <c r="A462" s="23" t="str">
        <f t="shared" si="77"/>
        <v>Rebecca Jimenez</v>
      </c>
      <c r="B462" s="23">
        <f t="shared" si="78"/>
        <v>5</v>
      </c>
      <c r="C462" s="23" t="str">
        <f t="shared" si="79"/>
        <v>2022Rebecca Jimenez5</v>
      </c>
      <c r="D462" s="17">
        <v>2022</v>
      </c>
      <c r="E462" t="s">
        <v>401</v>
      </c>
      <c r="F462">
        <v>316008</v>
      </c>
      <c r="G462" t="s">
        <v>104</v>
      </c>
      <c r="H462" s="20">
        <v>3</v>
      </c>
      <c r="I462" s="20">
        <v>1</v>
      </c>
      <c r="J462" t="s">
        <v>2</v>
      </c>
      <c r="K462" t="s">
        <v>3</v>
      </c>
      <c r="L462" s="10">
        <v>70</v>
      </c>
      <c r="M462" s="10">
        <v>303</v>
      </c>
      <c r="N462" s="10">
        <v>1668</v>
      </c>
      <c r="O462" s="1">
        <v>61998.614999999998</v>
      </c>
      <c r="P462" s="1">
        <v>54384.75</v>
      </c>
      <c r="Q462" s="1">
        <v>2667</v>
      </c>
      <c r="R462" s="44">
        <f t="shared" si="70"/>
        <v>885.69449999999995</v>
      </c>
      <c r="S462" s="45">
        <f t="shared" si="71"/>
        <v>4.3285714285714283</v>
      </c>
      <c r="T462" s="45">
        <f t="shared" si="72"/>
        <v>5.5049504950495045</v>
      </c>
      <c r="U462" s="44">
        <f t="shared" si="73"/>
        <v>7613.864999999998</v>
      </c>
      <c r="V462" s="46">
        <f t="shared" si="74"/>
        <v>0.12280701754385961</v>
      </c>
      <c r="W462" s="44">
        <f t="shared" si="75"/>
        <v>4946.864999999998</v>
      </c>
      <c r="X462" s="46">
        <f t="shared" si="76"/>
        <v>7.9789927565317359E-2</v>
      </c>
      <c r="Y462" s="23">
        <f>RANK(O462,O:O)</f>
        <v>296</v>
      </c>
      <c r="Z462" s="23">
        <f>RANK(U462,U:U)</f>
        <v>322</v>
      </c>
      <c r="AA462" s="23">
        <f>RANK(W462,W:W)</f>
        <v>277</v>
      </c>
    </row>
    <row r="463" spans="1:27" x14ac:dyDescent="0.25">
      <c r="A463" s="23" t="str">
        <f t="shared" si="77"/>
        <v>Ronnie Estrada</v>
      </c>
      <c r="B463" s="23">
        <f t="shared" si="78"/>
        <v>1</v>
      </c>
      <c r="C463" s="23" t="str">
        <f t="shared" si="79"/>
        <v>2022Ronnie Estrada1</v>
      </c>
      <c r="D463" s="17">
        <v>2022</v>
      </c>
      <c r="E463" t="s">
        <v>397</v>
      </c>
      <c r="F463">
        <v>794144</v>
      </c>
      <c r="G463" t="s">
        <v>222</v>
      </c>
      <c r="H463" s="20">
        <v>6</v>
      </c>
      <c r="I463" s="20">
        <v>6</v>
      </c>
      <c r="J463" t="s">
        <v>9</v>
      </c>
      <c r="K463" t="s">
        <v>3</v>
      </c>
      <c r="L463" s="10">
        <v>105</v>
      </c>
      <c r="M463" s="10">
        <v>369</v>
      </c>
      <c r="N463" s="10">
        <v>1452</v>
      </c>
      <c r="O463" s="1">
        <v>54441.599999999999</v>
      </c>
      <c r="P463" s="1">
        <v>45368</v>
      </c>
      <c r="Q463" s="1">
        <v>4134.3900000000003</v>
      </c>
      <c r="R463" s="44">
        <f t="shared" si="70"/>
        <v>518.49142857142851</v>
      </c>
      <c r="S463" s="45">
        <f t="shared" si="71"/>
        <v>3.5142857142857142</v>
      </c>
      <c r="T463" s="45">
        <f t="shared" si="72"/>
        <v>3.934959349593496</v>
      </c>
      <c r="U463" s="44">
        <f t="shared" si="73"/>
        <v>9073.5999999999985</v>
      </c>
      <c r="V463" s="46">
        <f t="shared" si="74"/>
        <v>0.16666666666666666</v>
      </c>
      <c r="W463" s="44">
        <f t="shared" si="75"/>
        <v>4939.2099999999982</v>
      </c>
      <c r="X463" s="46">
        <f t="shared" si="76"/>
        <v>9.0724923587844564E-2</v>
      </c>
      <c r="Y463" s="23">
        <f>RANK(O463,O:O)</f>
        <v>346</v>
      </c>
      <c r="Z463" s="23">
        <f>RANK(U463,U:U)</f>
        <v>253</v>
      </c>
      <c r="AA463" s="23">
        <f>RANK(W463,W:W)</f>
        <v>278</v>
      </c>
    </row>
    <row r="464" spans="1:27" x14ac:dyDescent="0.25">
      <c r="A464" s="23" t="str">
        <f t="shared" si="77"/>
        <v>Ronnie Estrada</v>
      </c>
      <c r="B464" s="23">
        <f t="shared" si="78"/>
        <v>2</v>
      </c>
      <c r="C464" s="23" t="str">
        <f t="shared" si="79"/>
        <v>2022Ronnie Estrada2</v>
      </c>
      <c r="D464" s="17">
        <v>2022</v>
      </c>
      <c r="E464" t="s">
        <v>397</v>
      </c>
      <c r="F464">
        <v>576838</v>
      </c>
      <c r="G464" t="s">
        <v>149</v>
      </c>
      <c r="H464" s="20">
        <v>6</v>
      </c>
      <c r="I464" s="20">
        <v>6</v>
      </c>
      <c r="J464" t="s">
        <v>9</v>
      </c>
      <c r="K464" t="s">
        <v>3</v>
      </c>
      <c r="L464" s="10">
        <v>89</v>
      </c>
      <c r="M464" s="10">
        <v>310</v>
      </c>
      <c r="N464" s="10">
        <v>1354</v>
      </c>
      <c r="O464" s="1">
        <v>53401.26</v>
      </c>
      <c r="P464" s="1">
        <v>44501.05</v>
      </c>
      <c r="Q464" s="1">
        <v>3499.4</v>
      </c>
      <c r="R464" s="44">
        <f t="shared" si="70"/>
        <v>600.01415730337078</v>
      </c>
      <c r="S464" s="45">
        <f t="shared" si="71"/>
        <v>3.4831460674157304</v>
      </c>
      <c r="T464" s="45">
        <f t="shared" si="72"/>
        <v>4.3677419354838714</v>
      </c>
      <c r="U464" s="44">
        <f t="shared" si="73"/>
        <v>8900.2099999999991</v>
      </c>
      <c r="V464" s="46">
        <f t="shared" si="74"/>
        <v>0.16666666666666666</v>
      </c>
      <c r="W464" s="44">
        <f t="shared" si="75"/>
        <v>5400.8099999999995</v>
      </c>
      <c r="X464" s="46">
        <f t="shared" si="76"/>
        <v>0.10113637768097605</v>
      </c>
      <c r="Y464" s="23">
        <f>RANK(O464,O:O)</f>
        <v>352</v>
      </c>
      <c r="Z464" s="23">
        <f>RANK(U464,U:U)</f>
        <v>261</v>
      </c>
      <c r="AA464" s="23">
        <f>RANK(W464,W:W)</f>
        <v>255</v>
      </c>
    </row>
    <row r="465" spans="1:27" x14ac:dyDescent="0.25">
      <c r="A465" s="23" t="str">
        <f t="shared" si="77"/>
        <v>Ronnie Estrada</v>
      </c>
      <c r="B465" s="23">
        <f t="shared" si="78"/>
        <v>3</v>
      </c>
      <c r="C465" s="23" t="str">
        <f t="shared" si="79"/>
        <v>2022Ronnie Estrada3</v>
      </c>
      <c r="D465" s="17">
        <v>2022</v>
      </c>
      <c r="E465" t="s">
        <v>397</v>
      </c>
      <c r="F465">
        <v>913384</v>
      </c>
      <c r="G465" t="s">
        <v>254</v>
      </c>
      <c r="H465" s="20">
        <v>6</v>
      </c>
      <c r="I465" s="20">
        <v>3</v>
      </c>
      <c r="J465" t="s">
        <v>2</v>
      </c>
      <c r="K465" t="s">
        <v>3</v>
      </c>
      <c r="L465" s="10">
        <v>94</v>
      </c>
      <c r="M465" s="10">
        <v>315</v>
      </c>
      <c r="N465" s="10">
        <v>1049</v>
      </c>
      <c r="O465" s="1">
        <v>53241.207999999999</v>
      </c>
      <c r="P465" s="1">
        <v>34099.699999999997</v>
      </c>
      <c r="Q465" s="1">
        <v>3681.27</v>
      </c>
      <c r="R465" s="44">
        <f t="shared" si="70"/>
        <v>566.39582978723399</v>
      </c>
      <c r="S465" s="45">
        <f t="shared" si="71"/>
        <v>3.3510638297872339</v>
      </c>
      <c r="T465" s="45">
        <f t="shared" si="72"/>
        <v>3.3301587301587303</v>
      </c>
      <c r="U465" s="44">
        <f t="shared" si="73"/>
        <v>19141.508000000002</v>
      </c>
      <c r="V465" s="46">
        <f t="shared" si="74"/>
        <v>0.35952429929839314</v>
      </c>
      <c r="W465" s="44">
        <f t="shared" si="75"/>
        <v>15460.238000000001</v>
      </c>
      <c r="X465" s="46">
        <f t="shared" si="76"/>
        <v>0.29038105221053589</v>
      </c>
      <c r="Y465" s="23">
        <f>RANK(O465,O:O)</f>
        <v>356</v>
      </c>
      <c r="Z465" s="23">
        <f>RANK(U465,U:U)</f>
        <v>70</v>
      </c>
      <c r="AA465" s="23">
        <f>RANK(W465,W:W)</f>
        <v>62</v>
      </c>
    </row>
    <row r="466" spans="1:27" x14ac:dyDescent="0.25">
      <c r="A466" s="23" t="str">
        <f t="shared" si="77"/>
        <v>Ronnie Estrada</v>
      </c>
      <c r="B466" s="23">
        <f t="shared" si="78"/>
        <v>4</v>
      </c>
      <c r="C466" s="23" t="str">
        <f t="shared" si="79"/>
        <v>2022Ronnie Estrada4</v>
      </c>
      <c r="D466" s="17">
        <v>2022</v>
      </c>
      <c r="E466" t="s">
        <v>397</v>
      </c>
      <c r="F466">
        <v>143836</v>
      </c>
      <c r="G466" t="s">
        <v>87</v>
      </c>
      <c r="H466" s="20">
        <v>6</v>
      </c>
      <c r="I466" s="20">
        <v>2</v>
      </c>
      <c r="J466" t="s">
        <v>2</v>
      </c>
      <c r="K466" t="s">
        <v>3</v>
      </c>
      <c r="L466" s="10">
        <v>112</v>
      </c>
      <c r="M466" s="10">
        <v>298</v>
      </c>
      <c r="N466" s="10">
        <v>1235</v>
      </c>
      <c r="O466" s="1">
        <v>49381.68</v>
      </c>
      <c r="P466" s="1">
        <v>41151.4</v>
      </c>
      <c r="Q466" s="1">
        <v>4288.16</v>
      </c>
      <c r="R466" s="44">
        <f t="shared" si="70"/>
        <v>440.90785714285715</v>
      </c>
      <c r="S466" s="45">
        <f t="shared" si="71"/>
        <v>2.6607142857142856</v>
      </c>
      <c r="T466" s="45">
        <f t="shared" si="72"/>
        <v>4.1442953020134228</v>
      </c>
      <c r="U466" s="44">
        <f t="shared" si="73"/>
        <v>8230.2799999999988</v>
      </c>
      <c r="V466" s="46">
        <f t="shared" si="74"/>
        <v>0.16666666666666663</v>
      </c>
      <c r="W466" s="44">
        <f t="shared" si="75"/>
        <v>3942.119999999999</v>
      </c>
      <c r="X466" s="46">
        <f t="shared" si="76"/>
        <v>7.9829604825109216E-2</v>
      </c>
      <c r="Y466" s="23">
        <f>RANK(O466,O:O)</f>
        <v>377</v>
      </c>
      <c r="Z466" s="23">
        <f>RANK(U466,U:U)</f>
        <v>294</v>
      </c>
      <c r="AA466" s="23">
        <f>RANK(W466,W:W)</f>
        <v>345</v>
      </c>
    </row>
    <row r="467" spans="1:27" x14ac:dyDescent="0.25">
      <c r="A467" s="23" t="str">
        <f t="shared" si="77"/>
        <v>Ronnie Estrada</v>
      </c>
      <c r="B467" s="23">
        <f t="shared" si="78"/>
        <v>5</v>
      </c>
      <c r="C467" s="23" t="str">
        <f t="shared" si="79"/>
        <v>2022Ronnie Estrada5</v>
      </c>
      <c r="D467" s="17">
        <v>2022</v>
      </c>
      <c r="E467" t="s">
        <v>397</v>
      </c>
      <c r="F467">
        <v>463072</v>
      </c>
      <c r="G467" t="s">
        <v>118</v>
      </c>
      <c r="H467" s="20">
        <v>6</v>
      </c>
      <c r="I467" s="20">
        <v>6</v>
      </c>
      <c r="J467" t="s">
        <v>9</v>
      </c>
      <c r="K467" t="s">
        <v>3</v>
      </c>
      <c r="L467" s="10">
        <v>84</v>
      </c>
      <c r="M467" s="10">
        <v>291</v>
      </c>
      <c r="N467" s="10">
        <v>1093</v>
      </c>
      <c r="O467" s="1">
        <v>49227.890399999997</v>
      </c>
      <c r="P467" s="1">
        <v>35376.949999999997</v>
      </c>
      <c r="Q467" s="1">
        <v>3300.03</v>
      </c>
      <c r="R467" s="44">
        <f t="shared" si="70"/>
        <v>586.04631428571429</v>
      </c>
      <c r="S467" s="45">
        <f t="shared" si="71"/>
        <v>3.4642857142857144</v>
      </c>
      <c r="T467" s="45">
        <f t="shared" si="72"/>
        <v>3.7560137457044673</v>
      </c>
      <c r="U467" s="44">
        <f t="shared" si="73"/>
        <v>13850.940399999999</v>
      </c>
      <c r="V467" s="46">
        <f t="shared" si="74"/>
        <v>0.28136367996789075</v>
      </c>
      <c r="W467" s="44">
        <f t="shared" si="75"/>
        <v>10550.910399999999</v>
      </c>
      <c r="X467" s="46">
        <f t="shared" si="76"/>
        <v>0.21432790059189699</v>
      </c>
      <c r="Y467" s="23">
        <f>RANK(O467,O:O)</f>
        <v>378</v>
      </c>
      <c r="Z467" s="23">
        <f>RANK(U467,U:U)</f>
        <v>137</v>
      </c>
      <c r="AA467" s="23">
        <f>RANK(W467,W:W)</f>
        <v>115</v>
      </c>
    </row>
    <row r="468" spans="1:27" x14ac:dyDescent="0.25">
      <c r="A468" s="23" t="str">
        <f t="shared" si="77"/>
        <v>Ronnie Estrada</v>
      </c>
      <c r="B468" s="23">
        <f t="shared" si="78"/>
        <v>6</v>
      </c>
      <c r="C468" s="23" t="str">
        <f t="shared" si="79"/>
        <v>2022Ronnie Estrada6</v>
      </c>
      <c r="D468" s="17">
        <v>2022</v>
      </c>
      <c r="E468" t="s">
        <v>397</v>
      </c>
      <c r="F468">
        <v>188132</v>
      </c>
      <c r="G468" t="s">
        <v>48</v>
      </c>
      <c r="H468" s="20">
        <v>6</v>
      </c>
      <c r="I468" s="20">
        <v>1</v>
      </c>
      <c r="J468" t="s">
        <v>2</v>
      </c>
      <c r="K468" t="s">
        <v>3</v>
      </c>
      <c r="L468" s="10">
        <v>125</v>
      </c>
      <c r="M468" s="10">
        <v>350</v>
      </c>
      <c r="N468" s="10">
        <v>1256</v>
      </c>
      <c r="O468" s="1">
        <v>46059.12</v>
      </c>
      <c r="P468" s="1">
        <v>38382.6</v>
      </c>
      <c r="Q468" s="1">
        <v>4808.16</v>
      </c>
      <c r="R468" s="44">
        <f t="shared" si="70"/>
        <v>368.47296</v>
      </c>
      <c r="S468" s="45">
        <f t="shared" si="71"/>
        <v>2.8</v>
      </c>
      <c r="T468" s="45">
        <f t="shared" si="72"/>
        <v>3.5885714285714285</v>
      </c>
      <c r="U468" s="44">
        <f t="shared" si="73"/>
        <v>7676.5200000000041</v>
      </c>
      <c r="V468" s="46">
        <f t="shared" si="74"/>
        <v>0.16666666666666674</v>
      </c>
      <c r="W468" s="44">
        <f t="shared" si="75"/>
        <v>2868.3600000000042</v>
      </c>
      <c r="X468" s="46">
        <f t="shared" si="76"/>
        <v>6.2275614471140654E-2</v>
      </c>
      <c r="Y468" s="23">
        <f>RANK(O468,O:O)</f>
        <v>398</v>
      </c>
      <c r="Z468" s="23">
        <f>RANK(U468,U:U)</f>
        <v>318</v>
      </c>
      <c r="AA468" s="23">
        <f>RANK(W468,W:W)</f>
        <v>452</v>
      </c>
    </row>
    <row r="469" spans="1:27" x14ac:dyDescent="0.25">
      <c r="A469" s="23" t="str">
        <f t="shared" si="77"/>
        <v>Ronnie Estrada</v>
      </c>
      <c r="B469" s="23">
        <f t="shared" si="78"/>
        <v>7</v>
      </c>
      <c r="C469" s="23" t="str">
        <f t="shared" si="79"/>
        <v>2022Ronnie Estrada7</v>
      </c>
      <c r="D469" s="17">
        <v>2022</v>
      </c>
      <c r="E469" t="s">
        <v>397</v>
      </c>
      <c r="F469">
        <v>794844</v>
      </c>
      <c r="G469" t="s">
        <v>223</v>
      </c>
      <c r="H469" s="20">
        <v>6</v>
      </c>
      <c r="I469" s="20">
        <v>6</v>
      </c>
      <c r="J469" t="s">
        <v>9</v>
      </c>
      <c r="K469" t="s">
        <v>3</v>
      </c>
      <c r="L469" s="10">
        <v>59</v>
      </c>
      <c r="M469" s="10">
        <v>154</v>
      </c>
      <c r="N469" s="10">
        <v>674</v>
      </c>
      <c r="O469" s="1">
        <v>26481.882000000001</v>
      </c>
      <c r="P469" s="1">
        <v>18980.8</v>
      </c>
      <c r="Q469" s="1">
        <v>2256.2600000000002</v>
      </c>
      <c r="R469" s="44">
        <f t="shared" si="70"/>
        <v>448.84545762711866</v>
      </c>
      <c r="S469" s="45">
        <f t="shared" si="71"/>
        <v>2.6101694915254239</v>
      </c>
      <c r="T469" s="45">
        <f t="shared" si="72"/>
        <v>4.3766233766233764</v>
      </c>
      <c r="U469" s="44">
        <f t="shared" si="73"/>
        <v>7501.0820000000022</v>
      </c>
      <c r="V469" s="46">
        <f t="shared" si="74"/>
        <v>0.28325335789956324</v>
      </c>
      <c r="W469" s="44">
        <f t="shared" si="75"/>
        <v>5244.8220000000019</v>
      </c>
      <c r="X469" s="46">
        <f t="shared" si="76"/>
        <v>0.19805321993353803</v>
      </c>
      <c r="Y469" s="23">
        <f>RANK(O469,O:O)</f>
        <v>536</v>
      </c>
      <c r="Z469" s="23">
        <f>RANK(U469,U:U)</f>
        <v>327</v>
      </c>
      <c r="AA469" s="23">
        <f>RANK(W469,W:W)</f>
        <v>267</v>
      </c>
    </row>
    <row r="470" spans="1:27" x14ac:dyDescent="0.25">
      <c r="A470" s="23" t="str">
        <f t="shared" si="77"/>
        <v>Ronnie Estrada</v>
      </c>
      <c r="B470" s="23">
        <f t="shared" si="78"/>
        <v>8</v>
      </c>
      <c r="C470" s="23" t="str">
        <f t="shared" si="79"/>
        <v>2022Ronnie Estrada8</v>
      </c>
      <c r="D470" s="17">
        <v>2022</v>
      </c>
      <c r="E470" t="s">
        <v>397</v>
      </c>
      <c r="F470">
        <v>981931</v>
      </c>
      <c r="G470" t="s">
        <v>385</v>
      </c>
      <c r="H470" s="20">
        <v>6</v>
      </c>
      <c r="I470" s="20">
        <v>6</v>
      </c>
      <c r="J470" t="s">
        <v>9</v>
      </c>
      <c r="K470" t="s">
        <v>3</v>
      </c>
      <c r="L470" s="10">
        <v>62</v>
      </c>
      <c r="M470" s="10">
        <v>166</v>
      </c>
      <c r="N470" s="10">
        <v>564</v>
      </c>
      <c r="O470" s="1">
        <v>23898.5664</v>
      </c>
      <c r="P470" s="1">
        <v>16818.2</v>
      </c>
      <c r="Q470" s="1">
        <v>2374.4</v>
      </c>
      <c r="R470" s="44">
        <f t="shared" si="70"/>
        <v>385.46074838709677</v>
      </c>
      <c r="S470" s="45">
        <f t="shared" si="71"/>
        <v>2.6774193548387095</v>
      </c>
      <c r="T470" s="45">
        <f t="shared" si="72"/>
        <v>3.3975903614457832</v>
      </c>
      <c r="U470" s="44">
        <f t="shared" si="73"/>
        <v>7080.366399999999</v>
      </c>
      <c r="V470" s="46">
        <f t="shared" si="74"/>
        <v>0.2962674112535888</v>
      </c>
      <c r="W470" s="44">
        <f t="shared" si="75"/>
        <v>4705.9663999999993</v>
      </c>
      <c r="X470" s="46">
        <f t="shared" si="76"/>
        <v>0.19691417138728454</v>
      </c>
      <c r="Y470" s="23">
        <f>RANK(O470,O:O)</f>
        <v>569</v>
      </c>
      <c r="Z470" s="23">
        <f>RANK(U470,U:U)</f>
        <v>359</v>
      </c>
      <c r="AA470" s="23">
        <f>RANK(W470,W:W)</f>
        <v>289</v>
      </c>
    </row>
    <row r="471" spans="1:27" x14ac:dyDescent="0.25">
      <c r="A471" s="23" t="str">
        <f t="shared" si="77"/>
        <v>Ronnie Estrada</v>
      </c>
      <c r="B471" s="23">
        <f t="shared" si="78"/>
        <v>9</v>
      </c>
      <c r="C471" s="23" t="str">
        <f t="shared" si="79"/>
        <v>2022Ronnie Estrada9</v>
      </c>
      <c r="D471" s="17">
        <v>2022</v>
      </c>
      <c r="E471" t="s">
        <v>397</v>
      </c>
      <c r="F471">
        <v>870139</v>
      </c>
      <c r="G471" t="s">
        <v>174</v>
      </c>
      <c r="H471" s="20">
        <v>6</v>
      </c>
      <c r="I471" s="20">
        <v>3</v>
      </c>
      <c r="J471" t="s">
        <v>2</v>
      </c>
      <c r="K471" t="s">
        <v>3</v>
      </c>
      <c r="L471" s="10">
        <v>28</v>
      </c>
      <c r="M471" s="10">
        <v>124</v>
      </c>
      <c r="N471" s="10">
        <v>574</v>
      </c>
      <c r="O471" s="1">
        <v>21835.632000000001</v>
      </c>
      <c r="P471" s="1">
        <v>19496.099999999999</v>
      </c>
      <c r="Q471" s="1">
        <v>1132.52</v>
      </c>
      <c r="R471" s="44">
        <f t="shared" si="70"/>
        <v>779.84400000000005</v>
      </c>
      <c r="S471" s="45">
        <f t="shared" si="71"/>
        <v>4.4285714285714288</v>
      </c>
      <c r="T471" s="45">
        <f t="shared" si="72"/>
        <v>4.629032258064516</v>
      </c>
      <c r="U471" s="44">
        <f t="shared" si="73"/>
        <v>2339.5320000000029</v>
      </c>
      <c r="V471" s="46">
        <f t="shared" si="74"/>
        <v>0.10714285714285726</v>
      </c>
      <c r="W471" s="44">
        <f t="shared" si="75"/>
        <v>1207.0120000000029</v>
      </c>
      <c r="X471" s="46">
        <f t="shared" si="76"/>
        <v>5.5277172650647473E-2</v>
      </c>
      <c r="Y471" s="23">
        <f>RANK(O471,O:O)</f>
        <v>587</v>
      </c>
      <c r="Z471" s="23">
        <f>RANK(U471,U:U)</f>
        <v>806</v>
      </c>
      <c r="AA471" s="23">
        <f>RANK(W471,W:W)</f>
        <v>727</v>
      </c>
    </row>
    <row r="472" spans="1:27" x14ac:dyDescent="0.25">
      <c r="A472" s="23" t="str">
        <f t="shared" si="77"/>
        <v>Ronnie Estrada</v>
      </c>
      <c r="B472" s="23">
        <f t="shared" si="78"/>
        <v>10</v>
      </c>
      <c r="C472" s="23" t="str">
        <f t="shared" si="79"/>
        <v>2022Ronnie Estrada10</v>
      </c>
      <c r="D472" s="17">
        <v>2022</v>
      </c>
      <c r="E472" t="s">
        <v>397</v>
      </c>
      <c r="F472">
        <v>547050</v>
      </c>
      <c r="G472" t="s">
        <v>137</v>
      </c>
      <c r="H472" s="20">
        <v>6</v>
      </c>
      <c r="I472" s="20">
        <v>6</v>
      </c>
      <c r="J472" t="s">
        <v>2</v>
      </c>
      <c r="K472" t="s">
        <v>3</v>
      </c>
      <c r="L472" s="10">
        <v>52</v>
      </c>
      <c r="M472" s="10">
        <v>106</v>
      </c>
      <c r="N472" s="10">
        <v>374</v>
      </c>
      <c r="O472" s="1">
        <v>16560.96</v>
      </c>
      <c r="P472" s="1">
        <v>13800.8</v>
      </c>
      <c r="Q472" s="1">
        <v>1952.5</v>
      </c>
      <c r="R472" s="44">
        <f t="shared" si="70"/>
        <v>318.47999999999996</v>
      </c>
      <c r="S472" s="45">
        <f t="shared" si="71"/>
        <v>2.0384615384615383</v>
      </c>
      <c r="T472" s="45">
        <f t="shared" si="72"/>
        <v>3.5283018867924527</v>
      </c>
      <c r="U472" s="44">
        <f t="shared" si="73"/>
        <v>2760.16</v>
      </c>
      <c r="V472" s="46">
        <f t="shared" si="74"/>
        <v>0.16666666666666666</v>
      </c>
      <c r="W472" s="44">
        <f t="shared" si="75"/>
        <v>807.65999999999985</v>
      </c>
      <c r="X472" s="46">
        <f t="shared" si="76"/>
        <v>4.8768911947133495E-2</v>
      </c>
      <c r="Y472" s="23">
        <f>RANK(O472,O:O)</f>
        <v>659</v>
      </c>
      <c r="Z472" s="23">
        <f>RANK(U472,U:U)</f>
        <v>732</v>
      </c>
      <c r="AA472" s="23">
        <f>RANK(W472,W:W)</f>
        <v>856</v>
      </c>
    </row>
    <row r="473" spans="1:27" x14ac:dyDescent="0.25">
      <c r="A473" s="23" t="str">
        <f t="shared" si="77"/>
        <v>Ronnie Estrada</v>
      </c>
      <c r="B473" s="23">
        <f t="shared" si="78"/>
        <v>11</v>
      </c>
      <c r="C473" s="23" t="str">
        <f t="shared" si="79"/>
        <v>2022Ronnie Estrada11</v>
      </c>
      <c r="D473" s="17">
        <v>2022</v>
      </c>
      <c r="E473" t="s">
        <v>397</v>
      </c>
      <c r="F473">
        <v>354709</v>
      </c>
      <c r="G473" t="s">
        <v>90</v>
      </c>
      <c r="H473" s="20">
        <v>6</v>
      </c>
      <c r="I473" s="20">
        <v>6</v>
      </c>
      <c r="J473" t="s">
        <v>9</v>
      </c>
      <c r="K473" t="s">
        <v>10</v>
      </c>
      <c r="L473" s="10">
        <v>21</v>
      </c>
      <c r="M473" s="10">
        <v>84</v>
      </c>
      <c r="N473" s="10">
        <v>344</v>
      </c>
      <c r="O473" s="1">
        <v>14761.140799999999</v>
      </c>
      <c r="P473" s="1">
        <v>11179.2</v>
      </c>
      <c r="Q473" s="1">
        <v>838.76</v>
      </c>
      <c r="R473" s="44">
        <f t="shared" si="70"/>
        <v>702.91146666666668</v>
      </c>
      <c r="S473" s="45">
        <f t="shared" si="71"/>
        <v>4</v>
      </c>
      <c r="T473" s="45">
        <f t="shared" si="72"/>
        <v>4.0952380952380949</v>
      </c>
      <c r="U473" s="44">
        <f t="shared" si="73"/>
        <v>3581.9407999999985</v>
      </c>
      <c r="V473" s="46">
        <f t="shared" si="74"/>
        <v>0.24266016079190836</v>
      </c>
      <c r="W473" s="44">
        <f t="shared" si="75"/>
        <v>2743.1807999999983</v>
      </c>
      <c r="X473" s="46">
        <f t="shared" si="76"/>
        <v>0.18583799431003317</v>
      </c>
      <c r="Y473" s="23">
        <f>RANK(O473,O:O)</f>
        <v>686</v>
      </c>
      <c r="Z473" s="23">
        <f>RANK(U473,U:U)</f>
        <v>610</v>
      </c>
      <c r="AA473" s="23">
        <f>RANK(W473,W:W)</f>
        <v>469</v>
      </c>
    </row>
    <row r="474" spans="1:27" x14ac:dyDescent="0.25">
      <c r="A474" s="23" t="str">
        <f t="shared" si="77"/>
        <v>Ronnie Estrada</v>
      </c>
      <c r="B474" s="23">
        <f t="shared" si="78"/>
        <v>12</v>
      </c>
      <c r="C474" s="23" t="str">
        <f t="shared" si="79"/>
        <v>2022Ronnie Estrada12</v>
      </c>
      <c r="D474" s="17">
        <v>2022</v>
      </c>
      <c r="E474" t="s">
        <v>397</v>
      </c>
      <c r="F474">
        <v>940550</v>
      </c>
      <c r="G474" t="s">
        <v>260</v>
      </c>
      <c r="H474" s="20">
        <v>6</v>
      </c>
      <c r="I474" s="20">
        <v>6</v>
      </c>
      <c r="J474" t="s">
        <v>9</v>
      </c>
      <c r="K474" t="s">
        <v>10</v>
      </c>
      <c r="L474" s="10">
        <v>42</v>
      </c>
      <c r="M474" s="10">
        <v>91</v>
      </c>
      <c r="N474" s="10">
        <v>352</v>
      </c>
      <c r="O474" s="1">
        <v>13942.5</v>
      </c>
      <c r="P474" s="1">
        <v>11618.75</v>
      </c>
      <c r="Q474" s="1">
        <v>1583.13</v>
      </c>
      <c r="R474" s="44">
        <f t="shared" si="70"/>
        <v>331.96428571428572</v>
      </c>
      <c r="S474" s="45">
        <f t="shared" si="71"/>
        <v>2.1666666666666665</v>
      </c>
      <c r="T474" s="45">
        <f t="shared" si="72"/>
        <v>3.8681318681318682</v>
      </c>
      <c r="U474" s="44">
        <f t="shared" si="73"/>
        <v>2323.75</v>
      </c>
      <c r="V474" s="46">
        <f t="shared" si="74"/>
        <v>0.16666666666666666</v>
      </c>
      <c r="W474" s="44">
        <f t="shared" si="75"/>
        <v>740.61999999999989</v>
      </c>
      <c r="X474" s="46">
        <f t="shared" si="76"/>
        <v>5.3119598350367572E-2</v>
      </c>
      <c r="Y474" s="23">
        <f>RANK(O474,O:O)</f>
        <v>697</v>
      </c>
      <c r="Z474" s="23">
        <f>RANK(U474,U:U)</f>
        <v>808</v>
      </c>
      <c r="AA474" s="23">
        <f>RANK(W474,W:W)</f>
        <v>882</v>
      </c>
    </row>
    <row r="475" spans="1:27" x14ac:dyDescent="0.25">
      <c r="A475" s="23" t="str">
        <f t="shared" si="77"/>
        <v>Ronnie Estrada</v>
      </c>
      <c r="B475" s="23">
        <f t="shared" si="78"/>
        <v>13</v>
      </c>
      <c r="C475" s="23" t="str">
        <f t="shared" si="79"/>
        <v>2022Ronnie Estrada13</v>
      </c>
      <c r="D475" s="17">
        <v>2022</v>
      </c>
      <c r="E475" t="s">
        <v>397</v>
      </c>
      <c r="F475">
        <v>727745</v>
      </c>
      <c r="G475" t="s">
        <v>192</v>
      </c>
      <c r="H475" s="20">
        <v>6</v>
      </c>
      <c r="I475" s="20">
        <v>6</v>
      </c>
      <c r="J475" t="s">
        <v>9</v>
      </c>
      <c r="K475" t="s">
        <v>10</v>
      </c>
      <c r="L475" s="10">
        <v>18</v>
      </c>
      <c r="M475" s="10">
        <v>91</v>
      </c>
      <c r="N475" s="10">
        <v>317</v>
      </c>
      <c r="O475" s="1">
        <v>10821.84</v>
      </c>
      <c r="P475" s="1">
        <v>9018.2000000000007</v>
      </c>
      <c r="Q475" s="1">
        <v>738.79</v>
      </c>
      <c r="R475" s="44">
        <f t="shared" si="70"/>
        <v>601.21333333333337</v>
      </c>
      <c r="S475" s="45">
        <f t="shared" si="71"/>
        <v>5.0555555555555554</v>
      </c>
      <c r="T475" s="45">
        <f t="shared" si="72"/>
        <v>3.4835164835164836</v>
      </c>
      <c r="U475" s="44">
        <f t="shared" si="73"/>
        <v>1803.6399999999994</v>
      </c>
      <c r="V475" s="46">
        <f t="shared" si="74"/>
        <v>0.1666666666666666</v>
      </c>
      <c r="W475" s="44">
        <f t="shared" si="75"/>
        <v>1064.8499999999995</v>
      </c>
      <c r="X475" s="46">
        <f t="shared" si="76"/>
        <v>9.8398239116453345E-2</v>
      </c>
      <c r="Y475" s="23">
        <f>RANK(O475,O:O)</f>
        <v>793</v>
      </c>
      <c r="Z475" s="23">
        <f>RANK(U475,U:U)</f>
        <v>919</v>
      </c>
      <c r="AA475" s="23">
        <f>RANK(W475,W:W)</f>
        <v>766</v>
      </c>
    </row>
    <row r="476" spans="1:27" x14ac:dyDescent="0.25">
      <c r="A476" s="23" t="str">
        <f t="shared" si="77"/>
        <v>Ronnie Estrada</v>
      </c>
      <c r="B476" s="23">
        <f t="shared" si="78"/>
        <v>14</v>
      </c>
      <c r="C476" s="23" t="str">
        <f t="shared" si="79"/>
        <v>2022Ronnie Estrada14</v>
      </c>
      <c r="D476" s="17">
        <v>2022</v>
      </c>
      <c r="E476" t="s">
        <v>397</v>
      </c>
      <c r="F476">
        <v>437005</v>
      </c>
      <c r="G476" t="s">
        <v>116</v>
      </c>
      <c r="H476" s="20">
        <v>6</v>
      </c>
      <c r="I476" s="20">
        <v>6</v>
      </c>
      <c r="J476" t="s">
        <v>9</v>
      </c>
      <c r="K476" t="s">
        <v>10</v>
      </c>
      <c r="L476" s="10">
        <v>19</v>
      </c>
      <c r="M476" s="10">
        <v>38</v>
      </c>
      <c r="N476" s="10">
        <v>149</v>
      </c>
      <c r="O476" s="1">
        <v>5707.8072000000002</v>
      </c>
      <c r="P476" s="1">
        <v>4124.8999999999996</v>
      </c>
      <c r="Q476" s="1">
        <v>712.5</v>
      </c>
      <c r="R476" s="44">
        <f t="shared" si="70"/>
        <v>300.41090526315793</v>
      </c>
      <c r="S476" s="45">
        <f t="shared" si="71"/>
        <v>2</v>
      </c>
      <c r="T476" s="45">
        <f t="shared" si="72"/>
        <v>3.9210526315789473</v>
      </c>
      <c r="U476" s="44">
        <f t="shared" si="73"/>
        <v>1582.9072000000006</v>
      </c>
      <c r="V476" s="46">
        <f t="shared" si="74"/>
        <v>0.27732317237344678</v>
      </c>
      <c r="W476" s="44">
        <f t="shared" si="75"/>
        <v>870.40720000000056</v>
      </c>
      <c r="X476" s="46">
        <f t="shared" si="76"/>
        <v>0.15249414871616557</v>
      </c>
      <c r="Y476" s="23">
        <f>RANK(O476,O:O)</f>
        <v>1079</v>
      </c>
      <c r="Z476" s="23">
        <f>RANK(U476,U:U)</f>
        <v>967</v>
      </c>
      <c r="AA476" s="23">
        <f>RANK(W476,W:W)</f>
        <v>837</v>
      </c>
    </row>
    <row r="477" spans="1:27" x14ac:dyDescent="0.25">
      <c r="A477" s="23" t="str">
        <f t="shared" si="77"/>
        <v>Ronnie Estrada</v>
      </c>
      <c r="B477" s="23">
        <f t="shared" si="78"/>
        <v>15</v>
      </c>
      <c r="C477" s="23" t="str">
        <f t="shared" si="79"/>
        <v>2022Ronnie Estrada15</v>
      </c>
      <c r="D477" s="17">
        <v>2022</v>
      </c>
      <c r="E477" t="s">
        <v>397</v>
      </c>
      <c r="F477">
        <v>187782</v>
      </c>
      <c r="G477" t="s">
        <v>361</v>
      </c>
      <c r="H477" s="20">
        <v>6</v>
      </c>
      <c r="I477" s="20">
        <v>6</v>
      </c>
      <c r="J477" t="s">
        <v>9</v>
      </c>
      <c r="K477" t="s">
        <v>10</v>
      </c>
      <c r="L477" s="10">
        <v>17</v>
      </c>
      <c r="M477" s="10">
        <v>44</v>
      </c>
      <c r="N477" s="10">
        <v>128</v>
      </c>
      <c r="O477" s="1">
        <v>5444.4040000000005</v>
      </c>
      <c r="P477" s="1">
        <v>3877.8</v>
      </c>
      <c r="Q477" s="1">
        <v>650</v>
      </c>
      <c r="R477" s="44">
        <f t="shared" si="70"/>
        <v>320.25905882352941</v>
      </c>
      <c r="S477" s="45">
        <f t="shared" si="71"/>
        <v>2.5882352941176472</v>
      </c>
      <c r="T477" s="45">
        <f t="shared" si="72"/>
        <v>2.9090909090909092</v>
      </c>
      <c r="U477" s="44">
        <f t="shared" si="73"/>
        <v>1566.6040000000003</v>
      </c>
      <c r="V477" s="46">
        <f t="shared" si="74"/>
        <v>0.28774572937643866</v>
      </c>
      <c r="W477" s="44">
        <f t="shared" si="75"/>
        <v>916.60400000000027</v>
      </c>
      <c r="X477" s="46">
        <f t="shared" si="76"/>
        <v>0.16835708738734306</v>
      </c>
      <c r="Y477" s="23">
        <f>RANK(O477,O:O)</f>
        <v>1099</v>
      </c>
      <c r="Z477" s="23">
        <f>RANK(U477,U:U)</f>
        <v>973</v>
      </c>
      <c r="AA477" s="23">
        <f>RANK(W477,W:W)</f>
        <v>820</v>
      </c>
    </row>
    <row r="478" spans="1:27" x14ac:dyDescent="0.25">
      <c r="A478" s="23" t="str">
        <f t="shared" si="77"/>
        <v>Ronnie Estrada</v>
      </c>
      <c r="B478" s="23">
        <f t="shared" si="78"/>
        <v>16</v>
      </c>
      <c r="C478" s="23" t="str">
        <f t="shared" si="79"/>
        <v>2022Ronnie Estrada16</v>
      </c>
      <c r="D478" s="17">
        <v>2022</v>
      </c>
      <c r="E478" t="s">
        <v>397</v>
      </c>
      <c r="F478">
        <v>618134</v>
      </c>
      <c r="G478" t="s">
        <v>164</v>
      </c>
      <c r="H478" s="20">
        <v>6</v>
      </c>
      <c r="I478" s="20">
        <v>6</v>
      </c>
      <c r="J478" t="s">
        <v>9</v>
      </c>
      <c r="K478" t="s">
        <v>10</v>
      </c>
      <c r="L478" s="10">
        <v>17</v>
      </c>
      <c r="M478" s="10">
        <v>54</v>
      </c>
      <c r="N478" s="10">
        <v>146</v>
      </c>
      <c r="O478" s="1">
        <v>5188.0780000000004</v>
      </c>
      <c r="P478" s="1">
        <v>3668.75</v>
      </c>
      <c r="Q478" s="1">
        <v>661.26</v>
      </c>
      <c r="R478" s="44">
        <f t="shared" si="70"/>
        <v>305.18105882352944</v>
      </c>
      <c r="S478" s="45">
        <f t="shared" si="71"/>
        <v>3.1764705882352939</v>
      </c>
      <c r="T478" s="45">
        <f t="shared" si="72"/>
        <v>2.7037037037037037</v>
      </c>
      <c r="U478" s="44">
        <f t="shared" si="73"/>
        <v>1519.3280000000004</v>
      </c>
      <c r="V478" s="46">
        <f t="shared" si="74"/>
        <v>0.29284987619692693</v>
      </c>
      <c r="W478" s="44">
        <f t="shared" si="75"/>
        <v>858.06800000000044</v>
      </c>
      <c r="X478" s="46">
        <f t="shared" si="76"/>
        <v>0.16539227050942573</v>
      </c>
      <c r="Y478" s="23">
        <f>RANK(O478,O:O)</f>
        <v>1118</v>
      </c>
      <c r="Z478" s="23">
        <f>RANK(U478,U:U)</f>
        <v>985</v>
      </c>
      <c r="AA478" s="23">
        <f>RANK(W478,W:W)</f>
        <v>840</v>
      </c>
    </row>
    <row r="479" spans="1:27" x14ac:dyDescent="0.25">
      <c r="A479" s="23" t="str">
        <f t="shared" si="77"/>
        <v>Ronnie Estrada</v>
      </c>
      <c r="B479" s="23">
        <f t="shared" si="78"/>
        <v>17</v>
      </c>
      <c r="C479" s="23" t="str">
        <f t="shared" si="79"/>
        <v>2022Ronnie Estrada17</v>
      </c>
      <c r="D479" s="17">
        <v>2022</v>
      </c>
      <c r="E479" t="s">
        <v>397</v>
      </c>
      <c r="F479">
        <v>884431</v>
      </c>
      <c r="G479" t="s">
        <v>172</v>
      </c>
      <c r="H479" s="20">
        <v>6</v>
      </c>
      <c r="I479" s="20">
        <v>4</v>
      </c>
      <c r="J479" t="s">
        <v>2</v>
      </c>
      <c r="K479" t="s">
        <v>10</v>
      </c>
      <c r="L479" s="10">
        <v>18</v>
      </c>
      <c r="M479" s="10">
        <v>37</v>
      </c>
      <c r="N479" s="10">
        <v>80</v>
      </c>
      <c r="O479" s="1">
        <v>3764.152</v>
      </c>
      <c r="P479" s="1">
        <v>3360.85</v>
      </c>
      <c r="Q479" s="1">
        <v>676.25</v>
      </c>
      <c r="R479" s="44">
        <f t="shared" si="70"/>
        <v>209.11955555555556</v>
      </c>
      <c r="S479" s="45">
        <f t="shared" si="71"/>
        <v>2.0555555555555554</v>
      </c>
      <c r="T479" s="45">
        <f t="shared" si="72"/>
        <v>2.1621621621621623</v>
      </c>
      <c r="U479" s="44">
        <f t="shared" si="73"/>
        <v>403.30200000000013</v>
      </c>
      <c r="V479" s="46">
        <f t="shared" si="74"/>
        <v>0.10714285714285718</v>
      </c>
      <c r="W479" s="44">
        <f t="shared" si="75"/>
        <v>-272.94799999999987</v>
      </c>
      <c r="X479" s="46">
        <f t="shared" si="76"/>
        <v>-7.2512480898752188E-2</v>
      </c>
      <c r="Y479" s="23">
        <f>RANK(O479,O:O)</f>
        <v>1217</v>
      </c>
      <c r="Z479" s="23">
        <f>RANK(U479,U:U)</f>
        <v>1355</v>
      </c>
      <c r="AA479" s="23">
        <f>RANK(W479,W:W)</f>
        <v>1396</v>
      </c>
    </row>
    <row r="480" spans="1:27" x14ac:dyDescent="0.25">
      <c r="A480" s="23" t="str">
        <f t="shared" si="77"/>
        <v>Ronnie Estrada</v>
      </c>
      <c r="B480" s="23">
        <f t="shared" si="78"/>
        <v>18</v>
      </c>
      <c r="C480" s="23" t="str">
        <f t="shared" si="79"/>
        <v>2022Ronnie Estrada18</v>
      </c>
      <c r="D480" s="17">
        <v>2022</v>
      </c>
      <c r="E480" t="s">
        <v>397</v>
      </c>
      <c r="F480">
        <v>375945</v>
      </c>
      <c r="G480" t="s">
        <v>96</v>
      </c>
      <c r="H480" s="20">
        <v>6</v>
      </c>
      <c r="I480" s="20">
        <v>6</v>
      </c>
      <c r="J480" t="s">
        <v>9</v>
      </c>
      <c r="K480" t="s">
        <v>10</v>
      </c>
      <c r="L480" s="10">
        <v>7</v>
      </c>
      <c r="M480" s="10">
        <v>17</v>
      </c>
      <c r="N480" s="10">
        <v>44</v>
      </c>
      <c r="O480" s="1">
        <v>1403.9007999999999</v>
      </c>
      <c r="P480" s="1">
        <v>986.15</v>
      </c>
      <c r="Q480" s="1">
        <v>266.25</v>
      </c>
      <c r="R480" s="44">
        <f t="shared" si="70"/>
        <v>200.55725714285714</v>
      </c>
      <c r="S480" s="45">
        <f t="shared" si="71"/>
        <v>2.4285714285714284</v>
      </c>
      <c r="T480" s="45">
        <f t="shared" si="72"/>
        <v>2.5882352941176472</v>
      </c>
      <c r="U480" s="44">
        <f t="shared" si="73"/>
        <v>417.75079999999991</v>
      </c>
      <c r="V480" s="46">
        <f t="shared" si="74"/>
        <v>0.2975643293315311</v>
      </c>
      <c r="W480" s="44">
        <f t="shared" si="75"/>
        <v>151.50079999999991</v>
      </c>
      <c r="X480" s="46">
        <f t="shared" si="76"/>
        <v>0.10791417741196524</v>
      </c>
      <c r="Y480" s="23">
        <f>RANK(O480,O:O)</f>
        <v>1423</v>
      </c>
      <c r="Z480" s="23">
        <f>RANK(U480,U:U)</f>
        <v>1352</v>
      </c>
      <c r="AA480" s="23">
        <f>RANK(W480,W:W)</f>
        <v>1170</v>
      </c>
    </row>
    <row r="481" spans="1:27" x14ac:dyDescent="0.25">
      <c r="A481" s="23" t="str">
        <f t="shared" si="77"/>
        <v>Sivesh Saleh</v>
      </c>
      <c r="B481" s="23">
        <f t="shared" si="78"/>
        <v>1</v>
      </c>
      <c r="C481" s="23" t="str">
        <f t="shared" si="79"/>
        <v>2022Sivesh Saleh1</v>
      </c>
      <c r="D481" s="17">
        <v>2022</v>
      </c>
      <c r="E481" t="s">
        <v>427</v>
      </c>
      <c r="F481">
        <v>866033</v>
      </c>
      <c r="G481" t="s">
        <v>338</v>
      </c>
      <c r="H481" s="20">
        <v>3</v>
      </c>
      <c r="I481" s="20">
        <v>4</v>
      </c>
      <c r="J481" t="s">
        <v>2</v>
      </c>
      <c r="K481" t="s">
        <v>6</v>
      </c>
      <c r="L481" s="10">
        <v>119</v>
      </c>
      <c r="M481" s="10">
        <v>632</v>
      </c>
      <c r="N481" s="10">
        <v>6078</v>
      </c>
      <c r="O481" s="1">
        <v>203745.992</v>
      </c>
      <c r="P481" s="1">
        <v>192213.2</v>
      </c>
      <c r="Q481" s="1">
        <v>4679.3999999999996</v>
      </c>
      <c r="R481" s="44">
        <f t="shared" si="70"/>
        <v>1712.151193277311</v>
      </c>
      <c r="S481" s="45">
        <f t="shared" si="71"/>
        <v>5.3109243697478989</v>
      </c>
      <c r="T481" s="45">
        <f t="shared" si="72"/>
        <v>9.6170886075949369</v>
      </c>
      <c r="U481" s="44">
        <f t="shared" si="73"/>
        <v>11532.791999999987</v>
      </c>
      <c r="V481" s="46">
        <f t="shared" si="74"/>
        <v>5.6603773584905592E-2</v>
      </c>
      <c r="W481" s="44">
        <f t="shared" si="75"/>
        <v>6853.3919999999871</v>
      </c>
      <c r="X481" s="46">
        <f t="shared" si="76"/>
        <v>3.3636941432447845E-2</v>
      </c>
      <c r="Y481" s="23">
        <f>RANK(O481,O:O)</f>
        <v>36</v>
      </c>
      <c r="Z481" s="23">
        <f>RANK(U481,U:U)</f>
        <v>185</v>
      </c>
      <c r="AA481" s="23">
        <f>RANK(W481,W:W)</f>
        <v>190</v>
      </c>
    </row>
    <row r="482" spans="1:27" x14ac:dyDescent="0.25">
      <c r="A482" s="23" t="str">
        <f t="shared" si="77"/>
        <v>Sivesh Saleh</v>
      </c>
      <c r="B482" s="23">
        <f t="shared" si="78"/>
        <v>2</v>
      </c>
      <c r="C482" s="23" t="str">
        <f t="shared" si="79"/>
        <v>2022Sivesh Saleh2</v>
      </c>
      <c r="D482" s="17">
        <v>2022</v>
      </c>
      <c r="E482" t="s">
        <v>427</v>
      </c>
      <c r="F482">
        <v>249077</v>
      </c>
      <c r="G482" t="s">
        <v>277</v>
      </c>
      <c r="H482" s="20">
        <v>3</v>
      </c>
      <c r="I482" s="20">
        <v>4</v>
      </c>
      <c r="J482" t="s">
        <v>2</v>
      </c>
      <c r="K482" t="s">
        <v>6</v>
      </c>
      <c r="L482" s="10">
        <v>241</v>
      </c>
      <c r="M482" s="10">
        <v>835</v>
      </c>
      <c r="N482" s="10">
        <v>4654</v>
      </c>
      <c r="O482" s="1">
        <v>170218.986</v>
      </c>
      <c r="P482" s="1">
        <v>149314.9</v>
      </c>
      <c r="Q482" s="1">
        <v>8938.2000000000007</v>
      </c>
      <c r="R482" s="44">
        <f t="shared" ref="R482:R545" si="80">O482/L482</f>
        <v>706.30284647302904</v>
      </c>
      <c r="S482" s="45">
        <f t="shared" ref="S482:S545" si="81">M482/L482</f>
        <v>3.4647302904564317</v>
      </c>
      <c r="T482" s="45">
        <f t="shared" ref="T482:T545" si="82">N482/M482</f>
        <v>5.5736526946107787</v>
      </c>
      <c r="U482" s="44">
        <f t="shared" ref="U482:U545" si="83">O482-P482</f>
        <v>20904.08600000001</v>
      </c>
      <c r="V482" s="46">
        <f t="shared" ref="V482:V545" si="84">U482/O482</f>
        <v>0.12280701754385971</v>
      </c>
      <c r="W482" s="44">
        <f t="shared" ref="W482:W545" si="85">O482-P482-Q482</f>
        <v>11965.88600000001</v>
      </c>
      <c r="X482" s="46">
        <f t="shared" ref="X482:X545" si="86">W482/O482</f>
        <v>7.029701140388657E-2</v>
      </c>
      <c r="Y482" s="23">
        <f>RANK(O482,O:O)</f>
        <v>62</v>
      </c>
      <c r="Z482" s="23">
        <f>RANK(U482,U:U)</f>
        <v>57</v>
      </c>
      <c r="AA482" s="23">
        <f>RANK(W482,W:W)</f>
        <v>93</v>
      </c>
    </row>
    <row r="483" spans="1:27" x14ac:dyDescent="0.25">
      <c r="A483" s="23" t="str">
        <f t="shared" si="77"/>
        <v>Sivesh Saleh</v>
      </c>
      <c r="B483" s="23">
        <f t="shared" si="78"/>
        <v>3</v>
      </c>
      <c r="C483" s="23" t="str">
        <f t="shared" si="79"/>
        <v>2022Sivesh Saleh3</v>
      </c>
      <c r="D483" s="17">
        <v>2022</v>
      </c>
      <c r="E483" t="s">
        <v>427</v>
      </c>
      <c r="F483">
        <v>247473</v>
      </c>
      <c r="G483" t="s">
        <v>283</v>
      </c>
      <c r="H483" s="20">
        <v>3</v>
      </c>
      <c r="I483" s="20">
        <v>3</v>
      </c>
      <c r="J483" t="s">
        <v>2</v>
      </c>
      <c r="K483" t="s">
        <v>4</v>
      </c>
      <c r="L483" s="10">
        <v>247</v>
      </c>
      <c r="M483" s="10">
        <v>625</v>
      </c>
      <c r="N483" s="10">
        <v>2626</v>
      </c>
      <c r="O483" s="1">
        <v>114002.4528</v>
      </c>
      <c r="P483" s="1">
        <v>80714.350000000006</v>
      </c>
      <c r="Q483" s="1">
        <v>8893.7999999999902</v>
      </c>
      <c r="R483" s="44">
        <f t="shared" si="80"/>
        <v>461.548391902834</v>
      </c>
      <c r="S483" s="45">
        <f t="shared" si="81"/>
        <v>2.5303643724696356</v>
      </c>
      <c r="T483" s="45">
        <f t="shared" si="82"/>
        <v>4.2016</v>
      </c>
      <c r="U483" s="44">
        <f t="shared" si="83"/>
        <v>33288.102799999993</v>
      </c>
      <c r="V483" s="46">
        <f t="shared" si="84"/>
        <v>0.29199461925963049</v>
      </c>
      <c r="W483" s="44">
        <f t="shared" si="85"/>
        <v>24394.302800000005</v>
      </c>
      <c r="X483" s="46">
        <f t="shared" si="86"/>
        <v>0.2139805083211333</v>
      </c>
      <c r="Y483" s="23">
        <f>RANK(O483,O:O)</f>
        <v>129</v>
      </c>
      <c r="Z483" s="23">
        <f>RANK(U483,U:U)</f>
        <v>22</v>
      </c>
      <c r="AA483" s="23">
        <f>RANK(W483,W:W)</f>
        <v>30</v>
      </c>
    </row>
    <row r="484" spans="1:27" x14ac:dyDescent="0.25">
      <c r="A484" s="23" t="str">
        <f t="shared" si="77"/>
        <v>Sivesh Saleh</v>
      </c>
      <c r="B484" s="23">
        <f t="shared" si="78"/>
        <v>4</v>
      </c>
      <c r="C484" s="23" t="str">
        <f t="shared" si="79"/>
        <v>2022Sivesh Saleh4</v>
      </c>
      <c r="D484" s="17">
        <v>2022</v>
      </c>
      <c r="E484" t="s">
        <v>427</v>
      </c>
      <c r="F484">
        <v>271885</v>
      </c>
      <c r="G484" t="s">
        <v>342</v>
      </c>
      <c r="H484" s="20">
        <v>3</v>
      </c>
      <c r="I484" s="20">
        <v>3</v>
      </c>
      <c r="J484" t="s">
        <v>9</v>
      </c>
      <c r="K484" t="s">
        <v>4</v>
      </c>
      <c r="L484" s="10">
        <v>233</v>
      </c>
      <c r="M484" s="10">
        <v>571</v>
      </c>
      <c r="N484" s="10">
        <v>2149</v>
      </c>
      <c r="O484" s="1">
        <v>75198.424000000101</v>
      </c>
      <c r="P484" s="1">
        <v>67141.45</v>
      </c>
      <c r="Q484" s="1">
        <v>8370.5999999999894</v>
      </c>
      <c r="R484" s="44">
        <f t="shared" si="80"/>
        <v>322.7400171673824</v>
      </c>
      <c r="S484" s="45">
        <f t="shared" si="81"/>
        <v>2.4506437768240343</v>
      </c>
      <c r="T484" s="45">
        <f t="shared" si="82"/>
        <v>3.763572679509632</v>
      </c>
      <c r="U484" s="44">
        <f t="shared" si="83"/>
        <v>8056.9740000001038</v>
      </c>
      <c r="V484" s="46">
        <f t="shared" si="84"/>
        <v>0.10714285714285839</v>
      </c>
      <c r="W484" s="44">
        <f t="shared" si="85"/>
        <v>-313.62599999988561</v>
      </c>
      <c r="X484" s="46">
        <f t="shared" si="86"/>
        <v>-4.1706459167267281E-3</v>
      </c>
      <c r="Y484" s="23">
        <f>RANK(O484,O:O)</f>
        <v>229</v>
      </c>
      <c r="Z484" s="23">
        <f>RANK(U484,U:U)</f>
        <v>298</v>
      </c>
      <c r="AA484" s="23">
        <f>RANK(W484,W:W)</f>
        <v>1405</v>
      </c>
    </row>
    <row r="485" spans="1:27" x14ac:dyDescent="0.25">
      <c r="A485" s="23" t="str">
        <f t="shared" si="77"/>
        <v>Alberto Hunt</v>
      </c>
      <c r="B485" s="23">
        <f t="shared" si="78"/>
        <v>1</v>
      </c>
      <c r="C485" s="23" t="str">
        <f t="shared" si="79"/>
        <v>2023Alberto Hunt1</v>
      </c>
      <c r="D485" s="17">
        <v>2023</v>
      </c>
      <c r="E485" t="s">
        <v>399</v>
      </c>
      <c r="F485">
        <v>205478</v>
      </c>
      <c r="G485" t="s">
        <v>7</v>
      </c>
      <c r="H485" s="20">
        <v>1</v>
      </c>
      <c r="I485" s="20">
        <v>4</v>
      </c>
      <c r="J485" t="s">
        <v>2</v>
      </c>
      <c r="K485" t="s">
        <v>6</v>
      </c>
      <c r="L485" s="10">
        <v>235</v>
      </c>
      <c r="M485" s="10">
        <v>695</v>
      </c>
      <c r="N485" s="10">
        <v>4021</v>
      </c>
      <c r="O485" s="1">
        <v>164986.54500000001</v>
      </c>
      <c r="P485" s="1">
        <v>150206.25</v>
      </c>
      <c r="Q485" s="1">
        <v>8039.05</v>
      </c>
      <c r="R485" s="44">
        <f t="shared" si="80"/>
        <v>702.0704042553192</v>
      </c>
      <c r="S485" s="45">
        <f t="shared" si="81"/>
        <v>2.9574468085106385</v>
      </c>
      <c r="T485" s="45">
        <f t="shared" si="82"/>
        <v>5.7856115107913668</v>
      </c>
      <c r="U485" s="44">
        <f t="shared" si="83"/>
        <v>14780.295000000013</v>
      </c>
      <c r="V485" s="46">
        <f t="shared" si="84"/>
        <v>8.9584850691915588E-2</v>
      </c>
      <c r="W485" s="44">
        <f t="shared" si="85"/>
        <v>6741.2450000000126</v>
      </c>
      <c r="X485" s="46">
        <f t="shared" si="86"/>
        <v>4.0859362198293274E-2</v>
      </c>
      <c r="Y485" s="23">
        <f>RANK(O485,O:O)</f>
        <v>72</v>
      </c>
      <c r="Z485" s="23">
        <f>RANK(U485,U:U)</f>
        <v>127</v>
      </c>
      <c r="AA485" s="23">
        <f>RANK(W485,W:W)</f>
        <v>201</v>
      </c>
    </row>
    <row r="486" spans="1:27" x14ac:dyDescent="0.25">
      <c r="A486" s="23" t="str">
        <f t="shared" si="77"/>
        <v>Alberto Hunt</v>
      </c>
      <c r="B486" s="23">
        <f t="shared" si="78"/>
        <v>2</v>
      </c>
      <c r="C486" s="23" t="str">
        <f t="shared" si="79"/>
        <v>2023Alberto Hunt2</v>
      </c>
      <c r="D486" s="17">
        <v>2023</v>
      </c>
      <c r="E486" t="s">
        <v>399</v>
      </c>
      <c r="F486">
        <v>196519</v>
      </c>
      <c r="G486" t="s">
        <v>278</v>
      </c>
      <c r="H486" s="20">
        <v>1</v>
      </c>
      <c r="I486" s="20">
        <v>1</v>
      </c>
      <c r="J486" t="s">
        <v>2</v>
      </c>
      <c r="K486" t="s">
        <v>4</v>
      </c>
      <c r="L486" s="10">
        <v>230</v>
      </c>
      <c r="M486" s="10">
        <v>640</v>
      </c>
      <c r="N486" s="10">
        <v>2493</v>
      </c>
      <c r="O486" s="1">
        <v>117630.3772</v>
      </c>
      <c r="P486" s="1">
        <v>103987.25</v>
      </c>
      <c r="Q486" s="1">
        <v>7826.3</v>
      </c>
      <c r="R486" s="44">
        <f t="shared" si="80"/>
        <v>511.43642260869564</v>
      </c>
      <c r="S486" s="45">
        <f t="shared" si="81"/>
        <v>2.7826086956521738</v>
      </c>
      <c r="T486" s="45">
        <f t="shared" si="82"/>
        <v>3.8953125000000002</v>
      </c>
      <c r="U486" s="44">
        <f t="shared" si="83"/>
        <v>13643.127200000003</v>
      </c>
      <c r="V486" s="46">
        <f t="shared" si="84"/>
        <v>0.115983026874116</v>
      </c>
      <c r="W486" s="44">
        <f t="shared" si="85"/>
        <v>5816.8272000000024</v>
      </c>
      <c r="X486" s="46">
        <f t="shared" si="86"/>
        <v>4.945004290949432E-2</v>
      </c>
      <c r="Y486" s="23">
        <f>RANK(O486,O:O)</f>
        <v>121</v>
      </c>
      <c r="Z486" s="23">
        <f>RANK(U486,U:U)</f>
        <v>139</v>
      </c>
      <c r="AA486" s="23">
        <f>RANK(W486,W:W)</f>
        <v>234</v>
      </c>
    </row>
    <row r="487" spans="1:27" x14ac:dyDescent="0.25">
      <c r="A487" s="23" t="str">
        <f t="shared" si="77"/>
        <v>Alberto Hunt</v>
      </c>
      <c r="B487" s="23">
        <f t="shared" si="78"/>
        <v>3</v>
      </c>
      <c r="C487" s="23" t="str">
        <f t="shared" si="79"/>
        <v>2023Alberto Hunt3</v>
      </c>
      <c r="D487" s="17">
        <v>2023</v>
      </c>
      <c r="E487" t="s">
        <v>399</v>
      </c>
      <c r="F487">
        <v>249077</v>
      </c>
      <c r="G487" t="s">
        <v>277</v>
      </c>
      <c r="H487" s="20">
        <v>1</v>
      </c>
      <c r="I487" s="20">
        <v>4</v>
      </c>
      <c r="J487" t="s">
        <v>2</v>
      </c>
      <c r="K487" t="s">
        <v>4</v>
      </c>
      <c r="L487" s="10">
        <v>239</v>
      </c>
      <c r="M487" s="10">
        <v>724</v>
      </c>
      <c r="N487" s="10">
        <v>2732</v>
      </c>
      <c r="O487" s="1">
        <v>112740.8388</v>
      </c>
      <c r="P487" s="1">
        <v>101131</v>
      </c>
      <c r="Q487" s="1">
        <v>8193.2999999999902</v>
      </c>
      <c r="R487" s="44">
        <f t="shared" si="80"/>
        <v>471.71899079497905</v>
      </c>
      <c r="S487" s="45">
        <f t="shared" si="81"/>
        <v>3.0292887029288704</v>
      </c>
      <c r="T487" s="45">
        <f t="shared" si="82"/>
        <v>3.7734806629834252</v>
      </c>
      <c r="U487" s="44">
        <f t="shared" si="83"/>
        <v>11609.838799999998</v>
      </c>
      <c r="V487" s="46">
        <f t="shared" si="84"/>
        <v>0.10297811266594903</v>
      </c>
      <c r="W487" s="44">
        <f t="shared" si="85"/>
        <v>3416.5388000000075</v>
      </c>
      <c r="X487" s="46">
        <f t="shared" si="86"/>
        <v>3.0304358530282707E-2</v>
      </c>
      <c r="Y487" s="23">
        <f>RANK(O487,O:O)</f>
        <v>133</v>
      </c>
      <c r="Z487" s="23">
        <f>RANK(U487,U:U)</f>
        <v>183</v>
      </c>
      <c r="AA487" s="23">
        <f>RANK(W487,W:W)</f>
        <v>395</v>
      </c>
    </row>
    <row r="488" spans="1:27" x14ac:dyDescent="0.25">
      <c r="A488" s="23" t="str">
        <f t="shared" si="77"/>
        <v>Alberto Hunt</v>
      </c>
      <c r="B488" s="23">
        <f t="shared" si="78"/>
        <v>4</v>
      </c>
      <c r="C488" s="23" t="str">
        <f t="shared" si="79"/>
        <v>2023Alberto Hunt4</v>
      </c>
      <c r="D488" s="17">
        <v>2023</v>
      </c>
      <c r="E488" t="s">
        <v>399</v>
      </c>
      <c r="F488">
        <v>537905</v>
      </c>
      <c r="G488" t="s">
        <v>109</v>
      </c>
      <c r="H488" s="20">
        <v>1</v>
      </c>
      <c r="I488" s="20">
        <v>4</v>
      </c>
      <c r="J488" t="s">
        <v>2</v>
      </c>
      <c r="K488" t="s">
        <v>4</v>
      </c>
      <c r="L488" s="10">
        <v>159</v>
      </c>
      <c r="M488" s="10">
        <v>504</v>
      </c>
      <c r="N488" s="10">
        <v>2084</v>
      </c>
      <c r="O488" s="1">
        <v>93418.487999999998</v>
      </c>
      <c r="P488" s="1">
        <v>87667.5</v>
      </c>
      <c r="Q488" s="1">
        <v>5473.5</v>
      </c>
      <c r="R488" s="44">
        <f t="shared" si="80"/>
        <v>587.53766037735852</v>
      </c>
      <c r="S488" s="45">
        <f t="shared" si="81"/>
        <v>3.1698113207547172</v>
      </c>
      <c r="T488" s="45">
        <f t="shared" si="82"/>
        <v>4.1349206349206353</v>
      </c>
      <c r="U488" s="44">
        <f t="shared" si="83"/>
        <v>5750.9879999999976</v>
      </c>
      <c r="V488" s="46">
        <f t="shared" si="84"/>
        <v>6.1561561561561534E-2</v>
      </c>
      <c r="W488" s="44">
        <f t="shared" si="85"/>
        <v>277.48799999999756</v>
      </c>
      <c r="X488" s="46">
        <f t="shared" si="86"/>
        <v>2.9703756284301837E-3</v>
      </c>
      <c r="Y488" s="23">
        <f>RANK(O488,O:O)</f>
        <v>174</v>
      </c>
      <c r="Z488" s="23">
        <f>RANK(U488,U:U)</f>
        <v>450</v>
      </c>
      <c r="AA488" s="23">
        <f>RANK(W488,W:W)</f>
        <v>1071</v>
      </c>
    </row>
    <row r="489" spans="1:27" x14ac:dyDescent="0.25">
      <c r="A489" s="23" t="str">
        <f t="shared" si="77"/>
        <v>Alberto Hunt</v>
      </c>
      <c r="B489" s="23">
        <f t="shared" si="78"/>
        <v>5</v>
      </c>
      <c r="C489" s="23" t="str">
        <f t="shared" si="79"/>
        <v>2023Alberto Hunt5</v>
      </c>
      <c r="D489" s="17">
        <v>2023</v>
      </c>
      <c r="E489" t="s">
        <v>399</v>
      </c>
      <c r="F489">
        <v>263517</v>
      </c>
      <c r="G489" t="s">
        <v>24</v>
      </c>
      <c r="H489" s="20">
        <v>1</v>
      </c>
      <c r="I489" s="20">
        <v>1</v>
      </c>
      <c r="J489" t="s">
        <v>2</v>
      </c>
      <c r="K489" t="s">
        <v>4</v>
      </c>
      <c r="L489" s="10">
        <v>249</v>
      </c>
      <c r="M489" s="10">
        <v>530</v>
      </c>
      <c r="N489" s="10">
        <v>2162</v>
      </c>
      <c r="O489" s="1">
        <v>90560.945999999996</v>
      </c>
      <c r="P489" s="1">
        <v>77801.5</v>
      </c>
      <c r="Q489" s="1">
        <v>8297.0499999999993</v>
      </c>
      <c r="R489" s="44">
        <f t="shared" si="80"/>
        <v>363.69857831325299</v>
      </c>
      <c r="S489" s="45">
        <f t="shared" si="81"/>
        <v>2.1285140562248994</v>
      </c>
      <c r="T489" s="45">
        <f t="shared" si="82"/>
        <v>4.0792452830188681</v>
      </c>
      <c r="U489" s="44">
        <f t="shared" si="83"/>
        <v>12759.445999999996</v>
      </c>
      <c r="V489" s="46">
        <f t="shared" si="84"/>
        <v>0.14089347079037798</v>
      </c>
      <c r="W489" s="44">
        <f t="shared" si="85"/>
        <v>4462.395999999997</v>
      </c>
      <c r="X489" s="46">
        <f t="shared" si="86"/>
        <v>4.9275059472103984E-2</v>
      </c>
      <c r="Y489" s="23">
        <f>RANK(O489,O:O)</f>
        <v>181</v>
      </c>
      <c r="Z489" s="23">
        <f>RANK(U489,U:U)</f>
        <v>157</v>
      </c>
      <c r="AA489" s="23">
        <f>RANK(W489,W:W)</f>
        <v>310</v>
      </c>
    </row>
    <row r="490" spans="1:27" x14ac:dyDescent="0.25">
      <c r="A490" s="23" t="str">
        <f t="shared" si="77"/>
        <v>Alberto Hunt</v>
      </c>
      <c r="B490" s="23">
        <f t="shared" si="78"/>
        <v>6</v>
      </c>
      <c r="C490" s="23" t="str">
        <f t="shared" si="79"/>
        <v>2023Alberto Hunt6</v>
      </c>
      <c r="D490" s="17">
        <v>2023</v>
      </c>
      <c r="E490" t="s">
        <v>399</v>
      </c>
      <c r="F490">
        <v>629321</v>
      </c>
      <c r="G490" t="s">
        <v>168</v>
      </c>
      <c r="H490" s="20">
        <v>1</v>
      </c>
      <c r="I490" s="20">
        <v>1</v>
      </c>
      <c r="J490" t="s">
        <v>9</v>
      </c>
      <c r="K490" t="s">
        <v>3</v>
      </c>
      <c r="L490" s="10">
        <v>122</v>
      </c>
      <c r="M490" s="10">
        <v>449</v>
      </c>
      <c r="N490" s="10">
        <v>1383</v>
      </c>
      <c r="O490" s="1">
        <v>58668.519</v>
      </c>
      <c r="P490" s="1">
        <v>51069.5</v>
      </c>
      <c r="Q490" s="1">
        <v>4272.05</v>
      </c>
      <c r="R490" s="44">
        <f t="shared" si="80"/>
        <v>480.8895</v>
      </c>
      <c r="S490" s="45">
        <f t="shared" si="81"/>
        <v>3.680327868852459</v>
      </c>
      <c r="T490" s="45">
        <f t="shared" si="82"/>
        <v>3.0801781737193763</v>
      </c>
      <c r="U490" s="44">
        <f t="shared" si="83"/>
        <v>7599.0190000000002</v>
      </c>
      <c r="V490" s="46">
        <f t="shared" si="84"/>
        <v>0.12952464336111844</v>
      </c>
      <c r="W490" s="44">
        <f t="shared" si="85"/>
        <v>3326.9690000000001</v>
      </c>
      <c r="X490" s="46">
        <f t="shared" si="86"/>
        <v>5.6707908375870204E-2</v>
      </c>
      <c r="Y490" s="23">
        <f>RANK(O490,O:O)</f>
        <v>320</v>
      </c>
      <c r="Z490" s="23">
        <f>RANK(U490,U:U)</f>
        <v>323</v>
      </c>
      <c r="AA490" s="23">
        <f>RANK(W490,W:W)</f>
        <v>402</v>
      </c>
    </row>
    <row r="491" spans="1:27" x14ac:dyDescent="0.25">
      <c r="A491" s="23" t="str">
        <f t="shared" si="77"/>
        <v>Alberto Hunt</v>
      </c>
      <c r="B491" s="23">
        <f t="shared" si="78"/>
        <v>7</v>
      </c>
      <c r="C491" s="23" t="str">
        <f t="shared" si="79"/>
        <v>2023Alberto Hunt7</v>
      </c>
      <c r="D491" s="17">
        <v>2023</v>
      </c>
      <c r="E491" t="s">
        <v>399</v>
      </c>
      <c r="F491">
        <v>405328</v>
      </c>
      <c r="G491" t="s">
        <v>105</v>
      </c>
      <c r="H491" s="20">
        <v>1</v>
      </c>
      <c r="I491" s="20">
        <v>5</v>
      </c>
      <c r="J491" t="s">
        <v>2</v>
      </c>
      <c r="K491" t="s">
        <v>3</v>
      </c>
      <c r="L491" s="10">
        <v>72</v>
      </c>
      <c r="M491" s="10">
        <v>325</v>
      </c>
      <c r="N491" s="10">
        <v>1428</v>
      </c>
      <c r="O491" s="1">
        <v>52216.674599999998</v>
      </c>
      <c r="P491" s="1">
        <v>46839.5</v>
      </c>
      <c r="Q491" s="1">
        <v>2584</v>
      </c>
      <c r="R491" s="44">
        <f t="shared" si="80"/>
        <v>725.23159166666665</v>
      </c>
      <c r="S491" s="45">
        <f t="shared" si="81"/>
        <v>4.5138888888888893</v>
      </c>
      <c r="T491" s="45">
        <f t="shared" si="82"/>
        <v>4.3938461538461535</v>
      </c>
      <c r="U491" s="44">
        <f t="shared" si="83"/>
        <v>5377.1745999999985</v>
      </c>
      <c r="V491" s="46">
        <f t="shared" si="84"/>
        <v>0.10297811266594903</v>
      </c>
      <c r="W491" s="44">
        <f t="shared" si="85"/>
        <v>2793.1745999999985</v>
      </c>
      <c r="X491" s="46">
        <f t="shared" si="86"/>
        <v>5.3492004640218867E-2</v>
      </c>
      <c r="Y491" s="23">
        <f>RANK(O491,O:O)</f>
        <v>360</v>
      </c>
      <c r="Z491" s="23">
        <f>RANK(U491,U:U)</f>
        <v>473</v>
      </c>
      <c r="AA491" s="23">
        <f>RANK(W491,W:W)</f>
        <v>465</v>
      </c>
    </row>
    <row r="492" spans="1:27" x14ac:dyDescent="0.25">
      <c r="A492" s="23" t="str">
        <f t="shared" si="77"/>
        <v>Alberto Hunt</v>
      </c>
      <c r="B492" s="23">
        <f t="shared" si="78"/>
        <v>8</v>
      </c>
      <c r="C492" s="23" t="str">
        <f t="shared" si="79"/>
        <v>2023Alberto Hunt8</v>
      </c>
      <c r="D492" s="17">
        <v>2023</v>
      </c>
      <c r="E492" t="s">
        <v>399</v>
      </c>
      <c r="F492">
        <v>861673</v>
      </c>
      <c r="G492" t="s">
        <v>238</v>
      </c>
      <c r="H492" s="20">
        <v>1</v>
      </c>
      <c r="I492" s="20">
        <v>1</v>
      </c>
      <c r="J492" t="s">
        <v>9</v>
      </c>
      <c r="K492" t="s">
        <v>10</v>
      </c>
      <c r="L492" s="10">
        <v>29</v>
      </c>
      <c r="M492" s="10">
        <v>49</v>
      </c>
      <c r="N492" s="10">
        <v>130</v>
      </c>
      <c r="O492" s="1">
        <v>5536.09</v>
      </c>
      <c r="P492" s="1">
        <v>4976.5</v>
      </c>
      <c r="Q492" s="1">
        <v>952.900000000001</v>
      </c>
      <c r="R492" s="44">
        <f t="shared" si="80"/>
        <v>190.89965517241379</v>
      </c>
      <c r="S492" s="45">
        <f t="shared" si="81"/>
        <v>1.6896551724137931</v>
      </c>
      <c r="T492" s="45">
        <f t="shared" si="82"/>
        <v>2.6530612244897958</v>
      </c>
      <c r="U492" s="44">
        <f t="shared" si="83"/>
        <v>559.59000000000015</v>
      </c>
      <c r="V492" s="46">
        <f t="shared" si="84"/>
        <v>0.1010803653842333</v>
      </c>
      <c r="W492" s="44">
        <f t="shared" si="85"/>
        <v>-393.31000000000085</v>
      </c>
      <c r="X492" s="46">
        <f t="shared" si="86"/>
        <v>-7.1044726512755549E-2</v>
      </c>
      <c r="Y492" s="23">
        <f>RANK(O492,O:O)</f>
        <v>1090</v>
      </c>
      <c r="Z492" s="23">
        <f>RANK(U492,U:U)</f>
        <v>1293</v>
      </c>
      <c r="AA492" s="23">
        <f>RANK(W492,W:W)</f>
        <v>1424</v>
      </c>
    </row>
    <row r="493" spans="1:27" x14ac:dyDescent="0.25">
      <c r="A493" s="23" t="str">
        <f t="shared" si="77"/>
        <v>Alex Kwon</v>
      </c>
      <c r="B493" s="23">
        <f t="shared" si="78"/>
        <v>1</v>
      </c>
      <c r="C493" s="23" t="str">
        <f t="shared" si="79"/>
        <v>2023Alex Kwon1</v>
      </c>
      <c r="D493" s="17">
        <v>2023</v>
      </c>
      <c r="E493" t="s">
        <v>409</v>
      </c>
      <c r="F493">
        <v>122095</v>
      </c>
      <c r="G493" t="s">
        <v>495</v>
      </c>
      <c r="H493" s="20">
        <v>1</v>
      </c>
      <c r="I493" s="20">
        <v>2</v>
      </c>
      <c r="J493" t="s">
        <v>2</v>
      </c>
      <c r="K493" t="s">
        <v>3</v>
      </c>
      <c r="L493" s="10">
        <v>84</v>
      </c>
      <c r="M493" s="10">
        <v>291</v>
      </c>
      <c r="N493" s="10">
        <v>1132</v>
      </c>
      <c r="O493" s="1">
        <v>42986.807999999997</v>
      </c>
      <c r="P493" s="1">
        <v>44509</v>
      </c>
      <c r="Q493" s="1">
        <v>2917.5</v>
      </c>
      <c r="R493" s="44">
        <f t="shared" si="80"/>
        <v>511.74771428571427</v>
      </c>
      <c r="S493" s="45">
        <f t="shared" si="81"/>
        <v>3.4642857142857144</v>
      </c>
      <c r="T493" s="45">
        <f t="shared" si="82"/>
        <v>3.8900343642611683</v>
      </c>
      <c r="U493" s="44">
        <f t="shared" si="83"/>
        <v>-1522.1920000000027</v>
      </c>
      <c r="V493" s="46">
        <f t="shared" si="84"/>
        <v>-3.5410677619980596E-2</v>
      </c>
      <c r="W493" s="44">
        <f t="shared" si="85"/>
        <v>-4439.6920000000027</v>
      </c>
      <c r="X493" s="46">
        <f t="shared" si="86"/>
        <v>-0.10328033660931518</v>
      </c>
      <c r="Y493" s="23">
        <f>RANK(O493,O:O)</f>
        <v>416</v>
      </c>
      <c r="Z493" s="23">
        <f>RANK(U493,U:U)</f>
        <v>1511</v>
      </c>
      <c r="AA493" s="23">
        <f>RANK(W493,W:W)</f>
        <v>1506</v>
      </c>
    </row>
    <row r="494" spans="1:27" x14ac:dyDescent="0.25">
      <c r="A494" s="23" t="str">
        <f t="shared" si="77"/>
        <v>Alex Kwon</v>
      </c>
      <c r="B494" s="23">
        <f t="shared" si="78"/>
        <v>2</v>
      </c>
      <c r="C494" s="23" t="str">
        <f t="shared" si="79"/>
        <v>2023Alex Kwon2</v>
      </c>
      <c r="D494" s="17">
        <v>2023</v>
      </c>
      <c r="E494" t="s">
        <v>409</v>
      </c>
      <c r="F494">
        <v>948416</v>
      </c>
      <c r="G494" t="s">
        <v>262</v>
      </c>
      <c r="H494" s="20">
        <v>1</v>
      </c>
      <c r="I494" s="20">
        <v>1</v>
      </c>
      <c r="J494" t="s">
        <v>9</v>
      </c>
      <c r="K494" t="s">
        <v>10</v>
      </c>
      <c r="L494" s="10">
        <v>45</v>
      </c>
      <c r="M494" s="10">
        <v>98</v>
      </c>
      <c r="N494" s="10">
        <v>326</v>
      </c>
      <c r="O494" s="1">
        <v>14811.791999999999</v>
      </c>
      <c r="P494" s="1">
        <v>11012</v>
      </c>
      <c r="Q494" s="1">
        <v>1501.7</v>
      </c>
      <c r="R494" s="44">
        <f t="shared" si="80"/>
        <v>329.15093333333334</v>
      </c>
      <c r="S494" s="45">
        <f t="shared" si="81"/>
        <v>2.1777777777777776</v>
      </c>
      <c r="T494" s="45">
        <f t="shared" si="82"/>
        <v>3.3265306122448979</v>
      </c>
      <c r="U494" s="44">
        <f t="shared" si="83"/>
        <v>3799.7919999999995</v>
      </c>
      <c r="V494" s="46">
        <f t="shared" si="84"/>
        <v>0.25653830407556355</v>
      </c>
      <c r="W494" s="44">
        <f t="shared" si="85"/>
        <v>2298.0919999999996</v>
      </c>
      <c r="X494" s="46">
        <f t="shared" si="86"/>
        <v>0.15515286739106246</v>
      </c>
      <c r="Y494" s="23">
        <f>RANK(O494,O:O)</f>
        <v>685</v>
      </c>
      <c r="Z494" s="23">
        <f>RANK(U494,U:U)</f>
        <v>592</v>
      </c>
      <c r="AA494" s="23">
        <f>RANK(W494,W:W)</f>
        <v>518</v>
      </c>
    </row>
    <row r="495" spans="1:27" x14ac:dyDescent="0.25">
      <c r="A495" s="23" t="str">
        <f t="shared" si="77"/>
        <v>Alex Kwon</v>
      </c>
      <c r="B495" s="23">
        <f t="shared" si="78"/>
        <v>3</v>
      </c>
      <c r="C495" s="23" t="str">
        <f t="shared" si="79"/>
        <v>2023Alex Kwon3</v>
      </c>
      <c r="D495" s="17">
        <v>2023</v>
      </c>
      <c r="E495" t="s">
        <v>409</v>
      </c>
      <c r="F495">
        <v>144503</v>
      </c>
      <c r="G495" t="s">
        <v>26</v>
      </c>
      <c r="H495" s="20">
        <v>1</v>
      </c>
      <c r="I495" s="20">
        <v>1</v>
      </c>
      <c r="J495" t="s">
        <v>9</v>
      </c>
      <c r="K495" t="s">
        <v>10</v>
      </c>
      <c r="L495" s="10">
        <v>47</v>
      </c>
      <c r="M495" s="10">
        <v>74</v>
      </c>
      <c r="N495" s="10">
        <v>231</v>
      </c>
      <c r="O495" s="1">
        <v>13272.552</v>
      </c>
      <c r="P495" s="1">
        <v>10447</v>
      </c>
      <c r="Q495" s="1">
        <v>1538.4</v>
      </c>
      <c r="R495" s="44">
        <f t="shared" si="80"/>
        <v>282.39472340425533</v>
      </c>
      <c r="S495" s="45">
        <f t="shared" si="81"/>
        <v>1.574468085106383</v>
      </c>
      <c r="T495" s="45">
        <f t="shared" si="82"/>
        <v>3.1216216216216215</v>
      </c>
      <c r="U495" s="44">
        <f t="shared" si="83"/>
        <v>2825.5519999999997</v>
      </c>
      <c r="V495" s="46">
        <f t="shared" si="84"/>
        <v>0.212886866067656</v>
      </c>
      <c r="W495" s="44">
        <f t="shared" si="85"/>
        <v>1287.1519999999996</v>
      </c>
      <c r="X495" s="46">
        <f t="shared" si="86"/>
        <v>9.697848612685786E-2</v>
      </c>
      <c r="Y495" s="23">
        <f>RANK(O495,O:O)</f>
        <v>707</v>
      </c>
      <c r="Z495" s="23">
        <f>RANK(U495,U:U)</f>
        <v>723</v>
      </c>
      <c r="AA495" s="23">
        <f>RANK(W495,W:W)</f>
        <v>706</v>
      </c>
    </row>
    <row r="496" spans="1:27" x14ac:dyDescent="0.25">
      <c r="A496" s="23" t="str">
        <f t="shared" si="77"/>
        <v>Alex Kwon</v>
      </c>
      <c r="B496" s="23">
        <f t="shared" si="78"/>
        <v>4</v>
      </c>
      <c r="C496" s="23" t="str">
        <f t="shared" si="79"/>
        <v>2023Alex Kwon4</v>
      </c>
      <c r="D496" s="17">
        <v>2023</v>
      </c>
      <c r="E496" t="s">
        <v>409</v>
      </c>
      <c r="F496">
        <v>970339</v>
      </c>
      <c r="G496" t="s">
        <v>268</v>
      </c>
      <c r="H496" s="20">
        <v>1</v>
      </c>
      <c r="I496" s="20">
        <v>1</v>
      </c>
      <c r="J496" t="s">
        <v>9</v>
      </c>
      <c r="K496" t="s">
        <v>10</v>
      </c>
      <c r="L496" s="10">
        <v>44</v>
      </c>
      <c r="M496" s="10">
        <v>104</v>
      </c>
      <c r="N496" s="10">
        <v>285</v>
      </c>
      <c r="O496" s="1">
        <v>11991.32</v>
      </c>
      <c r="P496" s="1">
        <v>8814.5</v>
      </c>
      <c r="Q496" s="1">
        <v>1478.4</v>
      </c>
      <c r="R496" s="44">
        <f t="shared" si="80"/>
        <v>272.52999999999997</v>
      </c>
      <c r="S496" s="45">
        <f t="shared" si="81"/>
        <v>2.3636363636363638</v>
      </c>
      <c r="T496" s="45">
        <f t="shared" si="82"/>
        <v>2.7403846153846154</v>
      </c>
      <c r="U496" s="44">
        <f t="shared" si="83"/>
        <v>3176.8199999999997</v>
      </c>
      <c r="V496" s="46">
        <f t="shared" si="84"/>
        <v>0.26492663026255658</v>
      </c>
      <c r="W496" s="44">
        <f t="shared" si="85"/>
        <v>1698.4199999999996</v>
      </c>
      <c r="X496" s="46">
        <f t="shared" si="86"/>
        <v>0.14163745108962147</v>
      </c>
      <c r="Y496" s="23">
        <f>RANK(O496,O:O)</f>
        <v>754</v>
      </c>
      <c r="Z496" s="23">
        <f>RANK(U496,U:U)</f>
        <v>661</v>
      </c>
      <c r="AA496" s="23">
        <f>RANK(W496,W:W)</f>
        <v>601</v>
      </c>
    </row>
    <row r="497" spans="1:27" x14ac:dyDescent="0.25">
      <c r="A497" s="23" t="str">
        <f t="shared" si="77"/>
        <v>Alex Kwon</v>
      </c>
      <c r="B497" s="23">
        <f t="shared" si="78"/>
        <v>5</v>
      </c>
      <c r="C497" s="23" t="str">
        <f t="shared" si="79"/>
        <v>2023Alex Kwon5</v>
      </c>
      <c r="D497" s="17">
        <v>2023</v>
      </c>
      <c r="E497" t="s">
        <v>409</v>
      </c>
      <c r="F497">
        <v>185163</v>
      </c>
      <c r="G497" t="s">
        <v>46</v>
      </c>
      <c r="H497" s="20">
        <v>1</v>
      </c>
      <c r="I497" s="20">
        <v>1</v>
      </c>
      <c r="J497" t="s">
        <v>9</v>
      </c>
      <c r="K497" t="s">
        <v>10</v>
      </c>
      <c r="L497" s="10">
        <v>33</v>
      </c>
      <c r="M497" s="10">
        <v>93</v>
      </c>
      <c r="N497" s="10">
        <v>210</v>
      </c>
      <c r="O497" s="1">
        <v>10089.52</v>
      </c>
      <c r="P497" s="1">
        <v>7685</v>
      </c>
      <c r="Q497" s="1">
        <v>1124.2</v>
      </c>
      <c r="R497" s="44">
        <f t="shared" si="80"/>
        <v>305.74303030303031</v>
      </c>
      <c r="S497" s="45">
        <f t="shared" si="81"/>
        <v>2.8181818181818183</v>
      </c>
      <c r="T497" s="45">
        <f t="shared" si="82"/>
        <v>2.2580645161290325</v>
      </c>
      <c r="U497" s="44">
        <f t="shared" si="83"/>
        <v>2404.5200000000004</v>
      </c>
      <c r="V497" s="46">
        <f t="shared" si="84"/>
        <v>0.23831857214218322</v>
      </c>
      <c r="W497" s="44">
        <f t="shared" si="85"/>
        <v>1280.3200000000004</v>
      </c>
      <c r="X497" s="46">
        <f t="shared" si="86"/>
        <v>0.12689602676836959</v>
      </c>
      <c r="Y497" s="23">
        <f>RANK(O497,O:O)</f>
        <v>824</v>
      </c>
      <c r="Z497" s="23">
        <f>RANK(U497,U:U)</f>
        <v>790</v>
      </c>
      <c r="AA497" s="23">
        <f>RANK(W497,W:W)</f>
        <v>710</v>
      </c>
    </row>
    <row r="498" spans="1:27" x14ac:dyDescent="0.25">
      <c r="A498" s="23" t="str">
        <f t="shared" si="77"/>
        <v>Alex Kwon</v>
      </c>
      <c r="B498" s="23">
        <f t="shared" si="78"/>
        <v>6</v>
      </c>
      <c r="C498" s="23" t="str">
        <f t="shared" si="79"/>
        <v>2023Alex Kwon6</v>
      </c>
      <c r="D498" s="17">
        <v>2023</v>
      </c>
      <c r="E498" t="s">
        <v>409</v>
      </c>
      <c r="F498">
        <v>892687</v>
      </c>
      <c r="G498" t="s">
        <v>248</v>
      </c>
      <c r="H498" s="20">
        <v>1</v>
      </c>
      <c r="I498" s="20">
        <v>1</v>
      </c>
      <c r="J498" t="s">
        <v>9</v>
      </c>
      <c r="K498" t="s">
        <v>10</v>
      </c>
      <c r="L498" s="10">
        <v>45</v>
      </c>
      <c r="M498" s="10">
        <v>75</v>
      </c>
      <c r="N498" s="10">
        <v>192</v>
      </c>
      <c r="O498" s="1">
        <v>9446.4639999999999</v>
      </c>
      <c r="P498" s="1">
        <v>7038</v>
      </c>
      <c r="Q498" s="1">
        <v>1477.5</v>
      </c>
      <c r="R498" s="44">
        <f t="shared" si="80"/>
        <v>209.92142222222222</v>
      </c>
      <c r="S498" s="45">
        <f t="shared" si="81"/>
        <v>1.6666666666666667</v>
      </c>
      <c r="T498" s="45">
        <f t="shared" si="82"/>
        <v>2.56</v>
      </c>
      <c r="U498" s="44">
        <f t="shared" si="83"/>
        <v>2408.4639999999999</v>
      </c>
      <c r="V498" s="46">
        <f t="shared" si="84"/>
        <v>0.25495931599379407</v>
      </c>
      <c r="W498" s="44">
        <f t="shared" si="85"/>
        <v>930.96399999999994</v>
      </c>
      <c r="X498" s="46">
        <f t="shared" si="86"/>
        <v>9.8551585016361673E-2</v>
      </c>
      <c r="Y498" s="23">
        <f>RANK(O498,O:O)</f>
        <v>860</v>
      </c>
      <c r="Z498" s="23">
        <f>RANK(U498,U:U)</f>
        <v>787</v>
      </c>
      <c r="AA498" s="23">
        <f>RANK(W498,W:W)</f>
        <v>815</v>
      </c>
    </row>
    <row r="499" spans="1:27" x14ac:dyDescent="0.25">
      <c r="A499" s="23" t="str">
        <f t="shared" si="77"/>
        <v>Alex Kwon</v>
      </c>
      <c r="B499" s="23">
        <f t="shared" si="78"/>
        <v>7</v>
      </c>
      <c r="C499" s="23" t="str">
        <f t="shared" si="79"/>
        <v>2023Alex Kwon7</v>
      </c>
      <c r="D499" s="17">
        <v>2023</v>
      </c>
      <c r="E499" t="s">
        <v>409</v>
      </c>
      <c r="F499">
        <v>970419</v>
      </c>
      <c r="G499" t="s">
        <v>269</v>
      </c>
      <c r="H499" s="20">
        <v>1</v>
      </c>
      <c r="I499" s="20">
        <v>1</v>
      </c>
      <c r="J499" t="s">
        <v>9</v>
      </c>
      <c r="K499" t="s">
        <v>10</v>
      </c>
      <c r="L499" s="10">
        <v>30</v>
      </c>
      <c r="M499" s="10">
        <v>48</v>
      </c>
      <c r="N499" s="10">
        <v>180</v>
      </c>
      <c r="O499" s="1">
        <v>9156.9599999999991</v>
      </c>
      <c r="P499" s="1">
        <v>7109.5</v>
      </c>
      <c r="Q499" s="1">
        <v>982.8</v>
      </c>
      <c r="R499" s="44">
        <f t="shared" si="80"/>
        <v>305.23199999999997</v>
      </c>
      <c r="S499" s="45">
        <f t="shared" si="81"/>
        <v>1.6</v>
      </c>
      <c r="T499" s="45">
        <f t="shared" si="82"/>
        <v>3.75</v>
      </c>
      <c r="U499" s="44">
        <f t="shared" si="83"/>
        <v>2047.4599999999991</v>
      </c>
      <c r="V499" s="46">
        <f t="shared" si="84"/>
        <v>0.22359604060736307</v>
      </c>
      <c r="W499" s="44">
        <f t="shared" si="85"/>
        <v>1064.6599999999992</v>
      </c>
      <c r="X499" s="46">
        <f t="shared" si="86"/>
        <v>0.11626784435008991</v>
      </c>
      <c r="Y499" s="23">
        <f>RANK(O499,O:O)</f>
        <v>879</v>
      </c>
      <c r="Z499" s="23">
        <f>RANK(U499,U:U)</f>
        <v>859</v>
      </c>
      <c r="AA499" s="23">
        <f>RANK(W499,W:W)</f>
        <v>767</v>
      </c>
    </row>
    <row r="500" spans="1:27" x14ac:dyDescent="0.25">
      <c r="A500" s="23" t="str">
        <f t="shared" si="77"/>
        <v>Alex Kwon</v>
      </c>
      <c r="B500" s="23">
        <f t="shared" si="78"/>
        <v>8</v>
      </c>
      <c r="C500" s="23" t="str">
        <f t="shared" si="79"/>
        <v>2023Alex Kwon8</v>
      </c>
      <c r="D500" s="17">
        <v>2023</v>
      </c>
      <c r="E500" t="s">
        <v>409</v>
      </c>
      <c r="F500">
        <v>984729</v>
      </c>
      <c r="G500" t="s">
        <v>368</v>
      </c>
      <c r="H500" s="20">
        <v>1</v>
      </c>
      <c r="I500" s="20">
        <v>1</v>
      </c>
      <c r="J500" t="s">
        <v>9</v>
      </c>
      <c r="K500" t="s">
        <v>10</v>
      </c>
      <c r="L500" s="10">
        <v>38</v>
      </c>
      <c r="M500" s="10">
        <v>65</v>
      </c>
      <c r="N500" s="10">
        <v>128</v>
      </c>
      <c r="O500" s="1">
        <v>7098.9759999999997</v>
      </c>
      <c r="P500" s="1">
        <v>5136.25</v>
      </c>
      <c r="Q500" s="1">
        <v>1248.95</v>
      </c>
      <c r="R500" s="44">
        <f t="shared" si="80"/>
        <v>186.81515789473684</v>
      </c>
      <c r="S500" s="45">
        <f t="shared" si="81"/>
        <v>1.7105263157894737</v>
      </c>
      <c r="T500" s="45">
        <f t="shared" si="82"/>
        <v>1.9692307692307693</v>
      </c>
      <c r="U500" s="44">
        <f t="shared" si="83"/>
        <v>1962.7259999999997</v>
      </c>
      <c r="V500" s="46">
        <f t="shared" si="84"/>
        <v>0.27648015713815621</v>
      </c>
      <c r="W500" s="44">
        <f t="shared" si="85"/>
        <v>713.77599999999961</v>
      </c>
      <c r="X500" s="46">
        <f t="shared" si="86"/>
        <v>0.10054633231609737</v>
      </c>
      <c r="Y500" s="23">
        <f>RANK(O500,O:O)</f>
        <v>1007</v>
      </c>
      <c r="Z500" s="23">
        <f>RANK(U500,U:U)</f>
        <v>879</v>
      </c>
      <c r="AA500" s="23">
        <f>RANK(W500,W:W)</f>
        <v>891</v>
      </c>
    </row>
    <row r="501" spans="1:27" x14ac:dyDescent="0.25">
      <c r="A501" s="23" t="str">
        <f t="shared" si="77"/>
        <v>Alex Kwon</v>
      </c>
      <c r="B501" s="23">
        <f t="shared" si="78"/>
        <v>9</v>
      </c>
      <c r="C501" s="23" t="str">
        <f t="shared" si="79"/>
        <v>2023Alex Kwon9</v>
      </c>
      <c r="D501" s="17">
        <v>2023</v>
      </c>
      <c r="E501" t="s">
        <v>409</v>
      </c>
      <c r="F501">
        <v>309592</v>
      </c>
      <c r="G501" t="s">
        <v>457</v>
      </c>
      <c r="H501" s="20">
        <v>1</v>
      </c>
      <c r="I501" s="20">
        <v>1</v>
      </c>
      <c r="J501" t="s">
        <v>9</v>
      </c>
      <c r="K501" t="s">
        <v>10</v>
      </c>
      <c r="L501" s="10">
        <v>18</v>
      </c>
      <c r="M501" s="10">
        <v>27</v>
      </c>
      <c r="N501" s="10">
        <v>115</v>
      </c>
      <c r="O501" s="1">
        <v>5995.08</v>
      </c>
      <c r="P501" s="1">
        <v>4638.25</v>
      </c>
      <c r="Q501" s="1">
        <v>587.70000000000005</v>
      </c>
      <c r="R501" s="44">
        <f t="shared" si="80"/>
        <v>333.06</v>
      </c>
      <c r="S501" s="45">
        <f t="shared" si="81"/>
        <v>1.5</v>
      </c>
      <c r="T501" s="45">
        <f t="shared" si="82"/>
        <v>4.2592592592592595</v>
      </c>
      <c r="U501" s="44">
        <f t="shared" si="83"/>
        <v>1356.83</v>
      </c>
      <c r="V501" s="46">
        <f t="shared" si="84"/>
        <v>0.22632391894686976</v>
      </c>
      <c r="W501" s="44">
        <f t="shared" si="85"/>
        <v>769.12999999999988</v>
      </c>
      <c r="X501" s="46">
        <f t="shared" si="86"/>
        <v>0.12829353403123894</v>
      </c>
      <c r="Y501" s="23">
        <f>RANK(O501,O:O)</f>
        <v>1065</v>
      </c>
      <c r="Z501" s="23">
        <f>RANK(U501,U:U)</f>
        <v>1025</v>
      </c>
      <c r="AA501" s="23">
        <f>RANK(W501,W:W)</f>
        <v>874</v>
      </c>
    </row>
    <row r="502" spans="1:27" x14ac:dyDescent="0.25">
      <c r="A502" s="23" t="str">
        <f t="shared" si="77"/>
        <v>Alex Kwon</v>
      </c>
      <c r="B502" s="23">
        <f t="shared" si="78"/>
        <v>10</v>
      </c>
      <c r="C502" s="23" t="str">
        <f t="shared" si="79"/>
        <v>2023Alex Kwon10</v>
      </c>
      <c r="D502" s="17">
        <v>2023</v>
      </c>
      <c r="E502" t="s">
        <v>409</v>
      </c>
      <c r="F502">
        <v>572805</v>
      </c>
      <c r="G502" t="s">
        <v>148</v>
      </c>
      <c r="H502" s="20">
        <v>1</v>
      </c>
      <c r="I502" s="20">
        <v>1</v>
      </c>
      <c r="J502" t="s">
        <v>9</v>
      </c>
      <c r="K502" t="s">
        <v>10</v>
      </c>
      <c r="L502" s="10">
        <v>21</v>
      </c>
      <c r="M502" s="10">
        <v>39</v>
      </c>
      <c r="N502" s="10">
        <v>102</v>
      </c>
      <c r="O502" s="1">
        <v>5293.5839999999998</v>
      </c>
      <c r="P502" s="1">
        <v>4205</v>
      </c>
      <c r="Q502" s="1">
        <v>693.9</v>
      </c>
      <c r="R502" s="44">
        <f t="shared" si="80"/>
        <v>252.07542857142857</v>
      </c>
      <c r="S502" s="45">
        <f t="shared" si="81"/>
        <v>1.8571428571428572</v>
      </c>
      <c r="T502" s="45">
        <f t="shared" si="82"/>
        <v>2.6153846153846154</v>
      </c>
      <c r="U502" s="44">
        <f t="shared" si="83"/>
        <v>1088.5839999999998</v>
      </c>
      <c r="V502" s="46">
        <f t="shared" si="84"/>
        <v>0.20564215095103805</v>
      </c>
      <c r="W502" s="44">
        <f t="shared" si="85"/>
        <v>394.68399999999986</v>
      </c>
      <c r="X502" s="46">
        <f t="shared" si="86"/>
        <v>7.4558937763148717E-2</v>
      </c>
      <c r="Y502" s="23">
        <f>RANK(O502,O:O)</f>
        <v>1109</v>
      </c>
      <c r="Z502" s="23">
        <f>RANK(U502,U:U)</f>
        <v>1092</v>
      </c>
      <c r="AA502" s="23">
        <f>RANK(W502,W:W)</f>
        <v>1023</v>
      </c>
    </row>
    <row r="503" spans="1:27" x14ac:dyDescent="0.25">
      <c r="A503" s="23" t="str">
        <f t="shared" si="77"/>
        <v>Alex Kwon</v>
      </c>
      <c r="B503" s="23">
        <f t="shared" si="78"/>
        <v>11</v>
      </c>
      <c r="C503" s="23" t="str">
        <f t="shared" si="79"/>
        <v>2023Alex Kwon11</v>
      </c>
      <c r="D503" s="17">
        <v>2023</v>
      </c>
      <c r="E503" t="s">
        <v>409</v>
      </c>
      <c r="F503">
        <v>934743</v>
      </c>
      <c r="G503" t="s">
        <v>258</v>
      </c>
      <c r="H503" s="20">
        <v>1</v>
      </c>
      <c r="I503" s="20">
        <v>1</v>
      </c>
      <c r="J503" t="s">
        <v>9</v>
      </c>
      <c r="K503" t="s">
        <v>10</v>
      </c>
      <c r="L503" s="10">
        <v>23</v>
      </c>
      <c r="M503" s="10">
        <v>38</v>
      </c>
      <c r="N503" s="10">
        <v>87</v>
      </c>
      <c r="O503" s="1">
        <v>4765.7039999999997</v>
      </c>
      <c r="P503" s="1">
        <v>3655.25</v>
      </c>
      <c r="Q503" s="1">
        <v>754.8</v>
      </c>
      <c r="R503" s="44">
        <f t="shared" si="80"/>
        <v>207.20452173913043</v>
      </c>
      <c r="S503" s="45">
        <f t="shared" si="81"/>
        <v>1.6521739130434783</v>
      </c>
      <c r="T503" s="45">
        <f t="shared" si="82"/>
        <v>2.2894736842105261</v>
      </c>
      <c r="U503" s="44">
        <f t="shared" si="83"/>
        <v>1110.4539999999997</v>
      </c>
      <c r="V503" s="46">
        <f t="shared" si="84"/>
        <v>0.23300943575177976</v>
      </c>
      <c r="W503" s="44">
        <f t="shared" si="85"/>
        <v>355.65399999999977</v>
      </c>
      <c r="X503" s="46">
        <f t="shared" si="86"/>
        <v>7.4627798956880195E-2</v>
      </c>
      <c r="Y503" s="23">
        <f>RANK(O503,O:O)</f>
        <v>1148</v>
      </c>
      <c r="Z503" s="23">
        <f>RANK(U503,U:U)</f>
        <v>1079</v>
      </c>
      <c r="AA503" s="23">
        <f>RANK(W503,W:W)</f>
        <v>1043</v>
      </c>
    </row>
    <row r="504" spans="1:27" x14ac:dyDescent="0.25">
      <c r="A504" s="23" t="str">
        <f t="shared" si="77"/>
        <v>Alex Kwon</v>
      </c>
      <c r="B504" s="23">
        <f t="shared" si="78"/>
        <v>12</v>
      </c>
      <c r="C504" s="23" t="str">
        <f t="shared" si="79"/>
        <v>2023Alex Kwon12</v>
      </c>
      <c r="D504" s="17">
        <v>2023</v>
      </c>
      <c r="E504" t="s">
        <v>409</v>
      </c>
      <c r="F504">
        <v>809877</v>
      </c>
      <c r="G504" t="s">
        <v>226</v>
      </c>
      <c r="H504" s="20">
        <v>1</v>
      </c>
      <c r="I504" s="20">
        <v>1</v>
      </c>
      <c r="J504" t="s">
        <v>9</v>
      </c>
      <c r="K504" t="s">
        <v>10</v>
      </c>
      <c r="L504" s="10">
        <v>8</v>
      </c>
      <c r="M504" s="10">
        <v>28</v>
      </c>
      <c r="N504" s="10">
        <v>72</v>
      </c>
      <c r="O504" s="1">
        <v>3811.424</v>
      </c>
      <c r="P504" s="1">
        <v>3049.5</v>
      </c>
      <c r="Q504" s="1">
        <v>278.8</v>
      </c>
      <c r="R504" s="44">
        <f t="shared" si="80"/>
        <v>476.428</v>
      </c>
      <c r="S504" s="45">
        <f t="shared" si="81"/>
        <v>3.5</v>
      </c>
      <c r="T504" s="45">
        <f t="shared" si="82"/>
        <v>2.5714285714285716</v>
      </c>
      <c r="U504" s="44">
        <f t="shared" si="83"/>
        <v>761.92399999999998</v>
      </c>
      <c r="V504" s="46">
        <f t="shared" si="84"/>
        <v>0.19990533721779577</v>
      </c>
      <c r="W504" s="44">
        <f t="shared" si="85"/>
        <v>483.12399999999997</v>
      </c>
      <c r="X504" s="46">
        <f t="shared" si="86"/>
        <v>0.12675682369634025</v>
      </c>
      <c r="Y504" s="23">
        <f>RANK(O504,O:O)</f>
        <v>1212</v>
      </c>
      <c r="Z504" s="23">
        <f>RANK(U504,U:U)</f>
        <v>1214</v>
      </c>
      <c r="AA504" s="23">
        <f>RANK(W504,W:W)</f>
        <v>975</v>
      </c>
    </row>
    <row r="505" spans="1:27" x14ac:dyDescent="0.25">
      <c r="A505" s="23" t="str">
        <f t="shared" si="77"/>
        <v>Alex Kwon</v>
      </c>
      <c r="B505" s="23">
        <f t="shared" si="78"/>
        <v>13</v>
      </c>
      <c r="C505" s="23" t="str">
        <f t="shared" si="79"/>
        <v>2023Alex Kwon13</v>
      </c>
      <c r="D505" s="17">
        <v>2023</v>
      </c>
      <c r="E505" t="s">
        <v>409</v>
      </c>
      <c r="F505">
        <v>133279</v>
      </c>
      <c r="G505" t="s">
        <v>20</v>
      </c>
      <c r="H505" s="20">
        <v>1</v>
      </c>
      <c r="I505" s="20">
        <v>1</v>
      </c>
      <c r="J505" t="s">
        <v>9</v>
      </c>
      <c r="K505" t="s">
        <v>10</v>
      </c>
      <c r="L505" s="10">
        <v>30</v>
      </c>
      <c r="M505" s="10">
        <v>48</v>
      </c>
      <c r="N505" s="10">
        <v>84</v>
      </c>
      <c r="O505" s="1">
        <v>3718.5279999999998</v>
      </c>
      <c r="P505" s="1">
        <v>2906</v>
      </c>
      <c r="Q505" s="1">
        <v>982.8</v>
      </c>
      <c r="R505" s="44">
        <f t="shared" si="80"/>
        <v>123.95093333333332</v>
      </c>
      <c r="S505" s="45">
        <f t="shared" si="81"/>
        <v>1.6</v>
      </c>
      <c r="T505" s="45">
        <f t="shared" si="82"/>
        <v>1.75</v>
      </c>
      <c r="U505" s="44">
        <f t="shared" si="83"/>
        <v>812.52799999999979</v>
      </c>
      <c r="V505" s="46">
        <f t="shared" si="84"/>
        <v>0.21850796874462147</v>
      </c>
      <c r="W505" s="44">
        <f t="shared" si="85"/>
        <v>-170.27200000000016</v>
      </c>
      <c r="X505" s="46">
        <f t="shared" si="86"/>
        <v>-4.5790162128670313E-2</v>
      </c>
      <c r="Y505" s="23">
        <f>RANK(O505,O:O)</f>
        <v>1220</v>
      </c>
      <c r="Z505" s="23">
        <f>RANK(U505,U:U)</f>
        <v>1198</v>
      </c>
      <c r="AA505" s="23">
        <f>RANK(W505,W:W)</f>
        <v>1369</v>
      </c>
    </row>
    <row r="506" spans="1:27" x14ac:dyDescent="0.25">
      <c r="A506" s="23" t="str">
        <f t="shared" si="77"/>
        <v>Alex Kwon</v>
      </c>
      <c r="B506" s="23">
        <f t="shared" si="78"/>
        <v>14</v>
      </c>
      <c r="C506" s="23" t="str">
        <f t="shared" si="79"/>
        <v>2023Alex Kwon14</v>
      </c>
      <c r="D506" s="17">
        <v>2023</v>
      </c>
      <c r="E506" t="s">
        <v>409</v>
      </c>
      <c r="F506">
        <v>784373</v>
      </c>
      <c r="G506" t="s">
        <v>218</v>
      </c>
      <c r="H506" s="20">
        <v>1</v>
      </c>
      <c r="I506" s="20">
        <v>1</v>
      </c>
      <c r="J506" t="s">
        <v>9</v>
      </c>
      <c r="K506" t="s">
        <v>10</v>
      </c>
      <c r="L506" s="10">
        <v>9</v>
      </c>
      <c r="M506" s="10">
        <v>18</v>
      </c>
      <c r="N506" s="10">
        <v>75</v>
      </c>
      <c r="O506" s="1">
        <v>3649</v>
      </c>
      <c r="P506" s="1">
        <v>2996</v>
      </c>
      <c r="Q506" s="1">
        <v>298.8</v>
      </c>
      <c r="R506" s="44">
        <f t="shared" si="80"/>
        <v>405.44444444444446</v>
      </c>
      <c r="S506" s="45">
        <f t="shared" si="81"/>
        <v>2</v>
      </c>
      <c r="T506" s="45">
        <f t="shared" si="82"/>
        <v>4.166666666666667</v>
      </c>
      <c r="U506" s="44">
        <f t="shared" si="83"/>
        <v>653</v>
      </c>
      <c r="V506" s="46">
        <f t="shared" si="84"/>
        <v>0.17895313784598521</v>
      </c>
      <c r="W506" s="44">
        <f t="shared" si="85"/>
        <v>354.2</v>
      </c>
      <c r="X506" s="46">
        <f t="shared" si="86"/>
        <v>9.7067689778021368E-2</v>
      </c>
      <c r="Y506" s="23">
        <f>RANK(O506,O:O)</f>
        <v>1227</v>
      </c>
      <c r="Z506" s="23">
        <f>RANK(U506,U:U)</f>
        <v>1251</v>
      </c>
      <c r="AA506" s="23">
        <f>RANK(W506,W:W)</f>
        <v>1044</v>
      </c>
    </row>
    <row r="507" spans="1:27" x14ac:dyDescent="0.25">
      <c r="A507" s="23" t="str">
        <f t="shared" si="77"/>
        <v>Alex Kwon</v>
      </c>
      <c r="B507" s="23">
        <f t="shared" si="78"/>
        <v>15</v>
      </c>
      <c r="C507" s="23" t="str">
        <f t="shared" si="79"/>
        <v>2023Alex Kwon15</v>
      </c>
      <c r="D507" s="17">
        <v>2023</v>
      </c>
      <c r="E507" t="s">
        <v>409</v>
      </c>
      <c r="F507">
        <v>626603</v>
      </c>
      <c r="G507" t="s">
        <v>388</v>
      </c>
      <c r="H507" s="20">
        <v>1</v>
      </c>
      <c r="I507" s="20">
        <v>1</v>
      </c>
      <c r="J507" t="s">
        <v>9</v>
      </c>
      <c r="K507" t="s">
        <v>10</v>
      </c>
      <c r="L507" s="10">
        <v>32</v>
      </c>
      <c r="M507" s="10">
        <v>32</v>
      </c>
      <c r="N507" s="10">
        <v>86</v>
      </c>
      <c r="O507" s="1">
        <v>3299.3119999999999</v>
      </c>
      <c r="P507" s="1">
        <v>2429.5</v>
      </c>
      <c r="Q507" s="1">
        <v>1027.2</v>
      </c>
      <c r="R507" s="44">
        <f t="shared" si="80"/>
        <v>103.1035</v>
      </c>
      <c r="S507" s="45">
        <f t="shared" si="81"/>
        <v>1</v>
      </c>
      <c r="T507" s="45">
        <f t="shared" si="82"/>
        <v>2.6875</v>
      </c>
      <c r="U507" s="44">
        <f t="shared" si="83"/>
        <v>869.8119999999999</v>
      </c>
      <c r="V507" s="46">
        <f t="shared" si="84"/>
        <v>0.26363435770851618</v>
      </c>
      <c r="W507" s="44">
        <f t="shared" si="85"/>
        <v>-157.38800000000015</v>
      </c>
      <c r="X507" s="46">
        <f t="shared" si="86"/>
        <v>-4.7703278744174592E-2</v>
      </c>
      <c r="Y507" s="23">
        <f>RANK(O507,O:O)</f>
        <v>1258</v>
      </c>
      <c r="Z507" s="23">
        <f>RANK(U507,U:U)</f>
        <v>1172</v>
      </c>
      <c r="AA507" s="23">
        <f>RANK(W507,W:W)</f>
        <v>1364</v>
      </c>
    </row>
    <row r="508" spans="1:27" x14ac:dyDescent="0.25">
      <c r="A508" s="23" t="str">
        <f t="shared" si="77"/>
        <v>Alex Kwon</v>
      </c>
      <c r="B508" s="23">
        <f t="shared" si="78"/>
        <v>16</v>
      </c>
      <c r="C508" s="23" t="str">
        <f t="shared" si="79"/>
        <v>2023Alex Kwon16</v>
      </c>
      <c r="D508" s="17">
        <v>2023</v>
      </c>
      <c r="E508" t="s">
        <v>409</v>
      </c>
      <c r="F508">
        <v>759445</v>
      </c>
      <c r="G508" t="s">
        <v>209</v>
      </c>
      <c r="H508" s="20">
        <v>1</v>
      </c>
      <c r="I508" s="20">
        <v>1</v>
      </c>
      <c r="J508" t="s">
        <v>9</v>
      </c>
      <c r="K508" t="s">
        <v>10</v>
      </c>
      <c r="L508" s="10">
        <v>27</v>
      </c>
      <c r="M508" s="10">
        <v>36</v>
      </c>
      <c r="N508" s="10">
        <v>54</v>
      </c>
      <c r="O508" s="1">
        <v>2971.5680000000002</v>
      </c>
      <c r="P508" s="1">
        <v>2265.5</v>
      </c>
      <c r="Q508" s="1">
        <v>876.6</v>
      </c>
      <c r="R508" s="44">
        <f t="shared" si="80"/>
        <v>110.05807407407409</v>
      </c>
      <c r="S508" s="45">
        <f t="shared" si="81"/>
        <v>1.3333333333333333</v>
      </c>
      <c r="T508" s="45">
        <f t="shared" si="82"/>
        <v>1.5</v>
      </c>
      <c r="U508" s="44">
        <f t="shared" si="83"/>
        <v>706.06800000000021</v>
      </c>
      <c r="V508" s="46">
        <f t="shared" si="84"/>
        <v>0.23760788916827755</v>
      </c>
      <c r="W508" s="44">
        <f t="shared" si="85"/>
        <v>-170.53199999999981</v>
      </c>
      <c r="X508" s="46">
        <f t="shared" si="86"/>
        <v>-5.7387884106976449E-2</v>
      </c>
      <c r="Y508" s="23">
        <f>RANK(O508,O:O)</f>
        <v>1284</v>
      </c>
      <c r="Z508" s="23">
        <f>RANK(U508,U:U)</f>
        <v>1231</v>
      </c>
      <c r="AA508" s="23">
        <f>RANK(W508,W:W)</f>
        <v>1370</v>
      </c>
    </row>
    <row r="509" spans="1:27" x14ac:dyDescent="0.25">
      <c r="A509" s="23" t="str">
        <f t="shared" si="77"/>
        <v>Alex Kwon</v>
      </c>
      <c r="B509" s="23">
        <f t="shared" si="78"/>
        <v>17</v>
      </c>
      <c r="C509" s="23" t="str">
        <f t="shared" si="79"/>
        <v>2023Alex Kwon17</v>
      </c>
      <c r="D509" s="17">
        <v>2023</v>
      </c>
      <c r="E509" t="s">
        <v>409</v>
      </c>
      <c r="F509">
        <v>697252</v>
      </c>
      <c r="G509" t="s">
        <v>187</v>
      </c>
      <c r="H509" s="20">
        <v>1</v>
      </c>
      <c r="I509" s="20">
        <v>1</v>
      </c>
      <c r="J509" t="s">
        <v>9</v>
      </c>
      <c r="K509" t="s">
        <v>10</v>
      </c>
      <c r="L509" s="10">
        <v>24</v>
      </c>
      <c r="M509" s="10">
        <v>24</v>
      </c>
      <c r="N509" s="10">
        <v>83</v>
      </c>
      <c r="O509" s="1">
        <v>2768.136</v>
      </c>
      <c r="P509" s="1">
        <v>1958.5</v>
      </c>
      <c r="Q509" s="1">
        <v>770.4</v>
      </c>
      <c r="R509" s="44">
        <f t="shared" si="80"/>
        <v>115.339</v>
      </c>
      <c r="S509" s="45">
        <f t="shared" si="81"/>
        <v>1</v>
      </c>
      <c r="T509" s="45">
        <f t="shared" si="82"/>
        <v>3.4583333333333335</v>
      </c>
      <c r="U509" s="44">
        <f t="shared" si="83"/>
        <v>809.63599999999997</v>
      </c>
      <c r="V509" s="46">
        <f t="shared" si="84"/>
        <v>0.29248418430308337</v>
      </c>
      <c r="W509" s="44">
        <f t="shared" si="85"/>
        <v>39.23599999999999</v>
      </c>
      <c r="X509" s="46">
        <f t="shared" si="86"/>
        <v>1.4174159073109122E-2</v>
      </c>
      <c r="Y509" s="23">
        <f>RANK(O509,O:O)</f>
        <v>1302</v>
      </c>
      <c r="Z509" s="23">
        <f>RANK(U509,U:U)</f>
        <v>1199</v>
      </c>
      <c r="AA509" s="23">
        <f>RANK(W509,W:W)</f>
        <v>1229</v>
      </c>
    </row>
    <row r="510" spans="1:27" x14ac:dyDescent="0.25">
      <c r="A510" s="23" t="str">
        <f t="shared" si="77"/>
        <v>Alex Kwon</v>
      </c>
      <c r="B510" s="23">
        <f t="shared" si="78"/>
        <v>18</v>
      </c>
      <c r="C510" s="23" t="str">
        <f t="shared" si="79"/>
        <v>2023Alex Kwon18</v>
      </c>
      <c r="D510" s="17">
        <v>2023</v>
      </c>
      <c r="E510" t="s">
        <v>409</v>
      </c>
      <c r="F510">
        <v>375968</v>
      </c>
      <c r="G510" t="s">
        <v>97</v>
      </c>
      <c r="H510" s="20">
        <v>1</v>
      </c>
      <c r="I510" s="20">
        <v>1</v>
      </c>
      <c r="J510" t="s">
        <v>9</v>
      </c>
      <c r="K510" t="s">
        <v>10</v>
      </c>
      <c r="L510" s="10">
        <v>6</v>
      </c>
      <c r="M510" s="10">
        <v>18</v>
      </c>
      <c r="N510" s="10">
        <v>64</v>
      </c>
      <c r="O510" s="1">
        <v>2358.6880000000001</v>
      </c>
      <c r="P510" s="1">
        <v>1829.25</v>
      </c>
      <c r="Q510" s="1">
        <v>205.8</v>
      </c>
      <c r="R510" s="44">
        <f t="shared" si="80"/>
        <v>393.11466666666666</v>
      </c>
      <c r="S510" s="45">
        <f t="shared" si="81"/>
        <v>3</v>
      </c>
      <c r="T510" s="45">
        <f t="shared" si="82"/>
        <v>3.5555555555555554</v>
      </c>
      <c r="U510" s="44">
        <f t="shared" si="83"/>
        <v>529.4380000000001</v>
      </c>
      <c r="V510" s="46">
        <f t="shared" si="84"/>
        <v>0.22446292175989366</v>
      </c>
      <c r="W510" s="44">
        <f t="shared" si="85"/>
        <v>323.63800000000009</v>
      </c>
      <c r="X510" s="46">
        <f t="shared" si="86"/>
        <v>0.13721102579060904</v>
      </c>
      <c r="Y510" s="23">
        <f>RANK(O510,O:O)</f>
        <v>1338</v>
      </c>
      <c r="Z510" s="23">
        <f>RANK(U510,U:U)</f>
        <v>1307</v>
      </c>
      <c r="AA510" s="23">
        <f>RANK(W510,W:W)</f>
        <v>1053</v>
      </c>
    </row>
    <row r="511" spans="1:27" x14ac:dyDescent="0.25">
      <c r="A511" s="23" t="str">
        <f t="shared" si="77"/>
        <v>Alex Kwon</v>
      </c>
      <c r="B511" s="23">
        <f t="shared" si="78"/>
        <v>19</v>
      </c>
      <c r="C511" s="23" t="str">
        <f t="shared" si="79"/>
        <v>2023Alex Kwon19</v>
      </c>
      <c r="D511" s="17">
        <v>2023</v>
      </c>
      <c r="E511" t="s">
        <v>409</v>
      </c>
      <c r="F511">
        <v>791644</v>
      </c>
      <c r="G511" t="s">
        <v>221</v>
      </c>
      <c r="H511" s="20">
        <v>1</v>
      </c>
      <c r="I511" s="20">
        <v>1</v>
      </c>
      <c r="J511" t="s">
        <v>9</v>
      </c>
      <c r="K511" t="s">
        <v>10</v>
      </c>
      <c r="L511" s="10">
        <v>5</v>
      </c>
      <c r="M511" s="10">
        <v>17</v>
      </c>
      <c r="N511" s="10">
        <v>35</v>
      </c>
      <c r="O511" s="1">
        <v>2028.52</v>
      </c>
      <c r="P511" s="1">
        <v>1478</v>
      </c>
      <c r="Q511" s="1">
        <v>173.7</v>
      </c>
      <c r="R511" s="44">
        <f t="shared" si="80"/>
        <v>405.70400000000001</v>
      </c>
      <c r="S511" s="45">
        <f t="shared" si="81"/>
        <v>3.4</v>
      </c>
      <c r="T511" s="45">
        <f t="shared" si="82"/>
        <v>2.0588235294117645</v>
      </c>
      <c r="U511" s="44">
        <f t="shared" si="83"/>
        <v>550.52</v>
      </c>
      <c r="V511" s="46">
        <f t="shared" si="84"/>
        <v>0.27138997890087352</v>
      </c>
      <c r="W511" s="44">
        <f t="shared" si="85"/>
        <v>376.82</v>
      </c>
      <c r="X511" s="46">
        <f t="shared" si="86"/>
        <v>0.18576104746317512</v>
      </c>
      <c r="Y511" s="23">
        <f>RANK(O511,O:O)</f>
        <v>1364</v>
      </c>
      <c r="Z511" s="23">
        <f>RANK(U511,U:U)</f>
        <v>1299</v>
      </c>
      <c r="AA511" s="23">
        <f>RANK(W511,W:W)</f>
        <v>1031</v>
      </c>
    </row>
    <row r="512" spans="1:27" x14ac:dyDescent="0.25">
      <c r="A512" s="23" t="str">
        <f t="shared" si="77"/>
        <v>Alex Kwon</v>
      </c>
      <c r="B512" s="23">
        <f t="shared" si="78"/>
        <v>20</v>
      </c>
      <c r="C512" s="23" t="str">
        <f t="shared" si="79"/>
        <v>2023Alex Kwon20</v>
      </c>
      <c r="D512" s="17">
        <v>2023</v>
      </c>
      <c r="E512" t="s">
        <v>409</v>
      </c>
      <c r="F512">
        <v>316008</v>
      </c>
      <c r="G512" t="s">
        <v>104</v>
      </c>
      <c r="H512" s="20">
        <v>1</v>
      </c>
      <c r="I512" s="20">
        <v>1</v>
      </c>
      <c r="J512" t="s">
        <v>2</v>
      </c>
      <c r="K512" t="s">
        <v>10</v>
      </c>
      <c r="L512" s="10">
        <v>12</v>
      </c>
      <c r="M512" s="10">
        <v>22</v>
      </c>
      <c r="N512" s="10">
        <v>50</v>
      </c>
      <c r="O512" s="1">
        <v>1913.8329000000001</v>
      </c>
      <c r="P512" s="1">
        <v>1716.75</v>
      </c>
      <c r="Q512" s="1">
        <v>396.2</v>
      </c>
      <c r="R512" s="44">
        <f t="shared" si="80"/>
        <v>159.486075</v>
      </c>
      <c r="S512" s="45">
        <f t="shared" si="81"/>
        <v>1.8333333333333333</v>
      </c>
      <c r="T512" s="45">
        <f t="shared" si="82"/>
        <v>2.2727272727272729</v>
      </c>
      <c r="U512" s="44">
        <f t="shared" si="83"/>
        <v>197.08290000000011</v>
      </c>
      <c r="V512" s="46">
        <f t="shared" si="84"/>
        <v>0.1029781126659491</v>
      </c>
      <c r="W512" s="44">
        <f t="shared" si="85"/>
        <v>-199.11709999999988</v>
      </c>
      <c r="X512" s="46">
        <f t="shared" si="86"/>
        <v>-0.10404100587883083</v>
      </c>
      <c r="Y512" s="23">
        <f>RANK(O512,O:O)</f>
        <v>1377</v>
      </c>
      <c r="Z512" s="23">
        <f>RANK(U512,U:U)</f>
        <v>1428</v>
      </c>
      <c r="AA512" s="23">
        <f>RANK(W512,W:W)</f>
        <v>1374</v>
      </c>
    </row>
    <row r="513" spans="1:27" x14ac:dyDescent="0.25">
      <c r="A513" s="23" t="str">
        <f t="shared" si="77"/>
        <v>Alex Kwon</v>
      </c>
      <c r="B513" s="23">
        <f t="shared" si="78"/>
        <v>21</v>
      </c>
      <c r="C513" s="23" t="str">
        <f t="shared" si="79"/>
        <v>2023Alex Kwon21</v>
      </c>
      <c r="D513" s="17">
        <v>2023</v>
      </c>
      <c r="E513" t="s">
        <v>409</v>
      </c>
      <c r="F513">
        <v>609362</v>
      </c>
      <c r="G513" t="s">
        <v>321</v>
      </c>
      <c r="H513" s="20">
        <v>1</v>
      </c>
      <c r="I513" s="20">
        <v>1</v>
      </c>
      <c r="J513" t="s">
        <v>9</v>
      </c>
      <c r="K513" t="s">
        <v>10</v>
      </c>
      <c r="L513" s="10">
        <v>8</v>
      </c>
      <c r="M513" s="10">
        <v>9</v>
      </c>
      <c r="N513" s="10">
        <v>27</v>
      </c>
      <c r="O513" s="1">
        <v>1621.384</v>
      </c>
      <c r="P513" s="1">
        <v>1148</v>
      </c>
      <c r="Q513" s="1">
        <v>257.89999999999998</v>
      </c>
      <c r="R513" s="44">
        <f t="shared" si="80"/>
        <v>202.673</v>
      </c>
      <c r="S513" s="45">
        <f t="shared" si="81"/>
        <v>1.125</v>
      </c>
      <c r="T513" s="45">
        <f t="shared" si="82"/>
        <v>3</v>
      </c>
      <c r="U513" s="44">
        <f t="shared" si="83"/>
        <v>473.38400000000001</v>
      </c>
      <c r="V513" s="46">
        <f t="shared" si="84"/>
        <v>0.29196291563257071</v>
      </c>
      <c r="W513" s="44">
        <f t="shared" si="85"/>
        <v>215.48400000000004</v>
      </c>
      <c r="X513" s="46">
        <f t="shared" si="86"/>
        <v>0.13290127446675187</v>
      </c>
      <c r="Y513" s="23">
        <f>RANK(O513,O:O)</f>
        <v>1404</v>
      </c>
      <c r="Z513" s="23">
        <f>RANK(U513,U:U)</f>
        <v>1331</v>
      </c>
      <c r="AA513" s="23">
        <f>RANK(W513,W:W)</f>
        <v>1119</v>
      </c>
    </row>
    <row r="514" spans="1:27" x14ac:dyDescent="0.25">
      <c r="A514" s="23" t="str">
        <f t="shared" si="77"/>
        <v>Alex Kwon</v>
      </c>
      <c r="B514" s="23">
        <f t="shared" si="78"/>
        <v>22</v>
      </c>
      <c r="C514" s="23" t="str">
        <f t="shared" si="79"/>
        <v>2023Alex Kwon22</v>
      </c>
      <c r="D514" s="17">
        <v>2023</v>
      </c>
      <c r="E514" t="s">
        <v>409</v>
      </c>
      <c r="F514">
        <v>648045</v>
      </c>
      <c r="G514" t="s">
        <v>177</v>
      </c>
      <c r="H514" s="20">
        <v>1</v>
      </c>
      <c r="I514" s="20">
        <v>5</v>
      </c>
      <c r="J514" t="s">
        <v>2</v>
      </c>
      <c r="K514" t="s">
        <v>10</v>
      </c>
      <c r="L514" s="10">
        <v>5</v>
      </c>
      <c r="M514" s="10">
        <v>13</v>
      </c>
      <c r="N514" s="10">
        <v>40</v>
      </c>
      <c r="O514" s="1">
        <v>1398.88</v>
      </c>
      <c r="P514" s="1">
        <v>1030.5</v>
      </c>
      <c r="Q514" s="1">
        <v>169.3</v>
      </c>
      <c r="R514" s="44">
        <f t="shared" si="80"/>
        <v>279.77600000000001</v>
      </c>
      <c r="S514" s="45">
        <f t="shared" si="81"/>
        <v>2.6</v>
      </c>
      <c r="T514" s="45">
        <f t="shared" si="82"/>
        <v>3.0769230769230771</v>
      </c>
      <c r="U514" s="44">
        <f t="shared" si="83"/>
        <v>368.38000000000011</v>
      </c>
      <c r="V514" s="46">
        <f t="shared" si="84"/>
        <v>0.26333924282282972</v>
      </c>
      <c r="W514" s="44">
        <f t="shared" si="85"/>
        <v>199.0800000000001</v>
      </c>
      <c r="X514" s="46">
        <f t="shared" si="86"/>
        <v>0.14231385108086475</v>
      </c>
      <c r="Y514" s="23">
        <f>RANK(O514,O:O)</f>
        <v>1424</v>
      </c>
      <c r="Z514" s="23">
        <f>RANK(U514,U:U)</f>
        <v>1374</v>
      </c>
      <c r="AA514" s="23">
        <f>RANK(W514,W:W)</f>
        <v>1134</v>
      </c>
    </row>
    <row r="515" spans="1:27" x14ac:dyDescent="0.25">
      <c r="A515" s="23" t="str">
        <f t="shared" ref="A515:A578" si="87">E515</f>
        <v>Alex Kwon</v>
      </c>
      <c r="B515" s="23">
        <f t="shared" ref="B515:B578" si="88">IF(A514&lt;&gt;A515,1,B514+1)</f>
        <v>23</v>
      </c>
      <c r="C515" s="23" t="str">
        <f t="shared" ref="C515:C578" si="89">D515&amp;A515&amp;B515</f>
        <v>2023Alex Kwon23</v>
      </c>
      <c r="D515" s="17">
        <v>2023</v>
      </c>
      <c r="E515" t="s">
        <v>409</v>
      </c>
      <c r="F515">
        <v>358146</v>
      </c>
      <c r="G515" t="s">
        <v>458</v>
      </c>
      <c r="H515" s="20">
        <v>1</v>
      </c>
      <c r="I515" s="20">
        <v>1</v>
      </c>
      <c r="J515" t="s">
        <v>9</v>
      </c>
      <c r="K515" t="s">
        <v>10</v>
      </c>
      <c r="L515" s="10">
        <v>6</v>
      </c>
      <c r="M515" s="10">
        <v>6</v>
      </c>
      <c r="N515" s="10">
        <v>15</v>
      </c>
      <c r="O515" s="1">
        <v>768.68</v>
      </c>
      <c r="P515" s="1">
        <v>504</v>
      </c>
      <c r="Q515" s="1">
        <v>192.6</v>
      </c>
      <c r="R515" s="44">
        <f t="shared" si="80"/>
        <v>128.11333333333332</v>
      </c>
      <c r="S515" s="45">
        <f t="shared" si="81"/>
        <v>1</v>
      </c>
      <c r="T515" s="45">
        <f t="shared" si="82"/>
        <v>2.5</v>
      </c>
      <c r="U515" s="44">
        <f t="shared" si="83"/>
        <v>264.67999999999995</v>
      </c>
      <c r="V515" s="46">
        <f t="shared" si="84"/>
        <v>0.3443305406671176</v>
      </c>
      <c r="W515" s="44">
        <f t="shared" si="85"/>
        <v>72.079999999999956</v>
      </c>
      <c r="X515" s="46">
        <f t="shared" si="86"/>
        <v>9.3771140136337569E-2</v>
      </c>
      <c r="Y515" s="23">
        <f>RANK(O515,O:O)</f>
        <v>1476</v>
      </c>
      <c r="Z515" s="23">
        <f>RANK(U515,U:U)</f>
        <v>1411</v>
      </c>
      <c r="AA515" s="23">
        <f>RANK(W515,W:W)</f>
        <v>1212</v>
      </c>
    </row>
    <row r="516" spans="1:27" x14ac:dyDescent="0.25">
      <c r="A516" s="23" t="str">
        <f t="shared" si="87"/>
        <v>Alex Kwon</v>
      </c>
      <c r="B516" s="23">
        <f t="shared" si="88"/>
        <v>24</v>
      </c>
      <c r="C516" s="23" t="str">
        <f t="shared" si="89"/>
        <v>2023Alex Kwon24</v>
      </c>
      <c r="D516" s="17">
        <v>2023</v>
      </c>
      <c r="E516" t="s">
        <v>409</v>
      </c>
      <c r="F516">
        <v>235689</v>
      </c>
      <c r="G516" t="s">
        <v>63</v>
      </c>
      <c r="H516" s="20">
        <v>1</v>
      </c>
      <c r="I516" s="20">
        <v>1</v>
      </c>
      <c r="J516" t="s">
        <v>9</v>
      </c>
      <c r="K516" t="s">
        <v>10</v>
      </c>
      <c r="L516" s="10">
        <v>4</v>
      </c>
      <c r="M516" s="10">
        <v>8</v>
      </c>
      <c r="N516" s="10">
        <v>8</v>
      </c>
      <c r="O516" s="1">
        <v>407.13600000000002</v>
      </c>
      <c r="P516" s="1">
        <v>344</v>
      </c>
      <c r="Q516" s="1">
        <v>132.80000000000001</v>
      </c>
      <c r="R516" s="44">
        <f t="shared" si="80"/>
        <v>101.78400000000001</v>
      </c>
      <c r="S516" s="45">
        <f t="shared" si="81"/>
        <v>2</v>
      </c>
      <c r="T516" s="45">
        <f t="shared" si="82"/>
        <v>1</v>
      </c>
      <c r="U516" s="44">
        <f t="shared" si="83"/>
        <v>63.136000000000024</v>
      </c>
      <c r="V516" s="46">
        <f t="shared" si="84"/>
        <v>0.15507348895700704</v>
      </c>
      <c r="W516" s="44">
        <f t="shared" si="85"/>
        <v>-69.663999999999987</v>
      </c>
      <c r="X516" s="46">
        <f t="shared" si="86"/>
        <v>-0.17110744321307864</v>
      </c>
      <c r="Y516" s="23">
        <f>RANK(O516,O:O)</f>
        <v>1499</v>
      </c>
      <c r="Z516" s="23">
        <f>RANK(U516,U:U)</f>
        <v>1473</v>
      </c>
      <c r="AA516" s="23">
        <f>RANK(W516,W:W)</f>
        <v>1306</v>
      </c>
    </row>
    <row r="517" spans="1:27" x14ac:dyDescent="0.25">
      <c r="A517" s="23" t="str">
        <f t="shared" si="87"/>
        <v>Alex Kwon</v>
      </c>
      <c r="B517" s="23">
        <f t="shared" si="88"/>
        <v>25</v>
      </c>
      <c r="C517" s="23" t="str">
        <f t="shared" si="89"/>
        <v>2023Alex Kwon25</v>
      </c>
      <c r="D517" s="17">
        <v>2023</v>
      </c>
      <c r="E517" t="s">
        <v>409</v>
      </c>
      <c r="F517">
        <v>713162</v>
      </c>
      <c r="G517" t="s">
        <v>188</v>
      </c>
      <c r="H517" s="20">
        <v>1</v>
      </c>
      <c r="I517" s="20">
        <v>6</v>
      </c>
      <c r="J517" t="s">
        <v>2</v>
      </c>
      <c r="K517" t="s">
        <v>10</v>
      </c>
      <c r="L517" s="10">
        <v>3</v>
      </c>
      <c r="M517" s="10">
        <v>3</v>
      </c>
      <c r="N517" s="10">
        <v>3</v>
      </c>
      <c r="O517" s="1">
        <v>183.976</v>
      </c>
      <c r="P517" s="1">
        <v>125</v>
      </c>
      <c r="Q517" s="1">
        <v>96.3</v>
      </c>
      <c r="R517" s="44">
        <f t="shared" si="80"/>
        <v>61.325333333333333</v>
      </c>
      <c r="S517" s="45">
        <f t="shared" si="81"/>
        <v>1</v>
      </c>
      <c r="T517" s="45">
        <f t="shared" si="82"/>
        <v>1</v>
      </c>
      <c r="U517" s="44">
        <f t="shared" si="83"/>
        <v>58.975999999999999</v>
      </c>
      <c r="V517" s="46">
        <f t="shared" si="84"/>
        <v>0.32056355176762186</v>
      </c>
      <c r="W517" s="44">
        <f t="shared" si="85"/>
        <v>-37.323999999999998</v>
      </c>
      <c r="X517" s="46">
        <f t="shared" si="86"/>
        <v>-0.20287428795060225</v>
      </c>
      <c r="Y517" s="23">
        <f>RANK(O517,O:O)</f>
        <v>1514</v>
      </c>
      <c r="Z517" s="23">
        <f>RANK(U517,U:U)</f>
        <v>1475</v>
      </c>
      <c r="AA517" s="23">
        <f>RANK(W517,W:W)</f>
        <v>1281</v>
      </c>
    </row>
    <row r="518" spans="1:27" x14ac:dyDescent="0.25">
      <c r="A518" s="23" t="str">
        <f t="shared" si="87"/>
        <v>Amy Blye</v>
      </c>
      <c r="B518" s="23">
        <f t="shared" si="88"/>
        <v>1</v>
      </c>
      <c r="C518" s="23" t="str">
        <f t="shared" si="89"/>
        <v>2023Amy Blye1</v>
      </c>
      <c r="D518" s="17">
        <v>2023</v>
      </c>
      <c r="E518" t="s">
        <v>410</v>
      </c>
      <c r="F518">
        <v>558463</v>
      </c>
      <c r="G518" t="s">
        <v>143</v>
      </c>
      <c r="H518" s="20">
        <v>2</v>
      </c>
      <c r="I518" s="20">
        <v>2</v>
      </c>
      <c r="J518" t="s">
        <v>9</v>
      </c>
      <c r="K518" t="s">
        <v>3</v>
      </c>
      <c r="L518" s="10">
        <v>44</v>
      </c>
      <c r="M518" s="10">
        <v>124</v>
      </c>
      <c r="N518" s="10">
        <v>604</v>
      </c>
      <c r="O518" s="1">
        <v>30403.168000000001</v>
      </c>
      <c r="P518" s="1">
        <v>23047.25</v>
      </c>
      <c r="Q518" s="1">
        <v>1541.65</v>
      </c>
      <c r="R518" s="44">
        <f t="shared" si="80"/>
        <v>690.98109090909099</v>
      </c>
      <c r="S518" s="45">
        <f t="shared" si="81"/>
        <v>2.8181818181818183</v>
      </c>
      <c r="T518" s="45">
        <f t="shared" si="82"/>
        <v>4.870967741935484</v>
      </c>
      <c r="U518" s="44">
        <f t="shared" si="83"/>
        <v>7355.9180000000015</v>
      </c>
      <c r="V518" s="46">
        <f t="shared" si="84"/>
        <v>0.24194577354570423</v>
      </c>
      <c r="W518" s="44">
        <f t="shared" si="85"/>
        <v>5814.2680000000018</v>
      </c>
      <c r="X518" s="46">
        <f t="shared" si="86"/>
        <v>0.19123888668444031</v>
      </c>
      <c r="Y518" s="23">
        <f>RANK(O518,O:O)</f>
        <v>509</v>
      </c>
      <c r="Z518" s="23">
        <f>RANK(U518,U:U)</f>
        <v>340</v>
      </c>
      <c r="AA518" s="23">
        <f>RANK(W518,W:W)</f>
        <v>235</v>
      </c>
    </row>
    <row r="519" spans="1:27" x14ac:dyDescent="0.25">
      <c r="A519" s="23" t="str">
        <f t="shared" si="87"/>
        <v>Amy Blye</v>
      </c>
      <c r="B519" s="23">
        <f t="shared" si="88"/>
        <v>2</v>
      </c>
      <c r="C519" s="23" t="str">
        <f t="shared" si="89"/>
        <v>2023Amy Blye2</v>
      </c>
      <c r="D519" s="17">
        <v>2023</v>
      </c>
      <c r="E519" t="s">
        <v>410</v>
      </c>
      <c r="F519">
        <v>273027</v>
      </c>
      <c r="G519" t="s">
        <v>302</v>
      </c>
      <c r="H519" s="20">
        <v>2</v>
      </c>
      <c r="I519" s="20">
        <v>2</v>
      </c>
      <c r="J519" t="s">
        <v>9</v>
      </c>
      <c r="K519" t="s">
        <v>10</v>
      </c>
      <c r="L519" s="10">
        <v>34</v>
      </c>
      <c r="M519" s="10">
        <v>61</v>
      </c>
      <c r="N519" s="10">
        <v>187</v>
      </c>
      <c r="O519" s="1">
        <v>10162.504000000001</v>
      </c>
      <c r="P519" s="1">
        <v>7661.75</v>
      </c>
      <c r="Q519" s="1">
        <v>1155.0999999999999</v>
      </c>
      <c r="R519" s="44">
        <f t="shared" si="80"/>
        <v>298.89717647058825</v>
      </c>
      <c r="S519" s="45">
        <f t="shared" si="81"/>
        <v>1.7941176470588236</v>
      </c>
      <c r="T519" s="45">
        <f t="shared" si="82"/>
        <v>3.0655737704918034</v>
      </c>
      <c r="U519" s="44">
        <f t="shared" si="83"/>
        <v>2500.7540000000008</v>
      </c>
      <c r="V519" s="46">
        <f t="shared" si="84"/>
        <v>0.24607655750984211</v>
      </c>
      <c r="W519" s="44">
        <f t="shared" si="85"/>
        <v>1345.6540000000009</v>
      </c>
      <c r="X519" s="46">
        <f t="shared" si="86"/>
        <v>0.13241362561825321</v>
      </c>
      <c r="Y519" s="23">
        <f>RANK(O519,O:O)</f>
        <v>820</v>
      </c>
      <c r="Z519" s="23">
        <f>RANK(U519,U:U)</f>
        <v>771</v>
      </c>
      <c r="AA519" s="23">
        <f>RANK(W519,W:W)</f>
        <v>684</v>
      </c>
    </row>
    <row r="520" spans="1:27" x14ac:dyDescent="0.25">
      <c r="A520" s="23" t="str">
        <f t="shared" si="87"/>
        <v>Amy Blye</v>
      </c>
      <c r="B520" s="23">
        <f t="shared" si="88"/>
        <v>3</v>
      </c>
      <c r="C520" s="23" t="str">
        <f t="shared" si="89"/>
        <v>2023Amy Blye3</v>
      </c>
      <c r="D520" s="17">
        <v>2023</v>
      </c>
      <c r="E520" t="s">
        <v>410</v>
      </c>
      <c r="F520">
        <v>969030</v>
      </c>
      <c r="G520" t="s">
        <v>383</v>
      </c>
      <c r="H520" s="20">
        <v>2</v>
      </c>
      <c r="I520" s="20">
        <v>2</v>
      </c>
      <c r="J520" t="s">
        <v>9</v>
      </c>
      <c r="K520" t="s">
        <v>10</v>
      </c>
      <c r="L520" s="10">
        <v>40</v>
      </c>
      <c r="M520" s="10">
        <v>67</v>
      </c>
      <c r="N520" s="10">
        <v>189</v>
      </c>
      <c r="O520" s="1">
        <v>9840.8880000000008</v>
      </c>
      <c r="P520" s="1">
        <v>7533.25</v>
      </c>
      <c r="Q520" s="1">
        <v>1353.15</v>
      </c>
      <c r="R520" s="44">
        <f t="shared" si="80"/>
        <v>246.02220000000003</v>
      </c>
      <c r="S520" s="45">
        <f t="shared" si="81"/>
        <v>1.675</v>
      </c>
      <c r="T520" s="45">
        <f t="shared" si="82"/>
        <v>2.8208955223880596</v>
      </c>
      <c r="U520" s="44">
        <f t="shared" si="83"/>
        <v>2307.6380000000008</v>
      </c>
      <c r="V520" s="46">
        <f t="shared" si="84"/>
        <v>0.23449489517612646</v>
      </c>
      <c r="W520" s="44">
        <f t="shared" si="85"/>
        <v>954.48800000000074</v>
      </c>
      <c r="X520" s="46">
        <f t="shared" si="86"/>
        <v>9.6992060066124181E-2</v>
      </c>
      <c r="Y520" s="23">
        <f>RANK(O520,O:O)</f>
        <v>840</v>
      </c>
      <c r="Z520" s="23">
        <f>RANK(U520,U:U)</f>
        <v>814</v>
      </c>
      <c r="AA520" s="23">
        <f>RANK(W520,W:W)</f>
        <v>809</v>
      </c>
    </row>
    <row r="521" spans="1:27" x14ac:dyDescent="0.25">
      <c r="A521" s="23" t="str">
        <f t="shared" si="87"/>
        <v>Amy Blye</v>
      </c>
      <c r="B521" s="23">
        <f t="shared" si="88"/>
        <v>4</v>
      </c>
      <c r="C521" s="23" t="str">
        <f t="shared" si="89"/>
        <v>2023Amy Blye4</v>
      </c>
      <c r="D521" s="17">
        <v>2023</v>
      </c>
      <c r="E521" t="s">
        <v>410</v>
      </c>
      <c r="F521">
        <v>253723</v>
      </c>
      <c r="G521" t="s">
        <v>67</v>
      </c>
      <c r="H521" s="20">
        <v>2</v>
      </c>
      <c r="I521" s="20">
        <v>2</v>
      </c>
      <c r="J521" t="s">
        <v>9</v>
      </c>
      <c r="K521" t="s">
        <v>10</v>
      </c>
      <c r="L521" s="10">
        <v>29</v>
      </c>
      <c r="M521" s="10">
        <v>66</v>
      </c>
      <c r="N521" s="10">
        <v>174</v>
      </c>
      <c r="O521" s="1">
        <v>9215.4079999999994</v>
      </c>
      <c r="P521" s="1">
        <v>7263</v>
      </c>
      <c r="Q521" s="1">
        <v>1000.05</v>
      </c>
      <c r="R521" s="44">
        <f t="shared" si="80"/>
        <v>317.77268965517237</v>
      </c>
      <c r="S521" s="45">
        <f t="shared" si="81"/>
        <v>2.2758620689655173</v>
      </c>
      <c r="T521" s="45">
        <f t="shared" si="82"/>
        <v>2.6363636363636362</v>
      </c>
      <c r="U521" s="44">
        <f t="shared" si="83"/>
        <v>1952.4079999999994</v>
      </c>
      <c r="V521" s="46">
        <f t="shared" si="84"/>
        <v>0.21186343567208304</v>
      </c>
      <c r="W521" s="44">
        <f t="shared" si="85"/>
        <v>952.35799999999949</v>
      </c>
      <c r="X521" s="46">
        <f t="shared" si="86"/>
        <v>0.10334409501999256</v>
      </c>
      <c r="Y521" s="23">
        <f>RANK(O521,O:O)</f>
        <v>876</v>
      </c>
      <c r="Z521" s="23">
        <f>RANK(U521,U:U)</f>
        <v>882</v>
      </c>
      <c r="AA521" s="23">
        <f>RANK(W521,W:W)</f>
        <v>811</v>
      </c>
    </row>
    <row r="522" spans="1:27" x14ac:dyDescent="0.25">
      <c r="A522" s="23" t="str">
        <f t="shared" si="87"/>
        <v>Amy Blye</v>
      </c>
      <c r="B522" s="23">
        <f t="shared" si="88"/>
        <v>5</v>
      </c>
      <c r="C522" s="23" t="str">
        <f t="shared" si="89"/>
        <v>2023Amy Blye5</v>
      </c>
      <c r="D522" s="17">
        <v>2023</v>
      </c>
      <c r="E522" t="s">
        <v>410</v>
      </c>
      <c r="F522">
        <v>162866</v>
      </c>
      <c r="G522" t="s">
        <v>341</v>
      </c>
      <c r="H522" s="20">
        <v>2</v>
      </c>
      <c r="I522" s="20">
        <v>2</v>
      </c>
      <c r="J522" t="s">
        <v>9</v>
      </c>
      <c r="K522" t="s">
        <v>10</v>
      </c>
      <c r="L522" s="10">
        <v>44</v>
      </c>
      <c r="M522" s="10">
        <v>71</v>
      </c>
      <c r="N522" s="10">
        <v>170</v>
      </c>
      <c r="O522" s="1">
        <v>8635.44</v>
      </c>
      <c r="P522" s="1">
        <v>6846.25</v>
      </c>
      <c r="Q522" s="1">
        <v>1486.1</v>
      </c>
      <c r="R522" s="44">
        <f t="shared" si="80"/>
        <v>196.26000000000002</v>
      </c>
      <c r="S522" s="45">
        <f t="shared" si="81"/>
        <v>1.6136363636363635</v>
      </c>
      <c r="T522" s="45">
        <f t="shared" si="82"/>
        <v>2.3943661971830985</v>
      </c>
      <c r="U522" s="44">
        <f t="shared" si="83"/>
        <v>1789.1900000000005</v>
      </c>
      <c r="V522" s="46">
        <f t="shared" si="84"/>
        <v>0.20719152700962551</v>
      </c>
      <c r="W522" s="44">
        <f t="shared" si="85"/>
        <v>303.0900000000006</v>
      </c>
      <c r="X522" s="46">
        <f t="shared" si="86"/>
        <v>3.50983852588867E-2</v>
      </c>
      <c r="Y522" s="23">
        <f>RANK(O522,O:O)</f>
        <v>924</v>
      </c>
      <c r="Z522" s="23">
        <f>RANK(U522,U:U)</f>
        <v>922</v>
      </c>
      <c r="AA522" s="23">
        <f>RANK(W522,W:W)</f>
        <v>1060</v>
      </c>
    </row>
    <row r="523" spans="1:27" x14ac:dyDescent="0.25">
      <c r="A523" s="23" t="str">
        <f t="shared" si="87"/>
        <v>Amy Blye</v>
      </c>
      <c r="B523" s="23">
        <f t="shared" si="88"/>
        <v>6</v>
      </c>
      <c r="C523" s="23" t="str">
        <f t="shared" si="89"/>
        <v>2023Amy Blye6</v>
      </c>
      <c r="D523" s="17">
        <v>2023</v>
      </c>
      <c r="E523" t="s">
        <v>410</v>
      </c>
      <c r="F523">
        <v>173044</v>
      </c>
      <c r="G523" t="s">
        <v>36</v>
      </c>
      <c r="H523" s="20">
        <v>2</v>
      </c>
      <c r="I523" s="20">
        <v>2</v>
      </c>
      <c r="J523" t="s">
        <v>9</v>
      </c>
      <c r="K523" t="s">
        <v>10</v>
      </c>
      <c r="L523" s="10">
        <v>28</v>
      </c>
      <c r="M523" s="10">
        <v>69</v>
      </c>
      <c r="N523" s="10">
        <v>186</v>
      </c>
      <c r="O523" s="1">
        <v>8039.3119999999999</v>
      </c>
      <c r="P523" s="1">
        <v>6052.5</v>
      </c>
      <c r="Q523" s="1">
        <v>969.7</v>
      </c>
      <c r="R523" s="44">
        <f t="shared" si="80"/>
        <v>287.11828571428572</v>
      </c>
      <c r="S523" s="45">
        <f t="shared" si="81"/>
        <v>2.4642857142857144</v>
      </c>
      <c r="T523" s="45">
        <f t="shared" si="82"/>
        <v>2.6956521739130435</v>
      </c>
      <c r="U523" s="44">
        <f t="shared" si="83"/>
        <v>1986.8119999999999</v>
      </c>
      <c r="V523" s="46">
        <f t="shared" si="84"/>
        <v>0.24713706844565803</v>
      </c>
      <c r="W523" s="44">
        <f t="shared" si="85"/>
        <v>1017.1119999999999</v>
      </c>
      <c r="X523" s="46">
        <f t="shared" si="86"/>
        <v>0.12651729401719947</v>
      </c>
      <c r="Y523" s="23">
        <f>RANK(O523,O:O)</f>
        <v>957</v>
      </c>
      <c r="Z523" s="23">
        <f>RANK(U523,U:U)</f>
        <v>871</v>
      </c>
      <c r="AA523" s="23">
        <f>RANK(W523,W:W)</f>
        <v>784</v>
      </c>
    </row>
    <row r="524" spans="1:27" x14ac:dyDescent="0.25">
      <c r="A524" s="23" t="str">
        <f t="shared" si="87"/>
        <v>Amy Blye</v>
      </c>
      <c r="B524" s="23">
        <f t="shared" si="88"/>
        <v>7</v>
      </c>
      <c r="C524" s="23" t="str">
        <f t="shared" si="89"/>
        <v>2023Amy Blye7</v>
      </c>
      <c r="D524" s="17">
        <v>2023</v>
      </c>
      <c r="E524" t="s">
        <v>410</v>
      </c>
      <c r="F524">
        <v>369346</v>
      </c>
      <c r="G524" t="s">
        <v>93</v>
      </c>
      <c r="H524" s="20">
        <v>2</v>
      </c>
      <c r="I524" s="20">
        <v>2</v>
      </c>
      <c r="J524" t="s">
        <v>9</v>
      </c>
      <c r="K524" t="s">
        <v>10</v>
      </c>
      <c r="L524" s="10">
        <v>42</v>
      </c>
      <c r="M524" s="10">
        <v>60</v>
      </c>
      <c r="N524" s="10">
        <v>159</v>
      </c>
      <c r="O524" s="1">
        <v>7437.1279999999997</v>
      </c>
      <c r="P524" s="1">
        <v>5767.5</v>
      </c>
      <c r="Q524" s="1">
        <v>1410</v>
      </c>
      <c r="R524" s="44">
        <f t="shared" si="80"/>
        <v>177.07447619047619</v>
      </c>
      <c r="S524" s="45">
        <f t="shared" si="81"/>
        <v>1.4285714285714286</v>
      </c>
      <c r="T524" s="45">
        <f t="shared" si="82"/>
        <v>2.65</v>
      </c>
      <c r="U524" s="44">
        <f t="shared" si="83"/>
        <v>1669.6279999999997</v>
      </c>
      <c r="V524" s="46">
        <f t="shared" si="84"/>
        <v>0.22449902704377278</v>
      </c>
      <c r="W524" s="44">
        <f t="shared" si="85"/>
        <v>259.6279999999997</v>
      </c>
      <c r="X524" s="46">
        <f t="shared" si="86"/>
        <v>3.4909712458895382E-2</v>
      </c>
      <c r="Y524" s="23">
        <f>RANK(O524,O:O)</f>
        <v>993</v>
      </c>
      <c r="Z524" s="23">
        <f>RANK(U524,U:U)</f>
        <v>953</v>
      </c>
      <c r="AA524" s="23">
        <f>RANK(W524,W:W)</f>
        <v>1083</v>
      </c>
    </row>
    <row r="525" spans="1:27" x14ac:dyDescent="0.25">
      <c r="A525" s="23" t="str">
        <f t="shared" si="87"/>
        <v>Amy Blye</v>
      </c>
      <c r="B525" s="23">
        <f t="shared" si="88"/>
        <v>8</v>
      </c>
      <c r="C525" s="23" t="str">
        <f t="shared" si="89"/>
        <v>2023Amy Blye8</v>
      </c>
      <c r="D525" s="17">
        <v>2023</v>
      </c>
      <c r="E525" t="s">
        <v>410</v>
      </c>
      <c r="F525">
        <v>448696</v>
      </c>
      <c r="G525" t="s">
        <v>355</v>
      </c>
      <c r="H525" s="20">
        <v>2</v>
      </c>
      <c r="I525" s="20">
        <v>2</v>
      </c>
      <c r="J525" t="s">
        <v>9</v>
      </c>
      <c r="K525" t="s">
        <v>10</v>
      </c>
      <c r="L525" s="10">
        <v>54</v>
      </c>
      <c r="M525" s="10">
        <v>63</v>
      </c>
      <c r="N525" s="10">
        <v>162</v>
      </c>
      <c r="O525" s="1">
        <v>6397.9040000000095</v>
      </c>
      <c r="P525" s="1">
        <v>5295.25</v>
      </c>
      <c r="Q525" s="1">
        <v>1797.3</v>
      </c>
      <c r="R525" s="44">
        <f t="shared" si="80"/>
        <v>118.47970370370388</v>
      </c>
      <c r="S525" s="45">
        <f t="shared" si="81"/>
        <v>1.1666666666666667</v>
      </c>
      <c r="T525" s="45">
        <f t="shared" si="82"/>
        <v>2.5714285714285716</v>
      </c>
      <c r="U525" s="44">
        <f t="shared" si="83"/>
        <v>1102.6540000000095</v>
      </c>
      <c r="V525" s="46">
        <f t="shared" si="84"/>
        <v>0.17234613085785719</v>
      </c>
      <c r="W525" s="44">
        <f t="shared" si="85"/>
        <v>-694.64599999999041</v>
      </c>
      <c r="X525" s="46">
        <f t="shared" si="86"/>
        <v>-0.10857399548351919</v>
      </c>
      <c r="Y525" s="23">
        <f>RANK(O525,O:O)</f>
        <v>1044</v>
      </c>
      <c r="Z525" s="23">
        <f>RANK(U525,U:U)</f>
        <v>1082</v>
      </c>
      <c r="AA525" s="23">
        <f>RANK(W525,W:W)</f>
        <v>1455</v>
      </c>
    </row>
    <row r="526" spans="1:27" x14ac:dyDescent="0.25">
      <c r="A526" s="23" t="str">
        <f t="shared" si="87"/>
        <v>Amy Blye</v>
      </c>
      <c r="B526" s="23">
        <f t="shared" si="88"/>
        <v>9</v>
      </c>
      <c r="C526" s="23" t="str">
        <f t="shared" si="89"/>
        <v>2023Amy Blye9</v>
      </c>
      <c r="D526" s="17">
        <v>2023</v>
      </c>
      <c r="E526" t="s">
        <v>410</v>
      </c>
      <c r="F526">
        <v>731519</v>
      </c>
      <c r="G526" t="s">
        <v>196</v>
      </c>
      <c r="H526" s="20">
        <v>2</v>
      </c>
      <c r="I526" s="20">
        <v>2</v>
      </c>
      <c r="J526" t="s">
        <v>9</v>
      </c>
      <c r="K526" t="s">
        <v>10</v>
      </c>
      <c r="L526" s="10">
        <v>33</v>
      </c>
      <c r="M526" s="10">
        <v>51</v>
      </c>
      <c r="N526" s="10">
        <v>132</v>
      </c>
      <c r="O526" s="1">
        <v>6145.3440000000001</v>
      </c>
      <c r="P526" s="1">
        <v>4294</v>
      </c>
      <c r="Q526" s="1">
        <v>1112.0999999999999</v>
      </c>
      <c r="R526" s="44">
        <f t="shared" si="80"/>
        <v>186.22254545454547</v>
      </c>
      <c r="S526" s="45">
        <f t="shared" si="81"/>
        <v>1.5454545454545454</v>
      </c>
      <c r="T526" s="45">
        <f t="shared" si="82"/>
        <v>2.5882352941176472</v>
      </c>
      <c r="U526" s="44">
        <f t="shared" si="83"/>
        <v>1851.3440000000001</v>
      </c>
      <c r="V526" s="46">
        <f t="shared" si="84"/>
        <v>0.30125962029139458</v>
      </c>
      <c r="W526" s="44">
        <f t="shared" si="85"/>
        <v>739.24400000000014</v>
      </c>
      <c r="X526" s="46">
        <f t="shared" si="86"/>
        <v>0.12029334728861397</v>
      </c>
      <c r="Y526" s="23">
        <f>RANK(O526,O:O)</f>
        <v>1054</v>
      </c>
      <c r="Z526" s="23">
        <f>RANK(U526,U:U)</f>
        <v>904</v>
      </c>
      <c r="AA526" s="23">
        <f>RANK(W526,W:W)</f>
        <v>883</v>
      </c>
    </row>
    <row r="527" spans="1:27" x14ac:dyDescent="0.25">
      <c r="A527" s="23" t="str">
        <f t="shared" si="87"/>
        <v>Amy Blye</v>
      </c>
      <c r="B527" s="23">
        <f t="shared" si="88"/>
        <v>10</v>
      </c>
      <c r="C527" s="23" t="str">
        <f t="shared" si="89"/>
        <v>2023Amy Blye10</v>
      </c>
      <c r="D527" s="17">
        <v>2023</v>
      </c>
      <c r="E527" t="s">
        <v>410</v>
      </c>
      <c r="F527">
        <v>178150</v>
      </c>
      <c r="G527" t="s">
        <v>37</v>
      </c>
      <c r="H527" s="20">
        <v>2</v>
      </c>
      <c r="I527" s="20">
        <v>2</v>
      </c>
      <c r="J527" t="s">
        <v>9</v>
      </c>
      <c r="K527" t="s">
        <v>10</v>
      </c>
      <c r="L527" s="10">
        <v>22</v>
      </c>
      <c r="M527" s="10">
        <v>52</v>
      </c>
      <c r="N527" s="10">
        <v>124</v>
      </c>
      <c r="O527" s="1">
        <v>5429.4080000000004</v>
      </c>
      <c r="P527" s="1">
        <v>4077</v>
      </c>
      <c r="Q527" s="1">
        <v>760.65</v>
      </c>
      <c r="R527" s="44">
        <f t="shared" si="80"/>
        <v>246.79127272727274</v>
      </c>
      <c r="S527" s="45">
        <f t="shared" si="81"/>
        <v>2.3636363636363638</v>
      </c>
      <c r="T527" s="45">
        <f t="shared" si="82"/>
        <v>2.3846153846153846</v>
      </c>
      <c r="U527" s="44">
        <f t="shared" si="83"/>
        <v>1352.4080000000004</v>
      </c>
      <c r="V527" s="46">
        <f t="shared" si="84"/>
        <v>0.24908940348561026</v>
      </c>
      <c r="W527" s="44">
        <f t="shared" si="85"/>
        <v>591.75800000000038</v>
      </c>
      <c r="X527" s="46">
        <f t="shared" si="86"/>
        <v>0.10899125650531336</v>
      </c>
      <c r="Y527" s="23">
        <f>RANK(O527,O:O)</f>
        <v>1100</v>
      </c>
      <c r="Z527" s="23">
        <f>RANK(U527,U:U)</f>
        <v>1027</v>
      </c>
      <c r="AA527" s="23">
        <f>RANK(W527,W:W)</f>
        <v>942</v>
      </c>
    </row>
    <row r="528" spans="1:27" x14ac:dyDescent="0.25">
      <c r="A528" s="23" t="str">
        <f t="shared" si="87"/>
        <v>Amy Blye</v>
      </c>
      <c r="B528" s="23">
        <f t="shared" si="88"/>
        <v>11</v>
      </c>
      <c r="C528" s="23" t="str">
        <f t="shared" si="89"/>
        <v>2023Amy Blye11</v>
      </c>
      <c r="D528" s="17">
        <v>2023</v>
      </c>
      <c r="E528" t="s">
        <v>410</v>
      </c>
      <c r="F528">
        <v>563414</v>
      </c>
      <c r="G528" t="s">
        <v>147</v>
      </c>
      <c r="H528" s="20">
        <v>2</v>
      </c>
      <c r="I528" s="20">
        <v>2</v>
      </c>
      <c r="J528" t="s">
        <v>9</v>
      </c>
      <c r="K528" t="s">
        <v>10</v>
      </c>
      <c r="L528" s="10">
        <v>20</v>
      </c>
      <c r="M528" s="10">
        <v>29</v>
      </c>
      <c r="N528" s="10">
        <v>88</v>
      </c>
      <c r="O528" s="1">
        <v>3979.2959999999998</v>
      </c>
      <c r="P528" s="1">
        <v>2983.75</v>
      </c>
      <c r="Q528" s="1">
        <v>671.9</v>
      </c>
      <c r="R528" s="44">
        <f t="shared" si="80"/>
        <v>198.9648</v>
      </c>
      <c r="S528" s="45">
        <f t="shared" si="81"/>
        <v>1.45</v>
      </c>
      <c r="T528" s="45">
        <f t="shared" si="82"/>
        <v>3.0344827586206895</v>
      </c>
      <c r="U528" s="44">
        <f t="shared" si="83"/>
        <v>995.54599999999982</v>
      </c>
      <c r="V528" s="46">
        <f t="shared" si="84"/>
        <v>0.25018143912893132</v>
      </c>
      <c r="W528" s="44">
        <f t="shared" si="85"/>
        <v>323.64599999999984</v>
      </c>
      <c r="X528" s="46">
        <f t="shared" si="86"/>
        <v>8.1332476900436629E-2</v>
      </c>
      <c r="Y528" s="23">
        <f>RANK(O528,O:O)</f>
        <v>1204</v>
      </c>
      <c r="Z528" s="23">
        <f>RANK(U528,U:U)</f>
        <v>1120</v>
      </c>
      <c r="AA528" s="23">
        <f>RANK(W528,W:W)</f>
        <v>1052</v>
      </c>
    </row>
    <row r="529" spans="1:27" x14ac:dyDescent="0.25">
      <c r="A529" s="23" t="str">
        <f t="shared" si="87"/>
        <v>Amy Blye</v>
      </c>
      <c r="B529" s="23">
        <f t="shared" si="88"/>
        <v>12</v>
      </c>
      <c r="C529" s="23" t="str">
        <f t="shared" si="89"/>
        <v>2023Amy Blye12</v>
      </c>
      <c r="D529" s="17">
        <v>2023</v>
      </c>
      <c r="E529" t="s">
        <v>410</v>
      </c>
      <c r="F529">
        <v>615144</v>
      </c>
      <c r="G529" t="s">
        <v>163</v>
      </c>
      <c r="H529" s="20">
        <v>2</v>
      </c>
      <c r="I529" s="20">
        <v>2</v>
      </c>
      <c r="J529" t="s">
        <v>9</v>
      </c>
      <c r="K529" t="s">
        <v>10</v>
      </c>
      <c r="L529" s="10">
        <v>20</v>
      </c>
      <c r="M529" s="10">
        <v>36</v>
      </c>
      <c r="N529" s="10">
        <v>63</v>
      </c>
      <c r="O529" s="1">
        <v>3730.6959999999999</v>
      </c>
      <c r="P529" s="1">
        <v>2962.75</v>
      </c>
      <c r="Q529" s="1">
        <v>679.6</v>
      </c>
      <c r="R529" s="44">
        <f t="shared" si="80"/>
        <v>186.53479999999999</v>
      </c>
      <c r="S529" s="45">
        <f t="shared" si="81"/>
        <v>1.8</v>
      </c>
      <c r="T529" s="45">
        <f t="shared" si="82"/>
        <v>1.75</v>
      </c>
      <c r="U529" s="44">
        <f t="shared" si="83"/>
        <v>767.94599999999991</v>
      </c>
      <c r="V529" s="46">
        <f t="shared" si="84"/>
        <v>0.20584523638484614</v>
      </c>
      <c r="W529" s="44">
        <f t="shared" si="85"/>
        <v>88.34599999999989</v>
      </c>
      <c r="X529" s="46">
        <f t="shared" si="86"/>
        <v>2.3680835961975968E-2</v>
      </c>
      <c r="Y529" s="23">
        <f>RANK(O529,O:O)</f>
        <v>1219</v>
      </c>
      <c r="Z529" s="23">
        <f>RANK(U529,U:U)</f>
        <v>1212</v>
      </c>
      <c r="AA529" s="23">
        <f>RANK(W529,W:W)</f>
        <v>1203</v>
      </c>
    </row>
    <row r="530" spans="1:27" x14ac:dyDescent="0.25">
      <c r="A530" s="23" t="str">
        <f t="shared" si="87"/>
        <v>Amy Blye</v>
      </c>
      <c r="B530" s="23">
        <f t="shared" si="88"/>
        <v>13</v>
      </c>
      <c r="C530" s="23" t="str">
        <f t="shared" si="89"/>
        <v>2023Amy Blye13</v>
      </c>
      <c r="D530" s="17">
        <v>2023</v>
      </c>
      <c r="E530" t="s">
        <v>410</v>
      </c>
      <c r="F530">
        <v>309319</v>
      </c>
      <c r="G530" t="s">
        <v>340</v>
      </c>
      <c r="H530" s="20">
        <v>2</v>
      </c>
      <c r="I530" s="20">
        <v>2</v>
      </c>
      <c r="J530" t="s">
        <v>9</v>
      </c>
      <c r="K530" t="s">
        <v>10</v>
      </c>
      <c r="L530" s="10">
        <v>28</v>
      </c>
      <c r="M530" s="10">
        <v>37</v>
      </c>
      <c r="N530" s="10">
        <v>100</v>
      </c>
      <c r="O530" s="1">
        <v>3471.2</v>
      </c>
      <c r="P530" s="1">
        <v>2476.5</v>
      </c>
      <c r="Q530" s="1">
        <v>936.7</v>
      </c>
      <c r="R530" s="44">
        <f t="shared" si="80"/>
        <v>123.97142857142856</v>
      </c>
      <c r="S530" s="45">
        <f t="shared" si="81"/>
        <v>1.3214285714285714</v>
      </c>
      <c r="T530" s="45">
        <f t="shared" si="82"/>
        <v>2.7027027027027026</v>
      </c>
      <c r="U530" s="44">
        <f t="shared" si="83"/>
        <v>994.69999999999982</v>
      </c>
      <c r="V530" s="46">
        <f t="shared" si="84"/>
        <v>0.2865579626642083</v>
      </c>
      <c r="W530" s="44">
        <f t="shared" si="85"/>
        <v>57.999999999999773</v>
      </c>
      <c r="X530" s="46">
        <f t="shared" si="86"/>
        <v>1.6708919105784679E-2</v>
      </c>
      <c r="Y530" s="23">
        <f>RANK(O530,O:O)</f>
        <v>1245</v>
      </c>
      <c r="Z530" s="23">
        <f>RANK(U530,U:U)</f>
        <v>1121</v>
      </c>
      <c r="AA530" s="23">
        <f>RANK(W530,W:W)</f>
        <v>1222</v>
      </c>
    </row>
    <row r="531" spans="1:27" x14ac:dyDescent="0.25">
      <c r="A531" s="23" t="str">
        <f t="shared" si="87"/>
        <v>Amy Blye</v>
      </c>
      <c r="B531" s="23">
        <f t="shared" si="88"/>
        <v>14</v>
      </c>
      <c r="C531" s="23" t="str">
        <f t="shared" si="89"/>
        <v>2023Amy Blye14</v>
      </c>
      <c r="D531" s="17">
        <v>2023</v>
      </c>
      <c r="E531" t="s">
        <v>410</v>
      </c>
      <c r="F531">
        <v>886262</v>
      </c>
      <c r="G531" t="s">
        <v>245</v>
      </c>
      <c r="H531" s="20">
        <v>2</v>
      </c>
      <c r="I531" s="20">
        <v>2</v>
      </c>
      <c r="J531" t="s">
        <v>9</v>
      </c>
      <c r="K531" t="s">
        <v>10</v>
      </c>
      <c r="L531" s="10">
        <v>19</v>
      </c>
      <c r="M531" s="10">
        <v>46</v>
      </c>
      <c r="N531" s="10">
        <v>73</v>
      </c>
      <c r="O531" s="1">
        <v>3244.2159999999999</v>
      </c>
      <c r="P531" s="1">
        <v>2640.75</v>
      </c>
      <c r="Q531" s="1">
        <v>658.6</v>
      </c>
      <c r="R531" s="44">
        <f t="shared" si="80"/>
        <v>170.74821052631577</v>
      </c>
      <c r="S531" s="45">
        <f t="shared" si="81"/>
        <v>2.4210526315789473</v>
      </c>
      <c r="T531" s="45">
        <f t="shared" si="82"/>
        <v>1.5869565217391304</v>
      </c>
      <c r="U531" s="44">
        <f t="shared" si="83"/>
        <v>603.46599999999989</v>
      </c>
      <c r="V531" s="46">
        <f t="shared" si="84"/>
        <v>0.18601289186663278</v>
      </c>
      <c r="W531" s="44">
        <f t="shared" si="85"/>
        <v>-55.134000000000128</v>
      </c>
      <c r="X531" s="46">
        <f t="shared" si="86"/>
        <v>-1.6994552767140084E-2</v>
      </c>
      <c r="Y531" s="23">
        <f>RANK(O531,O:O)</f>
        <v>1263</v>
      </c>
      <c r="Z531" s="23">
        <f>RANK(U531,U:U)</f>
        <v>1272</v>
      </c>
      <c r="AA531" s="23">
        <f>RANK(W531,W:W)</f>
        <v>1295</v>
      </c>
    </row>
    <row r="532" spans="1:27" x14ac:dyDescent="0.25">
      <c r="A532" s="23" t="str">
        <f t="shared" si="87"/>
        <v>Amy Blye</v>
      </c>
      <c r="B532" s="23">
        <f t="shared" si="88"/>
        <v>15</v>
      </c>
      <c r="C532" s="23" t="str">
        <f t="shared" si="89"/>
        <v>2023Amy Blye15</v>
      </c>
      <c r="D532" s="17">
        <v>2023</v>
      </c>
      <c r="E532" t="s">
        <v>410</v>
      </c>
      <c r="F532">
        <v>873602</v>
      </c>
      <c r="G532" t="s">
        <v>241</v>
      </c>
      <c r="H532" s="20">
        <v>2</v>
      </c>
      <c r="I532" s="20">
        <v>2</v>
      </c>
      <c r="J532" t="s">
        <v>9</v>
      </c>
      <c r="K532" t="s">
        <v>10</v>
      </c>
      <c r="L532" s="10">
        <v>32</v>
      </c>
      <c r="M532" s="10">
        <v>32</v>
      </c>
      <c r="N532" s="10">
        <v>59</v>
      </c>
      <c r="O532" s="1">
        <v>2624.328</v>
      </c>
      <c r="P532" s="1">
        <v>1826.25</v>
      </c>
      <c r="Q532" s="1">
        <v>1059.2</v>
      </c>
      <c r="R532" s="44">
        <f t="shared" si="80"/>
        <v>82.010249999999999</v>
      </c>
      <c r="S532" s="45">
        <f t="shared" si="81"/>
        <v>1</v>
      </c>
      <c r="T532" s="45">
        <f t="shared" si="82"/>
        <v>1.84375</v>
      </c>
      <c r="U532" s="44">
        <f t="shared" si="83"/>
        <v>798.07799999999997</v>
      </c>
      <c r="V532" s="46">
        <f t="shared" si="84"/>
        <v>0.30410756582256487</v>
      </c>
      <c r="W532" s="44">
        <f t="shared" si="85"/>
        <v>-261.12200000000007</v>
      </c>
      <c r="X532" s="46">
        <f t="shared" si="86"/>
        <v>-9.950051975210418E-2</v>
      </c>
      <c r="Y532" s="23">
        <f>RANK(O532,O:O)</f>
        <v>1318</v>
      </c>
      <c r="Z532" s="23">
        <f>RANK(U532,U:U)</f>
        <v>1203</v>
      </c>
      <c r="AA532" s="23">
        <f>RANK(W532,W:W)</f>
        <v>1392</v>
      </c>
    </row>
    <row r="533" spans="1:27" x14ac:dyDescent="0.25">
      <c r="A533" s="23" t="str">
        <f t="shared" si="87"/>
        <v>Amy Blye</v>
      </c>
      <c r="B533" s="23">
        <f t="shared" si="88"/>
        <v>16</v>
      </c>
      <c r="C533" s="23" t="str">
        <f t="shared" si="89"/>
        <v>2023Amy Blye16</v>
      </c>
      <c r="D533" s="17">
        <v>2023</v>
      </c>
      <c r="E533" t="s">
        <v>410</v>
      </c>
      <c r="F533">
        <v>141852</v>
      </c>
      <c r="G533" t="s">
        <v>23</v>
      </c>
      <c r="H533" s="20">
        <v>2</v>
      </c>
      <c r="I533" s="20">
        <v>2</v>
      </c>
      <c r="J533" t="s">
        <v>9</v>
      </c>
      <c r="K533" t="s">
        <v>10</v>
      </c>
      <c r="L533" s="10">
        <v>4</v>
      </c>
      <c r="M533" s="10">
        <v>4</v>
      </c>
      <c r="N533" s="10">
        <v>24</v>
      </c>
      <c r="O533" s="1">
        <v>1663.808</v>
      </c>
      <c r="P533" s="1">
        <v>1297.5</v>
      </c>
      <c r="Q533" s="1">
        <v>132.4</v>
      </c>
      <c r="R533" s="44">
        <f t="shared" si="80"/>
        <v>415.952</v>
      </c>
      <c r="S533" s="45">
        <f t="shared" si="81"/>
        <v>1</v>
      </c>
      <c r="T533" s="45">
        <f t="shared" si="82"/>
        <v>6</v>
      </c>
      <c r="U533" s="44">
        <f t="shared" si="83"/>
        <v>366.30799999999999</v>
      </c>
      <c r="V533" s="46">
        <f t="shared" si="84"/>
        <v>0.2201624225872216</v>
      </c>
      <c r="W533" s="44">
        <f t="shared" si="85"/>
        <v>233.90799999999999</v>
      </c>
      <c r="X533" s="46">
        <f t="shared" si="86"/>
        <v>0.14058593299226832</v>
      </c>
      <c r="Y533" s="23">
        <f>RANK(O533,O:O)</f>
        <v>1400</v>
      </c>
      <c r="Z533" s="23">
        <f>RANK(U533,U:U)</f>
        <v>1375</v>
      </c>
      <c r="AA533" s="23">
        <f>RANK(W533,W:W)</f>
        <v>1108</v>
      </c>
    </row>
    <row r="534" spans="1:27" x14ac:dyDescent="0.25">
      <c r="A534" s="23" t="str">
        <f t="shared" si="87"/>
        <v>Aria Langston</v>
      </c>
      <c r="B534" s="23">
        <f t="shared" si="88"/>
        <v>1</v>
      </c>
      <c r="C534" s="23" t="str">
        <f t="shared" si="89"/>
        <v>2023Aria Langston1</v>
      </c>
      <c r="D534" s="17">
        <v>2023</v>
      </c>
      <c r="E534" t="s">
        <v>525</v>
      </c>
      <c r="F534">
        <v>858490</v>
      </c>
      <c r="G534" t="s">
        <v>500</v>
      </c>
      <c r="H534" s="20">
        <v>5</v>
      </c>
      <c r="I534" s="20">
        <v>2</v>
      </c>
      <c r="J534" t="s">
        <v>2</v>
      </c>
      <c r="K534" t="s">
        <v>3</v>
      </c>
      <c r="L534" s="10">
        <v>189</v>
      </c>
      <c r="M534" s="10">
        <v>511</v>
      </c>
      <c r="N534" s="10">
        <v>2045</v>
      </c>
      <c r="O534" s="1">
        <v>72597.33</v>
      </c>
      <c r="P534" s="1">
        <v>75673.75</v>
      </c>
      <c r="Q534" s="1">
        <v>6845.16</v>
      </c>
      <c r="R534" s="44">
        <f t="shared" si="80"/>
        <v>384.11285714285714</v>
      </c>
      <c r="S534" s="45">
        <f t="shared" si="81"/>
        <v>2.7037037037037037</v>
      </c>
      <c r="T534" s="45">
        <f t="shared" si="82"/>
        <v>4.0019569471624266</v>
      </c>
      <c r="U534" s="44">
        <f t="shared" si="83"/>
        <v>-3076.4199999999983</v>
      </c>
      <c r="V534" s="46">
        <f t="shared" si="84"/>
        <v>-4.237648960368099E-2</v>
      </c>
      <c r="W534" s="44">
        <f t="shared" si="85"/>
        <v>-9921.5799999999981</v>
      </c>
      <c r="X534" s="46">
        <f t="shared" si="86"/>
        <v>-0.13666590768558565</v>
      </c>
      <c r="Y534" s="23">
        <f>RANK(O534,O:O)</f>
        <v>238</v>
      </c>
      <c r="Z534" s="23">
        <f>RANK(U534,U:U)</f>
        <v>1519</v>
      </c>
      <c r="AA534" s="23">
        <f>RANK(W534,W:W)</f>
        <v>1518</v>
      </c>
    </row>
    <row r="535" spans="1:27" x14ac:dyDescent="0.25">
      <c r="A535" s="23" t="str">
        <f t="shared" si="87"/>
        <v>Aria Langston</v>
      </c>
      <c r="B535" s="23">
        <f t="shared" si="88"/>
        <v>2</v>
      </c>
      <c r="C535" s="23" t="str">
        <f t="shared" si="89"/>
        <v>2023Aria Langston2</v>
      </c>
      <c r="D535" s="17">
        <v>2023</v>
      </c>
      <c r="E535" t="s">
        <v>525</v>
      </c>
      <c r="F535">
        <v>351916</v>
      </c>
      <c r="G535" t="s">
        <v>501</v>
      </c>
      <c r="H535" s="20">
        <v>5</v>
      </c>
      <c r="I535" s="20">
        <v>5</v>
      </c>
      <c r="J535" t="s">
        <v>9</v>
      </c>
      <c r="K535" t="s">
        <v>3</v>
      </c>
      <c r="L535" s="10">
        <v>49</v>
      </c>
      <c r="M535" s="10">
        <v>209</v>
      </c>
      <c r="N535" s="10">
        <v>717</v>
      </c>
      <c r="O535" s="1">
        <v>30572.169000000002</v>
      </c>
      <c r="P535" s="1">
        <v>26264.75</v>
      </c>
      <c r="Q535" s="1">
        <v>1863.39</v>
      </c>
      <c r="R535" s="44">
        <f t="shared" si="80"/>
        <v>623.92181632653069</v>
      </c>
      <c r="S535" s="45">
        <f t="shared" si="81"/>
        <v>4.2653061224489797</v>
      </c>
      <c r="T535" s="45">
        <f t="shared" si="82"/>
        <v>3.4306220095693778</v>
      </c>
      <c r="U535" s="44">
        <f t="shared" si="83"/>
        <v>4307.4190000000017</v>
      </c>
      <c r="V535" s="46">
        <f t="shared" si="84"/>
        <v>0.14089347079037806</v>
      </c>
      <c r="W535" s="44">
        <f t="shared" si="85"/>
        <v>2444.0290000000014</v>
      </c>
      <c r="X535" s="46">
        <f t="shared" si="86"/>
        <v>7.9942937643711215E-2</v>
      </c>
      <c r="Y535" s="23">
        <f>RANK(O535,O:O)</f>
        <v>507</v>
      </c>
      <c r="Z535" s="23">
        <f>RANK(U535,U:U)</f>
        <v>560</v>
      </c>
      <c r="AA535" s="23">
        <f>RANK(W535,W:W)</f>
        <v>502</v>
      </c>
    </row>
    <row r="536" spans="1:27" x14ac:dyDescent="0.25">
      <c r="A536" s="23" t="str">
        <f t="shared" si="87"/>
        <v>Aria Langston</v>
      </c>
      <c r="B536" s="23">
        <f t="shared" si="88"/>
        <v>3</v>
      </c>
      <c r="C536" s="23" t="str">
        <f t="shared" si="89"/>
        <v>2023Aria Langston3</v>
      </c>
      <c r="D536" s="17">
        <v>2023</v>
      </c>
      <c r="E536" t="s">
        <v>525</v>
      </c>
      <c r="F536">
        <v>480813</v>
      </c>
      <c r="G536" t="s">
        <v>502</v>
      </c>
      <c r="H536" s="20">
        <v>5</v>
      </c>
      <c r="I536" s="20">
        <v>5</v>
      </c>
      <c r="J536" t="s">
        <v>9</v>
      </c>
      <c r="K536" t="s">
        <v>3</v>
      </c>
      <c r="L536" s="10">
        <v>83</v>
      </c>
      <c r="M536" s="10">
        <v>92</v>
      </c>
      <c r="N536" s="10">
        <v>470</v>
      </c>
      <c r="O536" s="1">
        <v>20573.495999999999</v>
      </c>
      <c r="P536" s="1">
        <v>16827</v>
      </c>
      <c r="Q536" s="1">
        <v>2849.4</v>
      </c>
      <c r="R536" s="44">
        <f t="shared" si="80"/>
        <v>247.87344578313252</v>
      </c>
      <c r="S536" s="45">
        <f t="shared" si="81"/>
        <v>1.1084337349397591</v>
      </c>
      <c r="T536" s="45">
        <f t="shared" si="82"/>
        <v>5.1086956521739131</v>
      </c>
      <c r="U536" s="44">
        <f t="shared" si="83"/>
        <v>3746.4959999999992</v>
      </c>
      <c r="V536" s="46">
        <f t="shared" si="84"/>
        <v>0.18210303197861946</v>
      </c>
      <c r="W536" s="44">
        <f t="shared" si="85"/>
        <v>897.09599999999909</v>
      </c>
      <c r="X536" s="46">
        <f t="shared" si="86"/>
        <v>4.3604451085999148E-2</v>
      </c>
      <c r="Y536" s="23">
        <f>RANK(O536,O:O)</f>
        <v>607</v>
      </c>
      <c r="Z536" s="23">
        <f>RANK(U536,U:U)</f>
        <v>599</v>
      </c>
      <c r="AA536" s="23">
        <f>RANK(W536,W:W)</f>
        <v>828</v>
      </c>
    </row>
    <row r="537" spans="1:27" x14ac:dyDescent="0.25">
      <c r="A537" s="23" t="str">
        <f t="shared" si="87"/>
        <v>Aria Langston</v>
      </c>
      <c r="B537" s="23">
        <f t="shared" si="88"/>
        <v>4</v>
      </c>
      <c r="C537" s="23" t="str">
        <f t="shared" si="89"/>
        <v>2023Aria Langston4</v>
      </c>
      <c r="D537" s="17">
        <v>2023</v>
      </c>
      <c r="E537" t="s">
        <v>525</v>
      </c>
      <c r="F537">
        <v>587622</v>
      </c>
      <c r="G537" t="s">
        <v>503</v>
      </c>
      <c r="H537" s="20">
        <v>5</v>
      </c>
      <c r="I537" s="20">
        <v>5</v>
      </c>
      <c r="J537" t="s">
        <v>9</v>
      </c>
      <c r="K537" t="s">
        <v>10</v>
      </c>
      <c r="L537" s="10">
        <v>69</v>
      </c>
      <c r="M537" s="10">
        <v>134</v>
      </c>
      <c r="N537" s="10">
        <v>242</v>
      </c>
      <c r="O537" s="1">
        <v>8128.2120000000004</v>
      </c>
      <c r="P537" s="1">
        <v>6983</v>
      </c>
      <c r="Q537" s="1">
        <v>2435.91</v>
      </c>
      <c r="R537" s="44">
        <f t="shared" si="80"/>
        <v>117.80017391304348</v>
      </c>
      <c r="S537" s="45">
        <f t="shared" si="81"/>
        <v>1.9420289855072463</v>
      </c>
      <c r="T537" s="45">
        <f t="shared" si="82"/>
        <v>1.8059701492537314</v>
      </c>
      <c r="U537" s="44">
        <f t="shared" si="83"/>
        <v>1145.2120000000004</v>
      </c>
      <c r="V537" s="46">
        <f t="shared" si="84"/>
        <v>0.14089347079037806</v>
      </c>
      <c r="W537" s="44">
        <f t="shared" si="85"/>
        <v>-1290.6979999999994</v>
      </c>
      <c r="X537" s="46">
        <f t="shared" si="86"/>
        <v>-0.15879236417554063</v>
      </c>
      <c r="Y537" s="23">
        <f>RANK(O537,O:O)</f>
        <v>949</v>
      </c>
      <c r="Z537" s="23">
        <f>RANK(U537,U:U)</f>
        <v>1071</v>
      </c>
      <c r="AA537" s="23">
        <f>RANK(W537,W:W)</f>
        <v>1481</v>
      </c>
    </row>
    <row r="538" spans="1:27" x14ac:dyDescent="0.25">
      <c r="A538" s="23" t="str">
        <f t="shared" si="87"/>
        <v>Aria Langston</v>
      </c>
      <c r="B538" s="23">
        <f t="shared" si="88"/>
        <v>5</v>
      </c>
      <c r="C538" s="23" t="str">
        <f t="shared" si="89"/>
        <v>2023Aria Langston5</v>
      </c>
      <c r="D538" s="17">
        <v>2023</v>
      </c>
      <c r="E538" t="s">
        <v>525</v>
      </c>
      <c r="F538">
        <v>553736</v>
      </c>
      <c r="G538" t="s">
        <v>504</v>
      </c>
      <c r="H538" s="20">
        <v>5</v>
      </c>
      <c r="I538" s="20">
        <v>5</v>
      </c>
      <c r="J538" t="s">
        <v>9</v>
      </c>
      <c r="K538" t="s">
        <v>10</v>
      </c>
      <c r="L538" s="10">
        <v>17</v>
      </c>
      <c r="M538" s="10">
        <v>33</v>
      </c>
      <c r="N538" s="10">
        <v>72</v>
      </c>
      <c r="O538" s="1">
        <v>4319.424</v>
      </c>
      <c r="P538" s="1">
        <v>3435.25</v>
      </c>
      <c r="Q538" s="1">
        <v>600.6</v>
      </c>
      <c r="R538" s="44">
        <f t="shared" si="80"/>
        <v>254.08376470588234</v>
      </c>
      <c r="S538" s="45">
        <f t="shared" si="81"/>
        <v>1.9411764705882353</v>
      </c>
      <c r="T538" s="45">
        <f t="shared" si="82"/>
        <v>2.1818181818181817</v>
      </c>
      <c r="U538" s="44">
        <f t="shared" si="83"/>
        <v>884.17399999999998</v>
      </c>
      <c r="V538" s="46">
        <f t="shared" si="84"/>
        <v>0.20469720036745639</v>
      </c>
      <c r="W538" s="44">
        <f t="shared" si="85"/>
        <v>283.57399999999996</v>
      </c>
      <c r="X538" s="46">
        <f t="shared" si="86"/>
        <v>6.5650883080707045E-2</v>
      </c>
      <c r="Y538" s="23">
        <f>RANK(O538,O:O)</f>
        <v>1178</v>
      </c>
      <c r="Z538" s="23">
        <f>RANK(U538,U:U)</f>
        <v>1168</v>
      </c>
      <c r="AA538" s="23">
        <f>RANK(W538,W:W)</f>
        <v>1069</v>
      </c>
    </row>
    <row r="539" spans="1:27" x14ac:dyDescent="0.25">
      <c r="A539" s="23" t="str">
        <f t="shared" si="87"/>
        <v>Aria Langston</v>
      </c>
      <c r="B539" s="23">
        <f t="shared" si="88"/>
        <v>6</v>
      </c>
      <c r="C539" s="23" t="str">
        <f t="shared" si="89"/>
        <v>2023Aria Langston6</v>
      </c>
      <c r="D539" s="17">
        <v>2023</v>
      </c>
      <c r="E539" t="s">
        <v>525</v>
      </c>
      <c r="F539">
        <v>578075</v>
      </c>
      <c r="G539" t="s">
        <v>505</v>
      </c>
      <c r="H539" s="20">
        <v>5</v>
      </c>
      <c r="I539" s="20">
        <v>5</v>
      </c>
      <c r="J539" t="s">
        <v>9</v>
      </c>
      <c r="K539" t="s">
        <v>10</v>
      </c>
      <c r="L539" s="10">
        <v>11</v>
      </c>
      <c r="M539" s="10">
        <v>11</v>
      </c>
      <c r="N539" s="10">
        <v>20</v>
      </c>
      <c r="O539" s="1">
        <v>605.44000000000005</v>
      </c>
      <c r="P539" s="1">
        <v>439.5</v>
      </c>
      <c r="Q539" s="1">
        <v>376.2</v>
      </c>
      <c r="R539" s="44">
        <f t="shared" si="80"/>
        <v>55.040000000000006</v>
      </c>
      <c r="S539" s="45">
        <f t="shared" si="81"/>
        <v>1</v>
      </c>
      <c r="T539" s="45">
        <f t="shared" si="82"/>
        <v>1.8181818181818181</v>
      </c>
      <c r="U539" s="44">
        <f t="shared" si="83"/>
        <v>165.94000000000005</v>
      </c>
      <c r="V539" s="46">
        <f t="shared" si="84"/>
        <v>0.27408165961945036</v>
      </c>
      <c r="W539" s="44">
        <f t="shared" si="85"/>
        <v>-210.25999999999993</v>
      </c>
      <c r="X539" s="46">
        <f t="shared" si="86"/>
        <v>-0.34728461945031697</v>
      </c>
      <c r="Y539" s="23">
        <f>RANK(O539,O:O)</f>
        <v>1490</v>
      </c>
      <c r="Z539" s="23">
        <f>RANK(U539,U:U)</f>
        <v>1437</v>
      </c>
      <c r="AA539" s="23">
        <f>RANK(W539,W:W)</f>
        <v>1377</v>
      </c>
    </row>
    <row r="540" spans="1:27" x14ac:dyDescent="0.25">
      <c r="A540" s="23" t="str">
        <f t="shared" si="87"/>
        <v>Aria Langston</v>
      </c>
      <c r="B540" s="23">
        <f t="shared" si="88"/>
        <v>7</v>
      </c>
      <c r="C540" s="23" t="str">
        <f t="shared" si="89"/>
        <v>2023Aria Langston7</v>
      </c>
      <c r="D540" s="17">
        <v>2023</v>
      </c>
      <c r="E540" t="s">
        <v>525</v>
      </c>
      <c r="F540">
        <v>524048</v>
      </c>
      <c r="G540" t="s">
        <v>484</v>
      </c>
      <c r="H540" s="20">
        <v>5</v>
      </c>
      <c r="I540" s="20">
        <v>1</v>
      </c>
      <c r="J540" t="s">
        <v>2</v>
      </c>
      <c r="K540" t="s">
        <v>10</v>
      </c>
      <c r="L540" s="10">
        <v>5</v>
      </c>
      <c r="M540" s="10">
        <v>5</v>
      </c>
      <c r="N540" s="10">
        <v>5</v>
      </c>
      <c r="O540" s="1">
        <v>250.26</v>
      </c>
      <c r="P540" s="1">
        <v>215</v>
      </c>
      <c r="Q540" s="1">
        <v>171</v>
      </c>
      <c r="R540" s="44">
        <f t="shared" si="80"/>
        <v>50.052</v>
      </c>
      <c r="S540" s="45">
        <f t="shared" si="81"/>
        <v>1</v>
      </c>
      <c r="T540" s="45">
        <f t="shared" si="82"/>
        <v>1</v>
      </c>
      <c r="U540" s="44">
        <f t="shared" si="83"/>
        <v>35.259999999999991</v>
      </c>
      <c r="V540" s="46">
        <f t="shared" si="84"/>
        <v>0.14089347079037798</v>
      </c>
      <c r="W540" s="44">
        <f t="shared" si="85"/>
        <v>-135.74</v>
      </c>
      <c r="X540" s="46">
        <f t="shared" si="86"/>
        <v>-0.54239590825541439</v>
      </c>
      <c r="Y540" s="23">
        <f>RANK(O540,O:O)</f>
        <v>1507</v>
      </c>
      <c r="Z540" s="23">
        <f>RANK(U540,U:U)</f>
        <v>1484</v>
      </c>
      <c r="AA540" s="23">
        <f>RANK(W540,W:W)</f>
        <v>1350</v>
      </c>
    </row>
    <row r="541" spans="1:27" x14ac:dyDescent="0.25">
      <c r="A541" s="23" t="str">
        <f t="shared" si="87"/>
        <v>Benny Wilder</v>
      </c>
      <c r="B541" s="23">
        <f t="shared" si="88"/>
        <v>1</v>
      </c>
      <c r="C541" s="23" t="str">
        <f t="shared" si="89"/>
        <v>2023Benny Wilder1</v>
      </c>
      <c r="D541" s="17">
        <v>2023</v>
      </c>
      <c r="E541" t="s">
        <v>404</v>
      </c>
      <c r="F541">
        <v>755161</v>
      </c>
      <c r="G541" t="s">
        <v>214</v>
      </c>
      <c r="H541" s="20">
        <v>1</v>
      </c>
      <c r="I541" s="20">
        <v>1</v>
      </c>
      <c r="J541" t="s">
        <v>9</v>
      </c>
      <c r="K541" t="s">
        <v>6</v>
      </c>
      <c r="L541" s="10">
        <v>145</v>
      </c>
      <c r="M541" s="10">
        <v>1068</v>
      </c>
      <c r="N541" s="10">
        <v>5865</v>
      </c>
      <c r="O541" s="1">
        <v>226221.5845</v>
      </c>
      <c r="P541" s="1">
        <v>209077.25</v>
      </c>
      <c r="Q541" s="1">
        <v>5632.95</v>
      </c>
      <c r="R541" s="44">
        <f t="shared" si="80"/>
        <v>1560.1488586206897</v>
      </c>
      <c r="S541" s="45">
        <f t="shared" si="81"/>
        <v>7.36551724137931</v>
      </c>
      <c r="T541" s="45">
        <f t="shared" si="82"/>
        <v>5.4915730337078648</v>
      </c>
      <c r="U541" s="44">
        <f t="shared" si="83"/>
        <v>17144.334499999997</v>
      </c>
      <c r="V541" s="46">
        <f t="shared" si="84"/>
        <v>7.5785582255083167E-2</v>
      </c>
      <c r="W541" s="44">
        <f t="shared" si="85"/>
        <v>11511.384499999996</v>
      </c>
      <c r="X541" s="46">
        <f t="shared" si="86"/>
        <v>5.088543838751159E-2</v>
      </c>
      <c r="Y541" s="23">
        <f>RANK(O541,O:O)</f>
        <v>26</v>
      </c>
      <c r="Z541" s="23">
        <f>RANK(U541,U:U)</f>
        <v>91</v>
      </c>
      <c r="AA541" s="23">
        <f>RANK(W541,W:W)</f>
        <v>99</v>
      </c>
    </row>
    <row r="542" spans="1:27" x14ac:dyDescent="0.25">
      <c r="A542" s="23" t="str">
        <f t="shared" si="87"/>
        <v>Benny Wilder</v>
      </c>
      <c r="B542" s="23">
        <f t="shared" si="88"/>
        <v>2</v>
      </c>
      <c r="C542" s="23" t="str">
        <f t="shared" si="89"/>
        <v>2023Benny Wilder2</v>
      </c>
      <c r="D542" s="17">
        <v>2023</v>
      </c>
      <c r="E542" t="s">
        <v>404</v>
      </c>
      <c r="F542">
        <v>545957</v>
      </c>
      <c r="G542" t="s">
        <v>135</v>
      </c>
      <c r="H542" s="20">
        <v>1</v>
      </c>
      <c r="I542" s="20">
        <v>1</v>
      </c>
      <c r="J542" t="s">
        <v>9</v>
      </c>
      <c r="K542" t="s">
        <v>6</v>
      </c>
      <c r="L542" s="10">
        <v>204</v>
      </c>
      <c r="M542" s="10">
        <v>457</v>
      </c>
      <c r="N542" s="10">
        <v>4141</v>
      </c>
      <c r="O542" s="1">
        <v>156054.696</v>
      </c>
      <c r="P542" s="1">
        <v>144228</v>
      </c>
      <c r="Q542" s="1">
        <v>6823.4</v>
      </c>
      <c r="R542" s="44">
        <f t="shared" si="80"/>
        <v>764.97399999999993</v>
      </c>
      <c r="S542" s="45">
        <f t="shared" si="81"/>
        <v>2.2401960784313726</v>
      </c>
      <c r="T542" s="45">
        <f t="shared" si="82"/>
        <v>9.0612691466083159</v>
      </c>
      <c r="U542" s="44">
        <f t="shared" si="83"/>
        <v>11826.695999999996</v>
      </c>
      <c r="V542" s="46">
        <f t="shared" si="84"/>
        <v>7.5785582255083153E-2</v>
      </c>
      <c r="W542" s="44">
        <f t="shared" si="85"/>
        <v>5003.2959999999966</v>
      </c>
      <c r="X542" s="46">
        <f t="shared" si="86"/>
        <v>3.2061169117268966E-2</v>
      </c>
      <c r="Y542" s="23">
        <f>RANK(O542,O:O)</f>
        <v>79</v>
      </c>
      <c r="Z542" s="23">
        <f>RANK(U542,U:U)</f>
        <v>176</v>
      </c>
      <c r="AA542" s="23">
        <f>RANK(W542,W:W)</f>
        <v>274</v>
      </c>
    </row>
    <row r="543" spans="1:27" x14ac:dyDescent="0.25">
      <c r="A543" s="23" t="str">
        <f t="shared" si="87"/>
        <v>Benny Wilder</v>
      </c>
      <c r="B543" s="23">
        <f t="shared" si="88"/>
        <v>3</v>
      </c>
      <c r="C543" s="23" t="str">
        <f t="shared" si="89"/>
        <v>2023Benny Wilder3</v>
      </c>
      <c r="D543" s="17">
        <v>2023</v>
      </c>
      <c r="E543" t="s">
        <v>404</v>
      </c>
      <c r="F543">
        <v>333866</v>
      </c>
      <c r="G543" t="s">
        <v>285</v>
      </c>
      <c r="H543" s="20">
        <v>1</v>
      </c>
      <c r="I543" s="20">
        <v>3</v>
      </c>
      <c r="J543" t="s">
        <v>2</v>
      </c>
      <c r="K543" t="s">
        <v>4</v>
      </c>
      <c r="L543" s="10">
        <v>55</v>
      </c>
      <c r="M543" s="10">
        <v>482</v>
      </c>
      <c r="N543" s="10">
        <v>3756</v>
      </c>
      <c r="O543" s="1">
        <v>143312.32639999999</v>
      </c>
      <c r="P543" s="1">
        <v>136592</v>
      </c>
      <c r="Q543" s="1">
        <v>2193.77</v>
      </c>
      <c r="R543" s="44">
        <f t="shared" si="80"/>
        <v>2605.6786618181818</v>
      </c>
      <c r="S543" s="45">
        <f t="shared" si="81"/>
        <v>8.7636363636363637</v>
      </c>
      <c r="T543" s="45">
        <f t="shared" si="82"/>
        <v>7.7925311203319501</v>
      </c>
      <c r="U543" s="44">
        <f t="shared" si="83"/>
        <v>6720.3263999999908</v>
      </c>
      <c r="V543" s="46">
        <f t="shared" si="84"/>
        <v>4.6892870758673211E-2</v>
      </c>
      <c r="W543" s="44">
        <f t="shared" si="85"/>
        <v>4526.5563999999904</v>
      </c>
      <c r="X543" s="46">
        <f t="shared" si="86"/>
        <v>3.1585255181510966E-2</v>
      </c>
      <c r="Y543" s="23">
        <f>RANK(O543,O:O)</f>
        <v>92</v>
      </c>
      <c r="Z543" s="23">
        <f>RANK(U543,U:U)</f>
        <v>380</v>
      </c>
      <c r="AA543" s="23">
        <f>RANK(W543,W:W)</f>
        <v>307</v>
      </c>
    </row>
    <row r="544" spans="1:27" x14ac:dyDescent="0.25">
      <c r="A544" s="23" t="str">
        <f t="shared" si="87"/>
        <v>Benny Wilder</v>
      </c>
      <c r="B544" s="23">
        <f t="shared" si="88"/>
        <v>4</v>
      </c>
      <c r="C544" s="23" t="str">
        <f t="shared" si="89"/>
        <v>2023Benny Wilder4</v>
      </c>
      <c r="D544" s="17">
        <v>2023</v>
      </c>
      <c r="E544" t="s">
        <v>404</v>
      </c>
      <c r="F544">
        <v>866033</v>
      </c>
      <c r="G544" t="s">
        <v>338</v>
      </c>
      <c r="H544" s="20">
        <v>1</v>
      </c>
      <c r="I544" s="20">
        <v>4</v>
      </c>
      <c r="J544" t="s">
        <v>2</v>
      </c>
      <c r="K544" t="s">
        <v>4</v>
      </c>
      <c r="L544" s="10">
        <v>127</v>
      </c>
      <c r="M544" s="10">
        <v>495</v>
      </c>
      <c r="N544" s="10">
        <v>2517</v>
      </c>
      <c r="O544" s="1">
        <v>104832.9359</v>
      </c>
      <c r="P544" s="1">
        <v>100309</v>
      </c>
      <c r="Q544" s="1">
        <v>4473.25</v>
      </c>
      <c r="R544" s="44">
        <f t="shared" si="80"/>
        <v>825.4561881889764</v>
      </c>
      <c r="S544" s="45">
        <f t="shared" si="81"/>
        <v>3.8976377952755907</v>
      </c>
      <c r="T544" s="45">
        <f t="shared" si="82"/>
        <v>5.084848484848485</v>
      </c>
      <c r="U544" s="44">
        <f t="shared" si="83"/>
        <v>4523.9358999999968</v>
      </c>
      <c r="V544" s="46">
        <f t="shared" si="84"/>
        <v>4.3153765189933947E-2</v>
      </c>
      <c r="W544" s="44">
        <f t="shared" si="85"/>
        <v>50.685899999996764</v>
      </c>
      <c r="X544" s="46">
        <f t="shared" si="86"/>
        <v>4.8349213503231446E-4</v>
      </c>
      <c r="Y544" s="23">
        <f>RANK(O544,O:O)</f>
        <v>148</v>
      </c>
      <c r="Z544" s="23">
        <f>RANK(U544,U:U)</f>
        <v>539</v>
      </c>
      <c r="AA544" s="23">
        <f>RANK(W544,W:W)</f>
        <v>1225</v>
      </c>
    </row>
    <row r="545" spans="1:27" x14ac:dyDescent="0.25">
      <c r="A545" s="23" t="str">
        <f t="shared" si="87"/>
        <v>Benny Wilder</v>
      </c>
      <c r="B545" s="23">
        <f t="shared" si="88"/>
        <v>5</v>
      </c>
      <c r="C545" s="23" t="str">
        <f t="shared" si="89"/>
        <v>2023Benny Wilder5</v>
      </c>
      <c r="D545" s="17">
        <v>2023</v>
      </c>
      <c r="E545" t="s">
        <v>404</v>
      </c>
      <c r="F545">
        <v>399454</v>
      </c>
      <c r="G545" t="s">
        <v>101</v>
      </c>
      <c r="H545" s="20">
        <v>1</v>
      </c>
      <c r="I545" s="20">
        <v>1</v>
      </c>
      <c r="J545" t="s">
        <v>9</v>
      </c>
      <c r="K545" t="s">
        <v>3</v>
      </c>
      <c r="L545" s="10">
        <v>232</v>
      </c>
      <c r="M545" s="10">
        <v>486</v>
      </c>
      <c r="N545" s="10">
        <v>1609</v>
      </c>
      <c r="O545" s="1">
        <v>61259.664199999999</v>
      </c>
      <c r="P545" s="1">
        <v>58432.25</v>
      </c>
      <c r="Q545" s="1">
        <v>7722.2</v>
      </c>
      <c r="R545" s="44">
        <f t="shared" si="80"/>
        <v>264.05027672413792</v>
      </c>
      <c r="S545" s="45">
        <f t="shared" si="81"/>
        <v>2.0948275862068964</v>
      </c>
      <c r="T545" s="45">
        <f t="shared" si="82"/>
        <v>3.3106995884773665</v>
      </c>
      <c r="U545" s="44">
        <f t="shared" si="83"/>
        <v>2827.4141999999993</v>
      </c>
      <c r="V545" s="46">
        <f t="shared" si="84"/>
        <v>4.615458208796383E-2</v>
      </c>
      <c r="W545" s="44">
        <f t="shared" si="85"/>
        <v>-4894.7858000000006</v>
      </c>
      <c r="X545" s="46">
        <f t="shared" si="86"/>
        <v>-7.9902262996733836E-2</v>
      </c>
      <c r="Y545" s="23">
        <f>RANK(O545,O:O)</f>
        <v>299</v>
      </c>
      <c r="Z545" s="23">
        <f>RANK(U545,U:U)</f>
        <v>722</v>
      </c>
      <c r="AA545" s="23">
        <f>RANK(W545,W:W)</f>
        <v>1507</v>
      </c>
    </row>
    <row r="546" spans="1:27" x14ac:dyDescent="0.25">
      <c r="A546" s="23" t="str">
        <f t="shared" si="87"/>
        <v>Benny Wilder</v>
      </c>
      <c r="B546" s="23">
        <f t="shared" si="88"/>
        <v>6</v>
      </c>
      <c r="C546" s="23" t="str">
        <f t="shared" si="89"/>
        <v>2023Benny Wilder6</v>
      </c>
      <c r="D546" s="17">
        <v>2023</v>
      </c>
      <c r="E546" t="s">
        <v>404</v>
      </c>
      <c r="F546">
        <v>107439</v>
      </c>
      <c r="G546" t="s">
        <v>1</v>
      </c>
      <c r="H546" s="20">
        <v>1</v>
      </c>
      <c r="I546" s="20">
        <v>4</v>
      </c>
      <c r="J546" t="s">
        <v>2</v>
      </c>
      <c r="K546" t="s">
        <v>3</v>
      </c>
      <c r="L546" s="10">
        <v>132</v>
      </c>
      <c r="M546" s="10">
        <v>343</v>
      </c>
      <c r="N546" s="10">
        <v>1282</v>
      </c>
      <c r="O546" s="1">
        <v>47613.707999999999</v>
      </c>
      <c r="P546" s="1">
        <v>49273.5</v>
      </c>
      <c r="Q546" s="1">
        <v>4464.8999999999996</v>
      </c>
      <c r="R546" s="44">
        <f t="shared" ref="R546:R609" si="90">O546/L546</f>
        <v>360.70990909090909</v>
      </c>
      <c r="S546" s="45">
        <f t="shared" ref="S546:S609" si="91">M546/L546</f>
        <v>2.5984848484848486</v>
      </c>
      <c r="T546" s="45">
        <f t="shared" ref="T546:T609" si="92">N546/M546</f>
        <v>3.7376093294460642</v>
      </c>
      <c r="U546" s="44">
        <f t="shared" ref="U546:U609" si="93">O546-P546</f>
        <v>-1659.7920000000013</v>
      </c>
      <c r="V546" s="46">
        <f t="shared" ref="V546:V609" si="94">U546/O546</f>
        <v>-3.4859540870036863E-2</v>
      </c>
      <c r="W546" s="44">
        <f t="shared" ref="W546:W609" si="95">O546-P546-Q546</f>
        <v>-6124.6920000000009</v>
      </c>
      <c r="X546" s="46">
        <f t="shared" ref="X546:X609" si="96">W546/O546</f>
        <v>-0.12863295587060772</v>
      </c>
      <c r="Y546" s="23">
        <f>RANK(O546,O:O)</f>
        <v>389</v>
      </c>
      <c r="Z546" s="23">
        <f>RANK(U546,U:U)</f>
        <v>1513</v>
      </c>
      <c r="AA546" s="23">
        <f>RANK(W546,W:W)</f>
        <v>1512</v>
      </c>
    </row>
    <row r="547" spans="1:27" x14ac:dyDescent="0.25">
      <c r="A547" s="23" t="str">
        <f t="shared" si="87"/>
        <v>Bill Hampton</v>
      </c>
      <c r="B547" s="23">
        <f t="shared" si="88"/>
        <v>1</v>
      </c>
      <c r="C547" s="23" t="str">
        <f t="shared" si="89"/>
        <v>2023Bill Hampton1</v>
      </c>
      <c r="D547" s="17">
        <v>2023</v>
      </c>
      <c r="E547" t="s">
        <v>393</v>
      </c>
      <c r="F547">
        <v>205478</v>
      </c>
      <c r="G547" t="s">
        <v>7</v>
      </c>
      <c r="H547" s="20">
        <v>4</v>
      </c>
      <c r="I547" s="20">
        <v>4</v>
      </c>
      <c r="J547" t="s">
        <v>2</v>
      </c>
      <c r="K547" t="s">
        <v>6</v>
      </c>
      <c r="L547" s="10">
        <v>248</v>
      </c>
      <c r="M547" s="10">
        <v>730</v>
      </c>
      <c r="N547" s="10">
        <v>5607</v>
      </c>
      <c r="O547" s="1">
        <v>233255.67480000001</v>
      </c>
      <c r="P547" s="1">
        <v>212359.5</v>
      </c>
      <c r="Q547" s="1">
        <v>7663.5</v>
      </c>
      <c r="R547" s="44">
        <f t="shared" si="90"/>
        <v>940.54707580645163</v>
      </c>
      <c r="S547" s="45">
        <f t="shared" si="91"/>
        <v>2.943548387096774</v>
      </c>
      <c r="T547" s="45">
        <f t="shared" si="92"/>
        <v>7.6808219178082195</v>
      </c>
      <c r="U547" s="44">
        <f t="shared" si="93"/>
        <v>20896.174800000008</v>
      </c>
      <c r="V547" s="46">
        <f t="shared" si="94"/>
        <v>8.9584850691915546E-2</v>
      </c>
      <c r="W547" s="44">
        <f t="shared" si="95"/>
        <v>13232.674800000008</v>
      </c>
      <c r="X547" s="46">
        <f t="shared" si="96"/>
        <v>5.6730344551514454E-2</v>
      </c>
      <c r="Y547" s="23">
        <f>RANK(O547,O:O)</f>
        <v>24</v>
      </c>
      <c r="Z547" s="23">
        <f>RANK(U547,U:U)</f>
        <v>58</v>
      </c>
      <c r="AA547" s="23">
        <f>RANK(W547,W:W)</f>
        <v>79</v>
      </c>
    </row>
    <row r="548" spans="1:27" x14ac:dyDescent="0.25">
      <c r="A548" s="23" t="str">
        <f t="shared" si="87"/>
        <v>Bill Hampton</v>
      </c>
      <c r="B548" s="23">
        <f t="shared" si="88"/>
        <v>2</v>
      </c>
      <c r="C548" s="23" t="str">
        <f t="shared" si="89"/>
        <v>2023Bill Hampton2</v>
      </c>
      <c r="D548" s="17">
        <v>2023</v>
      </c>
      <c r="E548" t="s">
        <v>393</v>
      </c>
      <c r="F548">
        <v>998761</v>
      </c>
      <c r="G548" t="s">
        <v>175</v>
      </c>
      <c r="H548" s="20">
        <v>4</v>
      </c>
      <c r="I548" s="20">
        <v>4</v>
      </c>
      <c r="J548" t="s">
        <v>9</v>
      </c>
      <c r="K548" t="s">
        <v>6</v>
      </c>
      <c r="L548" s="10">
        <v>228</v>
      </c>
      <c r="M548" s="10">
        <v>1109</v>
      </c>
      <c r="N548" s="10">
        <v>5883</v>
      </c>
      <c r="O548" s="1">
        <v>223043.06049999999</v>
      </c>
      <c r="P548" s="1">
        <v>214349</v>
      </c>
      <c r="Q548" s="1">
        <v>7467.5</v>
      </c>
      <c r="R548" s="44">
        <f t="shared" si="90"/>
        <v>978.2590372807017</v>
      </c>
      <c r="S548" s="45">
        <f t="shared" si="91"/>
        <v>4.8640350877192979</v>
      </c>
      <c r="T548" s="45">
        <f t="shared" si="92"/>
        <v>5.3047790802524801</v>
      </c>
      <c r="U548" s="44">
        <f t="shared" si="93"/>
        <v>8694.0604999999923</v>
      </c>
      <c r="V548" s="46">
        <f t="shared" si="94"/>
        <v>3.897929162427357E-2</v>
      </c>
      <c r="W548" s="44">
        <f t="shared" si="95"/>
        <v>1226.5604999999923</v>
      </c>
      <c r="X548" s="46">
        <f t="shared" si="96"/>
        <v>5.4992094228369518E-3</v>
      </c>
      <c r="Y548" s="23">
        <f>RANK(O548,O:O)</f>
        <v>28</v>
      </c>
      <c r="Z548" s="23">
        <f>RANK(U548,U:U)</f>
        <v>273</v>
      </c>
      <c r="AA548" s="23">
        <f>RANK(W548,W:W)</f>
        <v>723</v>
      </c>
    </row>
    <row r="549" spans="1:27" x14ac:dyDescent="0.25">
      <c r="A549" s="23" t="str">
        <f t="shared" si="87"/>
        <v>Bill Hampton</v>
      </c>
      <c r="B549" s="23">
        <f t="shared" si="88"/>
        <v>3</v>
      </c>
      <c r="C549" s="23" t="str">
        <f t="shared" si="89"/>
        <v>2023Bill Hampton3</v>
      </c>
      <c r="D549" s="17">
        <v>2023</v>
      </c>
      <c r="E549" t="s">
        <v>393</v>
      </c>
      <c r="F549">
        <v>652151</v>
      </c>
      <c r="G549" t="s">
        <v>233</v>
      </c>
      <c r="H549" s="20">
        <v>4</v>
      </c>
      <c r="I549" s="20">
        <v>4</v>
      </c>
      <c r="J549" t="s">
        <v>2</v>
      </c>
      <c r="K549" t="s">
        <v>3</v>
      </c>
      <c r="L549" s="10">
        <v>248</v>
      </c>
      <c r="M549" s="10">
        <v>440</v>
      </c>
      <c r="N549" s="10">
        <v>1566</v>
      </c>
      <c r="O549" s="1">
        <v>58889.787000000098</v>
      </c>
      <c r="P549" s="1">
        <v>66867</v>
      </c>
      <c r="Q549" s="1">
        <v>7382</v>
      </c>
      <c r="R549" s="44">
        <f t="shared" si="90"/>
        <v>237.45881854838748</v>
      </c>
      <c r="S549" s="45">
        <f t="shared" si="91"/>
        <v>1.7741935483870968</v>
      </c>
      <c r="T549" s="45">
        <f t="shared" si="92"/>
        <v>3.5590909090909091</v>
      </c>
      <c r="U549" s="44">
        <f t="shared" si="93"/>
        <v>-7977.2129999999015</v>
      </c>
      <c r="V549" s="46">
        <f t="shared" si="94"/>
        <v>-0.1354600416537402</v>
      </c>
      <c r="W549" s="44">
        <f t="shared" si="95"/>
        <v>-15359.212999999902</v>
      </c>
      <c r="X549" s="46">
        <f t="shared" si="96"/>
        <v>-0.26081284688633488</v>
      </c>
      <c r="Y549" s="23">
        <f>RANK(O549,O:O)</f>
        <v>317</v>
      </c>
      <c r="Z549" s="23">
        <f>RANK(U549,U:U)</f>
        <v>1526</v>
      </c>
      <c r="AA549" s="23">
        <f>RANK(W549,W:W)</f>
        <v>1526</v>
      </c>
    </row>
    <row r="550" spans="1:27" x14ac:dyDescent="0.25">
      <c r="A550" s="23" t="str">
        <f t="shared" si="87"/>
        <v>Caleb Thorne</v>
      </c>
      <c r="B550" s="23">
        <f t="shared" si="88"/>
        <v>1</v>
      </c>
      <c r="C550" s="23" t="str">
        <f t="shared" si="89"/>
        <v>2023Caleb Thorne1</v>
      </c>
      <c r="D550" s="17">
        <v>2023</v>
      </c>
      <c r="E550" t="s">
        <v>526</v>
      </c>
      <c r="F550">
        <v>439017</v>
      </c>
      <c r="G550" t="s">
        <v>483</v>
      </c>
      <c r="H550" s="20">
        <v>6</v>
      </c>
      <c r="I550" s="20">
        <v>3</v>
      </c>
      <c r="J550" t="s">
        <v>2</v>
      </c>
      <c r="K550" t="s">
        <v>3</v>
      </c>
      <c r="L550" s="10">
        <v>49</v>
      </c>
      <c r="M550" s="10">
        <v>323</v>
      </c>
      <c r="N550" s="10">
        <v>1679</v>
      </c>
      <c r="O550" s="1">
        <v>70253.120500000005</v>
      </c>
      <c r="P550" s="1">
        <v>66958.75</v>
      </c>
      <c r="Q550" s="1">
        <v>1991.03</v>
      </c>
      <c r="R550" s="44">
        <f t="shared" si="90"/>
        <v>1433.7371530612245</v>
      </c>
      <c r="S550" s="45">
        <f t="shared" si="91"/>
        <v>6.591836734693878</v>
      </c>
      <c r="T550" s="45">
        <f t="shared" si="92"/>
        <v>5.1981424148606807</v>
      </c>
      <c r="U550" s="44">
        <f t="shared" si="93"/>
        <v>3294.3705000000045</v>
      </c>
      <c r="V550" s="46">
        <f t="shared" si="94"/>
        <v>4.6892870758673336E-2</v>
      </c>
      <c r="W550" s="44">
        <f t="shared" si="95"/>
        <v>1303.3405000000046</v>
      </c>
      <c r="X550" s="46">
        <f t="shared" si="96"/>
        <v>1.8552065598281924E-2</v>
      </c>
      <c r="Y550" s="23">
        <f>RANK(O550,O:O)</f>
        <v>249</v>
      </c>
      <c r="Z550" s="23">
        <f>RANK(U550,U:U)</f>
        <v>642</v>
      </c>
      <c r="AA550" s="23">
        <f>RANK(W550,W:W)</f>
        <v>701</v>
      </c>
    </row>
    <row r="551" spans="1:27" x14ac:dyDescent="0.25">
      <c r="A551" s="23" t="str">
        <f t="shared" si="87"/>
        <v>Caleb Thorne</v>
      </c>
      <c r="B551" s="23">
        <f t="shared" si="88"/>
        <v>2</v>
      </c>
      <c r="C551" s="23" t="str">
        <f t="shared" si="89"/>
        <v>2023Caleb Thorne2</v>
      </c>
      <c r="D551" s="17">
        <v>2023</v>
      </c>
      <c r="E551" t="s">
        <v>526</v>
      </c>
      <c r="F551">
        <v>879102</v>
      </c>
      <c r="G551" t="s">
        <v>487</v>
      </c>
      <c r="H551" s="20">
        <v>6</v>
      </c>
      <c r="I551" s="20">
        <v>6</v>
      </c>
      <c r="J551" t="s">
        <v>9</v>
      </c>
      <c r="K551" t="s">
        <v>3</v>
      </c>
      <c r="L551" s="10">
        <v>66</v>
      </c>
      <c r="M551" s="10">
        <v>256</v>
      </c>
      <c r="N551" s="10">
        <v>1270</v>
      </c>
      <c r="O551" s="1">
        <v>53315.495999999999</v>
      </c>
      <c r="P551" s="1">
        <v>46008.5</v>
      </c>
      <c r="Q551" s="1">
        <v>2481.66</v>
      </c>
      <c r="R551" s="44">
        <f t="shared" si="90"/>
        <v>807.81054545454549</v>
      </c>
      <c r="S551" s="45">
        <f t="shared" si="91"/>
        <v>3.8787878787878789</v>
      </c>
      <c r="T551" s="45">
        <f t="shared" si="92"/>
        <v>4.9609375</v>
      </c>
      <c r="U551" s="44">
        <f t="shared" si="93"/>
        <v>7306.9959999999992</v>
      </c>
      <c r="V551" s="46">
        <f t="shared" si="94"/>
        <v>0.13705201204542858</v>
      </c>
      <c r="W551" s="44">
        <f t="shared" si="95"/>
        <v>4825.3359999999993</v>
      </c>
      <c r="X551" s="46">
        <f t="shared" si="96"/>
        <v>9.0505319504108131E-2</v>
      </c>
      <c r="Y551" s="23">
        <f>RANK(O551,O:O)</f>
        <v>355</v>
      </c>
      <c r="Z551" s="23">
        <f>RANK(U551,U:U)</f>
        <v>345</v>
      </c>
      <c r="AA551" s="23">
        <f>RANK(W551,W:W)</f>
        <v>281</v>
      </c>
    </row>
    <row r="552" spans="1:27" x14ac:dyDescent="0.25">
      <c r="A552" s="23" t="str">
        <f t="shared" si="87"/>
        <v>Caleb Thorne</v>
      </c>
      <c r="B552" s="23">
        <f t="shared" si="88"/>
        <v>3</v>
      </c>
      <c r="C552" s="23" t="str">
        <f t="shared" si="89"/>
        <v>2023Caleb Thorne3</v>
      </c>
      <c r="D552" s="17">
        <v>2023</v>
      </c>
      <c r="E552" t="s">
        <v>526</v>
      </c>
      <c r="F552">
        <v>754348</v>
      </c>
      <c r="G552" t="s">
        <v>489</v>
      </c>
      <c r="H552" s="20">
        <v>6</v>
      </c>
      <c r="I552" s="20">
        <v>6</v>
      </c>
      <c r="J552" t="s">
        <v>9</v>
      </c>
      <c r="K552" t="s">
        <v>10</v>
      </c>
      <c r="L552" s="10">
        <v>42</v>
      </c>
      <c r="M552" s="10">
        <v>69</v>
      </c>
      <c r="N552" s="10">
        <v>195</v>
      </c>
      <c r="O552" s="1">
        <v>9624.84</v>
      </c>
      <c r="P552" s="1">
        <v>7921.5</v>
      </c>
      <c r="Q552" s="1">
        <v>1468.8</v>
      </c>
      <c r="R552" s="44">
        <f t="shared" si="90"/>
        <v>229.16285714285715</v>
      </c>
      <c r="S552" s="45">
        <f t="shared" si="91"/>
        <v>1.6428571428571428</v>
      </c>
      <c r="T552" s="45">
        <f t="shared" si="92"/>
        <v>2.8260869565217392</v>
      </c>
      <c r="U552" s="44">
        <f t="shared" si="93"/>
        <v>1703.3400000000001</v>
      </c>
      <c r="V552" s="46">
        <f t="shared" si="94"/>
        <v>0.17697333150473152</v>
      </c>
      <c r="W552" s="44">
        <f t="shared" si="95"/>
        <v>234.54000000000019</v>
      </c>
      <c r="X552" s="46">
        <f t="shared" si="96"/>
        <v>2.4368197289513404E-2</v>
      </c>
      <c r="Y552" s="23">
        <f>RANK(O552,O:O)</f>
        <v>848</v>
      </c>
      <c r="Z552" s="23">
        <f>RANK(U552,U:U)</f>
        <v>941</v>
      </c>
      <c r="AA552" s="23">
        <f>RANK(W552,W:W)</f>
        <v>1107</v>
      </c>
    </row>
    <row r="553" spans="1:27" x14ac:dyDescent="0.25">
      <c r="A553" s="23" t="str">
        <f t="shared" si="87"/>
        <v>Caleb Thorne</v>
      </c>
      <c r="B553" s="23">
        <f t="shared" si="88"/>
        <v>4</v>
      </c>
      <c r="C553" s="23" t="str">
        <f t="shared" si="89"/>
        <v>2023Caleb Thorne4</v>
      </c>
      <c r="D553" s="17">
        <v>2023</v>
      </c>
      <c r="E553" t="s">
        <v>526</v>
      </c>
      <c r="F553">
        <v>652071</v>
      </c>
      <c r="G553" t="s">
        <v>488</v>
      </c>
      <c r="H553" s="20">
        <v>6</v>
      </c>
      <c r="I553" s="20">
        <v>6</v>
      </c>
      <c r="J553" t="s">
        <v>9</v>
      </c>
      <c r="K553" t="s">
        <v>10</v>
      </c>
      <c r="L553" s="10">
        <v>18</v>
      </c>
      <c r="M553" s="10">
        <v>57</v>
      </c>
      <c r="N553" s="10">
        <v>193</v>
      </c>
      <c r="O553" s="1">
        <v>8071.2503999999999</v>
      </c>
      <c r="P553" s="1">
        <v>7002.75</v>
      </c>
      <c r="Q553" s="1">
        <v>662.4</v>
      </c>
      <c r="R553" s="44">
        <f t="shared" si="90"/>
        <v>448.40280000000001</v>
      </c>
      <c r="S553" s="45">
        <f t="shared" si="91"/>
        <v>3.1666666666666665</v>
      </c>
      <c r="T553" s="45">
        <f t="shared" si="92"/>
        <v>3.3859649122807016</v>
      </c>
      <c r="U553" s="44">
        <f t="shared" si="93"/>
        <v>1068.5003999999999</v>
      </c>
      <c r="V553" s="46">
        <f t="shared" si="94"/>
        <v>0.1323835028089328</v>
      </c>
      <c r="W553" s="44">
        <f t="shared" si="95"/>
        <v>406.10039999999992</v>
      </c>
      <c r="X553" s="46">
        <f t="shared" si="96"/>
        <v>5.0314434551553489E-2</v>
      </c>
      <c r="Y553" s="23">
        <f>RANK(O553,O:O)</f>
        <v>953</v>
      </c>
      <c r="Z553" s="23">
        <f>RANK(U553,U:U)</f>
        <v>1101</v>
      </c>
      <c r="AA553" s="23">
        <f>RANK(W553,W:W)</f>
        <v>1014</v>
      </c>
    </row>
    <row r="554" spans="1:27" x14ac:dyDescent="0.25">
      <c r="A554" s="23" t="str">
        <f t="shared" si="87"/>
        <v>Caleb Thorne</v>
      </c>
      <c r="B554" s="23">
        <f t="shared" si="88"/>
        <v>5</v>
      </c>
      <c r="C554" s="23" t="str">
        <f t="shared" si="89"/>
        <v>2023Caleb Thorne5</v>
      </c>
      <c r="D554" s="17">
        <v>2023</v>
      </c>
      <c r="E554" t="s">
        <v>526</v>
      </c>
      <c r="F554">
        <v>901914</v>
      </c>
      <c r="G554" t="s">
        <v>490</v>
      </c>
      <c r="H554" s="20">
        <v>6</v>
      </c>
      <c r="I554" s="20">
        <v>6</v>
      </c>
      <c r="J554" t="s">
        <v>9</v>
      </c>
      <c r="K554" t="s">
        <v>10</v>
      </c>
      <c r="L554" s="10">
        <v>21</v>
      </c>
      <c r="M554" s="10">
        <v>46</v>
      </c>
      <c r="N554" s="10">
        <v>145</v>
      </c>
      <c r="O554" s="1">
        <v>7313.0832</v>
      </c>
      <c r="P554" s="1">
        <v>5793</v>
      </c>
      <c r="Q554" s="1">
        <v>748.2</v>
      </c>
      <c r="R554" s="44">
        <f t="shared" si="90"/>
        <v>348.24205714285716</v>
      </c>
      <c r="S554" s="45">
        <f t="shared" si="91"/>
        <v>2.1904761904761907</v>
      </c>
      <c r="T554" s="45">
        <f t="shared" si="92"/>
        <v>3.152173913043478</v>
      </c>
      <c r="U554" s="44">
        <f t="shared" si="93"/>
        <v>1520.0832</v>
      </c>
      <c r="V554" s="46">
        <f t="shared" si="94"/>
        <v>0.20785804816223066</v>
      </c>
      <c r="W554" s="44">
        <f t="shared" si="95"/>
        <v>771.88319999999999</v>
      </c>
      <c r="X554" s="46">
        <f t="shared" si="96"/>
        <v>0.10554825904346336</v>
      </c>
      <c r="Y554" s="23">
        <f>RANK(O554,O:O)</f>
        <v>997</v>
      </c>
      <c r="Z554" s="23">
        <f>RANK(U554,U:U)</f>
        <v>984</v>
      </c>
      <c r="AA554" s="23">
        <f>RANK(W554,W:W)</f>
        <v>872</v>
      </c>
    </row>
    <row r="555" spans="1:27" x14ac:dyDescent="0.25">
      <c r="A555" s="23" t="str">
        <f t="shared" si="87"/>
        <v>Caleb Thorne</v>
      </c>
      <c r="B555" s="23">
        <f t="shared" si="88"/>
        <v>6</v>
      </c>
      <c r="C555" s="23" t="str">
        <f t="shared" si="89"/>
        <v>2023Caleb Thorne6</v>
      </c>
      <c r="D555" s="17">
        <v>2023</v>
      </c>
      <c r="E555" t="s">
        <v>526</v>
      </c>
      <c r="F555">
        <v>765645</v>
      </c>
      <c r="G555" t="s">
        <v>491</v>
      </c>
      <c r="H555" s="20">
        <v>6</v>
      </c>
      <c r="I555" s="20">
        <v>6</v>
      </c>
      <c r="J555" t="s">
        <v>9</v>
      </c>
      <c r="K555" t="s">
        <v>10</v>
      </c>
      <c r="L555" s="10">
        <v>17</v>
      </c>
      <c r="M555" s="10">
        <v>59</v>
      </c>
      <c r="N555" s="10">
        <v>165</v>
      </c>
      <c r="O555" s="1">
        <v>7255.48</v>
      </c>
      <c r="P555" s="1">
        <v>5420.25</v>
      </c>
      <c r="Q555" s="1">
        <v>630.62</v>
      </c>
      <c r="R555" s="44">
        <f t="shared" si="90"/>
        <v>426.79294117647055</v>
      </c>
      <c r="S555" s="45">
        <f t="shared" si="91"/>
        <v>3.4705882352941178</v>
      </c>
      <c r="T555" s="45">
        <f t="shared" si="92"/>
        <v>2.7966101694915255</v>
      </c>
      <c r="U555" s="44">
        <f t="shared" si="93"/>
        <v>1835.2299999999996</v>
      </c>
      <c r="V555" s="46">
        <f t="shared" si="94"/>
        <v>0.25294398165248883</v>
      </c>
      <c r="W555" s="44">
        <f t="shared" si="95"/>
        <v>1204.6099999999997</v>
      </c>
      <c r="X555" s="46">
        <f t="shared" si="96"/>
        <v>0.166027609475872</v>
      </c>
      <c r="Y555" s="23">
        <f>RANK(O555,O:O)</f>
        <v>1000</v>
      </c>
      <c r="Z555" s="23">
        <f>RANK(U555,U:U)</f>
        <v>910</v>
      </c>
      <c r="AA555" s="23">
        <f>RANK(W555,W:W)</f>
        <v>729</v>
      </c>
    </row>
    <row r="556" spans="1:27" x14ac:dyDescent="0.25">
      <c r="A556" s="23" t="str">
        <f t="shared" si="87"/>
        <v>Caleb Thorne</v>
      </c>
      <c r="B556" s="23">
        <f t="shared" si="88"/>
        <v>7</v>
      </c>
      <c r="C556" s="23" t="str">
        <f t="shared" si="89"/>
        <v>2023Caleb Thorne7</v>
      </c>
      <c r="D556" s="17">
        <v>2023</v>
      </c>
      <c r="E556" t="s">
        <v>526</v>
      </c>
      <c r="F556">
        <v>827265</v>
      </c>
      <c r="G556" t="s">
        <v>492</v>
      </c>
      <c r="H556" s="20">
        <v>6</v>
      </c>
      <c r="I556" s="20">
        <v>6</v>
      </c>
      <c r="J556" t="s">
        <v>9</v>
      </c>
      <c r="K556" t="s">
        <v>10</v>
      </c>
      <c r="L556" s="10">
        <v>24</v>
      </c>
      <c r="M556" s="10">
        <v>55</v>
      </c>
      <c r="N556" s="10">
        <v>138</v>
      </c>
      <c r="O556" s="1">
        <v>5626.8959999999997</v>
      </c>
      <c r="P556" s="1">
        <v>4111.5</v>
      </c>
      <c r="Q556" s="1">
        <v>857.41</v>
      </c>
      <c r="R556" s="44">
        <f t="shared" si="90"/>
        <v>234.45399999999998</v>
      </c>
      <c r="S556" s="45">
        <f t="shared" si="91"/>
        <v>2.2916666666666665</v>
      </c>
      <c r="T556" s="45">
        <f t="shared" si="92"/>
        <v>2.5090909090909093</v>
      </c>
      <c r="U556" s="44">
        <f t="shared" si="93"/>
        <v>1515.3959999999997</v>
      </c>
      <c r="V556" s="46">
        <f t="shared" si="94"/>
        <v>0.26931295691265661</v>
      </c>
      <c r="W556" s="44">
        <f t="shared" si="95"/>
        <v>657.98599999999976</v>
      </c>
      <c r="X556" s="46">
        <f t="shared" si="96"/>
        <v>0.11693587370372578</v>
      </c>
      <c r="Y556" s="23">
        <f>RANK(O556,O:O)</f>
        <v>1085</v>
      </c>
      <c r="Z556" s="23">
        <f>RANK(U556,U:U)</f>
        <v>987</v>
      </c>
      <c r="AA556" s="23">
        <f>RANK(W556,W:W)</f>
        <v>911</v>
      </c>
    </row>
    <row r="557" spans="1:27" x14ac:dyDescent="0.25">
      <c r="A557" s="23" t="str">
        <f t="shared" si="87"/>
        <v>Caleb Thorne</v>
      </c>
      <c r="B557" s="23">
        <f t="shared" si="88"/>
        <v>8</v>
      </c>
      <c r="C557" s="23" t="str">
        <f t="shared" si="89"/>
        <v>2023Caleb Thorne8</v>
      </c>
      <c r="D557" s="17">
        <v>2023</v>
      </c>
      <c r="E557" t="s">
        <v>526</v>
      </c>
      <c r="F557">
        <v>524048</v>
      </c>
      <c r="G557" t="s">
        <v>484</v>
      </c>
      <c r="H557" s="20">
        <v>6</v>
      </c>
      <c r="I557" s="20">
        <v>1</v>
      </c>
      <c r="J557" t="s">
        <v>2</v>
      </c>
      <c r="K557" t="s">
        <v>10</v>
      </c>
      <c r="L557" s="10">
        <v>11</v>
      </c>
      <c r="M557" s="10">
        <v>19</v>
      </c>
      <c r="N557" s="10">
        <v>37</v>
      </c>
      <c r="O557" s="1">
        <v>1159.0530000000001</v>
      </c>
      <c r="P557" s="1">
        <v>995.75</v>
      </c>
      <c r="Q557" s="1">
        <v>385.8</v>
      </c>
      <c r="R557" s="44">
        <f t="shared" si="90"/>
        <v>105.36845454545455</v>
      </c>
      <c r="S557" s="45">
        <f t="shared" si="91"/>
        <v>1.7272727272727273</v>
      </c>
      <c r="T557" s="45">
        <f t="shared" si="92"/>
        <v>1.9473684210526316</v>
      </c>
      <c r="U557" s="44">
        <f t="shared" si="93"/>
        <v>163.30300000000011</v>
      </c>
      <c r="V557" s="46">
        <f t="shared" si="94"/>
        <v>0.14089347079037809</v>
      </c>
      <c r="W557" s="44">
        <f t="shared" si="95"/>
        <v>-222.4969999999999</v>
      </c>
      <c r="X557" s="46">
        <f t="shared" si="96"/>
        <v>-0.19196447444594844</v>
      </c>
      <c r="Y557" s="23">
        <f>RANK(O557,O:O)</f>
        <v>1446</v>
      </c>
      <c r="Z557" s="23">
        <f>RANK(U557,U:U)</f>
        <v>1438</v>
      </c>
      <c r="AA557" s="23">
        <f>RANK(W557,W:W)</f>
        <v>1382</v>
      </c>
    </row>
    <row r="558" spans="1:27" x14ac:dyDescent="0.25">
      <c r="A558" s="23" t="str">
        <f t="shared" si="87"/>
        <v>Caleb Thorne</v>
      </c>
      <c r="B558" s="23">
        <f t="shared" si="88"/>
        <v>9</v>
      </c>
      <c r="C558" s="23" t="str">
        <f t="shared" si="89"/>
        <v>2023Caleb Thorne9</v>
      </c>
      <c r="D558" s="17">
        <v>2023</v>
      </c>
      <c r="E558" t="s">
        <v>526</v>
      </c>
      <c r="F558">
        <v>787678</v>
      </c>
      <c r="G558" t="s">
        <v>493</v>
      </c>
      <c r="H558" s="20">
        <v>6</v>
      </c>
      <c r="I558" s="20">
        <v>6</v>
      </c>
      <c r="J558" t="s">
        <v>9</v>
      </c>
      <c r="K558" t="s">
        <v>10</v>
      </c>
      <c r="L558" s="10">
        <v>12</v>
      </c>
      <c r="M558" s="10">
        <v>12</v>
      </c>
      <c r="N558" s="10">
        <v>17</v>
      </c>
      <c r="O558" s="1">
        <v>539.06399999999996</v>
      </c>
      <c r="P558" s="1">
        <v>406</v>
      </c>
      <c r="Q558" s="1">
        <v>410.4</v>
      </c>
      <c r="R558" s="44">
        <f t="shared" si="90"/>
        <v>44.921999999999997</v>
      </c>
      <c r="S558" s="45">
        <f t="shared" si="91"/>
        <v>1</v>
      </c>
      <c r="T558" s="45">
        <f t="shared" si="92"/>
        <v>1.4166666666666667</v>
      </c>
      <c r="U558" s="44">
        <f t="shared" si="93"/>
        <v>133.06399999999996</v>
      </c>
      <c r="V558" s="46">
        <f t="shared" si="94"/>
        <v>0.24684267545226535</v>
      </c>
      <c r="W558" s="44">
        <f t="shared" si="95"/>
        <v>-277.33600000000001</v>
      </c>
      <c r="X558" s="46">
        <f t="shared" si="96"/>
        <v>-0.51447694522357279</v>
      </c>
      <c r="Y558" s="23">
        <f>RANK(O558,O:O)</f>
        <v>1495</v>
      </c>
      <c r="Z558" s="23">
        <f>RANK(U558,U:U)</f>
        <v>1447</v>
      </c>
      <c r="AA558" s="23">
        <f>RANK(W558,W:W)</f>
        <v>1397</v>
      </c>
    </row>
    <row r="559" spans="1:27" x14ac:dyDescent="0.25">
      <c r="A559" s="23" t="str">
        <f t="shared" si="87"/>
        <v>Carmen Blakemoore</v>
      </c>
      <c r="B559" s="23">
        <f t="shared" si="88"/>
        <v>1</v>
      </c>
      <c r="C559" s="23" t="str">
        <f t="shared" si="89"/>
        <v>2023Carmen Blakemoore1</v>
      </c>
      <c r="D559" s="17">
        <v>2023</v>
      </c>
      <c r="E559" t="s">
        <v>415</v>
      </c>
      <c r="F559">
        <v>642012</v>
      </c>
      <c r="G559" t="s">
        <v>215</v>
      </c>
      <c r="H559" s="20">
        <v>3</v>
      </c>
      <c r="I559" s="20">
        <v>4</v>
      </c>
      <c r="J559" t="s">
        <v>2</v>
      </c>
      <c r="K559" t="s">
        <v>6</v>
      </c>
      <c r="L559" s="10">
        <v>165</v>
      </c>
      <c r="M559" s="10">
        <v>674</v>
      </c>
      <c r="N559" s="10">
        <v>5008</v>
      </c>
      <c r="O559" s="1">
        <v>205418.9088</v>
      </c>
      <c r="P559" s="1">
        <v>192773</v>
      </c>
      <c r="Q559" s="1">
        <v>5848.15</v>
      </c>
      <c r="R559" s="44">
        <f t="shared" si="90"/>
        <v>1244.9630836363638</v>
      </c>
      <c r="S559" s="45">
        <f t="shared" si="91"/>
        <v>4.084848484848485</v>
      </c>
      <c r="T559" s="45">
        <f t="shared" si="92"/>
        <v>7.4302670623145399</v>
      </c>
      <c r="U559" s="44">
        <f t="shared" si="93"/>
        <v>12645.908800000005</v>
      </c>
      <c r="V559" s="46">
        <f t="shared" si="94"/>
        <v>6.1561561561561583E-2</v>
      </c>
      <c r="W559" s="44">
        <f t="shared" si="95"/>
        <v>6797.7588000000051</v>
      </c>
      <c r="X559" s="46">
        <f t="shared" si="96"/>
        <v>3.3092176565977384E-2</v>
      </c>
      <c r="Y559" s="23">
        <f>RANK(O559,O:O)</f>
        <v>35</v>
      </c>
      <c r="Z559" s="23">
        <f>RANK(U559,U:U)</f>
        <v>161</v>
      </c>
      <c r="AA559" s="23">
        <f>RANK(W559,W:W)</f>
        <v>194</v>
      </c>
    </row>
    <row r="560" spans="1:27" x14ac:dyDescent="0.25">
      <c r="A560" s="23" t="str">
        <f t="shared" si="87"/>
        <v>Carmen Blakemoore</v>
      </c>
      <c r="B560" s="23">
        <f t="shared" si="88"/>
        <v>2</v>
      </c>
      <c r="C560" s="23" t="str">
        <f t="shared" si="89"/>
        <v>2023Carmen Blakemoore2</v>
      </c>
      <c r="D560" s="17">
        <v>2023</v>
      </c>
      <c r="E560" t="s">
        <v>415</v>
      </c>
      <c r="F560">
        <v>915359</v>
      </c>
      <c r="G560" t="s">
        <v>40</v>
      </c>
      <c r="H560" s="20">
        <v>3</v>
      </c>
      <c r="I560" s="20">
        <v>3</v>
      </c>
      <c r="J560" t="s">
        <v>9</v>
      </c>
      <c r="K560" t="s">
        <v>4</v>
      </c>
      <c r="L560" s="10">
        <v>192</v>
      </c>
      <c r="M560" s="10">
        <v>608</v>
      </c>
      <c r="N560" s="10">
        <v>3852</v>
      </c>
      <c r="O560" s="1">
        <v>126958.2184</v>
      </c>
      <c r="P560" s="1">
        <v>131825.5</v>
      </c>
      <c r="Q560" s="1">
        <v>6611.99999999999</v>
      </c>
      <c r="R560" s="44">
        <f t="shared" si="90"/>
        <v>661.24072083333328</v>
      </c>
      <c r="S560" s="45">
        <f t="shared" si="91"/>
        <v>3.1666666666666665</v>
      </c>
      <c r="T560" s="45">
        <f t="shared" si="92"/>
        <v>6.3355263157894735</v>
      </c>
      <c r="U560" s="44">
        <f t="shared" si="93"/>
        <v>-4867.2816000000021</v>
      </c>
      <c r="V560" s="46">
        <f t="shared" si="94"/>
        <v>-3.8337664637549784E-2</v>
      </c>
      <c r="W560" s="44">
        <f t="shared" si="95"/>
        <v>-11479.281599999991</v>
      </c>
      <c r="X560" s="46">
        <f t="shared" si="96"/>
        <v>-9.0417790550847796E-2</v>
      </c>
      <c r="Y560" s="23">
        <f>RANK(O560,O:O)</f>
        <v>105</v>
      </c>
      <c r="Z560" s="23">
        <f>RANK(U560,U:U)</f>
        <v>1521</v>
      </c>
      <c r="AA560" s="23">
        <f>RANK(W560,W:W)</f>
        <v>1523</v>
      </c>
    </row>
    <row r="561" spans="1:27" x14ac:dyDescent="0.25">
      <c r="A561" s="23" t="str">
        <f t="shared" si="87"/>
        <v>Carmen Blakemoore</v>
      </c>
      <c r="B561" s="23">
        <f t="shared" si="88"/>
        <v>3</v>
      </c>
      <c r="C561" s="23" t="str">
        <f t="shared" si="89"/>
        <v>2023Carmen Blakemoore3</v>
      </c>
      <c r="D561" s="17">
        <v>2023</v>
      </c>
      <c r="E561" t="s">
        <v>415</v>
      </c>
      <c r="F561">
        <v>621024</v>
      </c>
      <c r="G561" t="s">
        <v>156</v>
      </c>
      <c r="H561" s="20">
        <v>3</v>
      </c>
      <c r="I561" s="20">
        <v>3</v>
      </c>
      <c r="J561" t="s">
        <v>9</v>
      </c>
      <c r="K561" t="s">
        <v>4</v>
      </c>
      <c r="L561" s="10">
        <v>250</v>
      </c>
      <c r="M561" s="10">
        <v>603</v>
      </c>
      <c r="N561" s="10">
        <v>2818</v>
      </c>
      <c r="O561" s="1">
        <v>97155.695600000006</v>
      </c>
      <c r="P561" s="1">
        <v>102545.5</v>
      </c>
      <c r="Q561" s="1">
        <v>8408.9000000000106</v>
      </c>
      <c r="R561" s="44">
        <f t="shared" si="90"/>
        <v>388.62278240000001</v>
      </c>
      <c r="S561" s="45">
        <f t="shared" si="91"/>
        <v>2.4119999999999999</v>
      </c>
      <c r="T561" s="45">
        <f t="shared" si="92"/>
        <v>4.6733001658374791</v>
      </c>
      <c r="U561" s="44">
        <f t="shared" si="93"/>
        <v>-5389.8043999999936</v>
      </c>
      <c r="V561" s="46">
        <f t="shared" si="94"/>
        <v>-5.5475948854201741E-2</v>
      </c>
      <c r="W561" s="44">
        <f t="shared" si="95"/>
        <v>-13798.704400000004</v>
      </c>
      <c r="X561" s="46">
        <f t="shared" si="96"/>
        <v>-0.14202671613623857</v>
      </c>
      <c r="Y561" s="23">
        <f>RANK(O561,O:O)</f>
        <v>165</v>
      </c>
      <c r="Z561" s="23">
        <f>RANK(U561,U:U)</f>
        <v>1522</v>
      </c>
      <c r="AA561" s="23">
        <f>RANK(W561,W:W)</f>
        <v>1525</v>
      </c>
    </row>
    <row r="562" spans="1:27" x14ac:dyDescent="0.25">
      <c r="A562" s="23" t="str">
        <f t="shared" si="87"/>
        <v>Carmen Blakemoore</v>
      </c>
      <c r="B562" s="23">
        <f t="shared" si="88"/>
        <v>4</v>
      </c>
      <c r="C562" s="23" t="str">
        <f t="shared" si="89"/>
        <v>2023Carmen Blakemoore4</v>
      </c>
      <c r="D562" s="17">
        <v>2023</v>
      </c>
      <c r="E562" t="s">
        <v>415</v>
      </c>
      <c r="F562">
        <v>438205</v>
      </c>
      <c r="G562" t="s">
        <v>117</v>
      </c>
      <c r="H562" s="20">
        <v>3</v>
      </c>
      <c r="I562" s="20">
        <v>3</v>
      </c>
      <c r="J562" t="s">
        <v>9</v>
      </c>
      <c r="K562" t="s">
        <v>3</v>
      </c>
      <c r="L562" s="10">
        <v>132</v>
      </c>
      <c r="M562" s="10">
        <v>472</v>
      </c>
      <c r="N562" s="10">
        <v>1487</v>
      </c>
      <c r="O562" s="1">
        <v>60225.069000000003</v>
      </c>
      <c r="P562" s="1">
        <v>51739.75</v>
      </c>
      <c r="Q562" s="1">
        <v>4600.75</v>
      </c>
      <c r="R562" s="44">
        <f t="shared" si="90"/>
        <v>456.25052272727277</v>
      </c>
      <c r="S562" s="45">
        <f t="shared" si="91"/>
        <v>3.5757575757575757</v>
      </c>
      <c r="T562" s="45">
        <f t="shared" si="92"/>
        <v>3.1504237288135593</v>
      </c>
      <c r="U562" s="44">
        <f t="shared" si="93"/>
        <v>8485.3190000000031</v>
      </c>
      <c r="V562" s="46">
        <f t="shared" si="94"/>
        <v>0.14089347079037806</v>
      </c>
      <c r="W562" s="44">
        <f t="shared" si="95"/>
        <v>3884.5690000000031</v>
      </c>
      <c r="X562" s="46">
        <f t="shared" si="96"/>
        <v>6.450086424973632E-2</v>
      </c>
      <c r="Y562" s="23">
        <f>RANK(O562,O:O)</f>
        <v>306</v>
      </c>
      <c r="Z562" s="23">
        <f>RANK(U562,U:U)</f>
        <v>286</v>
      </c>
      <c r="AA562" s="23">
        <f>RANK(W562,W:W)</f>
        <v>349</v>
      </c>
    </row>
    <row r="563" spans="1:27" x14ac:dyDescent="0.25">
      <c r="A563" s="23" t="str">
        <f t="shared" si="87"/>
        <v>Carmen Blakemoore</v>
      </c>
      <c r="B563" s="23">
        <f t="shared" si="88"/>
        <v>5</v>
      </c>
      <c r="C563" s="23" t="str">
        <f t="shared" si="89"/>
        <v>2023Carmen Blakemoore5</v>
      </c>
      <c r="D563" s="17">
        <v>2023</v>
      </c>
      <c r="E563" t="s">
        <v>415</v>
      </c>
      <c r="F563">
        <v>870139</v>
      </c>
      <c r="G563" t="s">
        <v>174</v>
      </c>
      <c r="H563" s="20">
        <v>3</v>
      </c>
      <c r="I563" s="20">
        <v>3</v>
      </c>
      <c r="J563" t="s">
        <v>2</v>
      </c>
      <c r="K563" t="s">
        <v>3</v>
      </c>
      <c r="L563" s="10">
        <v>66</v>
      </c>
      <c r="M563" s="10">
        <v>265</v>
      </c>
      <c r="N563" s="10">
        <v>1425</v>
      </c>
      <c r="O563" s="1">
        <v>56524.213199999998</v>
      </c>
      <c r="P563" s="1">
        <v>51460.5</v>
      </c>
      <c r="Q563" s="1">
        <v>2330.9</v>
      </c>
      <c r="R563" s="44">
        <f t="shared" si="90"/>
        <v>856.42747272727274</v>
      </c>
      <c r="S563" s="45">
        <f t="shared" si="91"/>
        <v>4.0151515151515156</v>
      </c>
      <c r="T563" s="45">
        <f t="shared" si="92"/>
        <v>5.3773584905660377</v>
      </c>
      <c r="U563" s="44">
        <f t="shared" si="93"/>
        <v>5063.7131999999983</v>
      </c>
      <c r="V563" s="46">
        <f t="shared" si="94"/>
        <v>8.9584850691915491E-2</v>
      </c>
      <c r="W563" s="44">
        <f t="shared" si="95"/>
        <v>2732.8131999999982</v>
      </c>
      <c r="X563" s="46">
        <f t="shared" si="96"/>
        <v>4.8347655726413516E-2</v>
      </c>
      <c r="Y563" s="23">
        <f>RANK(O563,O:O)</f>
        <v>333</v>
      </c>
      <c r="Z563" s="23">
        <f>RANK(U563,U:U)</f>
        <v>502</v>
      </c>
      <c r="AA563" s="23">
        <f>RANK(W563,W:W)</f>
        <v>470</v>
      </c>
    </row>
    <row r="564" spans="1:27" x14ac:dyDescent="0.25">
      <c r="A564" s="23" t="str">
        <f t="shared" si="87"/>
        <v>Carmen Blakemoore</v>
      </c>
      <c r="B564" s="23">
        <f t="shared" si="88"/>
        <v>6</v>
      </c>
      <c r="C564" s="23" t="str">
        <f t="shared" si="89"/>
        <v>2023Carmen Blakemoore6</v>
      </c>
      <c r="D564" s="17">
        <v>2023</v>
      </c>
      <c r="E564" t="s">
        <v>415</v>
      </c>
      <c r="F564">
        <v>423877</v>
      </c>
      <c r="G564" t="s">
        <v>88</v>
      </c>
      <c r="H564" s="20">
        <v>3</v>
      </c>
      <c r="I564" s="20">
        <v>4</v>
      </c>
      <c r="J564" t="s">
        <v>2</v>
      </c>
      <c r="K564" t="s">
        <v>3</v>
      </c>
      <c r="L564" s="10">
        <v>116</v>
      </c>
      <c r="M564" s="10">
        <v>220</v>
      </c>
      <c r="N564" s="10">
        <v>927</v>
      </c>
      <c r="O564" s="1">
        <v>39154.631999999998</v>
      </c>
      <c r="P564" s="1">
        <v>33638</v>
      </c>
      <c r="Q564" s="1">
        <v>3836.8999999999901</v>
      </c>
      <c r="R564" s="44">
        <f t="shared" si="90"/>
        <v>337.53993103448272</v>
      </c>
      <c r="S564" s="45">
        <f t="shared" si="91"/>
        <v>1.896551724137931</v>
      </c>
      <c r="T564" s="45">
        <f t="shared" si="92"/>
        <v>4.2136363636363638</v>
      </c>
      <c r="U564" s="44">
        <f t="shared" si="93"/>
        <v>5516.6319999999978</v>
      </c>
      <c r="V564" s="46">
        <f t="shared" si="94"/>
        <v>0.14089347079037795</v>
      </c>
      <c r="W564" s="44">
        <f t="shared" si="95"/>
        <v>1679.7320000000077</v>
      </c>
      <c r="X564" s="46">
        <f t="shared" si="96"/>
        <v>4.2899956255495079E-2</v>
      </c>
      <c r="Y564" s="23">
        <f>RANK(O564,O:O)</f>
        <v>441</v>
      </c>
      <c r="Z564" s="23">
        <f>RANK(U564,U:U)</f>
        <v>466</v>
      </c>
      <c r="AA564" s="23">
        <f>RANK(W564,W:W)</f>
        <v>604</v>
      </c>
    </row>
    <row r="565" spans="1:27" x14ac:dyDescent="0.25">
      <c r="A565" s="23" t="str">
        <f t="shared" si="87"/>
        <v>Carmen Blakemoore</v>
      </c>
      <c r="B565" s="23">
        <f t="shared" si="88"/>
        <v>7</v>
      </c>
      <c r="C565" s="23" t="str">
        <f t="shared" si="89"/>
        <v>2023Carmen Blakemoore7</v>
      </c>
      <c r="D565" s="17">
        <v>2023</v>
      </c>
      <c r="E565" t="s">
        <v>415</v>
      </c>
      <c r="F565">
        <v>692504</v>
      </c>
      <c r="G565" t="s">
        <v>185</v>
      </c>
      <c r="H565" s="20">
        <v>3</v>
      </c>
      <c r="I565" s="20">
        <v>3</v>
      </c>
      <c r="J565" t="s">
        <v>9</v>
      </c>
      <c r="K565" t="s">
        <v>3</v>
      </c>
      <c r="L565" s="10">
        <v>35</v>
      </c>
      <c r="M565" s="10">
        <v>144</v>
      </c>
      <c r="N565" s="10">
        <v>674</v>
      </c>
      <c r="O565" s="1">
        <v>28771.656800000001</v>
      </c>
      <c r="P565" s="1">
        <v>26364.5</v>
      </c>
      <c r="Q565" s="1">
        <v>1241.2</v>
      </c>
      <c r="R565" s="44">
        <f t="shared" si="90"/>
        <v>822.04733714285715</v>
      </c>
      <c r="S565" s="45">
        <f t="shared" si="91"/>
        <v>4.1142857142857139</v>
      </c>
      <c r="T565" s="45">
        <f t="shared" si="92"/>
        <v>4.6805555555555554</v>
      </c>
      <c r="U565" s="44">
        <f t="shared" si="93"/>
        <v>2407.1568000000007</v>
      </c>
      <c r="V565" s="46">
        <f t="shared" si="94"/>
        <v>8.3664170497126211E-2</v>
      </c>
      <c r="W565" s="44">
        <f t="shared" si="95"/>
        <v>1165.9568000000006</v>
      </c>
      <c r="X565" s="46">
        <f t="shared" si="96"/>
        <v>4.0524492840467934E-2</v>
      </c>
      <c r="Y565" s="23">
        <f>RANK(O565,O:O)</f>
        <v>522</v>
      </c>
      <c r="Z565" s="23">
        <f>RANK(U565,U:U)</f>
        <v>788</v>
      </c>
      <c r="AA565" s="23">
        <f>RANK(W565,W:W)</f>
        <v>740</v>
      </c>
    </row>
    <row r="566" spans="1:27" x14ac:dyDescent="0.25">
      <c r="A566" s="23" t="str">
        <f t="shared" si="87"/>
        <v>Carmen Blakemoore</v>
      </c>
      <c r="B566" s="23">
        <f t="shared" si="88"/>
        <v>8</v>
      </c>
      <c r="C566" s="23" t="str">
        <f t="shared" si="89"/>
        <v>2023Carmen Blakemoore8</v>
      </c>
      <c r="D566" s="17">
        <v>2023</v>
      </c>
      <c r="E566" t="s">
        <v>415</v>
      </c>
      <c r="F566">
        <v>531401</v>
      </c>
      <c r="G566" t="s">
        <v>316</v>
      </c>
      <c r="H566" s="20">
        <v>3</v>
      </c>
      <c r="I566" s="20">
        <v>3</v>
      </c>
      <c r="J566" t="s">
        <v>9</v>
      </c>
      <c r="K566" t="s">
        <v>3</v>
      </c>
      <c r="L566" s="10">
        <v>61</v>
      </c>
      <c r="M566" s="10">
        <v>110</v>
      </c>
      <c r="N566" s="10">
        <v>417</v>
      </c>
      <c r="O566" s="1">
        <v>16824.117600000001</v>
      </c>
      <c r="P566" s="1">
        <v>14316.25</v>
      </c>
      <c r="Q566" s="1">
        <v>2012</v>
      </c>
      <c r="R566" s="44">
        <f t="shared" si="90"/>
        <v>275.80520655737706</v>
      </c>
      <c r="S566" s="45">
        <f t="shared" si="91"/>
        <v>1.8032786885245902</v>
      </c>
      <c r="T566" s="45">
        <f t="shared" si="92"/>
        <v>3.790909090909091</v>
      </c>
      <c r="U566" s="44">
        <f t="shared" si="93"/>
        <v>2507.8676000000014</v>
      </c>
      <c r="V566" s="46">
        <f t="shared" si="94"/>
        <v>0.1490638415413835</v>
      </c>
      <c r="W566" s="44">
        <f t="shared" si="95"/>
        <v>495.8676000000014</v>
      </c>
      <c r="X566" s="46">
        <f t="shared" si="96"/>
        <v>2.9473617088839259E-2</v>
      </c>
      <c r="Y566" s="23">
        <f>RANK(O566,O:O)</f>
        <v>655</v>
      </c>
      <c r="Z566" s="23">
        <f>RANK(U566,U:U)</f>
        <v>768</v>
      </c>
      <c r="AA566" s="23">
        <f>RANK(W566,W:W)</f>
        <v>964</v>
      </c>
    </row>
    <row r="567" spans="1:27" x14ac:dyDescent="0.25">
      <c r="A567" s="23" t="str">
        <f t="shared" si="87"/>
        <v>Carmen Blakemoore</v>
      </c>
      <c r="B567" s="23">
        <f t="shared" si="88"/>
        <v>9</v>
      </c>
      <c r="C567" s="23" t="str">
        <f t="shared" si="89"/>
        <v>2023Carmen Blakemoore9</v>
      </c>
      <c r="D567" s="17">
        <v>2023</v>
      </c>
      <c r="E567" t="s">
        <v>415</v>
      </c>
      <c r="F567">
        <v>864241</v>
      </c>
      <c r="G567" t="s">
        <v>129</v>
      </c>
      <c r="H567" s="20">
        <v>3</v>
      </c>
      <c r="I567" s="20">
        <v>2</v>
      </c>
      <c r="J567" t="s">
        <v>2</v>
      </c>
      <c r="K567" t="s">
        <v>10</v>
      </c>
      <c r="L567" s="10">
        <v>8</v>
      </c>
      <c r="M567" s="10">
        <v>8</v>
      </c>
      <c r="N567" s="10">
        <v>30</v>
      </c>
      <c r="O567" s="1">
        <v>1497.7584999999999</v>
      </c>
      <c r="P567" s="1">
        <v>1384.25</v>
      </c>
      <c r="Q567" s="1">
        <v>256.8</v>
      </c>
      <c r="R567" s="44">
        <f t="shared" si="90"/>
        <v>187.21981249999999</v>
      </c>
      <c r="S567" s="45">
        <f t="shared" si="91"/>
        <v>1</v>
      </c>
      <c r="T567" s="45">
        <f t="shared" si="92"/>
        <v>3.75</v>
      </c>
      <c r="U567" s="44">
        <f t="shared" si="93"/>
        <v>113.50849999999991</v>
      </c>
      <c r="V567" s="46">
        <f t="shared" si="94"/>
        <v>7.5785582255083125E-2</v>
      </c>
      <c r="W567" s="44">
        <f t="shared" si="95"/>
        <v>-143.2915000000001</v>
      </c>
      <c r="X567" s="46">
        <f t="shared" si="96"/>
        <v>-9.5670630478812246E-2</v>
      </c>
      <c r="Y567" s="23">
        <f>RANK(O567,O:O)</f>
        <v>1415</v>
      </c>
      <c r="Z567" s="23">
        <f>RANK(U567,U:U)</f>
        <v>1454</v>
      </c>
      <c r="AA567" s="23">
        <f>RANK(W567,W:W)</f>
        <v>1355</v>
      </c>
    </row>
    <row r="568" spans="1:27" x14ac:dyDescent="0.25">
      <c r="A568" s="23" t="str">
        <f t="shared" si="87"/>
        <v>Carol Mathews</v>
      </c>
      <c r="B568" s="23">
        <f t="shared" si="88"/>
        <v>1</v>
      </c>
      <c r="C568" s="23" t="str">
        <f t="shared" si="89"/>
        <v>2023Carol Mathews1</v>
      </c>
      <c r="D568" s="17">
        <v>2023</v>
      </c>
      <c r="E568" t="s">
        <v>411</v>
      </c>
      <c r="F568">
        <v>687380</v>
      </c>
      <c r="G568" t="s">
        <v>459</v>
      </c>
      <c r="H568" s="20">
        <v>6</v>
      </c>
      <c r="I568" s="20">
        <v>6</v>
      </c>
      <c r="J568" t="s">
        <v>9</v>
      </c>
      <c r="K568" t="s">
        <v>10</v>
      </c>
      <c r="L568" s="10">
        <v>37</v>
      </c>
      <c r="M568" s="10">
        <v>90</v>
      </c>
      <c r="N568" s="10">
        <v>244</v>
      </c>
      <c r="O568" s="1">
        <v>12082.848</v>
      </c>
      <c r="P568" s="1">
        <v>9464.5</v>
      </c>
      <c r="Q568" s="1">
        <v>1329</v>
      </c>
      <c r="R568" s="44">
        <f t="shared" si="90"/>
        <v>326.56345945945947</v>
      </c>
      <c r="S568" s="45">
        <f t="shared" si="91"/>
        <v>2.4324324324324325</v>
      </c>
      <c r="T568" s="45">
        <f t="shared" si="92"/>
        <v>2.7111111111111112</v>
      </c>
      <c r="U568" s="44">
        <f t="shared" si="93"/>
        <v>2618.348</v>
      </c>
      <c r="V568" s="46">
        <f t="shared" si="94"/>
        <v>0.21669957281594537</v>
      </c>
      <c r="W568" s="44">
        <f t="shared" si="95"/>
        <v>1289.348</v>
      </c>
      <c r="X568" s="46">
        <f t="shared" si="96"/>
        <v>0.1067089480890598</v>
      </c>
      <c r="Y568" s="23">
        <f>RANK(O568,O:O)</f>
        <v>751</v>
      </c>
      <c r="Z568" s="23">
        <f>RANK(U568,U:U)</f>
        <v>751</v>
      </c>
      <c r="AA568" s="23">
        <f>RANK(W568,W:W)</f>
        <v>705</v>
      </c>
    </row>
    <row r="569" spans="1:27" x14ac:dyDescent="0.25">
      <c r="A569" s="23" t="str">
        <f t="shared" si="87"/>
        <v>Carol Mathews</v>
      </c>
      <c r="B569" s="23">
        <f t="shared" si="88"/>
        <v>2</v>
      </c>
      <c r="C569" s="23" t="str">
        <f t="shared" si="89"/>
        <v>2023Carol Mathews2</v>
      </c>
      <c r="D569" s="17">
        <v>2023</v>
      </c>
      <c r="E569" t="s">
        <v>411</v>
      </c>
      <c r="F569">
        <v>507312</v>
      </c>
      <c r="G569" t="s">
        <v>315</v>
      </c>
      <c r="H569" s="20">
        <v>6</v>
      </c>
      <c r="I569" s="20">
        <v>6</v>
      </c>
      <c r="J569" t="s">
        <v>9</v>
      </c>
      <c r="K569" t="s">
        <v>10</v>
      </c>
      <c r="L569" s="10">
        <v>45</v>
      </c>
      <c r="M569" s="10">
        <v>78</v>
      </c>
      <c r="N569" s="10">
        <v>222</v>
      </c>
      <c r="O569" s="1">
        <v>11634.224</v>
      </c>
      <c r="P569" s="1">
        <v>9282.75</v>
      </c>
      <c r="Q569" s="1">
        <v>1578.01</v>
      </c>
      <c r="R569" s="44">
        <f t="shared" si="90"/>
        <v>258.53831111111111</v>
      </c>
      <c r="S569" s="45">
        <f t="shared" si="91"/>
        <v>1.7333333333333334</v>
      </c>
      <c r="T569" s="45">
        <f t="shared" si="92"/>
        <v>2.8461538461538463</v>
      </c>
      <c r="U569" s="44">
        <f t="shared" si="93"/>
        <v>2351.4740000000002</v>
      </c>
      <c r="V569" s="46">
        <f t="shared" si="94"/>
        <v>0.20211696113122801</v>
      </c>
      <c r="W569" s="44">
        <f t="shared" si="95"/>
        <v>773.46400000000017</v>
      </c>
      <c r="X569" s="46">
        <f t="shared" si="96"/>
        <v>6.6481786838554949E-2</v>
      </c>
      <c r="Y569" s="23">
        <f>RANK(O569,O:O)</f>
        <v>766</v>
      </c>
      <c r="Z569" s="23">
        <f>RANK(U569,U:U)</f>
        <v>804</v>
      </c>
      <c r="AA569" s="23">
        <f>RANK(W569,W:W)</f>
        <v>871</v>
      </c>
    </row>
    <row r="570" spans="1:27" x14ac:dyDescent="0.25">
      <c r="A570" s="23" t="str">
        <f t="shared" si="87"/>
        <v>Carol Mathews</v>
      </c>
      <c r="B570" s="23">
        <f t="shared" si="88"/>
        <v>3</v>
      </c>
      <c r="C570" s="23" t="str">
        <f t="shared" si="89"/>
        <v>2023Carol Mathews3</v>
      </c>
      <c r="D570" s="17">
        <v>2023</v>
      </c>
      <c r="E570" t="s">
        <v>411</v>
      </c>
      <c r="F570">
        <v>619986</v>
      </c>
      <c r="G570" t="s">
        <v>165</v>
      </c>
      <c r="H570" s="20">
        <v>6</v>
      </c>
      <c r="I570" s="20">
        <v>6</v>
      </c>
      <c r="J570" t="s">
        <v>9</v>
      </c>
      <c r="K570" t="s">
        <v>10</v>
      </c>
      <c r="L570" s="10">
        <v>37</v>
      </c>
      <c r="M570" s="10">
        <v>91</v>
      </c>
      <c r="N570" s="10">
        <v>232</v>
      </c>
      <c r="O570" s="1">
        <v>11402.144</v>
      </c>
      <c r="P570" s="1">
        <v>8796</v>
      </c>
      <c r="Q570" s="1">
        <v>1329.61</v>
      </c>
      <c r="R570" s="44">
        <f t="shared" si="90"/>
        <v>308.16605405405409</v>
      </c>
      <c r="S570" s="45">
        <f t="shared" si="91"/>
        <v>2.4594594594594597</v>
      </c>
      <c r="T570" s="45">
        <f t="shared" si="92"/>
        <v>2.5494505494505493</v>
      </c>
      <c r="U570" s="44">
        <f t="shared" si="93"/>
        <v>2606.1440000000002</v>
      </c>
      <c r="V570" s="46">
        <f t="shared" si="94"/>
        <v>0.22856613633365797</v>
      </c>
      <c r="W570" s="44">
        <f t="shared" si="95"/>
        <v>1276.5340000000003</v>
      </c>
      <c r="X570" s="46">
        <f t="shared" si="96"/>
        <v>0.11195561115523539</v>
      </c>
      <c r="Y570" s="23">
        <f>RANK(O570,O:O)</f>
        <v>772</v>
      </c>
      <c r="Z570" s="23">
        <f>RANK(U570,U:U)</f>
        <v>753</v>
      </c>
      <c r="AA570" s="23">
        <f>RANK(W570,W:W)</f>
        <v>712</v>
      </c>
    </row>
    <row r="571" spans="1:27" x14ac:dyDescent="0.25">
      <c r="A571" s="23" t="str">
        <f t="shared" si="87"/>
        <v>Carol Mathews</v>
      </c>
      <c r="B571" s="23">
        <f t="shared" si="88"/>
        <v>4</v>
      </c>
      <c r="C571" s="23" t="str">
        <f t="shared" si="89"/>
        <v>2023Carol Mathews4</v>
      </c>
      <c r="D571" s="17">
        <v>2023</v>
      </c>
      <c r="E571" t="s">
        <v>411</v>
      </c>
      <c r="F571">
        <v>635306</v>
      </c>
      <c r="G571" t="s">
        <v>170</v>
      </c>
      <c r="H571" s="20">
        <v>6</v>
      </c>
      <c r="I571" s="20">
        <v>6</v>
      </c>
      <c r="J571" t="s">
        <v>9</v>
      </c>
      <c r="K571" t="s">
        <v>10</v>
      </c>
      <c r="L571" s="10">
        <v>36</v>
      </c>
      <c r="M571" s="10">
        <v>93</v>
      </c>
      <c r="N571" s="10">
        <v>192</v>
      </c>
      <c r="O571" s="1">
        <v>10334.464</v>
      </c>
      <c r="P571" s="1">
        <v>7893.25</v>
      </c>
      <c r="Q571" s="1">
        <v>1297.83</v>
      </c>
      <c r="R571" s="44">
        <f t="shared" si="90"/>
        <v>287.06844444444442</v>
      </c>
      <c r="S571" s="45">
        <f t="shared" si="91"/>
        <v>2.5833333333333335</v>
      </c>
      <c r="T571" s="45">
        <f t="shared" si="92"/>
        <v>2.064516129032258</v>
      </c>
      <c r="U571" s="44">
        <f t="shared" si="93"/>
        <v>2441.2139999999999</v>
      </c>
      <c r="V571" s="46">
        <f t="shared" si="94"/>
        <v>0.23622066901582897</v>
      </c>
      <c r="W571" s="44">
        <f t="shared" si="95"/>
        <v>1143.384</v>
      </c>
      <c r="X571" s="46">
        <f t="shared" si="96"/>
        <v>0.11063795858208031</v>
      </c>
      <c r="Y571" s="23">
        <f>RANK(O571,O:O)</f>
        <v>809</v>
      </c>
      <c r="Z571" s="23">
        <f>RANK(U571,U:U)</f>
        <v>782</v>
      </c>
      <c r="AA571" s="23">
        <f>RANK(W571,W:W)</f>
        <v>747</v>
      </c>
    </row>
    <row r="572" spans="1:27" x14ac:dyDescent="0.25">
      <c r="A572" s="23" t="str">
        <f t="shared" si="87"/>
        <v>Carol Mathews</v>
      </c>
      <c r="B572" s="23">
        <f t="shared" si="88"/>
        <v>5</v>
      </c>
      <c r="C572" s="23" t="str">
        <f t="shared" si="89"/>
        <v>2023Carol Mathews5</v>
      </c>
      <c r="D572" s="17">
        <v>2023</v>
      </c>
      <c r="E572" t="s">
        <v>411</v>
      </c>
      <c r="F572">
        <v>160544</v>
      </c>
      <c r="G572" t="s">
        <v>30</v>
      </c>
      <c r="H572" s="20">
        <v>6</v>
      </c>
      <c r="I572" s="20">
        <v>6</v>
      </c>
      <c r="J572" t="s">
        <v>9</v>
      </c>
      <c r="K572" t="s">
        <v>10</v>
      </c>
      <c r="L572" s="10">
        <v>34</v>
      </c>
      <c r="M572" s="10">
        <v>86</v>
      </c>
      <c r="N572" s="10">
        <v>210</v>
      </c>
      <c r="O572" s="1">
        <v>10110.32</v>
      </c>
      <c r="P572" s="1">
        <v>7801.5</v>
      </c>
      <c r="Q572" s="1">
        <v>1224.6099999999999</v>
      </c>
      <c r="R572" s="44">
        <f t="shared" si="90"/>
        <v>297.36235294117648</v>
      </c>
      <c r="S572" s="45">
        <f t="shared" si="91"/>
        <v>2.5294117647058822</v>
      </c>
      <c r="T572" s="45">
        <f t="shared" si="92"/>
        <v>2.441860465116279</v>
      </c>
      <c r="U572" s="44">
        <f t="shared" si="93"/>
        <v>2308.8199999999997</v>
      </c>
      <c r="V572" s="46">
        <f t="shared" si="94"/>
        <v>0.22836270266420844</v>
      </c>
      <c r="W572" s="44">
        <f t="shared" si="95"/>
        <v>1084.2099999999998</v>
      </c>
      <c r="X572" s="46">
        <f t="shared" si="96"/>
        <v>0.10723795092539107</v>
      </c>
      <c r="Y572" s="23">
        <f>RANK(O572,O:O)</f>
        <v>822</v>
      </c>
      <c r="Z572" s="23">
        <f>RANK(U572,U:U)</f>
        <v>813</v>
      </c>
      <c r="AA572" s="23">
        <f>RANK(W572,W:W)</f>
        <v>762</v>
      </c>
    </row>
    <row r="573" spans="1:27" x14ac:dyDescent="0.25">
      <c r="A573" s="23" t="str">
        <f t="shared" si="87"/>
        <v>Carol Mathews</v>
      </c>
      <c r="B573" s="23">
        <f t="shared" si="88"/>
        <v>6</v>
      </c>
      <c r="C573" s="23" t="str">
        <f t="shared" si="89"/>
        <v>2023Carol Mathews6</v>
      </c>
      <c r="D573" s="17">
        <v>2023</v>
      </c>
      <c r="E573" t="s">
        <v>411</v>
      </c>
      <c r="F573">
        <v>766167</v>
      </c>
      <c r="G573" t="s">
        <v>211</v>
      </c>
      <c r="H573" s="20">
        <v>6</v>
      </c>
      <c r="I573" s="20">
        <v>6</v>
      </c>
      <c r="J573" t="s">
        <v>9</v>
      </c>
      <c r="K573" t="s">
        <v>10</v>
      </c>
      <c r="L573" s="10">
        <v>29</v>
      </c>
      <c r="M573" s="10">
        <v>68</v>
      </c>
      <c r="N573" s="10">
        <v>149</v>
      </c>
      <c r="O573" s="1">
        <v>7769.2079999999996</v>
      </c>
      <c r="P573" s="1">
        <v>5936.25</v>
      </c>
      <c r="Q573" s="1">
        <v>1038.5999999999999</v>
      </c>
      <c r="R573" s="44">
        <f t="shared" si="90"/>
        <v>267.90372413793102</v>
      </c>
      <c r="S573" s="45">
        <f t="shared" si="91"/>
        <v>2.3448275862068964</v>
      </c>
      <c r="T573" s="45">
        <f t="shared" si="92"/>
        <v>2.1911764705882355</v>
      </c>
      <c r="U573" s="44">
        <f t="shared" si="93"/>
        <v>1832.9579999999996</v>
      </c>
      <c r="V573" s="46">
        <f t="shared" si="94"/>
        <v>0.23592597855534306</v>
      </c>
      <c r="W573" s="44">
        <f t="shared" si="95"/>
        <v>794.35799999999972</v>
      </c>
      <c r="X573" s="46">
        <f t="shared" si="96"/>
        <v>0.10224439865685148</v>
      </c>
      <c r="Y573" s="23">
        <f>RANK(O573,O:O)</f>
        <v>971</v>
      </c>
      <c r="Z573" s="23">
        <f>RANK(U573,U:U)</f>
        <v>911</v>
      </c>
      <c r="AA573" s="23">
        <f>RANK(W573,W:W)</f>
        <v>860</v>
      </c>
    </row>
    <row r="574" spans="1:27" x14ac:dyDescent="0.25">
      <c r="A574" s="23" t="str">
        <f t="shared" si="87"/>
        <v>Carol Mathews</v>
      </c>
      <c r="B574" s="23">
        <f t="shared" si="88"/>
        <v>7</v>
      </c>
      <c r="C574" s="23" t="str">
        <f t="shared" si="89"/>
        <v>2023Carol Mathews7</v>
      </c>
      <c r="D574" s="17">
        <v>2023</v>
      </c>
      <c r="E574" t="s">
        <v>411</v>
      </c>
      <c r="F574">
        <v>833196</v>
      </c>
      <c r="G574" t="s">
        <v>329</v>
      </c>
      <c r="H574" s="20">
        <v>6</v>
      </c>
      <c r="I574" s="20">
        <v>6</v>
      </c>
      <c r="J574" t="s">
        <v>9</v>
      </c>
      <c r="K574" t="s">
        <v>10</v>
      </c>
      <c r="L574" s="10">
        <v>21</v>
      </c>
      <c r="M574" s="10">
        <v>54</v>
      </c>
      <c r="N574" s="10">
        <v>117</v>
      </c>
      <c r="O574" s="1">
        <v>6523.8639999999996</v>
      </c>
      <c r="P574" s="1">
        <v>4984.75</v>
      </c>
      <c r="Q574" s="1">
        <v>757.21</v>
      </c>
      <c r="R574" s="44">
        <f t="shared" si="90"/>
        <v>310.66019047619045</v>
      </c>
      <c r="S574" s="45">
        <f t="shared" si="91"/>
        <v>2.5714285714285716</v>
      </c>
      <c r="T574" s="45">
        <f t="shared" si="92"/>
        <v>2.1666666666666665</v>
      </c>
      <c r="U574" s="44">
        <f t="shared" si="93"/>
        <v>1539.1139999999996</v>
      </c>
      <c r="V574" s="46">
        <f t="shared" si="94"/>
        <v>0.23592061391837715</v>
      </c>
      <c r="W574" s="44">
        <f t="shared" si="95"/>
        <v>781.90399999999954</v>
      </c>
      <c r="X574" s="46">
        <f t="shared" si="96"/>
        <v>0.11985289699478707</v>
      </c>
      <c r="Y574" s="23">
        <f>RANK(O574,O:O)</f>
        <v>1040</v>
      </c>
      <c r="Z574" s="23">
        <f>RANK(U574,U:U)</f>
        <v>978</v>
      </c>
      <c r="AA574" s="23">
        <f>RANK(W574,W:W)</f>
        <v>868</v>
      </c>
    </row>
    <row r="575" spans="1:27" x14ac:dyDescent="0.25">
      <c r="A575" s="23" t="str">
        <f t="shared" si="87"/>
        <v>Carol Mathews</v>
      </c>
      <c r="B575" s="23">
        <f t="shared" si="88"/>
        <v>8</v>
      </c>
      <c r="C575" s="23" t="str">
        <f t="shared" si="89"/>
        <v>2023Carol Mathews8</v>
      </c>
      <c r="D575" s="17">
        <v>2023</v>
      </c>
      <c r="E575" t="s">
        <v>411</v>
      </c>
      <c r="F575">
        <v>772869</v>
      </c>
      <c r="G575" t="s">
        <v>216</v>
      </c>
      <c r="H575" s="20">
        <v>6</v>
      </c>
      <c r="I575" s="20">
        <v>6</v>
      </c>
      <c r="J575" t="s">
        <v>9</v>
      </c>
      <c r="K575" t="s">
        <v>10</v>
      </c>
      <c r="L575" s="10">
        <v>45</v>
      </c>
      <c r="M575" s="10">
        <v>70</v>
      </c>
      <c r="N575" s="10">
        <v>133</v>
      </c>
      <c r="O575" s="1">
        <v>6085.3360000000002</v>
      </c>
      <c r="P575" s="1">
        <v>4855.75</v>
      </c>
      <c r="Q575" s="1">
        <v>1569</v>
      </c>
      <c r="R575" s="44">
        <f t="shared" si="90"/>
        <v>135.22968888888889</v>
      </c>
      <c r="S575" s="45">
        <f t="shared" si="91"/>
        <v>1.5555555555555556</v>
      </c>
      <c r="T575" s="45">
        <f t="shared" si="92"/>
        <v>1.9</v>
      </c>
      <c r="U575" s="44">
        <f t="shared" si="93"/>
        <v>1229.5860000000002</v>
      </c>
      <c r="V575" s="46">
        <f t="shared" si="94"/>
        <v>0.2020572076874638</v>
      </c>
      <c r="W575" s="44">
        <f t="shared" si="95"/>
        <v>-339.41399999999976</v>
      </c>
      <c r="X575" s="46">
        <f t="shared" si="96"/>
        <v>-5.5775720518965552E-2</v>
      </c>
      <c r="Y575" s="23">
        <f>RANK(O575,O:O)</f>
        <v>1058</v>
      </c>
      <c r="Z575" s="23">
        <f>RANK(U575,U:U)</f>
        <v>1054</v>
      </c>
      <c r="AA575" s="23">
        <f>RANK(W575,W:W)</f>
        <v>1413</v>
      </c>
    </row>
    <row r="576" spans="1:27" x14ac:dyDescent="0.25">
      <c r="A576" s="23" t="str">
        <f t="shared" si="87"/>
        <v>Carol Mathews</v>
      </c>
      <c r="B576" s="23">
        <f t="shared" si="88"/>
        <v>9</v>
      </c>
      <c r="C576" s="23" t="str">
        <f t="shared" si="89"/>
        <v>2023Carol Mathews9</v>
      </c>
      <c r="D576" s="17">
        <v>2023</v>
      </c>
      <c r="E576" t="s">
        <v>411</v>
      </c>
      <c r="F576">
        <v>852968</v>
      </c>
      <c r="G576" t="s">
        <v>237</v>
      </c>
      <c r="H576" s="20">
        <v>6</v>
      </c>
      <c r="I576" s="20">
        <v>6</v>
      </c>
      <c r="J576" t="s">
        <v>9</v>
      </c>
      <c r="K576" t="s">
        <v>10</v>
      </c>
      <c r="L576" s="10">
        <v>21</v>
      </c>
      <c r="M576" s="10">
        <v>53</v>
      </c>
      <c r="N576" s="10">
        <v>125</v>
      </c>
      <c r="O576" s="1">
        <v>5308.6</v>
      </c>
      <c r="P576" s="1">
        <v>4302.75</v>
      </c>
      <c r="Q576" s="1">
        <v>756.01</v>
      </c>
      <c r="R576" s="44">
        <f t="shared" si="90"/>
        <v>252.7904761904762</v>
      </c>
      <c r="S576" s="45">
        <f t="shared" si="91"/>
        <v>2.5238095238095237</v>
      </c>
      <c r="T576" s="45">
        <f t="shared" si="92"/>
        <v>2.358490566037736</v>
      </c>
      <c r="U576" s="44">
        <f t="shared" si="93"/>
        <v>1005.8500000000004</v>
      </c>
      <c r="V576" s="46">
        <f t="shared" si="94"/>
        <v>0.18947556794635126</v>
      </c>
      <c r="W576" s="44">
        <f t="shared" si="95"/>
        <v>249.84000000000037</v>
      </c>
      <c r="X576" s="46">
        <f t="shared" si="96"/>
        <v>4.7063255848999806E-2</v>
      </c>
      <c r="Y576" s="23">
        <f>RANK(O576,O:O)</f>
        <v>1107</v>
      </c>
      <c r="Z576" s="23">
        <f>RANK(U576,U:U)</f>
        <v>1118</v>
      </c>
      <c r="AA576" s="23">
        <f>RANK(W576,W:W)</f>
        <v>1095</v>
      </c>
    </row>
    <row r="577" spans="1:27" x14ac:dyDescent="0.25">
      <c r="A577" s="23" t="str">
        <f t="shared" si="87"/>
        <v>Carol Mathews</v>
      </c>
      <c r="B577" s="23">
        <f t="shared" si="88"/>
        <v>10</v>
      </c>
      <c r="C577" s="23" t="str">
        <f t="shared" si="89"/>
        <v>2023Carol Mathews10</v>
      </c>
      <c r="D577" s="17">
        <v>2023</v>
      </c>
      <c r="E577" t="s">
        <v>411</v>
      </c>
      <c r="F577">
        <v>263517</v>
      </c>
      <c r="G577" t="s">
        <v>24</v>
      </c>
      <c r="H577" s="20">
        <v>6</v>
      </c>
      <c r="I577" s="20">
        <v>1</v>
      </c>
      <c r="J577" t="s">
        <v>2</v>
      </c>
      <c r="K577" t="s">
        <v>10</v>
      </c>
      <c r="L577" s="10">
        <v>20</v>
      </c>
      <c r="M577" s="10">
        <v>52</v>
      </c>
      <c r="N577" s="10">
        <v>115</v>
      </c>
      <c r="O577" s="1">
        <v>5183.2920000000004</v>
      </c>
      <c r="P577" s="1">
        <v>4453</v>
      </c>
      <c r="Q577" s="1">
        <v>721.22</v>
      </c>
      <c r="R577" s="44">
        <f t="shared" si="90"/>
        <v>259.16460000000001</v>
      </c>
      <c r="S577" s="45">
        <f t="shared" si="91"/>
        <v>2.6</v>
      </c>
      <c r="T577" s="45">
        <f t="shared" si="92"/>
        <v>2.2115384615384617</v>
      </c>
      <c r="U577" s="44">
        <f t="shared" si="93"/>
        <v>730.29200000000037</v>
      </c>
      <c r="V577" s="46">
        <f t="shared" si="94"/>
        <v>0.14089347079037806</v>
      </c>
      <c r="W577" s="44">
        <f t="shared" si="95"/>
        <v>9.0720000000003438</v>
      </c>
      <c r="X577" s="46">
        <f t="shared" si="96"/>
        <v>1.7502390372759905E-3</v>
      </c>
      <c r="Y577" s="23">
        <f>RANK(O577,O:O)</f>
        <v>1119</v>
      </c>
      <c r="Z577" s="23">
        <f>RANK(U577,U:U)</f>
        <v>1224</v>
      </c>
      <c r="AA577" s="23">
        <f>RANK(W577,W:W)</f>
        <v>1244</v>
      </c>
    </row>
    <row r="578" spans="1:27" x14ac:dyDescent="0.25">
      <c r="A578" s="23" t="str">
        <f t="shared" si="87"/>
        <v>Carol Mathews</v>
      </c>
      <c r="B578" s="23">
        <f t="shared" si="88"/>
        <v>11</v>
      </c>
      <c r="C578" s="23" t="str">
        <f t="shared" si="89"/>
        <v>2023Carol Mathews11</v>
      </c>
      <c r="D578" s="17">
        <v>2023</v>
      </c>
      <c r="E578" t="s">
        <v>411</v>
      </c>
      <c r="F578">
        <v>765294</v>
      </c>
      <c r="G578" t="s">
        <v>386</v>
      </c>
      <c r="H578" s="20">
        <v>6</v>
      </c>
      <c r="I578" s="20">
        <v>6</v>
      </c>
      <c r="J578" t="s">
        <v>9</v>
      </c>
      <c r="K578" t="s">
        <v>10</v>
      </c>
      <c r="L578" s="10">
        <v>20</v>
      </c>
      <c r="M578" s="10">
        <v>45</v>
      </c>
      <c r="N578" s="10">
        <v>117</v>
      </c>
      <c r="O578" s="1">
        <v>5096.6639999999998</v>
      </c>
      <c r="P578" s="1">
        <v>3576.5</v>
      </c>
      <c r="Q578" s="1">
        <v>713.41</v>
      </c>
      <c r="R578" s="44">
        <f t="shared" si="90"/>
        <v>254.83319999999998</v>
      </c>
      <c r="S578" s="45">
        <f t="shared" si="91"/>
        <v>2.25</v>
      </c>
      <c r="T578" s="45">
        <f t="shared" si="92"/>
        <v>2.6</v>
      </c>
      <c r="U578" s="44">
        <f t="shared" si="93"/>
        <v>1520.1639999999998</v>
      </c>
      <c r="V578" s="46">
        <f t="shared" si="94"/>
        <v>0.29826647391313216</v>
      </c>
      <c r="W578" s="44">
        <f t="shared" si="95"/>
        <v>806.75399999999979</v>
      </c>
      <c r="X578" s="46">
        <f t="shared" si="96"/>
        <v>0.15829059949802457</v>
      </c>
      <c r="Y578" s="23">
        <f>RANK(O578,O:O)</f>
        <v>1126</v>
      </c>
      <c r="Z578" s="23">
        <f>RANK(U578,U:U)</f>
        <v>983</v>
      </c>
      <c r="AA578" s="23">
        <f>RANK(W578,W:W)</f>
        <v>858</v>
      </c>
    </row>
    <row r="579" spans="1:27" x14ac:dyDescent="0.25">
      <c r="A579" s="23" t="str">
        <f t="shared" ref="A579:A642" si="97">E579</f>
        <v>Carol Mathews</v>
      </c>
      <c r="B579" s="23">
        <f t="shared" ref="B579:B642" si="98">IF(A578&lt;&gt;A579,1,B578+1)</f>
        <v>12</v>
      </c>
      <c r="C579" s="23" t="str">
        <f t="shared" ref="C579:C642" si="99">D579&amp;A579&amp;B579</f>
        <v>2023Carol Mathews12</v>
      </c>
      <c r="D579" s="17">
        <v>2023</v>
      </c>
      <c r="E579" t="s">
        <v>411</v>
      </c>
      <c r="F579">
        <v>364956</v>
      </c>
      <c r="G579" t="s">
        <v>92</v>
      </c>
      <c r="H579" s="20">
        <v>6</v>
      </c>
      <c r="I579" s="20">
        <v>6</v>
      </c>
      <c r="J579" t="s">
        <v>9</v>
      </c>
      <c r="K579" t="s">
        <v>10</v>
      </c>
      <c r="L579" s="10">
        <v>31</v>
      </c>
      <c r="M579" s="10">
        <v>40</v>
      </c>
      <c r="N579" s="10">
        <v>94</v>
      </c>
      <c r="O579" s="1">
        <v>4029.6480000000001</v>
      </c>
      <c r="P579" s="1">
        <v>2940.25</v>
      </c>
      <c r="Q579" s="1">
        <v>1071</v>
      </c>
      <c r="R579" s="44">
        <f t="shared" si="90"/>
        <v>129.98864516129032</v>
      </c>
      <c r="S579" s="45">
        <f t="shared" si="91"/>
        <v>1.2903225806451613</v>
      </c>
      <c r="T579" s="45">
        <f t="shared" si="92"/>
        <v>2.35</v>
      </c>
      <c r="U579" s="44">
        <f t="shared" si="93"/>
        <v>1089.3980000000001</v>
      </c>
      <c r="V579" s="46">
        <f t="shared" si="94"/>
        <v>0.27034569768873112</v>
      </c>
      <c r="W579" s="44">
        <f t="shared" si="95"/>
        <v>18.398000000000138</v>
      </c>
      <c r="X579" s="46">
        <f t="shared" si="96"/>
        <v>4.565659333023663E-3</v>
      </c>
      <c r="Y579" s="23">
        <f>RANK(O579,O:O)</f>
        <v>1199</v>
      </c>
      <c r="Z579" s="23">
        <f>RANK(U579,U:U)</f>
        <v>1091</v>
      </c>
      <c r="AA579" s="23">
        <f>RANK(W579,W:W)</f>
        <v>1241</v>
      </c>
    </row>
    <row r="580" spans="1:27" x14ac:dyDescent="0.25">
      <c r="A580" s="23" t="str">
        <f t="shared" si="97"/>
        <v>Carol Mathews</v>
      </c>
      <c r="B580" s="23">
        <f t="shared" si="98"/>
        <v>13</v>
      </c>
      <c r="C580" s="23" t="str">
        <f t="shared" si="99"/>
        <v>2023Carol Mathews13</v>
      </c>
      <c r="D580" s="17">
        <v>2023</v>
      </c>
      <c r="E580" t="s">
        <v>411</v>
      </c>
      <c r="F580">
        <v>230574</v>
      </c>
      <c r="G580" t="s">
        <v>60</v>
      </c>
      <c r="H580" s="20">
        <v>6</v>
      </c>
      <c r="I580" s="20">
        <v>6</v>
      </c>
      <c r="J580" t="s">
        <v>9</v>
      </c>
      <c r="K580" t="s">
        <v>10</v>
      </c>
      <c r="L580" s="10">
        <v>23</v>
      </c>
      <c r="M580" s="10">
        <v>32</v>
      </c>
      <c r="N580" s="10">
        <v>59</v>
      </c>
      <c r="O580" s="1">
        <v>3553.1280000000002</v>
      </c>
      <c r="P580" s="1">
        <v>2726.5</v>
      </c>
      <c r="Q580" s="1">
        <v>797.4</v>
      </c>
      <c r="R580" s="44">
        <f t="shared" si="90"/>
        <v>154.48382608695653</v>
      </c>
      <c r="S580" s="45">
        <f t="shared" si="91"/>
        <v>1.3913043478260869</v>
      </c>
      <c r="T580" s="45">
        <f t="shared" si="92"/>
        <v>1.84375</v>
      </c>
      <c r="U580" s="44">
        <f t="shared" si="93"/>
        <v>826.62800000000016</v>
      </c>
      <c r="V580" s="46">
        <f t="shared" si="94"/>
        <v>0.23264796539837576</v>
      </c>
      <c r="W580" s="44">
        <f t="shared" si="95"/>
        <v>29.228000000000179</v>
      </c>
      <c r="X580" s="46">
        <f t="shared" si="96"/>
        <v>8.2259912955570912E-3</v>
      </c>
      <c r="Y580" s="23">
        <f>RANK(O580,O:O)</f>
        <v>1235</v>
      </c>
      <c r="Z580" s="23">
        <f>RANK(U580,U:U)</f>
        <v>1192</v>
      </c>
      <c r="AA580" s="23">
        <f>RANK(W580,W:W)</f>
        <v>1235</v>
      </c>
    </row>
    <row r="581" spans="1:27" x14ac:dyDescent="0.25">
      <c r="A581" s="23" t="str">
        <f t="shared" si="97"/>
        <v>Carol Mathews</v>
      </c>
      <c r="B581" s="23">
        <f t="shared" si="98"/>
        <v>14</v>
      </c>
      <c r="C581" s="23" t="str">
        <f t="shared" si="99"/>
        <v>2023Carol Mathews14</v>
      </c>
      <c r="D581" s="17">
        <v>2023</v>
      </c>
      <c r="E581" t="s">
        <v>411</v>
      </c>
      <c r="F581">
        <v>584221</v>
      </c>
      <c r="G581" t="s">
        <v>153</v>
      </c>
      <c r="H581" s="20">
        <v>6</v>
      </c>
      <c r="I581" s="20">
        <v>6</v>
      </c>
      <c r="J581" t="s">
        <v>9</v>
      </c>
      <c r="K581" t="s">
        <v>10</v>
      </c>
      <c r="L581" s="10">
        <v>25</v>
      </c>
      <c r="M581" s="10">
        <v>34</v>
      </c>
      <c r="N581" s="10">
        <v>61</v>
      </c>
      <c r="O581" s="1">
        <v>3510.712</v>
      </c>
      <c r="P581" s="1">
        <v>2672.5</v>
      </c>
      <c r="Q581" s="1">
        <v>865.8</v>
      </c>
      <c r="R581" s="44">
        <f t="shared" si="90"/>
        <v>140.42848000000001</v>
      </c>
      <c r="S581" s="45">
        <f t="shared" si="91"/>
        <v>1.36</v>
      </c>
      <c r="T581" s="45">
        <f t="shared" si="92"/>
        <v>1.7941176470588236</v>
      </c>
      <c r="U581" s="44">
        <f t="shared" si="93"/>
        <v>838.21199999999999</v>
      </c>
      <c r="V581" s="46">
        <f t="shared" si="94"/>
        <v>0.23875840570231907</v>
      </c>
      <c r="W581" s="44">
        <f t="shared" si="95"/>
        <v>-27.587999999999965</v>
      </c>
      <c r="X581" s="46">
        <f t="shared" si="96"/>
        <v>-7.8582350246901387E-3</v>
      </c>
      <c r="Y581" s="23">
        <f>RANK(O581,O:O)</f>
        <v>1242</v>
      </c>
      <c r="Z581" s="23">
        <f>RANK(U581,U:U)</f>
        <v>1184</v>
      </c>
      <c r="AA581" s="23">
        <f>RANK(W581,W:W)</f>
        <v>1273</v>
      </c>
    </row>
    <row r="582" spans="1:27" x14ac:dyDescent="0.25">
      <c r="A582" s="23" t="str">
        <f t="shared" si="97"/>
        <v>Carol Mathews</v>
      </c>
      <c r="B582" s="23">
        <f t="shared" si="98"/>
        <v>15</v>
      </c>
      <c r="C582" s="23" t="str">
        <f t="shared" si="99"/>
        <v>2023Carol Mathews15</v>
      </c>
      <c r="D582" s="17">
        <v>2023</v>
      </c>
      <c r="E582" t="s">
        <v>411</v>
      </c>
      <c r="F582">
        <v>800587</v>
      </c>
      <c r="G582" t="s">
        <v>375</v>
      </c>
      <c r="H582" s="20">
        <v>6</v>
      </c>
      <c r="I582" s="20">
        <v>6</v>
      </c>
      <c r="J582" t="s">
        <v>9</v>
      </c>
      <c r="K582" t="s">
        <v>10</v>
      </c>
      <c r="L582" s="10">
        <v>20</v>
      </c>
      <c r="M582" s="10">
        <v>20</v>
      </c>
      <c r="N582" s="10">
        <v>83</v>
      </c>
      <c r="O582" s="1">
        <v>3424.136</v>
      </c>
      <c r="P582" s="1">
        <v>2433.5</v>
      </c>
      <c r="Q582" s="1">
        <v>684</v>
      </c>
      <c r="R582" s="44">
        <f t="shared" si="90"/>
        <v>171.20679999999999</v>
      </c>
      <c r="S582" s="45">
        <f t="shared" si="91"/>
        <v>1</v>
      </c>
      <c r="T582" s="45">
        <f t="shared" si="92"/>
        <v>4.1500000000000004</v>
      </c>
      <c r="U582" s="44">
        <f t="shared" si="93"/>
        <v>990.63599999999997</v>
      </c>
      <c r="V582" s="46">
        <f t="shared" si="94"/>
        <v>0.28930977040631561</v>
      </c>
      <c r="W582" s="44">
        <f t="shared" si="95"/>
        <v>306.63599999999997</v>
      </c>
      <c r="X582" s="46">
        <f t="shared" si="96"/>
        <v>8.9551349595927254E-2</v>
      </c>
      <c r="Y582" s="23">
        <f>RANK(O582,O:O)</f>
        <v>1247</v>
      </c>
      <c r="Z582" s="23">
        <f>RANK(U582,U:U)</f>
        <v>1123</v>
      </c>
      <c r="AA582" s="23">
        <f>RANK(W582,W:W)</f>
        <v>1058</v>
      </c>
    </row>
    <row r="583" spans="1:27" x14ac:dyDescent="0.25">
      <c r="A583" s="23" t="str">
        <f t="shared" si="97"/>
        <v>Carol Mathews</v>
      </c>
      <c r="B583" s="23">
        <f t="shared" si="98"/>
        <v>16</v>
      </c>
      <c r="C583" s="23" t="str">
        <f t="shared" si="99"/>
        <v>2023Carol Mathews16</v>
      </c>
      <c r="D583" s="17">
        <v>2023</v>
      </c>
      <c r="E583" t="s">
        <v>411</v>
      </c>
      <c r="F583">
        <v>119707</v>
      </c>
      <c r="G583" t="s">
        <v>14</v>
      </c>
      <c r="H583" s="20">
        <v>6</v>
      </c>
      <c r="I583" s="20">
        <v>6</v>
      </c>
      <c r="J583" t="s">
        <v>9</v>
      </c>
      <c r="K583" t="s">
        <v>10</v>
      </c>
      <c r="L583" s="10">
        <v>13</v>
      </c>
      <c r="M583" s="10">
        <v>28</v>
      </c>
      <c r="N583" s="10">
        <v>81</v>
      </c>
      <c r="O583" s="1">
        <v>3233.752</v>
      </c>
      <c r="P583" s="1">
        <v>2541.5</v>
      </c>
      <c r="Q583" s="1">
        <v>462.6</v>
      </c>
      <c r="R583" s="44">
        <f t="shared" si="90"/>
        <v>248.75015384615384</v>
      </c>
      <c r="S583" s="45">
        <f t="shared" si="91"/>
        <v>2.1538461538461537</v>
      </c>
      <c r="T583" s="45">
        <f t="shared" si="92"/>
        <v>2.8928571428571428</v>
      </c>
      <c r="U583" s="44">
        <f t="shared" si="93"/>
        <v>692.25199999999995</v>
      </c>
      <c r="V583" s="46">
        <f t="shared" si="94"/>
        <v>0.21407083783790468</v>
      </c>
      <c r="W583" s="44">
        <f t="shared" si="95"/>
        <v>229.65199999999993</v>
      </c>
      <c r="X583" s="46">
        <f t="shared" si="96"/>
        <v>7.1017196123883325E-2</v>
      </c>
      <c r="Y583" s="23">
        <f>RANK(O583,O:O)</f>
        <v>1266</v>
      </c>
      <c r="Z583" s="23">
        <f>RANK(U583,U:U)</f>
        <v>1233</v>
      </c>
      <c r="AA583" s="23">
        <f>RANK(W583,W:W)</f>
        <v>1111</v>
      </c>
    </row>
    <row r="584" spans="1:27" x14ac:dyDescent="0.25">
      <c r="A584" s="23" t="str">
        <f t="shared" si="97"/>
        <v>Carol Mathews</v>
      </c>
      <c r="B584" s="23">
        <f t="shared" si="98"/>
        <v>17</v>
      </c>
      <c r="C584" s="23" t="str">
        <f t="shared" si="99"/>
        <v>2023Carol Mathews17</v>
      </c>
      <c r="D584" s="17">
        <v>2023</v>
      </c>
      <c r="E584" t="s">
        <v>411</v>
      </c>
      <c r="F584">
        <v>776236</v>
      </c>
      <c r="G584" t="s">
        <v>217</v>
      </c>
      <c r="H584" s="20">
        <v>6</v>
      </c>
      <c r="I584" s="20">
        <v>6</v>
      </c>
      <c r="J584" t="s">
        <v>9</v>
      </c>
      <c r="K584" t="s">
        <v>10</v>
      </c>
      <c r="L584" s="10">
        <v>17</v>
      </c>
      <c r="M584" s="10">
        <v>17</v>
      </c>
      <c r="N584" s="10">
        <v>45</v>
      </c>
      <c r="O584" s="1">
        <v>2271.64</v>
      </c>
      <c r="P584" s="1">
        <v>1838.5</v>
      </c>
      <c r="Q584" s="1">
        <v>581.4</v>
      </c>
      <c r="R584" s="44">
        <f t="shared" si="90"/>
        <v>133.62588235294118</v>
      </c>
      <c r="S584" s="45">
        <f t="shared" si="91"/>
        <v>1</v>
      </c>
      <c r="T584" s="45">
        <f t="shared" si="92"/>
        <v>2.6470588235294117</v>
      </c>
      <c r="U584" s="44">
        <f t="shared" si="93"/>
        <v>433.13999999999987</v>
      </c>
      <c r="V584" s="46">
        <f t="shared" si="94"/>
        <v>0.19067281787607188</v>
      </c>
      <c r="W584" s="44">
        <f t="shared" si="95"/>
        <v>-148.2600000000001</v>
      </c>
      <c r="X584" s="46">
        <f t="shared" si="96"/>
        <v>-6.5265623074078682E-2</v>
      </c>
      <c r="Y584" s="23">
        <f>RANK(O584,O:O)</f>
        <v>1345</v>
      </c>
      <c r="Z584" s="23">
        <f>RANK(U584,U:U)</f>
        <v>1345</v>
      </c>
      <c r="AA584" s="23">
        <f>RANK(W584,W:W)</f>
        <v>1359</v>
      </c>
    </row>
    <row r="585" spans="1:27" x14ac:dyDescent="0.25">
      <c r="A585" s="23" t="str">
        <f t="shared" si="97"/>
        <v>Carol Mathews</v>
      </c>
      <c r="B585" s="23">
        <f t="shared" si="98"/>
        <v>18</v>
      </c>
      <c r="C585" s="23" t="str">
        <f t="shared" si="99"/>
        <v>2023Carol Mathews18</v>
      </c>
      <c r="D585" s="17">
        <v>2023</v>
      </c>
      <c r="E585" t="s">
        <v>411</v>
      </c>
      <c r="F585">
        <v>261329</v>
      </c>
      <c r="G585" t="s">
        <v>511</v>
      </c>
      <c r="H585" s="20">
        <v>6</v>
      </c>
      <c r="I585" s="20">
        <v>6</v>
      </c>
      <c r="J585" t="s">
        <v>9</v>
      </c>
      <c r="K585" t="s">
        <v>10</v>
      </c>
      <c r="L585" s="10">
        <v>5</v>
      </c>
      <c r="M585" s="10">
        <v>11</v>
      </c>
      <c r="N585" s="10">
        <v>20</v>
      </c>
      <c r="O585" s="1">
        <v>1216.6400000000001</v>
      </c>
      <c r="P585" s="1">
        <v>917.5</v>
      </c>
      <c r="Q585" s="1">
        <v>178.2</v>
      </c>
      <c r="R585" s="44">
        <f t="shared" si="90"/>
        <v>243.32800000000003</v>
      </c>
      <c r="S585" s="45">
        <f t="shared" si="91"/>
        <v>2.2000000000000002</v>
      </c>
      <c r="T585" s="45">
        <f t="shared" si="92"/>
        <v>1.8181818181818181</v>
      </c>
      <c r="U585" s="44">
        <f t="shared" si="93"/>
        <v>299.1400000000001</v>
      </c>
      <c r="V585" s="46">
        <f t="shared" si="94"/>
        <v>0.24587388216728043</v>
      </c>
      <c r="W585" s="44">
        <f t="shared" si="95"/>
        <v>120.94000000000011</v>
      </c>
      <c r="X585" s="46">
        <f t="shared" si="96"/>
        <v>9.9404918463966416E-2</v>
      </c>
      <c r="Y585" s="23">
        <f>RANK(O585,O:O)</f>
        <v>1437</v>
      </c>
      <c r="Z585" s="23">
        <f>RANK(U585,U:U)</f>
        <v>1399</v>
      </c>
      <c r="AA585" s="23">
        <f>RANK(W585,W:W)</f>
        <v>1186</v>
      </c>
    </row>
    <row r="586" spans="1:27" x14ac:dyDescent="0.25">
      <c r="A586" s="23" t="str">
        <f t="shared" si="97"/>
        <v>Carol Mathews</v>
      </c>
      <c r="B586" s="23">
        <f t="shared" si="98"/>
        <v>19</v>
      </c>
      <c r="C586" s="23" t="str">
        <f t="shared" si="99"/>
        <v>2023Carol Mathews19</v>
      </c>
      <c r="D586" s="17">
        <v>2023</v>
      </c>
      <c r="E586" t="s">
        <v>411</v>
      </c>
      <c r="F586">
        <v>809850</v>
      </c>
      <c r="G586" t="s">
        <v>225</v>
      </c>
      <c r="H586" s="20">
        <v>6</v>
      </c>
      <c r="I586" s="20">
        <v>6</v>
      </c>
      <c r="J586" t="s">
        <v>9</v>
      </c>
      <c r="K586" t="s">
        <v>10</v>
      </c>
      <c r="L586" s="10">
        <v>7</v>
      </c>
      <c r="M586" s="10">
        <v>16</v>
      </c>
      <c r="N586" s="10">
        <v>24</v>
      </c>
      <c r="O586" s="1">
        <v>1196.6079999999999</v>
      </c>
      <c r="P586" s="1">
        <v>914.5</v>
      </c>
      <c r="Q586" s="1">
        <v>250.2</v>
      </c>
      <c r="R586" s="44">
        <f t="shared" si="90"/>
        <v>170.94399999999999</v>
      </c>
      <c r="S586" s="45">
        <f t="shared" si="91"/>
        <v>2.2857142857142856</v>
      </c>
      <c r="T586" s="45">
        <f t="shared" si="92"/>
        <v>1.5</v>
      </c>
      <c r="U586" s="44">
        <f t="shared" si="93"/>
        <v>282.10799999999995</v>
      </c>
      <c r="V586" s="46">
        <f t="shared" si="94"/>
        <v>0.2357564047708188</v>
      </c>
      <c r="W586" s="44">
        <f t="shared" si="95"/>
        <v>31.907999999999959</v>
      </c>
      <c r="X586" s="46">
        <f t="shared" si="96"/>
        <v>2.6665374124191014E-2</v>
      </c>
      <c r="Y586" s="23">
        <f>RANK(O586,O:O)</f>
        <v>1442</v>
      </c>
      <c r="Z586" s="23">
        <f>RANK(U586,U:U)</f>
        <v>1400</v>
      </c>
      <c r="AA586" s="23">
        <f>RANK(W586,W:W)</f>
        <v>1233</v>
      </c>
    </row>
    <row r="587" spans="1:27" x14ac:dyDescent="0.25">
      <c r="A587" s="23" t="str">
        <f t="shared" si="97"/>
        <v>Carol Mathews</v>
      </c>
      <c r="B587" s="23">
        <f t="shared" si="98"/>
        <v>20</v>
      </c>
      <c r="C587" s="23" t="str">
        <f t="shared" si="99"/>
        <v>2023Carol Mathews20</v>
      </c>
      <c r="D587" s="17">
        <v>2023</v>
      </c>
      <c r="E587" t="s">
        <v>411</v>
      </c>
      <c r="F587">
        <v>281083</v>
      </c>
      <c r="G587" t="s">
        <v>69</v>
      </c>
      <c r="H587" s="20">
        <v>6</v>
      </c>
      <c r="I587" s="20">
        <v>6</v>
      </c>
      <c r="J587" t="s">
        <v>2</v>
      </c>
      <c r="K587" t="s">
        <v>10</v>
      </c>
      <c r="L587" s="10">
        <v>12</v>
      </c>
      <c r="M587" s="10">
        <v>12</v>
      </c>
      <c r="N587" s="10">
        <v>29</v>
      </c>
      <c r="O587" s="1">
        <v>1081.6469999999999</v>
      </c>
      <c r="P587" s="1">
        <v>929.25</v>
      </c>
      <c r="Q587" s="1">
        <v>410.4</v>
      </c>
      <c r="R587" s="44">
        <f t="shared" si="90"/>
        <v>90.137249999999995</v>
      </c>
      <c r="S587" s="45">
        <f t="shared" si="91"/>
        <v>1</v>
      </c>
      <c r="T587" s="45">
        <f t="shared" si="92"/>
        <v>2.4166666666666665</v>
      </c>
      <c r="U587" s="44">
        <f t="shared" si="93"/>
        <v>152.39699999999993</v>
      </c>
      <c r="V587" s="46">
        <f t="shared" si="94"/>
        <v>0.14089347079037795</v>
      </c>
      <c r="W587" s="44">
        <f t="shared" si="95"/>
        <v>-258.00300000000004</v>
      </c>
      <c r="X587" s="46">
        <f t="shared" si="96"/>
        <v>-0.23852791160147446</v>
      </c>
      <c r="Y587" s="23">
        <f>RANK(O587,O:O)</f>
        <v>1452</v>
      </c>
      <c r="Z587" s="23">
        <f>RANK(U587,U:U)</f>
        <v>1443</v>
      </c>
      <c r="AA587" s="23">
        <f>RANK(W587,W:W)</f>
        <v>1391</v>
      </c>
    </row>
    <row r="588" spans="1:27" x14ac:dyDescent="0.25">
      <c r="A588" s="23" t="str">
        <f t="shared" si="97"/>
        <v>Carol Mathews</v>
      </c>
      <c r="B588" s="23">
        <f t="shared" si="98"/>
        <v>21</v>
      </c>
      <c r="C588" s="23" t="str">
        <f t="shared" si="99"/>
        <v>2023Carol Mathews21</v>
      </c>
      <c r="D588" s="17">
        <v>2023</v>
      </c>
      <c r="E588" t="s">
        <v>411</v>
      </c>
      <c r="F588">
        <v>692982</v>
      </c>
      <c r="G588" t="s">
        <v>323</v>
      </c>
      <c r="H588" s="20">
        <v>6</v>
      </c>
      <c r="I588" s="20">
        <v>6</v>
      </c>
      <c r="J588" t="s">
        <v>9</v>
      </c>
      <c r="K588" t="s">
        <v>10</v>
      </c>
      <c r="L588" s="10">
        <v>6</v>
      </c>
      <c r="M588" s="10">
        <v>10</v>
      </c>
      <c r="N588" s="10">
        <v>28</v>
      </c>
      <c r="O588" s="1">
        <v>985.37599999999998</v>
      </c>
      <c r="P588" s="1">
        <v>661.25</v>
      </c>
      <c r="Q588" s="1">
        <v>210</v>
      </c>
      <c r="R588" s="44">
        <f t="shared" si="90"/>
        <v>164.22933333333333</v>
      </c>
      <c r="S588" s="45">
        <f t="shared" si="91"/>
        <v>1.6666666666666667</v>
      </c>
      <c r="T588" s="45">
        <f t="shared" si="92"/>
        <v>2.8</v>
      </c>
      <c r="U588" s="44">
        <f t="shared" si="93"/>
        <v>324.12599999999998</v>
      </c>
      <c r="V588" s="46">
        <f t="shared" si="94"/>
        <v>0.32893636540772253</v>
      </c>
      <c r="W588" s="44">
        <f t="shared" si="95"/>
        <v>114.12599999999998</v>
      </c>
      <c r="X588" s="46">
        <f t="shared" si="96"/>
        <v>0.11581974799467409</v>
      </c>
      <c r="Y588" s="23">
        <f>RANK(O588,O:O)</f>
        <v>1463</v>
      </c>
      <c r="Z588" s="23">
        <f>RANK(U588,U:U)</f>
        <v>1391</v>
      </c>
      <c r="AA588" s="23">
        <f>RANK(W588,W:W)</f>
        <v>1192</v>
      </c>
    </row>
    <row r="589" spans="1:27" x14ac:dyDescent="0.25">
      <c r="A589" s="23" t="str">
        <f t="shared" si="97"/>
        <v>Carol Mathews</v>
      </c>
      <c r="B589" s="23">
        <f t="shared" si="98"/>
        <v>22</v>
      </c>
      <c r="C589" s="23" t="str">
        <f t="shared" si="99"/>
        <v>2023Carol Mathews22</v>
      </c>
      <c r="D589" s="17">
        <v>2023</v>
      </c>
      <c r="E589" t="s">
        <v>411</v>
      </c>
      <c r="F589">
        <v>553426</v>
      </c>
      <c r="G589" t="s">
        <v>142</v>
      </c>
      <c r="H589" s="20">
        <v>6</v>
      </c>
      <c r="I589" s="20">
        <v>6</v>
      </c>
      <c r="J589" t="s">
        <v>9</v>
      </c>
      <c r="K589" t="s">
        <v>10</v>
      </c>
      <c r="L589" s="10">
        <v>5</v>
      </c>
      <c r="M589" s="10">
        <v>7</v>
      </c>
      <c r="N589" s="10">
        <v>22</v>
      </c>
      <c r="O589" s="1">
        <v>766.22400000000005</v>
      </c>
      <c r="P589" s="1">
        <v>583.5</v>
      </c>
      <c r="Q589" s="1">
        <v>173.4</v>
      </c>
      <c r="R589" s="44">
        <f t="shared" si="90"/>
        <v>153.2448</v>
      </c>
      <c r="S589" s="45">
        <f t="shared" si="91"/>
        <v>1.4</v>
      </c>
      <c r="T589" s="45">
        <f t="shared" si="92"/>
        <v>3.1428571428571428</v>
      </c>
      <c r="U589" s="44">
        <f t="shared" si="93"/>
        <v>182.72400000000005</v>
      </c>
      <c r="V589" s="46">
        <f t="shared" si="94"/>
        <v>0.2384733446094093</v>
      </c>
      <c r="W589" s="44">
        <f t="shared" si="95"/>
        <v>9.3240000000000407</v>
      </c>
      <c r="X589" s="46">
        <f t="shared" si="96"/>
        <v>1.2168765269686202E-2</v>
      </c>
      <c r="Y589" s="23">
        <f>RANK(O589,O:O)</f>
        <v>1477</v>
      </c>
      <c r="Z589" s="23">
        <f>RANK(U589,U:U)</f>
        <v>1431</v>
      </c>
      <c r="AA589" s="23">
        <f>RANK(W589,W:W)</f>
        <v>1243</v>
      </c>
    </row>
    <row r="590" spans="1:27" x14ac:dyDescent="0.25">
      <c r="A590" s="23" t="str">
        <f t="shared" si="97"/>
        <v>Carol Mathews</v>
      </c>
      <c r="B590" s="23">
        <f t="shared" si="98"/>
        <v>23</v>
      </c>
      <c r="C590" s="23" t="str">
        <f t="shared" si="99"/>
        <v>2023Carol Mathews23</v>
      </c>
      <c r="D590" s="17">
        <v>2023</v>
      </c>
      <c r="E590" t="s">
        <v>411</v>
      </c>
      <c r="F590">
        <v>356684</v>
      </c>
      <c r="G590" t="s">
        <v>389</v>
      </c>
      <c r="H590" s="20">
        <v>6</v>
      </c>
      <c r="I590" s="20">
        <v>6</v>
      </c>
      <c r="J590" t="s">
        <v>9</v>
      </c>
      <c r="K590" t="s">
        <v>10</v>
      </c>
      <c r="L590" s="10">
        <v>4</v>
      </c>
      <c r="M590" s="10">
        <v>4</v>
      </c>
      <c r="N590" s="10">
        <v>15</v>
      </c>
      <c r="O590" s="1">
        <v>745.48</v>
      </c>
      <c r="P590" s="1">
        <v>469</v>
      </c>
      <c r="Q590" s="1">
        <v>136.80000000000001</v>
      </c>
      <c r="R590" s="44">
        <f t="shared" si="90"/>
        <v>186.37</v>
      </c>
      <c r="S590" s="45">
        <f t="shared" si="91"/>
        <v>1</v>
      </c>
      <c r="T590" s="45">
        <f t="shared" si="92"/>
        <v>3.75</v>
      </c>
      <c r="U590" s="44">
        <f t="shared" si="93"/>
        <v>276.48</v>
      </c>
      <c r="V590" s="46">
        <f t="shared" si="94"/>
        <v>0.37087514084884909</v>
      </c>
      <c r="W590" s="44">
        <f t="shared" si="95"/>
        <v>139.68</v>
      </c>
      <c r="X590" s="46">
        <f t="shared" si="96"/>
        <v>0.1873692117830123</v>
      </c>
      <c r="Y590" s="23">
        <f>RANK(O590,O:O)</f>
        <v>1478</v>
      </c>
      <c r="Z590" s="23">
        <f>RANK(U590,U:U)</f>
        <v>1405</v>
      </c>
      <c r="AA590" s="23">
        <f>RANK(W590,W:W)</f>
        <v>1177</v>
      </c>
    </row>
    <row r="591" spans="1:27" x14ac:dyDescent="0.25">
      <c r="A591" s="23" t="str">
        <f t="shared" si="97"/>
        <v>Carol Mathews</v>
      </c>
      <c r="B591" s="23">
        <f t="shared" si="98"/>
        <v>24</v>
      </c>
      <c r="C591" s="23" t="str">
        <f t="shared" si="99"/>
        <v>2023Carol Mathews24</v>
      </c>
      <c r="D591" s="17">
        <v>2023</v>
      </c>
      <c r="E591" t="s">
        <v>411</v>
      </c>
      <c r="F591">
        <v>135228</v>
      </c>
      <c r="G591" t="s">
        <v>296</v>
      </c>
      <c r="H591" s="20">
        <v>6</v>
      </c>
      <c r="I591" s="20">
        <v>6</v>
      </c>
      <c r="J591" t="s">
        <v>9</v>
      </c>
      <c r="K591" t="s">
        <v>10</v>
      </c>
      <c r="L591" s="10">
        <v>7</v>
      </c>
      <c r="M591" s="10">
        <v>7</v>
      </c>
      <c r="N591" s="10">
        <v>13</v>
      </c>
      <c r="O591" s="1">
        <v>647.89599999999996</v>
      </c>
      <c r="P591" s="1">
        <v>448</v>
      </c>
      <c r="Q591" s="1">
        <v>239.4</v>
      </c>
      <c r="R591" s="44">
        <f t="shared" si="90"/>
        <v>92.556571428571417</v>
      </c>
      <c r="S591" s="45">
        <f t="shared" si="91"/>
        <v>1</v>
      </c>
      <c r="T591" s="45">
        <f t="shared" si="92"/>
        <v>1.8571428571428572</v>
      </c>
      <c r="U591" s="44">
        <f t="shared" si="93"/>
        <v>199.89599999999996</v>
      </c>
      <c r="V591" s="46">
        <f t="shared" si="94"/>
        <v>0.30853099880227686</v>
      </c>
      <c r="W591" s="44">
        <f t="shared" si="95"/>
        <v>-39.504000000000048</v>
      </c>
      <c r="X591" s="46">
        <f t="shared" si="96"/>
        <v>-6.0972748712756444E-2</v>
      </c>
      <c r="Y591" s="23">
        <f>RANK(O591,O:O)</f>
        <v>1486</v>
      </c>
      <c r="Z591" s="23">
        <f>RANK(U591,U:U)</f>
        <v>1427</v>
      </c>
      <c r="AA591" s="23">
        <f>RANK(W591,W:W)</f>
        <v>1283</v>
      </c>
    </row>
    <row r="592" spans="1:27" x14ac:dyDescent="0.25">
      <c r="A592" s="23" t="str">
        <f t="shared" si="97"/>
        <v>Carol Mathews</v>
      </c>
      <c r="B592" s="23">
        <f t="shared" si="98"/>
        <v>25</v>
      </c>
      <c r="C592" s="23" t="str">
        <f t="shared" si="99"/>
        <v>2023Carol Mathews25</v>
      </c>
      <c r="D592" s="17">
        <v>2023</v>
      </c>
      <c r="E592" t="s">
        <v>411</v>
      </c>
      <c r="F592">
        <v>322483</v>
      </c>
      <c r="G592" t="s">
        <v>78</v>
      </c>
      <c r="H592" s="20">
        <v>6</v>
      </c>
      <c r="I592" s="20">
        <v>6</v>
      </c>
      <c r="J592" t="s">
        <v>9</v>
      </c>
      <c r="K592" t="s">
        <v>10</v>
      </c>
      <c r="L592" s="10">
        <v>7</v>
      </c>
      <c r="M592" s="10">
        <v>7</v>
      </c>
      <c r="N592" s="10">
        <v>7</v>
      </c>
      <c r="O592" s="1">
        <v>359.14400000000001</v>
      </c>
      <c r="P592" s="1">
        <v>280.5</v>
      </c>
      <c r="Q592" s="1">
        <v>239.4</v>
      </c>
      <c r="R592" s="44">
        <f t="shared" si="90"/>
        <v>51.306285714285714</v>
      </c>
      <c r="S592" s="45">
        <f t="shared" si="91"/>
        <v>1</v>
      </c>
      <c r="T592" s="45">
        <f t="shared" si="92"/>
        <v>1</v>
      </c>
      <c r="U592" s="44">
        <f t="shared" si="93"/>
        <v>78.644000000000005</v>
      </c>
      <c r="V592" s="46">
        <f t="shared" si="94"/>
        <v>0.21897623237475777</v>
      </c>
      <c r="W592" s="44">
        <f t="shared" si="95"/>
        <v>-160.756</v>
      </c>
      <c r="X592" s="46">
        <f t="shared" si="96"/>
        <v>-0.44760875860379123</v>
      </c>
      <c r="Y592" s="23">
        <f>RANK(O592,O:O)</f>
        <v>1500</v>
      </c>
      <c r="Z592" s="23">
        <f>RANK(U592,U:U)</f>
        <v>1468</v>
      </c>
      <c r="AA592" s="23">
        <f>RANK(W592,W:W)</f>
        <v>1365</v>
      </c>
    </row>
    <row r="593" spans="1:27" x14ac:dyDescent="0.25">
      <c r="A593" s="23" t="str">
        <f t="shared" si="97"/>
        <v>Celia Pasillas</v>
      </c>
      <c r="B593" s="23">
        <f t="shared" si="98"/>
        <v>1</v>
      </c>
      <c r="C593" s="23" t="str">
        <f t="shared" si="99"/>
        <v>2023Celia Pasillas1</v>
      </c>
      <c r="D593" s="17">
        <v>2023</v>
      </c>
      <c r="E593" t="s">
        <v>414</v>
      </c>
      <c r="F593">
        <v>762085</v>
      </c>
      <c r="G593" t="s">
        <v>210</v>
      </c>
      <c r="H593" s="20">
        <v>1</v>
      </c>
      <c r="I593" s="20">
        <v>1</v>
      </c>
      <c r="J593" t="s">
        <v>9</v>
      </c>
      <c r="K593" t="s">
        <v>4</v>
      </c>
      <c r="L593" s="10">
        <v>137</v>
      </c>
      <c r="M593" s="10">
        <v>541</v>
      </c>
      <c r="N593" s="10">
        <v>2196</v>
      </c>
      <c r="O593" s="1">
        <v>91691.480999999898</v>
      </c>
      <c r="P593" s="1">
        <v>78772.75</v>
      </c>
      <c r="Q593" s="1">
        <v>4836.05</v>
      </c>
      <c r="R593" s="44">
        <f t="shared" si="90"/>
        <v>669.28088321167809</v>
      </c>
      <c r="S593" s="45">
        <f t="shared" si="91"/>
        <v>3.948905109489051</v>
      </c>
      <c r="T593" s="45">
        <f t="shared" si="92"/>
        <v>4.0591497227356745</v>
      </c>
      <c r="U593" s="44">
        <f t="shared" si="93"/>
        <v>12918.730999999898</v>
      </c>
      <c r="V593" s="46">
        <f t="shared" si="94"/>
        <v>0.14089347079037706</v>
      </c>
      <c r="W593" s="44">
        <f t="shared" si="95"/>
        <v>8082.6809999998977</v>
      </c>
      <c r="X593" s="46">
        <f t="shared" si="96"/>
        <v>8.8150839225728139E-2</v>
      </c>
      <c r="Y593" s="23">
        <f>RANK(O593,O:O)</f>
        <v>179</v>
      </c>
      <c r="Z593" s="23">
        <f>RANK(U593,U:U)</f>
        <v>152</v>
      </c>
      <c r="AA593" s="23">
        <f>RANK(W593,W:W)</f>
        <v>154</v>
      </c>
    </row>
    <row r="594" spans="1:27" x14ac:dyDescent="0.25">
      <c r="A594" s="23" t="str">
        <f t="shared" si="97"/>
        <v>Celia Pasillas</v>
      </c>
      <c r="B594" s="23">
        <f t="shared" si="98"/>
        <v>2</v>
      </c>
      <c r="C594" s="23" t="str">
        <f t="shared" si="99"/>
        <v>2023Celia Pasillas2</v>
      </c>
      <c r="D594" s="17">
        <v>2023</v>
      </c>
      <c r="E594" t="s">
        <v>414</v>
      </c>
      <c r="F594">
        <v>444410</v>
      </c>
      <c r="G594" t="s">
        <v>352</v>
      </c>
      <c r="H594" s="20">
        <v>1</v>
      </c>
      <c r="I594" s="20">
        <v>1</v>
      </c>
      <c r="J594" t="s">
        <v>9</v>
      </c>
      <c r="K594" t="s">
        <v>4</v>
      </c>
      <c r="L594" s="10">
        <v>114</v>
      </c>
      <c r="M594" s="10">
        <v>396</v>
      </c>
      <c r="N594" s="10">
        <v>1691</v>
      </c>
      <c r="O594" s="1">
        <v>79306.624800000005</v>
      </c>
      <c r="P594" s="1">
        <v>70363.5</v>
      </c>
      <c r="Q594" s="1">
        <v>3964.65</v>
      </c>
      <c r="R594" s="44">
        <f t="shared" si="90"/>
        <v>695.67214736842107</v>
      </c>
      <c r="S594" s="45">
        <f t="shared" si="91"/>
        <v>3.4736842105263159</v>
      </c>
      <c r="T594" s="45">
        <f t="shared" si="92"/>
        <v>4.2702020202020199</v>
      </c>
      <c r="U594" s="44">
        <f t="shared" si="93"/>
        <v>8943.1248000000051</v>
      </c>
      <c r="V594" s="46">
        <f t="shared" si="94"/>
        <v>0.11276642805759658</v>
      </c>
      <c r="W594" s="44">
        <f t="shared" si="95"/>
        <v>4978.4748000000054</v>
      </c>
      <c r="X594" s="46">
        <f t="shared" si="96"/>
        <v>6.2775018008331698E-2</v>
      </c>
      <c r="Y594" s="23">
        <f>RANK(O594,O:O)</f>
        <v>211</v>
      </c>
      <c r="Z594" s="23">
        <f>RANK(U594,U:U)</f>
        <v>259</v>
      </c>
      <c r="AA594" s="23">
        <f>RANK(W594,W:W)</f>
        <v>276</v>
      </c>
    </row>
    <row r="595" spans="1:27" x14ac:dyDescent="0.25">
      <c r="A595" s="23" t="str">
        <f t="shared" si="97"/>
        <v>Celia Pasillas</v>
      </c>
      <c r="B595" s="23">
        <f t="shared" si="98"/>
        <v>3</v>
      </c>
      <c r="C595" s="23" t="str">
        <f t="shared" si="99"/>
        <v>2023Celia Pasillas3</v>
      </c>
      <c r="D595" s="17">
        <v>2023</v>
      </c>
      <c r="E595" t="s">
        <v>414</v>
      </c>
      <c r="F595">
        <v>167223</v>
      </c>
      <c r="G595" t="s">
        <v>33</v>
      </c>
      <c r="H595" s="20">
        <v>1</v>
      </c>
      <c r="I595" s="20">
        <v>1</v>
      </c>
      <c r="J595" t="s">
        <v>9</v>
      </c>
      <c r="K595" t="s">
        <v>4</v>
      </c>
      <c r="L595" s="10">
        <v>111</v>
      </c>
      <c r="M595" s="10">
        <v>424</v>
      </c>
      <c r="N595" s="10">
        <v>1579</v>
      </c>
      <c r="O595" s="1">
        <v>78367.111199999999</v>
      </c>
      <c r="P595" s="1">
        <v>68093.5</v>
      </c>
      <c r="Q595" s="1">
        <v>3900.25</v>
      </c>
      <c r="R595" s="44">
        <f t="shared" si="90"/>
        <v>706.01001081081085</v>
      </c>
      <c r="S595" s="45">
        <f t="shared" si="91"/>
        <v>3.8198198198198199</v>
      </c>
      <c r="T595" s="45">
        <f t="shared" si="92"/>
        <v>3.7240566037735849</v>
      </c>
      <c r="U595" s="44">
        <f t="shared" si="93"/>
        <v>10273.611199999999</v>
      </c>
      <c r="V595" s="46">
        <f t="shared" si="94"/>
        <v>0.13109595393634976</v>
      </c>
      <c r="W595" s="44">
        <f t="shared" si="95"/>
        <v>6373.3611999999994</v>
      </c>
      <c r="X595" s="46">
        <f t="shared" si="96"/>
        <v>8.1326989120915807E-2</v>
      </c>
      <c r="Y595" s="23">
        <f>RANK(O595,O:O)</f>
        <v>215</v>
      </c>
      <c r="Z595" s="23">
        <f>RANK(U595,U:U)</f>
        <v>217</v>
      </c>
      <c r="AA595" s="23">
        <f>RANK(W595,W:W)</f>
        <v>216</v>
      </c>
    </row>
    <row r="596" spans="1:27" x14ac:dyDescent="0.25">
      <c r="A596" s="23" t="str">
        <f t="shared" si="97"/>
        <v>Celia Pasillas</v>
      </c>
      <c r="B596" s="23">
        <f t="shared" si="98"/>
        <v>4</v>
      </c>
      <c r="C596" s="23" t="str">
        <f t="shared" si="99"/>
        <v>2023Celia Pasillas4</v>
      </c>
      <c r="D596" s="17">
        <v>2023</v>
      </c>
      <c r="E596" t="s">
        <v>414</v>
      </c>
      <c r="F596">
        <v>481214</v>
      </c>
      <c r="G596" t="s">
        <v>267</v>
      </c>
      <c r="H596" s="20">
        <v>1</v>
      </c>
      <c r="I596" s="20">
        <v>4</v>
      </c>
      <c r="J596" t="s">
        <v>2</v>
      </c>
      <c r="K596" t="s">
        <v>4</v>
      </c>
      <c r="L596" s="10">
        <v>141</v>
      </c>
      <c r="M596" s="10">
        <v>400</v>
      </c>
      <c r="N596" s="10">
        <v>1778</v>
      </c>
      <c r="O596" s="1">
        <v>77717.653999999995</v>
      </c>
      <c r="P596" s="1">
        <v>70807.75</v>
      </c>
      <c r="Q596" s="1">
        <v>4807.7</v>
      </c>
      <c r="R596" s="44">
        <f t="shared" si="90"/>
        <v>551.18903546099284</v>
      </c>
      <c r="S596" s="45">
        <f t="shared" si="91"/>
        <v>2.8368794326241136</v>
      </c>
      <c r="T596" s="45">
        <f t="shared" si="92"/>
        <v>4.4450000000000003</v>
      </c>
      <c r="U596" s="44">
        <f t="shared" si="93"/>
        <v>6909.903999999995</v>
      </c>
      <c r="V596" s="46">
        <f t="shared" si="94"/>
        <v>8.8910352337706888E-2</v>
      </c>
      <c r="W596" s="44">
        <f t="shared" si="95"/>
        <v>2102.2039999999952</v>
      </c>
      <c r="X596" s="46">
        <f t="shared" si="96"/>
        <v>2.7049246751580991E-2</v>
      </c>
      <c r="Y596" s="23">
        <f>RANK(O596,O:O)</f>
        <v>220</v>
      </c>
      <c r="Z596" s="23">
        <f>RANK(U596,U:U)</f>
        <v>368</v>
      </c>
      <c r="AA596" s="23">
        <f>RANK(W596,W:W)</f>
        <v>545</v>
      </c>
    </row>
    <row r="597" spans="1:27" x14ac:dyDescent="0.25">
      <c r="A597" s="23" t="str">
        <f t="shared" si="97"/>
        <v>Celia Pasillas</v>
      </c>
      <c r="B597" s="23">
        <f t="shared" si="98"/>
        <v>5</v>
      </c>
      <c r="C597" s="23" t="str">
        <f t="shared" si="99"/>
        <v>2023Celia Pasillas5</v>
      </c>
      <c r="D597" s="17">
        <v>2023</v>
      </c>
      <c r="E597" t="s">
        <v>414</v>
      </c>
      <c r="F597">
        <v>524048</v>
      </c>
      <c r="G597" t="s">
        <v>484</v>
      </c>
      <c r="H597" s="20">
        <v>1</v>
      </c>
      <c r="I597" s="20">
        <v>1</v>
      </c>
      <c r="J597" t="s">
        <v>2</v>
      </c>
      <c r="K597" t="s">
        <v>3</v>
      </c>
      <c r="L597" s="10">
        <v>168</v>
      </c>
      <c r="M597" s="10">
        <v>291</v>
      </c>
      <c r="N597" s="10">
        <v>1029</v>
      </c>
      <c r="O597" s="1">
        <v>47112.317999999999</v>
      </c>
      <c r="P597" s="1">
        <v>40474.5</v>
      </c>
      <c r="Q597" s="1">
        <v>5527</v>
      </c>
      <c r="R597" s="44">
        <f t="shared" si="90"/>
        <v>280.43046428571427</v>
      </c>
      <c r="S597" s="45">
        <f t="shared" si="91"/>
        <v>1.7321428571428572</v>
      </c>
      <c r="T597" s="45">
        <f t="shared" si="92"/>
        <v>3.536082474226804</v>
      </c>
      <c r="U597" s="44">
        <f t="shared" si="93"/>
        <v>6637.8179999999993</v>
      </c>
      <c r="V597" s="46">
        <f t="shared" si="94"/>
        <v>0.14089347079037801</v>
      </c>
      <c r="W597" s="44">
        <f t="shared" si="95"/>
        <v>1110.8179999999993</v>
      </c>
      <c r="X597" s="46">
        <f t="shared" si="96"/>
        <v>2.3578079940791689E-2</v>
      </c>
      <c r="Y597" s="23">
        <f>RANK(O597,O:O)</f>
        <v>390</v>
      </c>
      <c r="Z597" s="23">
        <f>RANK(U597,U:U)</f>
        <v>385</v>
      </c>
      <c r="AA597" s="23">
        <f>RANK(W597,W:W)</f>
        <v>755</v>
      </c>
    </row>
    <row r="598" spans="1:27" x14ac:dyDescent="0.25">
      <c r="A598" s="23" t="str">
        <f t="shared" si="97"/>
        <v>Celia Pasillas</v>
      </c>
      <c r="B598" s="23">
        <f t="shared" si="98"/>
        <v>6</v>
      </c>
      <c r="C598" s="23" t="str">
        <f t="shared" si="99"/>
        <v>2023Celia Pasillas6</v>
      </c>
      <c r="D598" s="17">
        <v>2023</v>
      </c>
      <c r="E598" t="s">
        <v>414</v>
      </c>
      <c r="F598">
        <v>335207</v>
      </c>
      <c r="G598" t="s">
        <v>25</v>
      </c>
      <c r="H598" s="20">
        <v>1</v>
      </c>
      <c r="I598" s="20">
        <v>5</v>
      </c>
      <c r="J598" t="s">
        <v>2</v>
      </c>
      <c r="K598" t="s">
        <v>3</v>
      </c>
      <c r="L598" s="10">
        <v>76</v>
      </c>
      <c r="M598" s="10">
        <v>230</v>
      </c>
      <c r="N598" s="10">
        <v>923</v>
      </c>
      <c r="O598" s="1">
        <v>37988.012999999999</v>
      </c>
      <c r="P598" s="1">
        <v>32635.75</v>
      </c>
      <c r="Q598" s="1">
        <v>2605.6999999999998</v>
      </c>
      <c r="R598" s="44">
        <f t="shared" si="90"/>
        <v>499.84227631578943</v>
      </c>
      <c r="S598" s="45">
        <f t="shared" si="91"/>
        <v>3.0263157894736841</v>
      </c>
      <c r="T598" s="45">
        <f t="shared" si="92"/>
        <v>4.0130434782608697</v>
      </c>
      <c r="U598" s="44">
        <f t="shared" si="93"/>
        <v>5352.262999999999</v>
      </c>
      <c r="V598" s="46">
        <f t="shared" si="94"/>
        <v>0.14089347079037798</v>
      </c>
      <c r="W598" s="44">
        <f t="shared" si="95"/>
        <v>2746.5629999999992</v>
      </c>
      <c r="X598" s="46">
        <f t="shared" si="96"/>
        <v>7.2300780775240839E-2</v>
      </c>
      <c r="Y598" s="23">
        <f>RANK(O598,O:O)</f>
        <v>452</v>
      </c>
      <c r="Z598" s="23">
        <f>RANK(U598,U:U)</f>
        <v>476</v>
      </c>
      <c r="AA598" s="23">
        <f>RANK(W598,W:W)</f>
        <v>468</v>
      </c>
    </row>
    <row r="599" spans="1:27" x14ac:dyDescent="0.25">
      <c r="A599" s="23" t="str">
        <f t="shared" si="97"/>
        <v>Celia Pasillas</v>
      </c>
      <c r="B599" s="23">
        <f t="shared" si="98"/>
        <v>7</v>
      </c>
      <c r="C599" s="23" t="str">
        <f t="shared" si="99"/>
        <v>2023Celia Pasillas7</v>
      </c>
      <c r="D599" s="17">
        <v>2023</v>
      </c>
      <c r="E599" t="s">
        <v>414</v>
      </c>
      <c r="F599">
        <v>247473</v>
      </c>
      <c r="G599" t="s">
        <v>283</v>
      </c>
      <c r="H599" s="20">
        <v>1</v>
      </c>
      <c r="I599" s="20">
        <v>3</v>
      </c>
      <c r="J599" t="s">
        <v>2</v>
      </c>
      <c r="K599" t="s">
        <v>3</v>
      </c>
      <c r="L599" s="10">
        <v>67</v>
      </c>
      <c r="M599" s="10">
        <v>140</v>
      </c>
      <c r="N599" s="10">
        <v>640</v>
      </c>
      <c r="O599" s="1">
        <v>26268.191999999999</v>
      </c>
      <c r="P599" s="1">
        <v>22884.25</v>
      </c>
      <c r="Q599" s="1">
        <v>2229.9</v>
      </c>
      <c r="R599" s="44">
        <f t="shared" si="90"/>
        <v>392.06256716417909</v>
      </c>
      <c r="S599" s="45">
        <f t="shared" si="91"/>
        <v>2.08955223880597</v>
      </c>
      <c r="T599" s="45">
        <f t="shared" si="92"/>
        <v>4.5714285714285712</v>
      </c>
      <c r="U599" s="44">
        <f t="shared" si="93"/>
        <v>3383.9419999999991</v>
      </c>
      <c r="V599" s="46">
        <f t="shared" si="94"/>
        <v>0.12882279831059554</v>
      </c>
      <c r="W599" s="44">
        <f t="shared" si="95"/>
        <v>1154.041999999999</v>
      </c>
      <c r="X599" s="46">
        <f t="shared" si="96"/>
        <v>4.3933057897551496E-2</v>
      </c>
      <c r="Y599" s="23">
        <f>RANK(O599,O:O)</f>
        <v>537</v>
      </c>
      <c r="Z599" s="23">
        <f>RANK(U599,U:U)</f>
        <v>631</v>
      </c>
      <c r="AA599" s="23">
        <f>RANK(W599,W:W)</f>
        <v>742</v>
      </c>
    </row>
    <row r="600" spans="1:27" x14ac:dyDescent="0.25">
      <c r="A600" s="23" t="str">
        <f t="shared" si="97"/>
        <v>Celia Pasillas</v>
      </c>
      <c r="B600" s="23">
        <f t="shared" si="98"/>
        <v>8</v>
      </c>
      <c r="C600" s="23" t="str">
        <f t="shared" si="99"/>
        <v>2023Celia Pasillas8</v>
      </c>
      <c r="D600" s="17">
        <v>2023</v>
      </c>
      <c r="E600" t="s">
        <v>414</v>
      </c>
      <c r="F600">
        <v>888162</v>
      </c>
      <c r="G600" t="s">
        <v>378</v>
      </c>
      <c r="H600" s="20">
        <v>1</v>
      </c>
      <c r="I600" s="20">
        <v>1</v>
      </c>
      <c r="J600" t="s">
        <v>9</v>
      </c>
      <c r="K600" t="s">
        <v>10</v>
      </c>
      <c r="L600" s="10">
        <v>23</v>
      </c>
      <c r="M600" s="10">
        <v>73</v>
      </c>
      <c r="N600" s="10">
        <v>254</v>
      </c>
      <c r="O600" s="1">
        <v>11242.420400000001</v>
      </c>
      <c r="P600" s="1">
        <v>9205.75</v>
      </c>
      <c r="Q600" s="1">
        <v>792.2</v>
      </c>
      <c r="R600" s="44">
        <f t="shared" si="90"/>
        <v>488.80088695652177</v>
      </c>
      <c r="S600" s="45">
        <f t="shared" si="91"/>
        <v>3.1739130434782608</v>
      </c>
      <c r="T600" s="45">
        <f t="shared" si="92"/>
        <v>3.4794520547945207</v>
      </c>
      <c r="U600" s="44">
        <f t="shared" si="93"/>
        <v>2036.6704000000009</v>
      </c>
      <c r="V600" s="46">
        <f t="shared" si="94"/>
        <v>0.18115942364154972</v>
      </c>
      <c r="W600" s="44">
        <f t="shared" si="95"/>
        <v>1244.4704000000008</v>
      </c>
      <c r="X600" s="46">
        <f t="shared" si="96"/>
        <v>0.11069417044749552</v>
      </c>
      <c r="Y600" s="23">
        <f>RANK(O600,O:O)</f>
        <v>780</v>
      </c>
      <c r="Z600" s="23">
        <f>RANK(U600,U:U)</f>
        <v>864</v>
      </c>
      <c r="AA600" s="23">
        <f>RANK(W600,W:W)</f>
        <v>718</v>
      </c>
    </row>
    <row r="601" spans="1:27" x14ac:dyDescent="0.25">
      <c r="A601" s="23" t="str">
        <f t="shared" si="97"/>
        <v>Celia Pasillas</v>
      </c>
      <c r="B601" s="23">
        <f t="shared" si="98"/>
        <v>9</v>
      </c>
      <c r="C601" s="23" t="str">
        <f t="shared" si="99"/>
        <v>2023Celia Pasillas9</v>
      </c>
      <c r="D601" s="17">
        <v>2023</v>
      </c>
      <c r="E601" t="s">
        <v>414</v>
      </c>
      <c r="F601">
        <v>798176</v>
      </c>
      <c r="G601" t="s">
        <v>224</v>
      </c>
      <c r="H601" s="20">
        <v>1</v>
      </c>
      <c r="I601" s="20">
        <v>1</v>
      </c>
      <c r="J601" t="s">
        <v>9</v>
      </c>
      <c r="K601" t="s">
        <v>10</v>
      </c>
      <c r="L601" s="10">
        <v>17</v>
      </c>
      <c r="M601" s="10">
        <v>59</v>
      </c>
      <c r="N601" s="10">
        <v>241</v>
      </c>
      <c r="O601" s="1">
        <v>10972.446</v>
      </c>
      <c r="P601" s="1">
        <v>9426.5</v>
      </c>
      <c r="Q601" s="1">
        <v>590.25</v>
      </c>
      <c r="R601" s="44">
        <f t="shared" si="90"/>
        <v>645.43799999999999</v>
      </c>
      <c r="S601" s="45">
        <f t="shared" si="91"/>
        <v>3.4705882352941178</v>
      </c>
      <c r="T601" s="45">
        <f t="shared" si="92"/>
        <v>4.0847457627118642</v>
      </c>
      <c r="U601" s="44">
        <f t="shared" si="93"/>
        <v>1545.9459999999999</v>
      </c>
      <c r="V601" s="46">
        <f t="shared" si="94"/>
        <v>0.14089347079037801</v>
      </c>
      <c r="W601" s="44">
        <f t="shared" si="95"/>
        <v>955.69599999999991</v>
      </c>
      <c r="X601" s="46">
        <f t="shared" si="96"/>
        <v>8.7099631203470945E-2</v>
      </c>
      <c r="Y601" s="23">
        <f>RANK(O601,O:O)</f>
        <v>788</v>
      </c>
      <c r="Z601" s="23">
        <f>RANK(U601,U:U)</f>
        <v>976</v>
      </c>
      <c r="AA601" s="23">
        <f>RANK(W601,W:W)</f>
        <v>808</v>
      </c>
    </row>
    <row r="602" spans="1:27" x14ac:dyDescent="0.25">
      <c r="A602" s="23" t="str">
        <f t="shared" si="97"/>
        <v>Celia Pasillas</v>
      </c>
      <c r="B602" s="23">
        <f t="shared" si="98"/>
        <v>10</v>
      </c>
      <c r="C602" s="23" t="str">
        <f t="shared" si="99"/>
        <v>2023Celia Pasillas10</v>
      </c>
      <c r="D602" s="17">
        <v>2023</v>
      </c>
      <c r="E602" t="s">
        <v>414</v>
      </c>
      <c r="F602">
        <v>739560</v>
      </c>
      <c r="G602" t="s">
        <v>200</v>
      </c>
      <c r="H602" s="20">
        <v>1</v>
      </c>
      <c r="I602" s="20">
        <v>1</v>
      </c>
      <c r="J602" t="s">
        <v>9</v>
      </c>
      <c r="K602" t="s">
        <v>10</v>
      </c>
      <c r="L602" s="10">
        <v>2</v>
      </c>
      <c r="M602" s="10">
        <v>2</v>
      </c>
      <c r="N602" s="10">
        <v>3</v>
      </c>
      <c r="O602" s="1">
        <v>51.216000000000001</v>
      </c>
      <c r="P602" s="1">
        <v>44</v>
      </c>
      <c r="Q602" s="1">
        <v>64.2</v>
      </c>
      <c r="R602" s="44">
        <f t="shared" si="90"/>
        <v>25.608000000000001</v>
      </c>
      <c r="S602" s="45">
        <f t="shared" si="91"/>
        <v>1</v>
      </c>
      <c r="T602" s="45">
        <f t="shared" si="92"/>
        <v>1.5</v>
      </c>
      <c r="U602" s="44">
        <f t="shared" si="93"/>
        <v>7.2160000000000011</v>
      </c>
      <c r="V602" s="46">
        <f t="shared" si="94"/>
        <v>0.14089347079037803</v>
      </c>
      <c r="W602" s="44">
        <f t="shared" si="95"/>
        <v>-56.984000000000002</v>
      </c>
      <c r="X602" s="46">
        <f t="shared" si="96"/>
        <v>-1.1126210559200249</v>
      </c>
      <c r="Y602" s="23">
        <f>RANK(O602,O:O)</f>
        <v>1525</v>
      </c>
      <c r="Z602" s="23">
        <f>RANK(U602,U:U)</f>
        <v>1490</v>
      </c>
      <c r="AA602" s="23">
        <f>RANK(W602,W:W)</f>
        <v>1297</v>
      </c>
    </row>
    <row r="603" spans="1:27" x14ac:dyDescent="0.25">
      <c r="A603" s="23" t="str">
        <f t="shared" si="97"/>
        <v>Claudia Schwartz</v>
      </c>
      <c r="B603" s="23">
        <f t="shared" si="98"/>
        <v>1</v>
      </c>
      <c r="C603" s="23" t="str">
        <f t="shared" si="99"/>
        <v>2023Claudia Schwartz1</v>
      </c>
      <c r="D603" s="17">
        <v>2023</v>
      </c>
      <c r="E603" t="s">
        <v>419</v>
      </c>
      <c r="F603">
        <v>913384</v>
      </c>
      <c r="G603" t="s">
        <v>254</v>
      </c>
      <c r="H603" s="20">
        <v>3</v>
      </c>
      <c r="I603" s="20">
        <v>3</v>
      </c>
      <c r="J603" t="s">
        <v>2</v>
      </c>
      <c r="K603" t="s">
        <v>3</v>
      </c>
      <c r="L603" s="10">
        <v>37</v>
      </c>
      <c r="M603" s="10">
        <v>121</v>
      </c>
      <c r="N603" s="10">
        <v>589</v>
      </c>
      <c r="O603" s="1">
        <v>34190.487999999998</v>
      </c>
      <c r="P603" s="1">
        <v>27452.25</v>
      </c>
      <c r="Q603" s="1">
        <v>1276.25</v>
      </c>
      <c r="R603" s="44">
        <f t="shared" si="90"/>
        <v>924.06724324324318</v>
      </c>
      <c r="S603" s="45">
        <f t="shared" si="91"/>
        <v>3.2702702702702702</v>
      </c>
      <c r="T603" s="45">
        <f t="shared" si="92"/>
        <v>4.8677685950413228</v>
      </c>
      <c r="U603" s="44">
        <f t="shared" si="93"/>
        <v>6738.2379999999976</v>
      </c>
      <c r="V603" s="46">
        <f t="shared" si="94"/>
        <v>0.19707931632914974</v>
      </c>
      <c r="W603" s="44">
        <f t="shared" si="95"/>
        <v>5461.9879999999976</v>
      </c>
      <c r="X603" s="46">
        <f t="shared" si="96"/>
        <v>0.15975168298270553</v>
      </c>
      <c r="Y603" s="23">
        <f>RANK(O603,O:O)</f>
        <v>482</v>
      </c>
      <c r="Z603" s="23">
        <f>RANK(U603,U:U)</f>
        <v>379</v>
      </c>
      <c r="AA603" s="23">
        <f>RANK(W603,W:W)</f>
        <v>253</v>
      </c>
    </row>
    <row r="604" spans="1:27" x14ac:dyDescent="0.25">
      <c r="A604" s="23" t="str">
        <f t="shared" si="97"/>
        <v>Claudia Schwartz</v>
      </c>
      <c r="B604" s="23">
        <f t="shared" si="98"/>
        <v>2</v>
      </c>
      <c r="C604" s="23" t="str">
        <f t="shared" si="99"/>
        <v>2023Claudia Schwartz2</v>
      </c>
      <c r="D604" s="17">
        <v>2023</v>
      </c>
      <c r="E604" t="s">
        <v>419</v>
      </c>
      <c r="F604">
        <v>126747</v>
      </c>
      <c r="G604" t="s">
        <v>292</v>
      </c>
      <c r="H604" s="20">
        <v>3</v>
      </c>
      <c r="I604" s="20">
        <v>3</v>
      </c>
      <c r="J604" t="s">
        <v>9</v>
      </c>
      <c r="K604" t="s">
        <v>3</v>
      </c>
      <c r="L604" s="10">
        <v>52</v>
      </c>
      <c r="M604" s="10">
        <v>157</v>
      </c>
      <c r="N604" s="10">
        <v>595</v>
      </c>
      <c r="O604" s="1">
        <v>32209.64</v>
      </c>
      <c r="P604" s="1">
        <v>24859.25</v>
      </c>
      <c r="Q604" s="1">
        <v>1781.4</v>
      </c>
      <c r="R604" s="44">
        <f t="shared" si="90"/>
        <v>619.41615384615386</v>
      </c>
      <c r="S604" s="45">
        <f t="shared" si="91"/>
        <v>3.0192307692307692</v>
      </c>
      <c r="T604" s="45">
        <f t="shared" si="92"/>
        <v>3.7898089171974521</v>
      </c>
      <c r="U604" s="44">
        <f t="shared" si="93"/>
        <v>7350.3899999999994</v>
      </c>
      <c r="V604" s="46">
        <f t="shared" si="94"/>
        <v>0.22820466170997253</v>
      </c>
      <c r="W604" s="44">
        <f t="shared" si="95"/>
        <v>5568.99</v>
      </c>
      <c r="X604" s="46">
        <f t="shared" si="96"/>
        <v>0.17289823791883424</v>
      </c>
      <c r="Y604" s="23">
        <f>RANK(O604,O:O)</f>
        <v>492</v>
      </c>
      <c r="Z604" s="23">
        <f>RANK(U604,U:U)</f>
        <v>341</v>
      </c>
      <c r="AA604" s="23">
        <f>RANK(W604,W:W)</f>
        <v>248</v>
      </c>
    </row>
    <row r="605" spans="1:27" x14ac:dyDescent="0.25">
      <c r="A605" s="23" t="str">
        <f t="shared" si="97"/>
        <v>Claudia Schwartz</v>
      </c>
      <c r="B605" s="23">
        <f t="shared" si="98"/>
        <v>3</v>
      </c>
      <c r="C605" s="23" t="str">
        <f t="shared" si="99"/>
        <v>2023Claudia Schwartz3</v>
      </c>
      <c r="D605" s="17">
        <v>2023</v>
      </c>
      <c r="E605" t="s">
        <v>419</v>
      </c>
      <c r="F605">
        <v>713162</v>
      </c>
      <c r="G605" t="s">
        <v>188</v>
      </c>
      <c r="H605" s="20">
        <v>3</v>
      </c>
      <c r="I605" s="20">
        <v>6</v>
      </c>
      <c r="J605" t="s">
        <v>2</v>
      </c>
      <c r="K605" t="s">
        <v>3</v>
      </c>
      <c r="L605" s="10">
        <v>51</v>
      </c>
      <c r="M605" s="10">
        <v>130</v>
      </c>
      <c r="N605" s="10">
        <v>565</v>
      </c>
      <c r="O605" s="1">
        <v>26089.08</v>
      </c>
      <c r="P605" s="1">
        <v>19734.5</v>
      </c>
      <c r="Q605" s="1">
        <v>1721.8</v>
      </c>
      <c r="R605" s="44">
        <f t="shared" si="90"/>
        <v>511.55058823529413</v>
      </c>
      <c r="S605" s="45">
        <f t="shared" si="91"/>
        <v>2.5490196078431371</v>
      </c>
      <c r="T605" s="45">
        <f t="shared" si="92"/>
        <v>4.3461538461538458</v>
      </c>
      <c r="U605" s="44">
        <f t="shared" si="93"/>
        <v>6354.5800000000017</v>
      </c>
      <c r="V605" s="46">
        <f t="shared" si="94"/>
        <v>0.24357240653944107</v>
      </c>
      <c r="W605" s="44">
        <f t="shared" si="95"/>
        <v>4632.7800000000016</v>
      </c>
      <c r="X605" s="46">
        <f t="shared" si="96"/>
        <v>0.17757544535874784</v>
      </c>
      <c r="Y605" s="23">
        <f>RANK(O605,O:O)</f>
        <v>543</v>
      </c>
      <c r="Z605" s="23">
        <f>RANK(U605,U:U)</f>
        <v>402</v>
      </c>
      <c r="AA605" s="23">
        <f>RANK(W605,W:W)</f>
        <v>299</v>
      </c>
    </row>
    <row r="606" spans="1:27" x14ac:dyDescent="0.25">
      <c r="A606" s="23" t="str">
        <f t="shared" si="97"/>
        <v>Claudia Schwartz</v>
      </c>
      <c r="B606" s="23">
        <f t="shared" si="98"/>
        <v>4</v>
      </c>
      <c r="C606" s="23" t="str">
        <f t="shared" si="99"/>
        <v>2023Claudia Schwartz4</v>
      </c>
      <c r="D606" s="17">
        <v>2023</v>
      </c>
      <c r="E606" t="s">
        <v>419</v>
      </c>
      <c r="F606">
        <v>892554</v>
      </c>
      <c r="G606" t="s">
        <v>247</v>
      </c>
      <c r="H606" s="20">
        <v>3</v>
      </c>
      <c r="I606" s="20">
        <v>3</v>
      </c>
      <c r="J606" t="s">
        <v>9</v>
      </c>
      <c r="K606" t="s">
        <v>3</v>
      </c>
      <c r="L606" s="10">
        <v>40</v>
      </c>
      <c r="M606" s="10">
        <v>93</v>
      </c>
      <c r="N606" s="10">
        <v>403</v>
      </c>
      <c r="O606" s="1">
        <v>22371.175999999999</v>
      </c>
      <c r="P606" s="1">
        <v>17832.25</v>
      </c>
      <c r="Q606" s="1">
        <v>1341.75</v>
      </c>
      <c r="R606" s="44">
        <f t="shared" si="90"/>
        <v>559.27940000000001</v>
      </c>
      <c r="S606" s="45">
        <f t="shared" si="91"/>
        <v>2.3250000000000002</v>
      </c>
      <c r="T606" s="45">
        <f t="shared" si="92"/>
        <v>4.333333333333333</v>
      </c>
      <c r="U606" s="44">
        <f t="shared" si="93"/>
        <v>4538.9259999999995</v>
      </c>
      <c r="V606" s="46">
        <f t="shared" si="94"/>
        <v>0.20289170314515426</v>
      </c>
      <c r="W606" s="44">
        <f t="shared" si="95"/>
        <v>3197.1759999999995</v>
      </c>
      <c r="X606" s="46">
        <f t="shared" si="96"/>
        <v>0.14291497237337902</v>
      </c>
      <c r="Y606" s="23">
        <f>RANK(O606,O:O)</f>
        <v>582</v>
      </c>
      <c r="Z606" s="23">
        <f>RANK(U606,U:U)</f>
        <v>537</v>
      </c>
      <c r="AA606" s="23">
        <f>RANK(W606,W:W)</f>
        <v>414</v>
      </c>
    </row>
    <row r="607" spans="1:27" x14ac:dyDescent="0.25">
      <c r="A607" s="23" t="str">
        <f t="shared" si="97"/>
        <v>Claudia Schwartz</v>
      </c>
      <c r="B607" s="23">
        <f t="shared" si="98"/>
        <v>5</v>
      </c>
      <c r="C607" s="23" t="str">
        <f t="shared" si="99"/>
        <v>2023Claudia Schwartz5</v>
      </c>
      <c r="D607" s="17">
        <v>2023</v>
      </c>
      <c r="E607" t="s">
        <v>419</v>
      </c>
      <c r="F607">
        <v>117127</v>
      </c>
      <c r="G607" t="s">
        <v>290</v>
      </c>
      <c r="H607" s="20">
        <v>3</v>
      </c>
      <c r="I607" s="20">
        <v>3</v>
      </c>
      <c r="J607" t="s">
        <v>9</v>
      </c>
      <c r="K607" t="s">
        <v>3</v>
      </c>
      <c r="L607" s="10">
        <v>32</v>
      </c>
      <c r="M607" s="10">
        <v>76</v>
      </c>
      <c r="N607" s="10">
        <v>308</v>
      </c>
      <c r="O607" s="1">
        <v>17927.135999999999</v>
      </c>
      <c r="P607" s="1">
        <v>14010.5</v>
      </c>
      <c r="Q607" s="1">
        <v>1074.5</v>
      </c>
      <c r="R607" s="44">
        <f t="shared" si="90"/>
        <v>560.22299999999996</v>
      </c>
      <c r="S607" s="45">
        <f t="shared" si="91"/>
        <v>2.375</v>
      </c>
      <c r="T607" s="45">
        <f t="shared" si="92"/>
        <v>4.0526315789473681</v>
      </c>
      <c r="U607" s="44">
        <f t="shared" si="93"/>
        <v>3916.6359999999986</v>
      </c>
      <c r="V607" s="46">
        <f t="shared" si="94"/>
        <v>0.21847527680941334</v>
      </c>
      <c r="W607" s="44">
        <f t="shared" si="95"/>
        <v>2842.1359999999986</v>
      </c>
      <c r="X607" s="46">
        <f t="shared" si="96"/>
        <v>0.15853820710681277</v>
      </c>
      <c r="Y607" s="23">
        <f>RANK(O607,O:O)</f>
        <v>644</v>
      </c>
      <c r="Z607" s="23">
        <f>RANK(U607,U:U)</f>
        <v>588</v>
      </c>
      <c r="AA607" s="23">
        <f>RANK(W607,W:W)</f>
        <v>456</v>
      </c>
    </row>
    <row r="608" spans="1:27" x14ac:dyDescent="0.25">
      <c r="A608" s="23" t="str">
        <f t="shared" si="97"/>
        <v>Claudia Schwartz</v>
      </c>
      <c r="B608" s="23">
        <f t="shared" si="98"/>
        <v>6</v>
      </c>
      <c r="C608" s="23" t="str">
        <f t="shared" si="99"/>
        <v>2023Claudia Schwartz6</v>
      </c>
      <c r="D608" s="17">
        <v>2023</v>
      </c>
      <c r="E608" t="s">
        <v>419</v>
      </c>
      <c r="F608">
        <v>493267</v>
      </c>
      <c r="G608" t="s">
        <v>519</v>
      </c>
      <c r="H608" s="20">
        <v>3</v>
      </c>
      <c r="I608" s="20">
        <v>3</v>
      </c>
      <c r="J608" t="s">
        <v>9</v>
      </c>
      <c r="K608" t="s">
        <v>3</v>
      </c>
      <c r="L608" s="10">
        <v>33</v>
      </c>
      <c r="M608" s="10">
        <v>90</v>
      </c>
      <c r="N608" s="10">
        <v>349</v>
      </c>
      <c r="O608" s="1">
        <v>16268.407999999999</v>
      </c>
      <c r="P608" s="1">
        <v>13079.25</v>
      </c>
      <c r="Q608" s="1">
        <v>1120.3499999999999</v>
      </c>
      <c r="R608" s="44">
        <f t="shared" si="90"/>
        <v>492.9820606060606</v>
      </c>
      <c r="S608" s="45">
        <f t="shared" si="91"/>
        <v>2.7272727272727271</v>
      </c>
      <c r="T608" s="45">
        <f t="shared" si="92"/>
        <v>3.8777777777777778</v>
      </c>
      <c r="U608" s="44">
        <f t="shared" si="93"/>
        <v>3189.1579999999994</v>
      </c>
      <c r="V608" s="46">
        <f t="shared" si="94"/>
        <v>0.19603380982330906</v>
      </c>
      <c r="W608" s="44">
        <f t="shared" si="95"/>
        <v>2068.8079999999995</v>
      </c>
      <c r="X608" s="46">
        <f t="shared" si="96"/>
        <v>0.12716720652690783</v>
      </c>
      <c r="Y608" s="23">
        <f>RANK(O608,O:O)</f>
        <v>665</v>
      </c>
      <c r="Z608" s="23">
        <f>RANK(U608,U:U)</f>
        <v>659</v>
      </c>
      <c r="AA608" s="23">
        <f>RANK(W608,W:W)</f>
        <v>552</v>
      </c>
    </row>
    <row r="609" spans="1:27" x14ac:dyDescent="0.25">
      <c r="A609" s="23" t="str">
        <f t="shared" si="97"/>
        <v>Claudia Schwartz</v>
      </c>
      <c r="B609" s="23">
        <f t="shared" si="98"/>
        <v>7</v>
      </c>
      <c r="C609" s="23" t="str">
        <f t="shared" si="99"/>
        <v>2023Claudia Schwartz7</v>
      </c>
      <c r="D609" s="17">
        <v>2023</v>
      </c>
      <c r="E609" t="s">
        <v>419</v>
      </c>
      <c r="F609">
        <v>812659</v>
      </c>
      <c r="G609" t="s">
        <v>228</v>
      </c>
      <c r="H609" s="20">
        <v>3</v>
      </c>
      <c r="I609" s="20">
        <v>3</v>
      </c>
      <c r="J609" t="s">
        <v>9</v>
      </c>
      <c r="K609" t="s">
        <v>10</v>
      </c>
      <c r="L609" s="10">
        <v>44</v>
      </c>
      <c r="M609" s="10">
        <v>89</v>
      </c>
      <c r="N609" s="10">
        <v>255</v>
      </c>
      <c r="O609" s="1">
        <v>13737.96</v>
      </c>
      <c r="P609" s="1">
        <v>10226.5</v>
      </c>
      <c r="Q609" s="1">
        <v>1461.9</v>
      </c>
      <c r="R609" s="44">
        <f t="shared" si="90"/>
        <v>312.2263636363636</v>
      </c>
      <c r="S609" s="45">
        <f t="shared" si="91"/>
        <v>2.0227272727272729</v>
      </c>
      <c r="T609" s="45">
        <f t="shared" si="92"/>
        <v>2.8651685393258428</v>
      </c>
      <c r="U609" s="44">
        <f t="shared" si="93"/>
        <v>3511.4599999999991</v>
      </c>
      <c r="V609" s="46">
        <f t="shared" si="94"/>
        <v>0.25560272413080248</v>
      </c>
      <c r="W609" s="44">
        <f t="shared" si="95"/>
        <v>2049.559999999999</v>
      </c>
      <c r="X609" s="46">
        <f t="shared" si="96"/>
        <v>0.14918954488148162</v>
      </c>
      <c r="Y609" s="23">
        <f>RANK(O609,O:O)</f>
        <v>698</v>
      </c>
      <c r="Z609" s="23">
        <f>RANK(U609,U:U)</f>
        <v>617</v>
      </c>
      <c r="AA609" s="23">
        <f>RANK(W609,W:W)</f>
        <v>554</v>
      </c>
    </row>
    <row r="610" spans="1:27" x14ac:dyDescent="0.25">
      <c r="A610" s="23" t="str">
        <f t="shared" si="97"/>
        <v>Claudia Schwartz</v>
      </c>
      <c r="B610" s="23">
        <f t="shared" si="98"/>
        <v>8</v>
      </c>
      <c r="C610" s="23" t="str">
        <f t="shared" si="99"/>
        <v>2023Claudia Schwartz8</v>
      </c>
      <c r="D610" s="17">
        <v>2023</v>
      </c>
      <c r="E610" t="s">
        <v>419</v>
      </c>
      <c r="F610">
        <v>652151</v>
      </c>
      <c r="G610" t="s">
        <v>233</v>
      </c>
      <c r="H610" s="20">
        <v>3</v>
      </c>
      <c r="I610" s="20">
        <v>4</v>
      </c>
      <c r="J610" t="s">
        <v>2</v>
      </c>
      <c r="K610" t="s">
        <v>10</v>
      </c>
      <c r="L610" s="10">
        <v>39</v>
      </c>
      <c r="M610" s="10">
        <v>104</v>
      </c>
      <c r="N610" s="10">
        <v>337</v>
      </c>
      <c r="O610" s="1">
        <v>11914.996499999999</v>
      </c>
      <c r="P610" s="1">
        <v>13371</v>
      </c>
      <c r="Q610" s="1">
        <v>1321.2</v>
      </c>
      <c r="R610" s="44">
        <f t="shared" ref="R610:R673" si="100">O610/L610</f>
        <v>305.51273076923076</v>
      </c>
      <c r="S610" s="45">
        <f t="shared" ref="S610:S673" si="101">M610/L610</f>
        <v>2.6666666666666665</v>
      </c>
      <c r="T610" s="45">
        <f t="shared" ref="T610:T673" si="102">N610/M610</f>
        <v>3.2403846153846154</v>
      </c>
      <c r="U610" s="44">
        <f t="shared" ref="U610:U673" si="103">O610-P610</f>
        <v>-1456.0035000000007</v>
      </c>
      <c r="V610" s="46">
        <f t="shared" ref="V610:V673" si="104">U610/O610</f>
        <v>-0.12219923858139621</v>
      </c>
      <c r="W610" s="44">
        <f t="shared" ref="W610:W673" si="105">O610-P610-Q610</f>
        <v>-2777.2035000000005</v>
      </c>
      <c r="X610" s="46">
        <f t="shared" ref="X610:X673" si="106">W610/O610</f>
        <v>-0.23308470967658285</v>
      </c>
      <c r="Y610" s="23">
        <f>RANK(O610,O:O)</f>
        <v>758</v>
      </c>
      <c r="Z610" s="23">
        <f>RANK(U610,U:U)</f>
        <v>1510</v>
      </c>
      <c r="AA610" s="23">
        <f>RANK(W610,W:W)</f>
        <v>1501</v>
      </c>
    </row>
    <row r="611" spans="1:27" x14ac:dyDescent="0.25">
      <c r="A611" s="23" t="str">
        <f t="shared" si="97"/>
        <v>Claudia Schwartz</v>
      </c>
      <c r="B611" s="23">
        <f t="shared" si="98"/>
        <v>9</v>
      </c>
      <c r="C611" s="23" t="str">
        <f t="shared" si="99"/>
        <v>2023Claudia Schwartz9</v>
      </c>
      <c r="D611" s="17">
        <v>2023</v>
      </c>
      <c r="E611" t="s">
        <v>419</v>
      </c>
      <c r="F611">
        <v>484340</v>
      </c>
      <c r="G611" t="s">
        <v>126</v>
      </c>
      <c r="H611" s="20">
        <v>3</v>
      </c>
      <c r="I611" s="20">
        <v>3</v>
      </c>
      <c r="J611" t="s">
        <v>9</v>
      </c>
      <c r="K611" t="s">
        <v>10</v>
      </c>
      <c r="L611" s="10">
        <v>31</v>
      </c>
      <c r="M611" s="10">
        <v>71</v>
      </c>
      <c r="N611" s="10">
        <v>268</v>
      </c>
      <c r="O611" s="1">
        <v>11664.255999999999</v>
      </c>
      <c r="P611" s="1">
        <v>8594.25</v>
      </c>
      <c r="Q611" s="1">
        <v>1038</v>
      </c>
      <c r="R611" s="44">
        <f t="shared" si="100"/>
        <v>376.26632258064512</v>
      </c>
      <c r="S611" s="45">
        <f t="shared" si="101"/>
        <v>2.2903225806451615</v>
      </c>
      <c r="T611" s="45">
        <f t="shared" si="102"/>
        <v>3.7746478873239435</v>
      </c>
      <c r="U611" s="44">
        <f t="shared" si="103"/>
        <v>3070.0059999999994</v>
      </c>
      <c r="V611" s="46">
        <f t="shared" si="104"/>
        <v>0.26319775560481523</v>
      </c>
      <c r="W611" s="44">
        <f t="shared" si="105"/>
        <v>2032.0059999999994</v>
      </c>
      <c r="X611" s="46">
        <f t="shared" si="106"/>
        <v>0.17420793919475014</v>
      </c>
      <c r="Y611" s="23">
        <f>RANK(O611,O:O)</f>
        <v>765</v>
      </c>
      <c r="Z611" s="23">
        <f>RANK(U611,U:U)</f>
        <v>679</v>
      </c>
      <c r="AA611" s="23">
        <f>RANK(W611,W:W)</f>
        <v>560</v>
      </c>
    </row>
    <row r="612" spans="1:27" x14ac:dyDescent="0.25">
      <c r="A612" s="23" t="str">
        <f t="shared" si="97"/>
        <v>Claudia Schwartz</v>
      </c>
      <c r="B612" s="23">
        <f t="shared" si="98"/>
        <v>10</v>
      </c>
      <c r="C612" s="23" t="str">
        <f t="shared" si="99"/>
        <v>2023Claudia Schwartz10</v>
      </c>
      <c r="D612" s="17">
        <v>2023</v>
      </c>
      <c r="E612" t="s">
        <v>419</v>
      </c>
      <c r="F612">
        <v>589473</v>
      </c>
      <c r="G612" t="s">
        <v>155</v>
      </c>
      <c r="H612" s="20">
        <v>3</v>
      </c>
      <c r="I612" s="20">
        <v>3</v>
      </c>
      <c r="J612" t="s">
        <v>9</v>
      </c>
      <c r="K612" t="s">
        <v>10</v>
      </c>
      <c r="L612" s="10">
        <v>31</v>
      </c>
      <c r="M612" s="10">
        <v>70</v>
      </c>
      <c r="N612" s="10">
        <v>208</v>
      </c>
      <c r="O612" s="1">
        <v>11006.335999999999</v>
      </c>
      <c r="P612" s="1">
        <v>8182</v>
      </c>
      <c r="Q612" s="1">
        <v>1037.45</v>
      </c>
      <c r="R612" s="44">
        <f t="shared" si="100"/>
        <v>355.04309677419354</v>
      </c>
      <c r="S612" s="45">
        <f t="shared" si="101"/>
        <v>2.2580645161290325</v>
      </c>
      <c r="T612" s="45">
        <f t="shared" si="102"/>
        <v>2.9714285714285715</v>
      </c>
      <c r="U612" s="44">
        <f t="shared" si="103"/>
        <v>2824.3359999999993</v>
      </c>
      <c r="V612" s="46">
        <f t="shared" si="104"/>
        <v>0.25661001081558837</v>
      </c>
      <c r="W612" s="44">
        <f t="shared" si="105"/>
        <v>1786.8859999999993</v>
      </c>
      <c r="X612" s="46">
        <f t="shared" si="106"/>
        <v>0.16235066783350965</v>
      </c>
      <c r="Y612" s="23">
        <f>RANK(O612,O:O)</f>
        <v>787</v>
      </c>
      <c r="Z612" s="23">
        <f>RANK(U612,U:U)</f>
        <v>725</v>
      </c>
      <c r="AA612" s="23">
        <f>RANK(W612,W:W)</f>
        <v>593</v>
      </c>
    </row>
    <row r="613" spans="1:27" x14ac:dyDescent="0.25">
      <c r="A613" s="23" t="str">
        <f t="shared" si="97"/>
        <v>Claudia Schwartz</v>
      </c>
      <c r="B613" s="23">
        <f t="shared" si="98"/>
        <v>11</v>
      </c>
      <c r="C613" s="23" t="str">
        <f t="shared" si="99"/>
        <v>2023Claudia Schwartz11</v>
      </c>
      <c r="D613" s="17">
        <v>2023</v>
      </c>
      <c r="E613" t="s">
        <v>419</v>
      </c>
      <c r="F613">
        <v>917647</v>
      </c>
      <c r="G613" t="s">
        <v>337</v>
      </c>
      <c r="H613" s="20">
        <v>3</v>
      </c>
      <c r="I613" s="20">
        <v>3</v>
      </c>
      <c r="J613" t="s">
        <v>9</v>
      </c>
      <c r="K613" t="s">
        <v>10</v>
      </c>
      <c r="L613" s="10">
        <v>35</v>
      </c>
      <c r="M613" s="10">
        <v>85</v>
      </c>
      <c r="N613" s="10">
        <v>220</v>
      </c>
      <c r="O613" s="1">
        <v>10835.04</v>
      </c>
      <c r="P613" s="1">
        <v>8371.25</v>
      </c>
      <c r="Q613" s="1">
        <v>1177.95</v>
      </c>
      <c r="R613" s="44">
        <f t="shared" si="100"/>
        <v>309.57257142857145</v>
      </c>
      <c r="S613" s="45">
        <f t="shared" si="101"/>
        <v>2.4285714285714284</v>
      </c>
      <c r="T613" s="45">
        <f t="shared" si="102"/>
        <v>2.5882352941176472</v>
      </c>
      <c r="U613" s="44">
        <f t="shared" si="103"/>
        <v>2463.7900000000009</v>
      </c>
      <c r="V613" s="46">
        <f t="shared" si="104"/>
        <v>0.22739094641090393</v>
      </c>
      <c r="W613" s="44">
        <f t="shared" si="105"/>
        <v>1285.8400000000008</v>
      </c>
      <c r="X613" s="46">
        <f t="shared" si="106"/>
        <v>0.11867422732172661</v>
      </c>
      <c r="Y613" s="23">
        <f>RANK(O613,O:O)</f>
        <v>792</v>
      </c>
      <c r="Z613" s="23">
        <f>RANK(U613,U:U)</f>
        <v>778</v>
      </c>
      <c r="AA613" s="23">
        <f>RANK(W613,W:W)</f>
        <v>709</v>
      </c>
    </row>
    <row r="614" spans="1:27" x14ac:dyDescent="0.25">
      <c r="A614" s="23" t="str">
        <f t="shared" si="97"/>
        <v>Claudia Schwartz</v>
      </c>
      <c r="B614" s="23">
        <f t="shared" si="98"/>
        <v>12</v>
      </c>
      <c r="C614" s="23" t="str">
        <f t="shared" si="99"/>
        <v>2023Claudia Schwartz12</v>
      </c>
      <c r="D614" s="17">
        <v>2023</v>
      </c>
      <c r="E614" t="s">
        <v>419</v>
      </c>
      <c r="F614">
        <v>665540</v>
      </c>
      <c r="G614" t="s">
        <v>183</v>
      </c>
      <c r="H614" s="20">
        <v>3</v>
      </c>
      <c r="I614" s="20">
        <v>3</v>
      </c>
      <c r="J614" t="s">
        <v>9</v>
      </c>
      <c r="K614" t="s">
        <v>10</v>
      </c>
      <c r="L614" s="10">
        <v>46</v>
      </c>
      <c r="M614" s="10">
        <v>73</v>
      </c>
      <c r="N614" s="10">
        <v>199</v>
      </c>
      <c r="O614" s="1">
        <v>9866.4079999999994</v>
      </c>
      <c r="P614" s="1">
        <v>7208</v>
      </c>
      <c r="Q614" s="1">
        <v>1506.3</v>
      </c>
      <c r="R614" s="44">
        <f t="shared" si="100"/>
        <v>214.48713043478259</v>
      </c>
      <c r="S614" s="45">
        <f t="shared" si="101"/>
        <v>1.5869565217391304</v>
      </c>
      <c r="T614" s="45">
        <f t="shared" si="102"/>
        <v>2.7260273972602738</v>
      </c>
      <c r="U614" s="44">
        <f t="shared" si="103"/>
        <v>2658.4079999999994</v>
      </c>
      <c r="V614" s="46">
        <f t="shared" si="104"/>
        <v>0.2694403069485875</v>
      </c>
      <c r="W614" s="44">
        <f t="shared" si="105"/>
        <v>1152.1079999999995</v>
      </c>
      <c r="X614" s="46">
        <f t="shared" si="106"/>
        <v>0.11677076399029916</v>
      </c>
      <c r="Y614" s="23">
        <f>RANK(O614,O:O)</f>
        <v>838</v>
      </c>
      <c r="Z614" s="23">
        <f>RANK(U614,U:U)</f>
        <v>748</v>
      </c>
      <c r="AA614" s="23">
        <f>RANK(W614,W:W)</f>
        <v>744</v>
      </c>
    </row>
    <row r="615" spans="1:27" x14ac:dyDescent="0.25">
      <c r="A615" s="23" t="str">
        <f t="shared" si="97"/>
        <v>Claudia Schwartz</v>
      </c>
      <c r="B615" s="23">
        <f t="shared" si="98"/>
        <v>13</v>
      </c>
      <c r="C615" s="23" t="str">
        <f t="shared" si="99"/>
        <v>2023Claudia Schwartz13</v>
      </c>
      <c r="D615" s="17">
        <v>2023</v>
      </c>
      <c r="E615" t="s">
        <v>419</v>
      </c>
      <c r="F615">
        <v>469339</v>
      </c>
      <c r="G615" t="s">
        <v>123</v>
      </c>
      <c r="H615" s="20">
        <v>3</v>
      </c>
      <c r="I615" s="20">
        <v>3</v>
      </c>
      <c r="J615" t="s">
        <v>2</v>
      </c>
      <c r="K615" t="s">
        <v>10</v>
      </c>
      <c r="L615" s="10">
        <v>25</v>
      </c>
      <c r="M615" s="10">
        <v>69</v>
      </c>
      <c r="N615" s="10">
        <v>199</v>
      </c>
      <c r="O615" s="1">
        <v>9344.0079999999998</v>
      </c>
      <c r="P615" s="1">
        <v>6839.25</v>
      </c>
      <c r="Q615" s="1">
        <v>849.8</v>
      </c>
      <c r="R615" s="44">
        <f t="shared" si="100"/>
        <v>373.76031999999998</v>
      </c>
      <c r="S615" s="45">
        <f t="shared" si="101"/>
        <v>2.76</v>
      </c>
      <c r="T615" s="45">
        <f t="shared" si="102"/>
        <v>2.8840579710144927</v>
      </c>
      <c r="U615" s="44">
        <f t="shared" si="103"/>
        <v>2504.7579999999998</v>
      </c>
      <c r="V615" s="46">
        <f t="shared" si="104"/>
        <v>0.26806034412641766</v>
      </c>
      <c r="W615" s="44">
        <f t="shared" si="105"/>
        <v>1654.9579999999999</v>
      </c>
      <c r="X615" s="46">
        <f t="shared" si="106"/>
        <v>0.17711436034729422</v>
      </c>
      <c r="Y615" s="23">
        <f>RANK(O615,O:O)</f>
        <v>867</v>
      </c>
      <c r="Z615" s="23">
        <f>RANK(U615,U:U)</f>
        <v>769</v>
      </c>
      <c r="AA615" s="23">
        <f>RANK(W615,W:W)</f>
        <v>609</v>
      </c>
    </row>
    <row r="616" spans="1:27" x14ac:dyDescent="0.25">
      <c r="A616" s="23" t="str">
        <f t="shared" si="97"/>
        <v>Claudia Schwartz</v>
      </c>
      <c r="B616" s="23">
        <f t="shared" si="98"/>
        <v>14</v>
      </c>
      <c r="C616" s="23" t="str">
        <f t="shared" si="99"/>
        <v>2023Claudia Schwartz14</v>
      </c>
      <c r="D616" s="17">
        <v>2023</v>
      </c>
      <c r="E616" t="s">
        <v>419</v>
      </c>
      <c r="F616">
        <v>136833</v>
      </c>
      <c r="G616" t="s">
        <v>21</v>
      </c>
      <c r="H616" s="20">
        <v>3</v>
      </c>
      <c r="I616" s="20">
        <v>3</v>
      </c>
      <c r="J616" t="s">
        <v>9</v>
      </c>
      <c r="K616" t="s">
        <v>10</v>
      </c>
      <c r="L616" s="10">
        <v>44</v>
      </c>
      <c r="M616" s="10">
        <v>80</v>
      </c>
      <c r="N616" s="10">
        <v>213</v>
      </c>
      <c r="O616" s="1">
        <v>9254.2960000000003</v>
      </c>
      <c r="P616" s="1">
        <v>7014.75</v>
      </c>
      <c r="Q616" s="1">
        <v>1452</v>
      </c>
      <c r="R616" s="44">
        <f t="shared" si="100"/>
        <v>210.3249090909091</v>
      </c>
      <c r="S616" s="45">
        <f t="shared" si="101"/>
        <v>1.8181818181818181</v>
      </c>
      <c r="T616" s="45">
        <f t="shared" si="102"/>
        <v>2.6625000000000001</v>
      </c>
      <c r="U616" s="44">
        <f t="shared" si="103"/>
        <v>2239.5460000000003</v>
      </c>
      <c r="V616" s="46">
        <f t="shared" si="104"/>
        <v>0.24200068811285053</v>
      </c>
      <c r="W616" s="44">
        <f t="shared" si="105"/>
        <v>787.54600000000028</v>
      </c>
      <c r="X616" s="46">
        <f t="shared" si="106"/>
        <v>8.5100584636583945E-2</v>
      </c>
      <c r="Y616" s="23">
        <f>RANK(O616,O:O)</f>
        <v>873</v>
      </c>
      <c r="Z616" s="23">
        <f>RANK(U616,U:U)</f>
        <v>829</v>
      </c>
      <c r="AA616" s="23">
        <f>RANK(W616,W:W)</f>
        <v>867</v>
      </c>
    </row>
    <row r="617" spans="1:27" x14ac:dyDescent="0.25">
      <c r="A617" s="23" t="str">
        <f t="shared" si="97"/>
        <v>Claudia Schwartz</v>
      </c>
      <c r="B617" s="23">
        <f t="shared" si="98"/>
        <v>15</v>
      </c>
      <c r="C617" s="23" t="str">
        <f t="shared" si="99"/>
        <v>2023Claudia Schwartz15</v>
      </c>
      <c r="D617" s="17">
        <v>2023</v>
      </c>
      <c r="E617" t="s">
        <v>419</v>
      </c>
      <c r="F617">
        <v>419039</v>
      </c>
      <c r="G617" t="s">
        <v>106</v>
      </c>
      <c r="H617" s="20">
        <v>3</v>
      </c>
      <c r="I617" s="20">
        <v>3</v>
      </c>
      <c r="J617" t="s">
        <v>9</v>
      </c>
      <c r="K617" t="s">
        <v>10</v>
      </c>
      <c r="L617" s="10">
        <v>29</v>
      </c>
      <c r="M617" s="10">
        <v>65</v>
      </c>
      <c r="N617" s="10">
        <v>155</v>
      </c>
      <c r="O617" s="1">
        <v>8786.76</v>
      </c>
      <c r="P617" s="1">
        <v>6590.5</v>
      </c>
      <c r="Q617" s="1">
        <v>970.5</v>
      </c>
      <c r="R617" s="44">
        <f t="shared" si="100"/>
        <v>302.99172413793104</v>
      </c>
      <c r="S617" s="45">
        <f t="shared" si="101"/>
        <v>2.2413793103448274</v>
      </c>
      <c r="T617" s="45">
        <f t="shared" si="102"/>
        <v>2.3846153846153846</v>
      </c>
      <c r="U617" s="44">
        <f t="shared" si="103"/>
        <v>2196.2600000000002</v>
      </c>
      <c r="V617" s="46">
        <f t="shared" si="104"/>
        <v>0.24995106273529721</v>
      </c>
      <c r="W617" s="44">
        <f t="shared" si="105"/>
        <v>1225.7600000000002</v>
      </c>
      <c r="X617" s="46">
        <f t="shared" si="106"/>
        <v>0.1395007943769945</v>
      </c>
      <c r="Y617" s="23">
        <f>RANK(O617,O:O)</f>
        <v>910</v>
      </c>
      <c r="Z617" s="23">
        <f>RANK(U617,U:U)</f>
        <v>841</v>
      </c>
      <c r="AA617" s="23">
        <f>RANK(W617,W:W)</f>
        <v>724</v>
      </c>
    </row>
    <row r="618" spans="1:27" x14ac:dyDescent="0.25">
      <c r="A618" s="23" t="str">
        <f t="shared" si="97"/>
        <v>Claudia Schwartz</v>
      </c>
      <c r="B618" s="23">
        <f t="shared" si="98"/>
        <v>16</v>
      </c>
      <c r="C618" s="23" t="str">
        <f t="shared" si="99"/>
        <v>2023Claudia Schwartz16</v>
      </c>
      <c r="D618" s="17">
        <v>2023</v>
      </c>
      <c r="E618" t="s">
        <v>419</v>
      </c>
      <c r="F618">
        <v>952514</v>
      </c>
      <c r="G618" t="s">
        <v>263</v>
      </c>
      <c r="H618" s="20">
        <v>3</v>
      </c>
      <c r="I618" s="20">
        <v>3</v>
      </c>
      <c r="J618" t="s">
        <v>9</v>
      </c>
      <c r="K618" t="s">
        <v>10</v>
      </c>
      <c r="L618" s="10">
        <v>41</v>
      </c>
      <c r="M618" s="10">
        <v>50</v>
      </c>
      <c r="N618" s="10">
        <v>157</v>
      </c>
      <c r="O618" s="1">
        <v>8641.9439999999995</v>
      </c>
      <c r="P618" s="1">
        <v>6832.5</v>
      </c>
      <c r="Q618" s="1">
        <v>1326</v>
      </c>
      <c r="R618" s="44">
        <f t="shared" si="100"/>
        <v>210.77912195121951</v>
      </c>
      <c r="S618" s="45">
        <f t="shared" si="101"/>
        <v>1.2195121951219512</v>
      </c>
      <c r="T618" s="45">
        <f t="shared" si="102"/>
        <v>3.14</v>
      </c>
      <c r="U618" s="44">
        <f t="shared" si="103"/>
        <v>1809.4439999999995</v>
      </c>
      <c r="V618" s="46">
        <f t="shared" si="104"/>
        <v>0.20937927855121483</v>
      </c>
      <c r="W618" s="44">
        <f t="shared" si="105"/>
        <v>483.44399999999951</v>
      </c>
      <c r="X618" s="46">
        <f t="shared" si="106"/>
        <v>5.5941579811209091E-2</v>
      </c>
      <c r="Y618" s="23">
        <f>RANK(O618,O:O)</f>
        <v>921</v>
      </c>
      <c r="Z618" s="23">
        <f>RANK(U618,U:U)</f>
        <v>915</v>
      </c>
      <c r="AA618" s="23">
        <f>RANK(W618,W:W)</f>
        <v>974</v>
      </c>
    </row>
    <row r="619" spans="1:27" x14ac:dyDescent="0.25">
      <c r="A619" s="23" t="str">
        <f t="shared" si="97"/>
        <v>Claudia Schwartz</v>
      </c>
      <c r="B619" s="23">
        <f t="shared" si="98"/>
        <v>17</v>
      </c>
      <c r="C619" s="23" t="str">
        <f t="shared" si="99"/>
        <v>2023Claudia Schwartz17</v>
      </c>
      <c r="D619" s="17">
        <v>2023</v>
      </c>
      <c r="E619" t="s">
        <v>419</v>
      </c>
      <c r="F619">
        <v>586197</v>
      </c>
      <c r="G619" t="s">
        <v>154</v>
      </c>
      <c r="H619" s="20">
        <v>3</v>
      </c>
      <c r="I619" s="20">
        <v>3</v>
      </c>
      <c r="J619" t="s">
        <v>9</v>
      </c>
      <c r="K619" t="s">
        <v>10</v>
      </c>
      <c r="L619" s="10">
        <v>35</v>
      </c>
      <c r="M619" s="10">
        <v>53</v>
      </c>
      <c r="N619" s="10">
        <v>143</v>
      </c>
      <c r="O619" s="1">
        <v>8367.65600000001</v>
      </c>
      <c r="P619" s="1">
        <v>6667</v>
      </c>
      <c r="Q619" s="1">
        <v>1143.3</v>
      </c>
      <c r="R619" s="44">
        <f t="shared" si="100"/>
        <v>239.07588571428599</v>
      </c>
      <c r="S619" s="45">
        <f t="shared" si="101"/>
        <v>1.5142857142857142</v>
      </c>
      <c r="T619" s="45">
        <f t="shared" si="102"/>
        <v>2.6981132075471699</v>
      </c>
      <c r="U619" s="44">
        <f t="shared" si="103"/>
        <v>1700.65600000001</v>
      </c>
      <c r="V619" s="46">
        <f t="shared" si="104"/>
        <v>0.20324162465569903</v>
      </c>
      <c r="W619" s="44">
        <f t="shared" si="105"/>
        <v>557.35600000001</v>
      </c>
      <c r="X619" s="46">
        <f t="shared" si="106"/>
        <v>6.6608378738324009E-2</v>
      </c>
      <c r="Y619" s="23">
        <f>RANK(O619,O:O)</f>
        <v>939</v>
      </c>
      <c r="Z619" s="23">
        <f>RANK(U619,U:U)</f>
        <v>942</v>
      </c>
      <c r="AA619" s="23">
        <f>RANK(W619,W:W)</f>
        <v>950</v>
      </c>
    </row>
    <row r="620" spans="1:27" x14ac:dyDescent="0.25">
      <c r="A620" s="23" t="str">
        <f t="shared" si="97"/>
        <v>Claudia Schwartz</v>
      </c>
      <c r="B620" s="23">
        <f t="shared" si="98"/>
        <v>18</v>
      </c>
      <c r="C620" s="23" t="str">
        <f t="shared" si="99"/>
        <v>2023Claudia Schwartz18</v>
      </c>
      <c r="D620" s="17">
        <v>2023</v>
      </c>
      <c r="E620" t="s">
        <v>419</v>
      </c>
      <c r="F620">
        <v>113724</v>
      </c>
      <c r="G620" t="s">
        <v>291</v>
      </c>
      <c r="H620" s="20">
        <v>3</v>
      </c>
      <c r="I620" s="20">
        <v>3</v>
      </c>
      <c r="J620" t="s">
        <v>9</v>
      </c>
      <c r="K620" t="s">
        <v>10</v>
      </c>
      <c r="L620" s="10">
        <v>41</v>
      </c>
      <c r="M620" s="10">
        <v>76</v>
      </c>
      <c r="N620" s="10">
        <v>157</v>
      </c>
      <c r="O620" s="1">
        <v>7989.1440000000002</v>
      </c>
      <c r="P620" s="1">
        <v>6091</v>
      </c>
      <c r="Q620" s="1">
        <v>1354.6</v>
      </c>
      <c r="R620" s="44">
        <f t="shared" si="100"/>
        <v>194.85717073170733</v>
      </c>
      <c r="S620" s="45">
        <f t="shared" si="101"/>
        <v>1.8536585365853659</v>
      </c>
      <c r="T620" s="45">
        <f t="shared" si="102"/>
        <v>2.0657894736842106</v>
      </c>
      <c r="U620" s="44">
        <f t="shared" si="103"/>
        <v>1898.1440000000002</v>
      </c>
      <c r="V620" s="46">
        <f t="shared" si="104"/>
        <v>0.23759041018662327</v>
      </c>
      <c r="W620" s="44">
        <f t="shared" si="105"/>
        <v>543.54400000000032</v>
      </c>
      <c r="X620" s="46">
        <f t="shared" si="106"/>
        <v>6.8035323934579256E-2</v>
      </c>
      <c r="Y620" s="23">
        <f>RANK(O620,O:O)</f>
        <v>958</v>
      </c>
      <c r="Z620" s="23">
        <f>RANK(U620,U:U)</f>
        <v>891</v>
      </c>
      <c r="AA620" s="23">
        <f>RANK(W620,W:W)</f>
        <v>955</v>
      </c>
    </row>
    <row r="621" spans="1:27" x14ac:dyDescent="0.25">
      <c r="A621" s="23" t="str">
        <f t="shared" si="97"/>
        <v>Claudia Schwartz</v>
      </c>
      <c r="B621" s="23">
        <f t="shared" si="98"/>
        <v>19</v>
      </c>
      <c r="C621" s="23" t="str">
        <f t="shared" si="99"/>
        <v>2023Claudia Schwartz19</v>
      </c>
      <c r="D621" s="17">
        <v>2023</v>
      </c>
      <c r="E621" t="s">
        <v>419</v>
      </c>
      <c r="F621">
        <v>661754</v>
      </c>
      <c r="G621" t="s">
        <v>182</v>
      </c>
      <c r="H621" s="20">
        <v>3</v>
      </c>
      <c r="I621" s="20">
        <v>3</v>
      </c>
      <c r="J621" t="s">
        <v>9</v>
      </c>
      <c r="K621" t="s">
        <v>10</v>
      </c>
      <c r="L621" s="10">
        <v>36</v>
      </c>
      <c r="M621" s="10">
        <v>59</v>
      </c>
      <c r="N621" s="10">
        <v>176</v>
      </c>
      <c r="O621" s="1">
        <v>7840.192</v>
      </c>
      <c r="P621" s="1">
        <v>5839.5</v>
      </c>
      <c r="Q621" s="1">
        <v>1180.3499999999999</v>
      </c>
      <c r="R621" s="44">
        <f t="shared" si="100"/>
        <v>217.78311111111111</v>
      </c>
      <c r="S621" s="45">
        <f t="shared" si="101"/>
        <v>1.6388888888888888</v>
      </c>
      <c r="T621" s="45">
        <f t="shared" si="102"/>
        <v>2.9830508474576272</v>
      </c>
      <c r="U621" s="44">
        <f t="shared" si="103"/>
        <v>2000.692</v>
      </c>
      <c r="V621" s="46">
        <f t="shared" si="104"/>
        <v>0.25518405671697836</v>
      </c>
      <c r="W621" s="44">
        <f t="shared" si="105"/>
        <v>820.3420000000001</v>
      </c>
      <c r="X621" s="46">
        <f t="shared" si="106"/>
        <v>0.10463289674538584</v>
      </c>
      <c r="Y621" s="23">
        <f>RANK(O621,O:O)</f>
        <v>970</v>
      </c>
      <c r="Z621" s="23">
        <f>RANK(U621,U:U)</f>
        <v>869</v>
      </c>
      <c r="AA621" s="23">
        <f>RANK(W621,W:W)</f>
        <v>854</v>
      </c>
    </row>
    <row r="622" spans="1:27" x14ac:dyDescent="0.25">
      <c r="A622" s="23" t="str">
        <f t="shared" si="97"/>
        <v>Claudia Schwartz</v>
      </c>
      <c r="B622" s="23">
        <f t="shared" si="98"/>
        <v>20</v>
      </c>
      <c r="C622" s="23" t="str">
        <f t="shared" si="99"/>
        <v>2023Claudia Schwartz20</v>
      </c>
      <c r="D622" s="17">
        <v>2023</v>
      </c>
      <c r="E622" t="s">
        <v>419</v>
      </c>
      <c r="F622">
        <v>636281</v>
      </c>
      <c r="G622" t="s">
        <v>171</v>
      </c>
      <c r="H622" s="20">
        <v>3</v>
      </c>
      <c r="I622" s="20">
        <v>1</v>
      </c>
      <c r="J622" t="s">
        <v>2</v>
      </c>
      <c r="K622" t="s">
        <v>10</v>
      </c>
      <c r="L622" s="10">
        <v>52</v>
      </c>
      <c r="M622" s="10">
        <v>61</v>
      </c>
      <c r="N622" s="10">
        <v>142</v>
      </c>
      <c r="O622" s="1">
        <v>6541.90600000001</v>
      </c>
      <c r="P622" s="1">
        <v>5522.5</v>
      </c>
      <c r="Q622" s="1">
        <v>1679.1</v>
      </c>
      <c r="R622" s="44">
        <f t="shared" si="100"/>
        <v>125.80588461538481</v>
      </c>
      <c r="S622" s="45">
        <f t="shared" si="101"/>
        <v>1.1730769230769231</v>
      </c>
      <c r="T622" s="45">
        <f t="shared" si="102"/>
        <v>2.3278688524590163</v>
      </c>
      <c r="U622" s="44">
        <f t="shared" si="103"/>
        <v>1019.40600000001</v>
      </c>
      <c r="V622" s="46">
        <f t="shared" si="104"/>
        <v>0.15582706324426068</v>
      </c>
      <c r="W622" s="44">
        <f t="shared" si="105"/>
        <v>-659.69399999998996</v>
      </c>
      <c r="X622" s="46">
        <f t="shared" si="106"/>
        <v>-0.10084125329834898</v>
      </c>
      <c r="Y622" s="23">
        <f>RANK(O622,O:O)</f>
        <v>1038</v>
      </c>
      <c r="Z622" s="23">
        <f>RANK(U622,U:U)</f>
        <v>1113</v>
      </c>
      <c r="AA622" s="23">
        <f>RANK(W622,W:W)</f>
        <v>1452</v>
      </c>
    </row>
    <row r="623" spans="1:27" x14ac:dyDescent="0.25">
      <c r="A623" s="23" t="str">
        <f t="shared" si="97"/>
        <v>Claudia Schwartz</v>
      </c>
      <c r="B623" s="23">
        <f t="shared" si="98"/>
        <v>21</v>
      </c>
      <c r="C623" s="23" t="str">
        <f t="shared" si="99"/>
        <v>2023Claudia Schwartz21</v>
      </c>
      <c r="D623" s="17">
        <v>2023</v>
      </c>
      <c r="E623" t="s">
        <v>419</v>
      </c>
      <c r="F623">
        <v>623122</v>
      </c>
      <c r="G623" t="s">
        <v>167</v>
      </c>
      <c r="H623" s="20">
        <v>3</v>
      </c>
      <c r="I623" s="20">
        <v>3</v>
      </c>
      <c r="J623" t="s">
        <v>9</v>
      </c>
      <c r="K623" t="s">
        <v>10</v>
      </c>
      <c r="L623" s="10">
        <v>10</v>
      </c>
      <c r="M623" s="10">
        <v>30</v>
      </c>
      <c r="N623" s="10">
        <v>74</v>
      </c>
      <c r="O623" s="1">
        <v>3998.6080000000002</v>
      </c>
      <c r="P623" s="1">
        <v>2910.75</v>
      </c>
      <c r="Q623" s="1">
        <v>343</v>
      </c>
      <c r="R623" s="44">
        <f t="shared" si="100"/>
        <v>399.86080000000004</v>
      </c>
      <c r="S623" s="45">
        <f t="shared" si="101"/>
        <v>3</v>
      </c>
      <c r="T623" s="45">
        <f t="shared" si="102"/>
        <v>2.4666666666666668</v>
      </c>
      <c r="U623" s="44">
        <f t="shared" si="103"/>
        <v>1087.8580000000002</v>
      </c>
      <c r="V623" s="46">
        <f t="shared" si="104"/>
        <v>0.27205917659345458</v>
      </c>
      <c r="W623" s="44">
        <f t="shared" si="105"/>
        <v>744.85800000000017</v>
      </c>
      <c r="X623" s="46">
        <f t="shared" si="106"/>
        <v>0.18627932520517143</v>
      </c>
      <c r="Y623" s="23">
        <f>RANK(O623,O:O)</f>
        <v>1202</v>
      </c>
      <c r="Z623" s="23">
        <f>RANK(U623,U:U)</f>
        <v>1093</v>
      </c>
      <c r="AA623" s="23">
        <f>RANK(W623,W:W)</f>
        <v>881</v>
      </c>
    </row>
    <row r="624" spans="1:27" x14ac:dyDescent="0.25">
      <c r="A624" s="23" t="str">
        <f t="shared" si="97"/>
        <v>Claudia Schwartz</v>
      </c>
      <c r="B624" s="23">
        <f t="shared" si="98"/>
        <v>22</v>
      </c>
      <c r="C624" s="23" t="str">
        <f t="shared" si="99"/>
        <v>2023Claudia Schwartz22</v>
      </c>
      <c r="D624" s="17">
        <v>2023</v>
      </c>
      <c r="E624" t="s">
        <v>419</v>
      </c>
      <c r="F624">
        <v>343812</v>
      </c>
      <c r="G624" t="s">
        <v>84</v>
      </c>
      <c r="H624" s="20">
        <v>3</v>
      </c>
      <c r="I624" s="20">
        <v>3</v>
      </c>
      <c r="J624" t="s">
        <v>9</v>
      </c>
      <c r="K624" t="s">
        <v>10</v>
      </c>
      <c r="L624" s="10">
        <v>16</v>
      </c>
      <c r="M624" s="10">
        <v>32</v>
      </c>
      <c r="N624" s="10">
        <v>77</v>
      </c>
      <c r="O624" s="1">
        <v>3996.1840000000002</v>
      </c>
      <c r="P624" s="1">
        <v>3031.5</v>
      </c>
      <c r="Q624" s="1">
        <v>531.20000000000005</v>
      </c>
      <c r="R624" s="44">
        <f t="shared" si="100"/>
        <v>249.76150000000001</v>
      </c>
      <c r="S624" s="45">
        <f t="shared" si="101"/>
        <v>2</v>
      </c>
      <c r="T624" s="45">
        <f t="shared" si="102"/>
        <v>2.40625</v>
      </c>
      <c r="U624" s="44">
        <f t="shared" si="103"/>
        <v>964.6840000000002</v>
      </c>
      <c r="V624" s="46">
        <f t="shared" si="104"/>
        <v>0.2414012968371827</v>
      </c>
      <c r="W624" s="44">
        <f t="shared" si="105"/>
        <v>433.48400000000015</v>
      </c>
      <c r="X624" s="46">
        <f t="shared" si="106"/>
        <v>0.10847448465836411</v>
      </c>
      <c r="Y624" s="23">
        <f>RANK(O624,O:O)</f>
        <v>1203</v>
      </c>
      <c r="Z624" s="23">
        <f>RANK(U624,U:U)</f>
        <v>1139</v>
      </c>
      <c r="AA624" s="23">
        <f>RANK(W624,W:W)</f>
        <v>1001</v>
      </c>
    </row>
    <row r="625" spans="1:27" x14ac:dyDescent="0.25">
      <c r="A625" s="23" t="str">
        <f t="shared" si="97"/>
        <v>Claudia Schwartz</v>
      </c>
      <c r="B625" s="23">
        <f t="shared" si="98"/>
        <v>23</v>
      </c>
      <c r="C625" s="23" t="str">
        <f t="shared" si="99"/>
        <v>2023Claudia Schwartz23</v>
      </c>
      <c r="D625" s="17">
        <v>2023</v>
      </c>
      <c r="E625" t="s">
        <v>419</v>
      </c>
      <c r="F625">
        <v>400575</v>
      </c>
      <c r="G625" t="s">
        <v>102</v>
      </c>
      <c r="H625" s="20">
        <v>3</v>
      </c>
      <c r="I625" s="20">
        <v>3</v>
      </c>
      <c r="J625" t="s">
        <v>2</v>
      </c>
      <c r="K625" t="s">
        <v>10</v>
      </c>
      <c r="L625" s="10">
        <v>16</v>
      </c>
      <c r="M625" s="10">
        <v>35</v>
      </c>
      <c r="N625" s="10">
        <v>97</v>
      </c>
      <c r="O625" s="1">
        <v>3282.48</v>
      </c>
      <c r="P625" s="1">
        <v>2820</v>
      </c>
      <c r="Q625" s="1">
        <v>533.95000000000005</v>
      </c>
      <c r="R625" s="44">
        <f t="shared" si="100"/>
        <v>205.155</v>
      </c>
      <c r="S625" s="45">
        <f t="shared" si="101"/>
        <v>2.1875</v>
      </c>
      <c r="T625" s="45">
        <f t="shared" si="102"/>
        <v>2.7714285714285714</v>
      </c>
      <c r="U625" s="44">
        <f t="shared" si="103"/>
        <v>462.48</v>
      </c>
      <c r="V625" s="46">
        <f t="shared" si="104"/>
        <v>0.14089347079037801</v>
      </c>
      <c r="W625" s="44">
        <f t="shared" si="105"/>
        <v>-71.470000000000027</v>
      </c>
      <c r="X625" s="46">
        <f t="shared" si="106"/>
        <v>-2.1773171504472236E-2</v>
      </c>
      <c r="Y625" s="23">
        <f>RANK(O625,O:O)</f>
        <v>1260</v>
      </c>
      <c r="Z625" s="23">
        <f>RANK(U625,U:U)</f>
        <v>1335</v>
      </c>
      <c r="AA625" s="23">
        <f>RANK(W625,W:W)</f>
        <v>1307</v>
      </c>
    </row>
    <row r="626" spans="1:27" x14ac:dyDescent="0.25">
      <c r="A626" s="23" t="str">
        <f t="shared" si="97"/>
        <v>Claudia Schwartz</v>
      </c>
      <c r="B626" s="23">
        <f t="shared" si="98"/>
        <v>24</v>
      </c>
      <c r="C626" s="23" t="str">
        <f t="shared" si="99"/>
        <v>2023Claudia Schwartz24</v>
      </c>
      <c r="D626" s="17">
        <v>2023</v>
      </c>
      <c r="E626" t="s">
        <v>419</v>
      </c>
      <c r="F626">
        <v>235971</v>
      </c>
      <c r="G626" t="s">
        <v>65</v>
      </c>
      <c r="H626" s="20">
        <v>3</v>
      </c>
      <c r="I626" s="20">
        <v>3</v>
      </c>
      <c r="J626" t="s">
        <v>9</v>
      </c>
      <c r="K626" t="s">
        <v>10</v>
      </c>
      <c r="L626" s="10">
        <v>21</v>
      </c>
      <c r="M626" s="10">
        <v>33</v>
      </c>
      <c r="N626" s="10">
        <v>69</v>
      </c>
      <c r="O626" s="1">
        <v>3029.848</v>
      </c>
      <c r="P626" s="1">
        <v>2229.25</v>
      </c>
      <c r="Q626" s="1">
        <v>687.3</v>
      </c>
      <c r="R626" s="44">
        <f t="shared" si="100"/>
        <v>144.2784761904762</v>
      </c>
      <c r="S626" s="45">
        <f t="shared" si="101"/>
        <v>1.5714285714285714</v>
      </c>
      <c r="T626" s="45">
        <f t="shared" si="102"/>
        <v>2.0909090909090908</v>
      </c>
      <c r="U626" s="44">
        <f t="shared" si="103"/>
        <v>800.59799999999996</v>
      </c>
      <c r="V626" s="46">
        <f t="shared" si="104"/>
        <v>0.26423701783059744</v>
      </c>
      <c r="W626" s="44">
        <f t="shared" si="105"/>
        <v>113.298</v>
      </c>
      <c r="X626" s="46">
        <f t="shared" si="106"/>
        <v>3.7393955076294255E-2</v>
      </c>
      <c r="Y626" s="23">
        <f>RANK(O626,O:O)</f>
        <v>1282</v>
      </c>
      <c r="Z626" s="23">
        <f>RANK(U626,U:U)</f>
        <v>1202</v>
      </c>
      <c r="AA626" s="23">
        <f>RANK(W626,W:W)</f>
        <v>1194</v>
      </c>
    </row>
    <row r="627" spans="1:27" x14ac:dyDescent="0.25">
      <c r="A627" s="23" t="str">
        <f t="shared" si="97"/>
        <v>Claudia Schwartz</v>
      </c>
      <c r="B627" s="23">
        <f t="shared" si="98"/>
        <v>25</v>
      </c>
      <c r="C627" s="23" t="str">
        <f t="shared" si="99"/>
        <v>2023Claudia Schwartz25</v>
      </c>
      <c r="D627" s="17">
        <v>2023</v>
      </c>
      <c r="E627" t="s">
        <v>419</v>
      </c>
      <c r="F627">
        <v>828176</v>
      </c>
      <c r="G627" t="s">
        <v>231</v>
      </c>
      <c r="H627" s="20">
        <v>3</v>
      </c>
      <c r="I627" s="20">
        <v>3</v>
      </c>
      <c r="J627" t="s">
        <v>9</v>
      </c>
      <c r="K627" t="s">
        <v>10</v>
      </c>
      <c r="L627" s="10">
        <v>12</v>
      </c>
      <c r="M627" s="10">
        <v>21</v>
      </c>
      <c r="N627" s="10">
        <v>47</v>
      </c>
      <c r="O627" s="1">
        <v>2109.2240000000002</v>
      </c>
      <c r="P627" s="1">
        <v>1674.25</v>
      </c>
      <c r="Q627" s="1">
        <v>395.1</v>
      </c>
      <c r="R627" s="44">
        <f t="shared" si="100"/>
        <v>175.76866666666669</v>
      </c>
      <c r="S627" s="45">
        <f t="shared" si="101"/>
        <v>1.75</v>
      </c>
      <c r="T627" s="45">
        <f t="shared" si="102"/>
        <v>2.2380952380952381</v>
      </c>
      <c r="U627" s="44">
        <f t="shared" si="103"/>
        <v>434.97400000000016</v>
      </c>
      <c r="V627" s="46">
        <f t="shared" si="104"/>
        <v>0.20622465892669536</v>
      </c>
      <c r="W627" s="44">
        <f t="shared" si="105"/>
        <v>39.874000000000137</v>
      </c>
      <c r="X627" s="46">
        <f t="shared" si="106"/>
        <v>1.8904582917698705E-2</v>
      </c>
      <c r="Y627" s="23">
        <f>RANK(O627,O:O)</f>
        <v>1358</v>
      </c>
      <c r="Z627" s="23">
        <f>RANK(U627,U:U)</f>
        <v>1344</v>
      </c>
      <c r="AA627" s="23">
        <f>RANK(W627,W:W)</f>
        <v>1228</v>
      </c>
    </row>
    <row r="628" spans="1:27" x14ac:dyDescent="0.25">
      <c r="A628" s="23" t="str">
        <f t="shared" si="97"/>
        <v>Claudia Schwartz</v>
      </c>
      <c r="B628" s="23">
        <f t="shared" si="98"/>
        <v>26</v>
      </c>
      <c r="C628" s="23" t="str">
        <f t="shared" si="99"/>
        <v>2023Claudia Schwartz26</v>
      </c>
      <c r="D628" s="17">
        <v>2023</v>
      </c>
      <c r="E628" t="s">
        <v>419</v>
      </c>
      <c r="F628">
        <v>960888</v>
      </c>
      <c r="G628" t="s">
        <v>331</v>
      </c>
      <c r="H628" s="20">
        <v>3</v>
      </c>
      <c r="I628" s="20">
        <v>3</v>
      </c>
      <c r="J628" t="s">
        <v>9</v>
      </c>
      <c r="K628" t="s">
        <v>10</v>
      </c>
      <c r="L628" s="10">
        <v>6</v>
      </c>
      <c r="M628" s="10">
        <v>18</v>
      </c>
      <c r="N628" s="10">
        <v>38</v>
      </c>
      <c r="O628" s="1">
        <v>2038.896</v>
      </c>
      <c r="P628" s="1">
        <v>1700</v>
      </c>
      <c r="Q628" s="1">
        <v>205.8</v>
      </c>
      <c r="R628" s="44">
        <f t="shared" si="100"/>
        <v>339.81599999999997</v>
      </c>
      <c r="S628" s="45">
        <f t="shared" si="101"/>
        <v>3</v>
      </c>
      <c r="T628" s="45">
        <f t="shared" si="102"/>
        <v>2.1111111111111112</v>
      </c>
      <c r="U628" s="44">
        <f t="shared" si="103"/>
        <v>338.89599999999996</v>
      </c>
      <c r="V628" s="46">
        <f t="shared" si="104"/>
        <v>0.16621544208238181</v>
      </c>
      <c r="W628" s="44">
        <f t="shared" si="105"/>
        <v>133.09599999999995</v>
      </c>
      <c r="X628" s="46">
        <f t="shared" si="106"/>
        <v>6.5278464423884269E-2</v>
      </c>
      <c r="Y628" s="23">
        <f>RANK(O628,O:O)</f>
        <v>1363</v>
      </c>
      <c r="Z628" s="23">
        <f>RANK(U628,U:U)</f>
        <v>1387</v>
      </c>
      <c r="AA628" s="23">
        <f>RANK(W628,W:W)</f>
        <v>1180</v>
      </c>
    </row>
    <row r="629" spans="1:27" x14ac:dyDescent="0.25">
      <c r="A629" s="23" t="str">
        <f t="shared" si="97"/>
        <v>Claudia Schwartz</v>
      </c>
      <c r="B629" s="23">
        <f t="shared" si="98"/>
        <v>27</v>
      </c>
      <c r="C629" s="23" t="str">
        <f t="shared" si="99"/>
        <v>2023Claudia Schwartz27</v>
      </c>
      <c r="D629" s="17">
        <v>2023</v>
      </c>
      <c r="E629" t="s">
        <v>419</v>
      </c>
      <c r="F629">
        <v>685207</v>
      </c>
      <c r="G629" t="s">
        <v>520</v>
      </c>
      <c r="H629" s="20">
        <v>3</v>
      </c>
      <c r="I629" s="20">
        <v>3</v>
      </c>
      <c r="J629" t="s">
        <v>9</v>
      </c>
      <c r="K629" t="s">
        <v>10</v>
      </c>
      <c r="L629" s="10">
        <v>13</v>
      </c>
      <c r="M629" s="10">
        <v>25</v>
      </c>
      <c r="N629" s="10">
        <v>52</v>
      </c>
      <c r="O629" s="1">
        <v>2023.5840000000001</v>
      </c>
      <c r="P629" s="1">
        <v>1672.5</v>
      </c>
      <c r="Q629" s="1">
        <v>430.5</v>
      </c>
      <c r="R629" s="44">
        <f t="shared" si="100"/>
        <v>155.6603076923077</v>
      </c>
      <c r="S629" s="45">
        <f t="shared" si="101"/>
        <v>1.9230769230769231</v>
      </c>
      <c r="T629" s="45">
        <f t="shared" si="102"/>
        <v>2.08</v>
      </c>
      <c r="U629" s="44">
        <f t="shared" si="103"/>
        <v>351.08400000000006</v>
      </c>
      <c r="V629" s="46">
        <f t="shared" si="104"/>
        <v>0.17349613359267521</v>
      </c>
      <c r="W629" s="44">
        <f t="shared" si="105"/>
        <v>-79.41599999999994</v>
      </c>
      <c r="X629" s="46">
        <f t="shared" si="106"/>
        <v>-3.9245220361497191E-2</v>
      </c>
      <c r="Y629" s="23">
        <f>RANK(O629,O:O)</f>
        <v>1365</v>
      </c>
      <c r="Z629" s="23">
        <f>RANK(U629,U:U)</f>
        <v>1383</v>
      </c>
      <c r="AA629" s="23">
        <f>RANK(W629,W:W)</f>
        <v>1316</v>
      </c>
    </row>
    <row r="630" spans="1:27" x14ac:dyDescent="0.25">
      <c r="A630" s="23" t="str">
        <f t="shared" si="97"/>
        <v>Claudia Schwartz</v>
      </c>
      <c r="B630" s="23">
        <f t="shared" si="98"/>
        <v>28</v>
      </c>
      <c r="C630" s="23" t="str">
        <f t="shared" si="99"/>
        <v>2023Claudia Schwartz28</v>
      </c>
      <c r="D630" s="17">
        <v>2023</v>
      </c>
      <c r="E630" t="s">
        <v>419</v>
      </c>
      <c r="F630">
        <v>251781</v>
      </c>
      <c r="G630" t="s">
        <v>357</v>
      </c>
      <c r="H630" s="20">
        <v>3</v>
      </c>
      <c r="I630" s="20">
        <v>3</v>
      </c>
      <c r="J630" t="s">
        <v>9</v>
      </c>
      <c r="K630" t="s">
        <v>10</v>
      </c>
      <c r="L630" s="10">
        <v>29</v>
      </c>
      <c r="M630" s="10">
        <v>29</v>
      </c>
      <c r="N630" s="10">
        <v>38</v>
      </c>
      <c r="O630" s="1">
        <v>1926.096</v>
      </c>
      <c r="P630" s="1">
        <v>1364.75</v>
      </c>
      <c r="Q630" s="1">
        <v>930.9</v>
      </c>
      <c r="R630" s="44">
        <f t="shared" si="100"/>
        <v>66.417103448275867</v>
      </c>
      <c r="S630" s="45">
        <f t="shared" si="101"/>
        <v>1</v>
      </c>
      <c r="T630" s="45">
        <f t="shared" si="102"/>
        <v>1.3103448275862069</v>
      </c>
      <c r="U630" s="44">
        <f t="shared" si="103"/>
        <v>561.346</v>
      </c>
      <c r="V630" s="46">
        <f t="shared" si="104"/>
        <v>0.29144237878070461</v>
      </c>
      <c r="W630" s="44">
        <f t="shared" si="105"/>
        <v>-369.55399999999997</v>
      </c>
      <c r="X630" s="46">
        <f t="shared" si="106"/>
        <v>-0.19186686437228465</v>
      </c>
      <c r="Y630" s="23">
        <f>RANK(O630,O:O)</f>
        <v>1375</v>
      </c>
      <c r="Z630" s="23">
        <f>RANK(U630,U:U)</f>
        <v>1291</v>
      </c>
      <c r="AA630" s="23">
        <f>RANK(W630,W:W)</f>
        <v>1418</v>
      </c>
    </row>
    <row r="631" spans="1:27" x14ac:dyDescent="0.25">
      <c r="A631" s="23" t="str">
        <f t="shared" si="97"/>
        <v>Claudia Schwartz</v>
      </c>
      <c r="B631" s="23">
        <f t="shared" si="98"/>
        <v>29</v>
      </c>
      <c r="C631" s="23" t="str">
        <f t="shared" si="99"/>
        <v>2023Claudia Schwartz29</v>
      </c>
      <c r="D631" s="17">
        <v>2023</v>
      </c>
      <c r="E631" t="s">
        <v>419</v>
      </c>
      <c r="F631">
        <v>356398</v>
      </c>
      <c r="G631" t="s">
        <v>91</v>
      </c>
      <c r="H631" s="20">
        <v>3</v>
      </c>
      <c r="I631" s="20">
        <v>3</v>
      </c>
      <c r="J631" t="s">
        <v>9</v>
      </c>
      <c r="K631" t="s">
        <v>10</v>
      </c>
      <c r="L631" s="10">
        <v>10</v>
      </c>
      <c r="M631" s="10">
        <v>19</v>
      </c>
      <c r="N631" s="10">
        <v>28</v>
      </c>
      <c r="O631" s="1">
        <v>1851.7760000000001</v>
      </c>
      <c r="P631" s="1">
        <v>1400.25</v>
      </c>
      <c r="Q631" s="1">
        <v>330.9</v>
      </c>
      <c r="R631" s="44">
        <f t="shared" si="100"/>
        <v>185.17760000000001</v>
      </c>
      <c r="S631" s="45">
        <f t="shared" si="101"/>
        <v>1.9</v>
      </c>
      <c r="T631" s="45">
        <f t="shared" si="102"/>
        <v>1.4736842105263157</v>
      </c>
      <c r="U631" s="44">
        <f t="shared" si="103"/>
        <v>451.52600000000007</v>
      </c>
      <c r="V631" s="46">
        <f t="shared" si="104"/>
        <v>0.24383402744176405</v>
      </c>
      <c r="W631" s="44">
        <f t="shared" si="105"/>
        <v>120.62600000000009</v>
      </c>
      <c r="X631" s="46">
        <f t="shared" si="106"/>
        <v>6.5140708163406419E-2</v>
      </c>
      <c r="Y631" s="23">
        <f>RANK(O631,O:O)</f>
        <v>1381</v>
      </c>
      <c r="Z631" s="23">
        <f>RANK(U631,U:U)</f>
        <v>1339</v>
      </c>
      <c r="AA631" s="23">
        <f>RANK(W631,W:W)</f>
        <v>1187</v>
      </c>
    </row>
    <row r="632" spans="1:27" x14ac:dyDescent="0.25">
      <c r="A632" s="23" t="str">
        <f t="shared" si="97"/>
        <v>Claudia Schwartz</v>
      </c>
      <c r="B632" s="23">
        <f t="shared" si="98"/>
        <v>30</v>
      </c>
      <c r="C632" s="23" t="str">
        <f t="shared" si="99"/>
        <v>2023Claudia Schwartz30</v>
      </c>
      <c r="D632" s="17">
        <v>2023</v>
      </c>
      <c r="E632" t="s">
        <v>419</v>
      </c>
      <c r="F632">
        <v>114251</v>
      </c>
      <c r="G632" t="s">
        <v>13</v>
      </c>
      <c r="H632" s="20">
        <v>3</v>
      </c>
      <c r="I632" s="20">
        <v>3</v>
      </c>
      <c r="J632" t="s">
        <v>9</v>
      </c>
      <c r="K632" t="s">
        <v>10</v>
      </c>
      <c r="L632" s="10">
        <v>7</v>
      </c>
      <c r="M632" s="10">
        <v>11</v>
      </c>
      <c r="N632" s="10">
        <v>29</v>
      </c>
      <c r="O632" s="1">
        <v>1619.768</v>
      </c>
      <c r="P632" s="1">
        <v>1138</v>
      </c>
      <c r="Q632" s="1">
        <v>229.1</v>
      </c>
      <c r="R632" s="44">
        <f t="shared" si="100"/>
        <v>231.39542857142857</v>
      </c>
      <c r="S632" s="45">
        <f t="shared" si="101"/>
        <v>1.5714285714285714</v>
      </c>
      <c r="T632" s="45">
        <f t="shared" si="102"/>
        <v>2.6363636363636362</v>
      </c>
      <c r="U632" s="44">
        <f t="shared" si="103"/>
        <v>481.76800000000003</v>
      </c>
      <c r="V632" s="46">
        <f t="shared" si="104"/>
        <v>0.2974302492702659</v>
      </c>
      <c r="W632" s="44">
        <f t="shared" si="105"/>
        <v>252.66800000000003</v>
      </c>
      <c r="X632" s="46">
        <f t="shared" si="106"/>
        <v>0.155990240577663</v>
      </c>
      <c r="Y632" s="23">
        <f>RANK(O632,O:O)</f>
        <v>1405</v>
      </c>
      <c r="Z632" s="23">
        <f>RANK(U632,U:U)</f>
        <v>1329</v>
      </c>
      <c r="AA632" s="23">
        <f>RANK(W632,W:W)</f>
        <v>1090</v>
      </c>
    </row>
    <row r="633" spans="1:27" x14ac:dyDescent="0.25">
      <c r="A633" s="23" t="str">
        <f t="shared" si="97"/>
        <v>Claudia Schwartz</v>
      </c>
      <c r="B633" s="23">
        <f t="shared" si="98"/>
        <v>31</v>
      </c>
      <c r="C633" s="23" t="str">
        <f t="shared" si="99"/>
        <v>2023Claudia Schwartz31</v>
      </c>
      <c r="D633" s="17">
        <v>2023</v>
      </c>
      <c r="E633" t="s">
        <v>419</v>
      </c>
      <c r="F633">
        <v>692546</v>
      </c>
      <c r="G633" t="s">
        <v>186</v>
      </c>
      <c r="H633" s="20">
        <v>3</v>
      </c>
      <c r="I633" s="20">
        <v>3</v>
      </c>
      <c r="J633" t="s">
        <v>9</v>
      </c>
      <c r="K633" t="s">
        <v>10</v>
      </c>
      <c r="L633" s="10">
        <v>6</v>
      </c>
      <c r="M633" s="10">
        <v>6</v>
      </c>
      <c r="N633" s="10">
        <v>15</v>
      </c>
      <c r="O633" s="1">
        <v>815.08</v>
      </c>
      <c r="P633" s="1">
        <v>544.5</v>
      </c>
      <c r="Q633" s="1">
        <v>192.6</v>
      </c>
      <c r="R633" s="44">
        <f t="shared" si="100"/>
        <v>135.84666666666666</v>
      </c>
      <c r="S633" s="45">
        <f t="shared" si="101"/>
        <v>1</v>
      </c>
      <c r="T633" s="45">
        <f t="shared" si="102"/>
        <v>2.5</v>
      </c>
      <c r="U633" s="44">
        <f t="shared" si="103"/>
        <v>270.58000000000004</v>
      </c>
      <c r="V633" s="46">
        <f t="shared" si="104"/>
        <v>0.33196741424154685</v>
      </c>
      <c r="W633" s="44">
        <f t="shared" si="105"/>
        <v>77.980000000000047</v>
      </c>
      <c r="X633" s="46">
        <f t="shared" si="106"/>
        <v>9.5671590518722135E-2</v>
      </c>
      <c r="Y633" s="23">
        <f>RANK(O633,O:O)</f>
        <v>1471</v>
      </c>
      <c r="Z633" s="23">
        <f>RANK(U633,U:U)</f>
        <v>1408</v>
      </c>
      <c r="AA633" s="23">
        <f>RANK(W633,W:W)</f>
        <v>1209</v>
      </c>
    </row>
    <row r="634" spans="1:27" x14ac:dyDescent="0.25">
      <c r="A634" s="23" t="str">
        <f t="shared" si="97"/>
        <v>Claudia Schwartz</v>
      </c>
      <c r="B634" s="23">
        <f t="shared" si="98"/>
        <v>32</v>
      </c>
      <c r="C634" s="23" t="str">
        <f t="shared" si="99"/>
        <v>2023Claudia Schwartz32</v>
      </c>
      <c r="D634" s="17">
        <v>2023</v>
      </c>
      <c r="E634" t="s">
        <v>419</v>
      </c>
      <c r="F634">
        <v>130897</v>
      </c>
      <c r="G634" t="s">
        <v>294</v>
      </c>
      <c r="H634" s="20">
        <v>3</v>
      </c>
      <c r="I634" s="20">
        <v>3</v>
      </c>
      <c r="J634" t="s">
        <v>9</v>
      </c>
      <c r="K634" t="s">
        <v>10</v>
      </c>
      <c r="L634" s="10">
        <v>6</v>
      </c>
      <c r="M634" s="10">
        <v>9</v>
      </c>
      <c r="N634" s="10">
        <v>18</v>
      </c>
      <c r="O634" s="1">
        <v>559.85599999999999</v>
      </c>
      <c r="P634" s="1">
        <v>425.5</v>
      </c>
      <c r="Q634" s="1">
        <v>195.9</v>
      </c>
      <c r="R634" s="44">
        <f t="shared" si="100"/>
        <v>93.309333333333328</v>
      </c>
      <c r="S634" s="45">
        <f t="shared" si="101"/>
        <v>1.5</v>
      </c>
      <c r="T634" s="45">
        <f t="shared" si="102"/>
        <v>2</v>
      </c>
      <c r="U634" s="44">
        <f t="shared" si="103"/>
        <v>134.35599999999999</v>
      </c>
      <c r="V634" s="46">
        <f t="shared" si="104"/>
        <v>0.23998313852133404</v>
      </c>
      <c r="W634" s="44">
        <f t="shared" si="105"/>
        <v>-61.544000000000011</v>
      </c>
      <c r="X634" s="46">
        <f t="shared" si="106"/>
        <v>-0.10992826726872626</v>
      </c>
      <c r="Y634" s="23">
        <f>RANK(O634,O:O)</f>
        <v>1492</v>
      </c>
      <c r="Z634" s="23">
        <f>RANK(U634,U:U)</f>
        <v>1446</v>
      </c>
      <c r="AA634" s="23">
        <f>RANK(W634,W:W)</f>
        <v>1299</v>
      </c>
    </row>
    <row r="635" spans="1:27" x14ac:dyDescent="0.25">
      <c r="A635" s="23" t="str">
        <f t="shared" si="97"/>
        <v>Claudia Schwartz</v>
      </c>
      <c r="B635" s="23">
        <f t="shared" si="98"/>
        <v>33</v>
      </c>
      <c r="C635" s="23" t="str">
        <f t="shared" si="99"/>
        <v>2023Claudia Schwartz33</v>
      </c>
      <c r="D635" s="17">
        <v>2023</v>
      </c>
      <c r="E635" t="s">
        <v>419</v>
      </c>
      <c r="F635">
        <v>465325</v>
      </c>
      <c r="G635" t="s">
        <v>119</v>
      </c>
      <c r="H635" s="20">
        <v>3</v>
      </c>
      <c r="I635" s="20">
        <v>3</v>
      </c>
      <c r="J635" t="s">
        <v>9</v>
      </c>
      <c r="K635" t="s">
        <v>10</v>
      </c>
      <c r="L635" s="10">
        <v>3</v>
      </c>
      <c r="M635" s="10">
        <v>3</v>
      </c>
      <c r="N635" s="10">
        <v>4</v>
      </c>
      <c r="O635" s="1">
        <v>166.36799999999999</v>
      </c>
      <c r="P635" s="1">
        <v>119</v>
      </c>
      <c r="Q635" s="1">
        <v>96.3</v>
      </c>
      <c r="R635" s="44">
        <f t="shared" si="100"/>
        <v>55.455999999999996</v>
      </c>
      <c r="S635" s="45">
        <f t="shared" si="101"/>
        <v>1</v>
      </c>
      <c r="T635" s="45">
        <f t="shared" si="102"/>
        <v>1.3333333333333333</v>
      </c>
      <c r="U635" s="44">
        <f t="shared" si="103"/>
        <v>47.367999999999995</v>
      </c>
      <c r="V635" s="46">
        <f t="shared" si="104"/>
        <v>0.28471821504135408</v>
      </c>
      <c r="W635" s="44">
        <f t="shared" si="105"/>
        <v>-48.932000000000002</v>
      </c>
      <c r="X635" s="46">
        <f t="shared" si="106"/>
        <v>-0.29411906135795346</v>
      </c>
      <c r="Y635" s="23">
        <f>RANK(O635,O:O)</f>
        <v>1516</v>
      </c>
      <c r="Z635" s="23">
        <f>RANK(U635,U:U)</f>
        <v>1481</v>
      </c>
      <c r="AA635" s="23">
        <f>RANK(W635,W:W)</f>
        <v>1287</v>
      </c>
    </row>
    <row r="636" spans="1:27" x14ac:dyDescent="0.25">
      <c r="A636" s="23" t="str">
        <f t="shared" si="97"/>
        <v>Debbie Green</v>
      </c>
      <c r="B636" s="23">
        <f t="shared" si="98"/>
        <v>1</v>
      </c>
      <c r="C636" s="23" t="str">
        <f t="shared" si="99"/>
        <v>2023Debbie Green1</v>
      </c>
      <c r="D636" s="17">
        <v>2023</v>
      </c>
      <c r="E636" t="s">
        <v>422</v>
      </c>
      <c r="F636">
        <v>537905</v>
      </c>
      <c r="G636" t="s">
        <v>109</v>
      </c>
      <c r="H636" s="20">
        <v>4</v>
      </c>
      <c r="I636" s="20">
        <v>4</v>
      </c>
      <c r="J636" t="s">
        <v>2</v>
      </c>
      <c r="K636" t="s">
        <v>6</v>
      </c>
      <c r="L636" s="10">
        <v>243</v>
      </c>
      <c r="M636" s="10">
        <v>948</v>
      </c>
      <c r="N636" s="10">
        <v>5036</v>
      </c>
      <c r="O636" s="1">
        <v>199657.2096</v>
      </c>
      <c r="P636" s="1">
        <v>187366</v>
      </c>
      <c r="Q636" s="1">
        <v>7738.5</v>
      </c>
      <c r="R636" s="44">
        <f t="shared" si="100"/>
        <v>821.63460740740743</v>
      </c>
      <c r="S636" s="45">
        <f t="shared" si="101"/>
        <v>3.9012345679012346</v>
      </c>
      <c r="T636" s="45">
        <f t="shared" si="102"/>
        <v>5.3122362869198314</v>
      </c>
      <c r="U636" s="44">
        <f t="shared" si="103"/>
        <v>12291.209600000002</v>
      </c>
      <c r="V636" s="46">
        <f t="shared" si="104"/>
        <v>6.1561561561561569E-2</v>
      </c>
      <c r="W636" s="44">
        <f t="shared" si="105"/>
        <v>4552.709600000002</v>
      </c>
      <c r="X636" s="46">
        <f t="shared" si="106"/>
        <v>2.2802630614346731E-2</v>
      </c>
      <c r="Y636" s="23">
        <f>RANK(O636,O:O)</f>
        <v>39</v>
      </c>
      <c r="Z636" s="23">
        <f>RANK(U636,U:U)</f>
        <v>169</v>
      </c>
      <c r="AA636" s="23">
        <f>RANK(W636,W:W)</f>
        <v>305</v>
      </c>
    </row>
    <row r="637" spans="1:27" x14ac:dyDescent="0.25">
      <c r="A637" s="23" t="str">
        <f t="shared" si="97"/>
        <v>Debbie Green</v>
      </c>
      <c r="B637" s="23">
        <f t="shared" si="98"/>
        <v>2</v>
      </c>
      <c r="C637" s="23" t="str">
        <f t="shared" si="99"/>
        <v>2023Debbie Green2</v>
      </c>
      <c r="D637" s="17">
        <v>2023</v>
      </c>
      <c r="E637" t="s">
        <v>422</v>
      </c>
      <c r="F637">
        <v>167602</v>
      </c>
      <c r="G637" t="s">
        <v>5</v>
      </c>
      <c r="H637" s="20">
        <v>4</v>
      </c>
      <c r="I637" s="20">
        <v>4</v>
      </c>
      <c r="J637" t="s">
        <v>2</v>
      </c>
      <c r="K637" t="s">
        <v>4</v>
      </c>
      <c r="L637" s="10">
        <v>103</v>
      </c>
      <c r="M637" s="10">
        <v>609</v>
      </c>
      <c r="N637" s="10">
        <v>4069</v>
      </c>
      <c r="O637" s="1">
        <v>145547.6722</v>
      </c>
      <c r="P637" s="1">
        <v>147417.25</v>
      </c>
      <c r="Q637" s="1">
        <v>3476.5</v>
      </c>
      <c r="R637" s="44">
        <f t="shared" si="100"/>
        <v>1413.0841961165049</v>
      </c>
      <c r="S637" s="45">
        <f t="shared" si="101"/>
        <v>5.9126213592233006</v>
      </c>
      <c r="T637" s="45">
        <f t="shared" si="102"/>
        <v>6.6814449917898191</v>
      </c>
      <c r="U637" s="44">
        <f t="shared" si="103"/>
        <v>-1869.5777999999991</v>
      </c>
      <c r="V637" s="46">
        <f t="shared" si="104"/>
        <v>-1.2845123331350669E-2</v>
      </c>
      <c r="W637" s="44">
        <f t="shared" si="105"/>
        <v>-5346.0777999999991</v>
      </c>
      <c r="X637" s="46">
        <f t="shared" si="106"/>
        <v>-3.673076813385133E-2</v>
      </c>
      <c r="Y637" s="23">
        <f>RANK(O637,O:O)</f>
        <v>90</v>
      </c>
      <c r="Z637" s="23">
        <f>RANK(U637,U:U)</f>
        <v>1515</v>
      </c>
      <c r="AA637" s="23">
        <f>RANK(W637,W:W)</f>
        <v>1509</v>
      </c>
    </row>
    <row r="638" spans="1:27" x14ac:dyDescent="0.25">
      <c r="A638" s="23" t="str">
        <f t="shared" si="97"/>
        <v>Debbie Wong</v>
      </c>
      <c r="B638" s="23">
        <f t="shared" si="98"/>
        <v>1</v>
      </c>
      <c r="C638" s="23" t="str">
        <f t="shared" si="99"/>
        <v>2023Debbie Wong1</v>
      </c>
      <c r="D638" s="17">
        <v>2023</v>
      </c>
      <c r="E638" t="s">
        <v>395</v>
      </c>
      <c r="F638">
        <v>583353</v>
      </c>
      <c r="G638" t="s">
        <v>151</v>
      </c>
      <c r="H638" s="20">
        <v>1</v>
      </c>
      <c r="I638" s="20">
        <v>1</v>
      </c>
      <c r="J638" t="s">
        <v>2</v>
      </c>
      <c r="K638" t="s">
        <v>4</v>
      </c>
      <c r="L638" s="10">
        <v>90</v>
      </c>
      <c r="M638" s="10">
        <v>345</v>
      </c>
      <c r="N638" s="10">
        <v>1575</v>
      </c>
      <c r="O638" s="1">
        <v>75148.130999999994</v>
      </c>
      <c r="P638" s="1">
        <v>64560.25</v>
      </c>
      <c r="Q638" s="1">
        <v>3162.9</v>
      </c>
      <c r="R638" s="44">
        <f t="shared" si="100"/>
        <v>834.97923333333324</v>
      </c>
      <c r="S638" s="45">
        <f t="shared" si="101"/>
        <v>3.8333333333333335</v>
      </c>
      <c r="T638" s="45">
        <f t="shared" si="102"/>
        <v>4.5652173913043477</v>
      </c>
      <c r="U638" s="44">
        <f t="shared" si="103"/>
        <v>10587.880999999994</v>
      </c>
      <c r="V638" s="46">
        <f t="shared" si="104"/>
        <v>0.14089347079037795</v>
      </c>
      <c r="W638" s="44">
        <f t="shared" si="105"/>
        <v>7424.9809999999943</v>
      </c>
      <c r="X638" s="46">
        <f t="shared" si="106"/>
        <v>9.8804599677934701E-2</v>
      </c>
      <c r="Y638" s="23">
        <f>RANK(O638,O:O)</f>
        <v>230</v>
      </c>
      <c r="Z638" s="23">
        <f>RANK(U638,U:U)</f>
        <v>209</v>
      </c>
      <c r="AA638" s="23">
        <f>RANK(W638,W:W)</f>
        <v>169</v>
      </c>
    </row>
    <row r="639" spans="1:27" x14ac:dyDescent="0.25">
      <c r="A639" s="23" t="str">
        <f t="shared" si="97"/>
        <v>Debbie Wong</v>
      </c>
      <c r="B639" s="23">
        <f t="shared" si="98"/>
        <v>2</v>
      </c>
      <c r="C639" s="23" t="str">
        <f t="shared" si="99"/>
        <v>2023Debbie Wong2</v>
      </c>
      <c r="D639" s="17">
        <v>2023</v>
      </c>
      <c r="E639" t="s">
        <v>395</v>
      </c>
      <c r="F639">
        <v>884431</v>
      </c>
      <c r="G639" t="s">
        <v>172</v>
      </c>
      <c r="H639" s="20">
        <v>1</v>
      </c>
      <c r="I639" s="20">
        <v>4</v>
      </c>
      <c r="J639" t="s">
        <v>2</v>
      </c>
      <c r="K639" t="s">
        <v>4</v>
      </c>
      <c r="L639" s="10">
        <v>110</v>
      </c>
      <c r="M639" s="10">
        <v>373</v>
      </c>
      <c r="N639" s="10">
        <v>1686</v>
      </c>
      <c r="O639" s="1">
        <v>74349.0484</v>
      </c>
      <c r="P639" s="1">
        <v>67688.5</v>
      </c>
      <c r="Q639" s="1">
        <v>3810.95</v>
      </c>
      <c r="R639" s="44">
        <f t="shared" si="100"/>
        <v>675.90044</v>
      </c>
      <c r="S639" s="45">
        <f t="shared" si="101"/>
        <v>3.3909090909090911</v>
      </c>
      <c r="T639" s="45">
        <f t="shared" si="102"/>
        <v>4.520107238605898</v>
      </c>
      <c r="U639" s="44">
        <f t="shared" si="103"/>
        <v>6660.5483999999997</v>
      </c>
      <c r="V639" s="46">
        <f t="shared" si="104"/>
        <v>8.9584850691915505E-2</v>
      </c>
      <c r="W639" s="44">
        <f t="shared" si="105"/>
        <v>2849.5983999999999</v>
      </c>
      <c r="X639" s="46">
        <f t="shared" si="106"/>
        <v>3.8327301577137603E-2</v>
      </c>
      <c r="Y639" s="23">
        <f>RANK(O639,O:O)</f>
        <v>233</v>
      </c>
      <c r="Z639" s="23">
        <f>RANK(U639,U:U)</f>
        <v>382</v>
      </c>
      <c r="AA639" s="23">
        <f>RANK(W639,W:W)</f>
        <v>453</v>
      </c>
    </row>
    <row r="640" spans="1:27" x14ac:dyDescent="0.25">
      <c r="A640" s="23" t="str">
        <f t="shared" si="97"/>
        <v>Debbie Wong</v>
      </c>
      <c r="B640" s="23">
        <f t="shared" si="98"/>
        <v>3</v>
      </c>
      <c r="C640" s="23" t="str">
        <f t="shared" si="99"/>
        <v>2023Debbie Wong3</v>
      </c>
      <c r="D640" s="17">
        <v>2023</v>
      </c>
      <c r="E640" t="s">
        <v>395</v>
      </c>
      <c r="F640">
        <v>298703</v>
      </c>
      <c r="G640" t="s">
        <v>74</v>
      </c>
      <c r="H640" s="20">
        <v>1</v>
      </c>
      <c r="I640" s="20">
        <v>1</v>
      </c>
      <c r="J640" t="s">
        <v>9</v>
      </c>
      <c r="K640" t="s">
        <v>3</v>
      </c>
      <c r="L640" s="10">
        <v>124</v>
      </c>
      <c r="M640" s="10">
        <v>508</v>
      </c>
      <c r="N640" s="10">
        <v>1753</v>
      </c>
      <c r="O640" s="1">
        <v>70851.225000000006</v>
      </c>
      <c r="P640" s="1">
        <v>60868.75</v>
      </c>
      <c r="Q640" s="1">
        <v>4391.25</v>
      </c>
      <c r="R640" s="44">
        <f t="shared" si="100"/>
        <v>571.38084677419363</v>
      </c>
      <c r="S640" s="45">
        <f t="shared" si="101"/>
        <v>4.096774193548387</v>
      </c>
      <c r="T640" s="45">
        <f t="shared" si="102"/>
        <v>3.4507874015748032</v>
      </c>
      <c r="U640" s="44">
        <f t="shared" si="103"/>
        <v>9982.4750000000058</v>
      </c>
      <c r="V640" s="46">
        <f t="shared" si="104"/>
        <v>0.14089347079037809</v>
      </c>
      <c r="W640" s="44">
        <f t="shared" si="105"/>
        <v>5591.2250000000058</v>
      </c>
      <c r="X640" s="46">
        <f t="shared" si="106"/>
        <v>7.8915008173817816E-2</v>
      </c>
      <c r="Y640" s="23">
        <f>RANK(O640,O:O)</f>
        <v>246</v>
      </c>
      <c r="Z640" s="23">
        <f>RANK(U640,U:U)</f>
        <v>221</v>
      </c>
      <c r="AA640" s="23">
        <f>RANK(W640,W:W)</f>
        <v>247</v>
      </c>
    </row>
    <row r="641" spans="1:27" x14ac:dyDescent="0.25">
      <c r="A641" s="23" t="str">
        <f t="shared" si="97"/>
        <v>Debbie Wong</v>
      </c>
      <c r="B641" s="23">
        <f t="shared" si="98"/>
        <v>4</v>
      </c>
      <c r="C641" s="23" t="str">
        <f t="shared" si="99"/>
        <v>2023Debbie Wong4</v>
      </c>
      <c r="D641" s="17">
        <v>2023</v>
      </c>
      <c r="E641" t="s">
        <v>395</v>
      </c>
      <c r="F641">
        <v>423877</v>
      </c>
      <c r="G641" t="s">
        <v>88</v>
      </c>
      <c r="H641" s="20">
        <v>1</v>
      </c>
      <c r="I641" s="20">
        <v>4</v>
      </c>
      <c r="J641" t="s">
        <v>2</v>
      </c>
      <c r="K641" t="s">
        <v>3</v>
      </c>
      <c r="L641" s="10">
        <v>121</v>
      </c>
      <c r="M641" s="10">
        <v>319</v>
      </c>
      <c r="N641" s="10">
        <v>1397</v>
      </c>
      <c r="O641" s="1">
        <v>63327.711000000003</v>
      </c>
      <c r="P641" s="1">
        <v>54405.25</v>
      </c>
      <c r="Q641" s="1">
        <v>4098.05</v>
      </c>
      <c r="R641" s="44">
        <f t="shared" si="100"/>
        <v>523.36951239669429</v>
      </c>
      <c r="S641" s="45">
        <f t="shared" si="101"/>
        <v>2.6363636363636362</v>
      </c>
      <c r="T641" s="45">
        <f t="shared" si="102"/>
        <v>4.3793103448275863</v>
      </c>
      <c r="U641" s="44">
        <f t="shared" si="103"/>
        <v>8922.461000000003</v>
      </c>
      <c r="V641" s="46">
        <f t="shared" si="104"/>
        <v>0.14089347079037803</v>
      </c>
      <c r="W641" s="44">
        <f t="shared" si="105"/>
        <v>4824.4110000000028</v>
      </c>
      <c r="X641" s="46">
        <f t="shared" si="106"/>
        <v>7.6181673454137677E-2</v>
      </c>
      <c r="Y641" s="23">
        <f>RANK(O641,O:O)</f>
        <v>288</v>
      </c>
      <c r="Z641" s="23">
        <f>RANK(U641,U:U)</f>
        <v>260</v>
      </c>
      <c r="AA641" s="23">
        <f>RANK(W641,W:W)</f>
        <v>282</v>
      </c>
    </row>
    <row r="642" spans="1:27" x14ac:dyDescent="0.25">
      <c r="A642" s="23" t="str">
        <f t="shared" si="97"/>
        <v>Debbie Wong</v>
      </c>
      <c r="B642" s="23">
        <f t="shared" si="98"/>
        <v>5</v>
      </c>
      <c r="C642" s="23" t="str">
        <f t="shared" si="99"/>
        <v>2023Debbie Wong5</v>
      </c>
      <c r="D642" s="17">
        <v>2023</v>
      </c>
      <c r="E642" t="s">
        <v>395</v>
      </c>
      <c r="F642">
        <v>268288</v>
      </c>
      <c r="G642" t="s">
        <v>304</v>
      </c>
      <c r="H642" s="20">
        <v>1</v>
      </c>
      <c r="I642" s="20">
        <v>1</v>
      </c>
      <c r="J642" t="s">
        <v>9</v>
      </c>
      <c r="K642" t="s">
        <v>3</v>
      </c>
      <c r="L642" s="10">
        <v>149</v>
      </c>
      <c r="M642" s="10">
        <v>394</v>
      </c>
      <c r="N642" s="10">
        <v>1171</v>
      </c>
      <c r="O642" s="1">
        <v>46323.125999999997</v>
      </c>
      <c r="P642" s="1">
        <v>39796.5</v>
      </c>
      <c r="Q642" s="1">
        <v>5050.2</v>
      </c>
      <c r="R642" s="44">
        <f t="shared" si="100"/>
        <v>310.89346308724828</v>
      </c>
      <c r="S642" s="45">
        <f t="shared" si="101"/>
        <v>2.6442953020134228</v>
      </c>
      <c r="T642" s="45">
        <f t="shared" si="102"/>
        <v>2.9720812182741119</v>
      </c>
      <c r="U642" s="44">
        <f t="shared" si="103"/>
        <v>6526.6259999999966</v>
      </c>
      <c r="V642" s="46">
        <f t="shared" si="104"/>
        <v>0.14089347079037795</v>
      </c>
      <c r="W642" s="44">
        <f t="shared" si="105"/>
        <v>1476.4259999999967</v>
      </c>
      <c r="X642" s="46">
        <f t="shared" si="106"/>
        <v>3.1872330895803463E-2</v>
      </c>
      <c r="Y642" s="23">
        <f>RANK(O642,O:O)</f>
        <v>396</v>
      </c>
      <c r="Z642" s="23">
        <f>RANK(U642,U:U)</f>
        <v>391</v>
      </c>
      <c r="AA642" s="23">
        <f>RANK(W642,W:W)</f>
        <v>651</v>
      </c>
    </row>
    <row r="643" spans="1:27" x14ac:dyDescent="0.25">
      <c r="A643" s="23" t="str">
        <f t="shared" ref="A643:A706" si="107">E643</f>
        <v>Debbie Wong</v>
      </c>
      <c r="B643" s="23">
        <f t="shared" ref="B643:B706" si="108">IF(A642&lt;&gt;A643,1,B642+1)</f>
        <v>6</v>
      </c>
      <c r="C643" s="23" t="str">
        <f t="shared" ref="C643:C706" si="109">D643&amp;A643&amp;B643</f>
        <v>2023Debbie Wong6</v>
      </c>
      <c r="D643" s="17">
        <v>2023</v>
      </c>
      <c r="E643" t="s">
        <v>395</v>
      </c>
      <c r="F643">
        <v>202854</v>
      </c>
      <c r="G643" t="s">
        <v>50</v>
      </c>
      <c r="H643" s="20">
        <v>1</v>
      </c>
      <c r="I643" s="20">
        <v>1</v>
      </c>
      <c r="J643" t="s">
        <v>9</v>
      </c>
      <c r="K643" t="s">
        <v>3</v>
      </c>
      <c r="L643" s="10">
        <v>87</v>
      </c>
      <c r="M643" s="10">
        <v>271</v>
      </c>
      <c r="N643" s="10">
        <v>1160</v>
      </c>
      <c r="O643" s="1">
        <v>43684.480000000003</v>
      </c>
      <c r="P643" s="1">
        <v>37759.25</v>
      </c>
      <c r="Q643" s="1">
        <v>2989.05</v>
      </c>
      <c r="R643" s="44">
        <f t="shared" si="100"/>
        <v>502.12045977011496</v>
      </c>
      <c r="S643" s="45">
        <f t="shared" si="101"/>
        <v>3.1149425287356323</v>
      </c>
      <c r="T643" s="45">
        <f t="shared" si="102"/>
        <v>4.280442804428044</v>
      </c>
      <c r="U643" s="44">
        <f t="shared" si="103"/>
        <v>5925.2300000000032</v>
      </c>
      <c r="V643" s="46">
        <f t="shared" si="104"/>
        <v>0.13563695848044896</v>
      </c>
      <c r="W643" s="44">
        <f t="shared" si="105"/>
        <v>2936.180000000003</v>
      </c>
      <c r="X643" s="46">
        <f t="shared" si="106"/>
        <v>6.7213344418887502E-2</v>
      </c>
      <c r="Y643" s="23">
        <f>RANK(O643,O:O)</f>
        <v>408</v>
      </c>
      <c r="Z643" s="23">
        <f>RANK(U643,U:U)</f>
        <v>436</v>
      </c>
      <c r="AA643" s="23">
        <f>RANK(W643,W:W)</f>
        <v>440</v>
      </c>
    </row>
    <row r="644" spans="1:27" x14ac:dyDescent="0.25">
      <c r="A644" s="23" t="str">
        <f t="shared" si="107"/>
        <v>Debbie Wong</v>
      </c>
      <c r="B644" s="23">
        <f t="shared" si="108"/>
        <v>7</v>
      </c>
      <c r="C644" s="23" t="str">
        <f t="shared" si="109"/>
        <v>2023Debbie Wong7</v>
      </c>
      <c r="D644" s="17">
        <v>2023</v>
      </c>
      <c r="E644" t="s">
        <v>395</v>
      </c>
      <c r="F644">
        <v>128453</v>
      </c>
      <c r="G644" t="s">
        <v>130</v>
      </c>
      <c r="H644" s="20">
        <v>1</v>
      </c>
      <c r="I644" s="20">
        <v>1</v>
      </c>
      <c r="J644" t="s">
        <v>2</v>
      </c>
      <c r="K644" t="s">
        <v>3</v>
      </c>
      <c r="L644" s="10">
        <v>117</v>
      </c>
      <c r="M644" s="10">
        <v>207</v>
      </c>
      <c r="N644" s="10">
        <v>1058</v>
      </c>
      <c r="O644" s="1">
        <v>43017.2736</v>
      </c>
      <c r="P644" s="1">
        <v>38028</v>
      </c>
      <c r="Q644" s="1">
        <v>3854.1499999999901</v>
      </c>
      <c r="R644" s="44">
        <f t="shared" si="100"/>
        <v>367.66900512820513</v>
      </c>
      <c r="S644" s="45">
        <f t="shared" si="101"/>
        <v>1.7692307692307692</v>
      </c>
      <c r="T644" s="45">
        <f t="shared" si="102"/>
        <v>5.1111111111111107</v>
      </c>
      <c r="U644" s="44">
        <f t="shared" si="103"/>
        <v>4989.2736000000004</v>
      </c>
      <c r="V644" s="46">
        <f t="shared" si="104"/>
        <v>0.11598302687411599</v>
      </c>
      <c r="W644" s="44">
        <f t="shared" si="105"/>
        <v>1135.1236000000104</v>
      </c>
      <c r="X644" s="46">
        <f t="shared" si="106"/>
        <v>2.6387623040805875E-2</v>
      </c>
      <c r="Y644" s="23">
        <f>RANK(O644,O:O)</f>
        <v>414</v>
      </c>
      <c r="Z644" s="23">
        <f>RANK(U644,U:U)</f>
        <v>508</v>
      </c>
      <c r="AA644" s="23">
        <f>RANK(W644,W:W)</f>
        <v>751</v>
      </c>
    </row>
    <row r="645" spans="1:27" x14ac:dyDescent="0.25">
      <c r="A645" s="23" t="str">
        <f t="shared" si="107"/>
        <v>Debbie Wong</v>
      </c>
      <c r="B645" s="23">
        <f t="shared" si="108"/>
        <v>8</v>
      </c>
      <c r="C645" s="23" t="str">
        <f t="shared" si="109"/>
        <v>2023Debbie Wong8</v>
      </c>
      <c r="D645" s="17">
        <v>2023</v>
      </c>
      <c r="E645" t="s">
        <v>395</v>
      </c>
      <c r="F645">
        <v>370695</v>
      </c>
      <c r="G645" t="s">
        <v>94</v>
      </c>
      <c r="H645" s="20">
        <v>1</v>
      </c>
      <c r="I645" s="20">
        <v>1</v>
      </c>
      <c r="J645" t="s">
        <v>9</v>
      </c>
      <c r="K645" t="s">
        <v>3</v>
      </c>
      <c r="L645" s="10">
        <v>90</v>
      </c>
      <c r="M645" s="10">
        <v>204</v>
      </c>
      <c r="N645" s="10">
        <v>1045</v>
      </c>
      <c r="O645" s="1">
        <v>41657.385000000002</v>
      </c>
      <c r="P645" s="1">
        <v>36412.25</v>
      </c>
      <c r="Q645" s="1">
        <v>3012.75</v>
      </c>
      <c r="R645" s="44">
        <f t="shared" si="100"/>
        <v>462.85983333333337</v>
      </c>
      <c r="S645" s="45">
        <f t="shared" si="101"/>
        <v>2.2666666666666666</v>
      </c>
      <c r="T645" s="45">
        <f t="shared" si="102"/>
        <v>5.1225490196078427</v>
      </c>
      <c r="U645" s="44">
        <f t="shared" si="103"/>
        <v>5245.135000000002</v>
      </c>
      <c r="V645" s="46">
        <f t="shared" si="104"/>
        <v>0.12591128799851459</v>
      </c>
      <c r="W645" s="44">
        <f t="shared" si="105"/>
        <v>2232.385000000002</v>
      </c>
      <c r="X645" s="46">
        <f t="shared" si="106"/>
        <v>5.3589177525185556E-2</v>
      </c>
      <c r="Y645" s="23">
        <f>RANK(O645,O:O)</f>
        <v>430</v>
      </c>
      <c r="Z645" s="23">
        <f>RANK(U645,U:U)</f>
        <v>488</v>
      </c>
      <c r="AA645" s="23">
        <f>RANK(W645,W:W)</f>
        <v>530</v>
      </c>
    </row>
    <row r="646" spans="1:27" x14ac:dyDescent="0.25">
      <c r="A646" s="23" t="str">
        <f t="shared" si="107"/>
        <v>Debbie Wong</v>
      </c>
      <c r="B646" s="23">
        <f t="shared" si="108"/>
        <v>9</v>
      </c>
      <c r="C646" s="23" t="str">
        <f t="shared" si="109"/>
        <v>2023Debbie Wong9</v>
      </c>
      <c r="D646" s="17">
        <v>2023</v>
      </c>
      <c r="E646" t="s">
        <v>395</v>
      </c>
      <c r="F646">
        <v>636281</v>
      </c>
      <c r="G646" t="s">
        <v>171</v>
      </c>
      <c r="H646" s="20">
        <v>1</v>
      </c>
      <c r="I646" s="20">
        <v>1</v>
      </c>
      <c r="J646" t="s">
        <v>2</v>
      </c>
      <c r="K646" t="s">
        <v>3</v>
      </c>
      <c r="L646" s="10">
        <v>58</v>
      </c>
      <c r="M646" s="10">
        <v>179</v>
      </c>
      <c r="N646" s="10">
        <v>549</v>
      </c>
      <c r="O646" s="1">
        <v>24104.857</v>
      </c>
      <c r="P646" s="1">
        <v>21460</v>
      </c>
      <c r="Q646" s="1">
        <v>1992.7</v>
      </c>
      <c r="R646" s="44">
        <f t="shared" si="100"/>
        <v>415.60098275862072</v>
      </c>
      <c r="S646" s="45">
        <f t="shared" si="101"/>
        <v>3.0862068965517242</v>
      </c>
      <c r="T646" s="45">
        <f t="shared" si="102"/>
        <v>3.0670391061452515</v>
      </c>
      <c r="U646" s="44">
        <f t="shared" si="103"/>
        <v>2644.857</v>
      </c>
      <c r="V646" s="46">
        <f t="shared" si="104"/>
        <v>0.10972299068191942</v>
      </c>
      <c r="W646" s="44">
        <f t="shared" si="105"/>
        <v>652.15699999999993</v>
      </c>
      <c r="X646" s="46">
        <f t="shared" si="106"/>
        <v>2.7055003894028491E-2</v>
      </c>
      <c r="Y646" s="23">
        <f>RANK(O646,O:O)</f>
        <v>566</v>
      </c>
      <c r="Z646" s="23">
        <f>RANK(U646,U:U)</f>
        <v>749</v>
      </c>
      <c r="AA646" s="23">
        <f>RANK(W646,W:W)</f>
        <v>913</v>
      </c>
    </row>
    <row r="647" spans="1:27" x14ac:dyDescent="0.25">
      <c r="A647" s="23" t="str">
        <f t="shared" si="107"/>
        <v>Debbie Wong</v>
      </c>
      <c r="B647" s="23">
        <f t="shared" si="108"/>
        <v>10</v>
      </c>
      <c r="C647" s="23" t="str">
        <f t="shared" si="109"/>
        <v>2023Debbie Wong10</v>
      </c>
      <c r="D647" s="17">
        <v>2023</v>
      </c>
      <c r="E647" t="s">
        <v>395</v>
      </c>
      <c r="F647">
        <v>135718</v>
      </c>
      <c r="G647" t="s">
        <v>295</v>
      </c>
      <c r="H647" s="20">
        <v>1</v>
      </c>
      <c r="I647" s="20">
        <v>1</v>
      </c>
      <c r="J647" t="s">
        <v>9</v>
      </c>
      <c r="K647" t="s">
        <v>3</v>
      </c>
      <c r="L647" s="10">
        <v>61</v>
      </c>
      <c r="M647" s="10">
        <v>95</v>
      </c>
      <c r="N647" s="10">
        <v>567</v>
      </c>
      <c r="O647" s="1">
        <v>21310.077600000001</v>
      </c>
      <c r="P647" s="1">
        <v>18422</v>
      </c>
      <c r="Q647" s="1">
        <v>1994.95</v>
      </c>
      <c r="R647" s="44">
        <f t="shared" si="100"/>
        <v>349.34553442622951</v>
      </c>
      <c r="S647" s="45">
        <f t="shared" si="101"/>
        <v>1.5573770491803278</v>
      </c>
      <c r="T647" s="45">
        <f t="shared" si="102"/>
        <v>5.9684210526315793</v>
      </c>
      <c r="U647" s="44">
        <f t="shared" si="103"/>
        <v>2888.0776000000005</v>
      </c>
      <c r="V647" s="46">
        <f t="shared" si="104"/>
        <v>0.13552637649709923</v>
      </c>
      <c r="W647" s="44">
        <f t="shared" si="105"/>
        <v>893.12760000000048</v>
      </c>
      <c r="X647" s="46">
        <f t="shared" si="106"/>
        <v>4.1911044002955693E-2</v>
      </c>
      <c r="Y647" s="23">
        <f>RANK(O647,O:O)</f>
        <v>594</v>
      </c>
      <c r="Z647" s="23">
        <f>RANK(U647,U:U)</f>
        <v>713</v>
      </c>
      <c r="AA647" s="23">
        <f>RANK(W647,W:W)</f>
        <v>830</v>
      </c>
    </row>
    <row r="648" spans="1:27" x14ac:dyDescent="0.25">
      <c r="A648" s="23" t="str">
        <f t="shared" si="107"/>
        <v>Debbie Wong</v>
      </c>
      <c r="B648" s="23">
        <f t="shared" si="108"/>
        <v>11</v>
      </c>
      <c r="C648" s="23" t="str">
        <f t="shared" si="109"/>
        <v>2023Debbie Wong11</v>
      </c>
      <c r="D648" s="17">
        <v>2023</v>
      </c>
      <c r="E648" t="s">
        <v>395</v>
      </c>
      <c r="F648">
        <v>459139</v>
      </c>
      <c r="G648" t="s">
        <v>230</v>
      </c>
      <c r="H648" s="20">
        <v>1</v>
      </c>
      <c r="I648" s="20">
        <v>1</v>
      </c>
      <c r="J648" t="s">
        <v>2</v>
      </c>
      <c r="K648" t="s">
        <v>10</v>
      </c>
      <c r="L648" s="10">
        <v>69</v>
      </c>
      <c r="M648" s="10">
        <v>160</v>
      </c>
      <c r="N648" s="10">
        <v>295</v>
      </c>
      <c r="O648" s="1">
        <v>11630.15</v>
      </c>
      <c r="P648" s="1">
        <v>10281.25</v>
      </c>
      <c r="Q648" s="1">
        <v>2313.9</v>
      </c>
      <c r="R648" s="44">
        <f t="shared" si="100"/>
        <v>168.55289855072462</v>
      </c>
      <c r="S648" s="45">
        <f t="shared" si="101"/>
        <v>2.318840579710145</v>
      </c>
      <c r="T648" s="45">
        <f t="shared" si="102"/>
        <v>1.84375</v>
      </c>
      <c r="U648" s="44">
        <f t="shared" si="103"/>
        <v>1348.8999999999996</v>
      </c>
      <c r="V648" s="46">
        <f t="shared" si="104"/>
        <v>0.11598302687411595</v>
      </c>
      <c r="W648" s="44">
        <f t="shared" si="105"/>
        <v>-965.00000000000045</v>
      </c>
      <c r="X648" s="46">
        <f t="shared" si="106"/>
        <v>-8.2973994316496394E-2</v>
      </c>
      <c r="Y648" s="23">
        <f>RANK(O648,O:O)</f>
        <v>767</v>
      </c>
      <c r="Z648" s="23">
        <f>RANK(U648,U:U)</f>
        <v>1029</v>
      </c>
      <c r="AA648" s="23">
        <f>RANK(W648,W:W)</f>
        <v>1466</v>
      </c>
    </row>
    <row r="649" spans="1:27" x14ac:dyDescent="0.25">
      <c r="A649" s="23" t="str">
        <f t="shared" si="107"/>
        <v>Debbie Wong</v>
      </c>
      <c r="B649" s="23">
        <f t="shared" si="108"/>
        <v>12</v>
      </c>
      <c r="C649" s="23" t="str">
        <f t="shared" si="109"/>
        <v>2023Debbie Wong12</v>
      </c>
      <c r="D649" s="17">
        <v>2023</v>
      </c>
      <c r="E649" t="s">
        <v>395</v>
      </c>
      <c r="F649">
        <v>350201</v>
      </c>
      <c r="G649" t="s">
        <v>85</v>
      </c>
      <c r="H649" s="20">
        <v>1</v>
      </c>
      <c r="I649" s="20">
        <v>1</v>
      </c>
      <c r="J649" t="s">
        <v>9</v>
      </c>
      <c r="K649" t="s">
        <v>10</v>
      </c>
      <c r="L649" s="10">
        <v>42</v>
      </c>
      <c r="M649" s="10">
        <v>51</v>
      </c>
      <c r="N649" s="10">
        <v>130</v>
      </c>
      <c r="O649" s="1">
        <v>5563.9440000000004</v>
      </c>
      <c r="P649" s="1">
        <v>4758.25</v>
      </c>
      <c r="Q649" s="1">
        <v>1358.1</v>
      </c>
      <c r="R649" s="44">
        <f t="shared" si="100"/>
        <v>132.47485714285716</v>
      </c>
      <c r="S649" s="45">
        <f t="shared" si="101"/>
        <v>1.2142857142857142</v>
      </c>
      <c r="T649" s="45">
        <f t="shared" si="102"/>
        <v>2.5490196078431371</v>
      </c>
      <c r="U649" s="44">
        <f t="shared" si="103"/>
        <v>805.69400000000041</v>
      </c>
      <c r="V649" s="46">
        <f t="shared" si="104"/>
        <v>0.14480627411059499</v>
      </c>
      <c r="W649" s="44">
        <f t="shared" si="105"/>
        <v>-552.40599999999949</v>
      </c>
      <c r="X649" s="46">
        <f t="shared" si="106"/>
        <v>-9.9283170355416853E-2</v>
      </c>
      <c r="Y649" s="23">
        <f>RANK(O649,O:O)</f>
        <v>1088</v>
      </c>
      <c r="Z649" s="23">
        <f>RANK(U649,U:U)</f>
        <v>1200</v>
      </c>
      <c r="AA649" s="23">
        <f>RANK(W649,W:W)</f>
        <v>1439</v>
      </c>
    </row>
    <row r="650" spans="1:27" x14ac:dyDescent="0.25">
      <c r="A650" s="23" t="str">
        <f t="shared" si="107"/>
        <v>Dora Tsai</v>
      </c>
      <c r="B650" s="23">
        <f t="shared" si="108"/>
        <v>1</v>
      </c>
      <c r="C650" s="23" t="str">
        <f t="shared" si="109"/>
        <v>2023Dora Tsai1</v>
      </c>
      <c r="D650" s="17">
        <v>2023</v>
      </c>
      <c r="E650" t="s">
        <v>402</v>
      </c>
      <c r="F650">
        <v>190859</v>
      </c>
      <c r="G650" t="s">
        <v>16</v>
      </c>
      <c r="H650" s="20">
        <v>2</v>
      </c>
      <c r="I650" s="20">
        <v>2</v>
      </c>
      <c r="J650" t="s">
        <v>9</v>
      </c>
      <c r="K650" t="s">
        <v>6</v>
      </c>
      <c r="L650" s="10">
        <v>246</v>
      </c>
      <c r="M650" s="10">
        <v>717</v>
      </c>
      <c r="N650" s="10">
        <v>3932</v>
      </c>
      <c r="O650" s="1">
        <v>168336.29519999999</v>
      </c>
      <c r="P650" s="1">
        <v>157973.25</v>
      </c>
      <c r="Q650" s="1">
        <v>8652.4500000000007</v>
      </c>
      <c r="R650" s="44">
        <f t="shared" si="100"/>
        <v>684.29388292682927</v>
      </c>
      <c r="S650" s="45">
        <f t="shared" si="101"/>
        <v>2.9146341463414633</v>
      </c>
      <c r="T650" s="45">
        <f t="shared" si="102"/>
        <v>5.4839609483960947</v>
      </c>
      <c r="U650" s="44">
        <f t="shared" si="103"/>
        <v>10363.045199999993</v>
      </c>
      <c r="V650" s="46">
        <f t="shared" si="104"/>
        <v>6.156156156156152E-2</v>
      </c>
      <c r="W650" s="44">
        <f t="shared" si="105"/>
        <v>1710.5951999999925</v>
      </c>
      <c r="X650" s="46">
        <f t="shared" si="106"/>
        <v>1.0161772884259084E-2</v>
      </c>
      <c r="Y650" s="23">
        <f>RANK(O650,O:O)</f>
        <v>66</v>
      </c>
      <c r="Z650" s="23">
        <f>RANK(U650,U:U)</f>
        <v>214</v>
      </c>
      <c r="AA650" s="23">
        <f>RANK(W650,W:W)</f>
        <v>597</v>
      </c>
    </row>
    <row r="651" spans="1:27" x14ac:dyDescent="0.25">
      <c r="A651" s="23" t="str">
        <f t="shared" si="107"/>
        <v>Dora Tsai</v>
      </c>
      <c r="B651" s="23">
        <f t="shared" si="108"/>
        <v>2</v>
      </c>
      <c r="C651" s="23" t="str">
        <f t="shared" si="109"/>
        <v>2023Dora Tsai2</v>
      </c>
      <c r="D651" s="17">
        <v>2023</v>
      </c>
      <c r="E651" t="s">
        <v>402</v>
      </c>
      <c r="F651">
        <v>333866</v>
      </c>
      <c r="G651" t="s">
        <v>285</v>
      </c>
      <c r="H651" s="20">
        <v>2</v>
      </c>
      <c r="I651" s="20">
        <v>3</v>
      </c>
      <c r="J651" t="s">
        <v>2</v>
      </c>
      <c r="K651" t="s">
        <v>4</v>
      </c>
      <c r="L651" s="10">
        <v>93</v>
      </c>
      <c r="M651" s="10">
        <v>603</v>
      </c>
      <c r="N651" s="10">
        <v>3322</v>
      </c>
      <c r="O651" s="1">
        <v>126648.6697</v>
      </c>
      <c r="P651" s="1">
        <v>120709.75</v>
      </c>
      <c r="Q651" s="1">
        <v>3623.35</v>
      </c>
      <c r="R651" s="44">
        <f t="shared" si="100"/>
        <v>1361.8136526881719</v>
      </c>
      <c r="S651" s="45">
        <f t="shared" si="101"/>
        <v>6.4838709677419351</v>
      </c>
      <c r="T651" s="45">
        <f t="shared" si="102"/>
        <v>5.5091210613598669</v>
      </c>
      <c r="U651" s="44">
        <f t="shared" si="103"/>
        <v>5938.9196999999986</v>
      </c>
      <c r="V651" s="46">
        <f t="shared" si="104"/>
        <v>4.6892870758673266E-2</v>
      </c>
      <c r="W651" s="44">
        <f t="shared" si="105"/>
        <v>2315.5696999999986</v>
      </c>
      <c r="X651" s="46">
        <f t="shared" si="106"/>
        <v>1.8283411152166241E-2</v>
      </c>
      <c r="Y651" s="23">
        <f>RANK(O651,O:O)</f>
        <v>106</v>
      </c>
      <c r="Z651" s="23">
        <f>RANK(U651,U:U)</f>
        <v>431</v>
      </c>
      <c r="AA651" s="23">
        <f>RANK(W651,W:W)</f>
        <v>514</v>
      </c>
    </row>
    <row r="652" spans="1:27" x14ac:dyDescent="0.25">
      <c r="A652" s="23" t="str">
        <f t="shared" si="107"/>
        <v>Dora Tsai</v>
      </c>
      <c r="B652" s="23">
        <f t="shared" si="108"/>
        <v>3</v>
      </c>
      <c r="C652" s="23" t="str">
        <f t="shared" si="109"/>
        <v>2023Dora Tsai3</v>
      </c>
      <c r="D652" s="17">
        <v>2023</v>
      </c>
      <c r="E652" t="s">
        <v>402</v>
      </c>
      <c r="F652">
        <v>864241</v>
      </c>
      <c r="G652" t="s">
        <v>129</v>
      </c>
      <c r="H652" s="20">
        <v>2</v>
      </c>
      <c r="I652" s="20">
        <v>2</v>
      </c>
      <c r="J652" t="s">
        <v>2</v>
      </c>
      <c r="K652" t="s">
        <v>4</v>
      </c>
      <c r="L652" s="10">
        <v>60</v>
      </c>
      <c r="M652" s="10">
        <v>433</v>
      </c>
      <c r="N652" s="10">
        <v>2381</v>
      </c>
      <c r="O652" s="1">
        <v>98124.145499999999</v>
      </c>
      <c r="P652" s="1">
        <v>90687.75</v>
      </c>
      <c r="Q652" s="1">
        <v>2367.06</v>
      </c>
      <c r="R652" s="44">
        <f t="shared" si="100"/>
        <v>1635.402425</v>
      </c>
      <c r="S652" s="45">
        <f t="shared" si="101"/>
        <v>7.2166666666666668</v>
      </c>
      <c r="T652" s="45">
        <f t="shared" si="102"/>
        <v>5.4988452655889146</v>
      </c>
      <c r="U652" s="44">
        <f t="shared" si="103"/>
        <v>7436.3954999999987</v>
      </c>
      <c r="V652" s="46">
        <f t="shared" si="104"/>
        <v>7.5785582255083167E-2</v>
      </c>
      <c r="W652" s="44">
        <f t="shared" si="105"/>
        <v>5069.3354999999992</v>
      </c>
      <c r="X652" s="46">
        <f t="shared" si="106"/>
        <v>5.1662467725642508E-2</v>
      </c>
      <c r="Y652" s="23">
        <f>RANK(O652,O:O)</f>
        <v>162</v>
      </c>
      <c r="Z652" s="23">
        <f>RANK(U652,U:U)</f>
        <v>332</v>
      </c>
      <c r="AA652" s="23">
        <f>RANK(W652,W:W)</f>
        <v>271</v>
      </c>
    </row>
    <row r="653" spans="1:27" x14ac:dyDescent="0.25">
      <c r="A653" s="23" t="str">
        <f t="shared" si="107"/>
        <v>Dora Tsai</v>
      </c>
      <c r="B653" s="23">
        <f t="shared" si="108"/>
        <v>4</v>
      </c>
      <c r="C653" s="23" t="str">
        <f t="shared" si="109"/>
        <v>2023Dora Tsai4</v>
      </c>
      <c r="D653" s="17">
        <v>2023</v>
      </c>
      <c r="E653" t="s">
        <v>402</v>
      </c>
      <c r="F653">
        <v>903026</v>
      </c>
      <c r="G653" t="s">
        <v>506</v>
      </c>
      <c r="H653" s="20">
        <v>2</v>
      </c>
      <c r="I653" s="20">
        <v>2</v>
      </c>
      <c r="J653" t="s">
        <v>9</v>
      </c>
      <c r="K653" t="s">
        <v>4</v>
      </c>
      <c r="L653" s="10">
        <v>140</v>
      </c>
      <c r="M653" s="10">
        <v>353</v>
      </c>
      <c r="N653" s="10">
        <v>1882</v>
      </c>
      <c r="O653" s="1">
        <v>81947.304000000004</v>
      </c>
      <c r="P653" s="1">
        <v>76902.5</v>
      </c>
      <c r="Q653" s="1">
        <v>4865</v>
      </c>
      <c r="R653" s="44">
        <f t="shared" si="100"/>
        <v>585.33788571428579</v>
      </c>
      <c r="S653" s="45">
        <f t="shared" si="101"/>
        <v>2.5214285714285714</v>
      </c>
      <c r="T653" s="45">
        <f t="shared" si="102"/>
        <v>5.3314447592067991</v>
      </c>
      <c r="U653" s="44">
        <f t="shared" si="103"/>
        <v>5044.8040000000037</v>
      </c>
      <c r="V653" s="46">
        <f t="shared" si="104"/>
        <v>6.1561561561561604E-2</v>
      </c>
      <c r="W653" s="44">
        <f t="shared" si="105"/>
        <v>179.80400000000373</v>
      </c>
      <c r="X653" s="46">
        <f t="shared" si="106"/>
        <v>2.1941417377196902E-3</v>
      </c>
      <c r="Y653" s="23">
        <f>RANK(O653,O:O)</f>
        <v>202</v>
      </c>
      <c r="Z653" s="23">
        <f>RANK(U653,U:U)</f>
        <v>506</v>
      </c>
      <c r="AA653" s="23">
        <f>RANK(W653,W:W)</f>
        <v>1150</v>
      </c>
    </row>
    <row r="654" spans="1:27" x14ac:dyDescent="0.25">
      <c r="A654" s="23" t="str">
        <f t="shared" si="107"/>
        <v>Dora Tsai</v>
      </c>
      <c r="B654" s="23">
        <f t="shared" si="108"/>
        <v>5</v>
      </c>
      <c r="C654" s="23" t="str">
        <f t="shared" si="109"/>
        <v>2023Dora Tsai5</v>
      </c>
      <c r="D654" s="17">
        <v>2023</v>
      </c>
      <c r="E654" t="s">
        <v>402</v>
      </c>
      <c r="F654">
        <v>551554</v>
      </c>
      <c r="G654" t="s">
        <v>138</v>
      </c>
      <c r="H654" s="20">
        <v>2</v>
      </c>
      <c r="I654" s="20">
        <v>2</v>
      </c>
      <c r="J654" t="s">
        <v>9</v>
      </c>
      <c r="K654" t="s">
        <v>4</v>
      </c>
      <c r="L654" s="10">
        <v>252</v>
      </c>
      <c r="M654" s="10">
        <v>476</v>
      </c>
      <c r="N654" s="10">
        <v>2004</v>
      </c>
      <c r="O654" s="1">
        <v>76849.775999999998</v>
      </c>
      <c r="P654" s="1">
        <v>77849.25</v>
      </c>
      <c r="Q654" s="1">
        <v>8585.4000000000106</v>
      </c>
      <c r="R654" s="44">
        <f t="shared" si="100"/>
        <v>304.95942857142859</v>
      </c>
      <c r="S654" s="45">
        <f t="shared" si="101"/>
        <v>1.8888888888888888</v>
      </c>
      <c r="T654" s="45">
        <f t="shared" si="102"/>
        <v>4.2100840336134455</v>
      </c>
      <c r="U654" s="44">
        <f t="shared" si="103"/>
        <v>-999.47400000000198</v>
      </c>
      <c r="V654" s="46">
        <f t="shared" si="104"/>
        <v>-1.3005555149568712E-2</v>
      </c>
      <c r="W654" s="44">
        <f t="shared" si="105"/>
        <v>-9584.8740000000125</v>
      </c>
      <c r="X654" s="46">
        <f t="shared" si="106"/>
        <v>-0.12472221129180666</v>
      </c>
      <c r="Y654" s="23">
        <f>RANK(O654,O:O)</f>
        <v>227</v>
      </c>
      <c r="Z654" s="23">
        <f>RANK(U654,U:U)</f>
        <v>1507</v>
      </c>
      <c r="AA654" s="23">
        <f>RANK(W654,W:W)</f>
        <v>1517</v>
      </c>
    </row>
    <row r="655" spans="1:27" x14ac:dyDescent="0.25">
      <c r="A655" s="23" t="str">
        <f t="shared" si="107"/>
        <v>Dora Tsai</v>
      </c>
      <c r="B655" s="23">
        <f t="shared" si="108"/>
        <v>6</v>
      </c>
      <c r="C655" s="23" t="str">
        <f t="shared" si="109"/>
        <v>2023Dora Tsai6</v>
      </c>
      <c r="D655" s="17">
        <v>2023</v>
      </c>
      <c r="E655" t="s">
        <v>402</v>
      </c>
      <c r="F655">
        <v>678432</v>
      </c>
      <c r="G655" t="s">
        <v>324</v>
      </c>
      <c r="H655" s="20">
        <v>2</v>
      </c>
      <c r="I655" s="20">
        <v>2</v>
      </c>
      <c r="J655" t="s">
        <v>9</v>
      </c>
      <c r="K655" t="s">
        <v>3</v>
      </c>
      <c r="L655" s="10">
        <v>239</v>
      </c>
      <c r="M655" s="10">
        <v>338</v>
      </c>
      <c r="N655" s="10">
        <v>1575</v>
      </c>
      <c r="O655" s="1">
        <v>67194.8486999999</v>
      </c>
      <c r="P655" s="1">
        <v>60275.25</v>
      </c>
      <c r="Q655" s="1">
        <v>8019.8000000000302</v>
      </c>
      <c r="R655" s="44">
        <f t="shared" si="100"/>
        <v>281.14999456066903</v>
      </c>
      <c r="S655" s="45">
        <f t="shared" si="101"/>
        <v>1.4142259414225942</v>
      </c>
      <c r="T655" s="45">
        <f t="shared" si="102"/>
        <v>4.6597633136094672</v>
      </c>
      <c r="U655" s="44">
        <f t="shared" si="103"/>
        <v>6919.5986999999004</v>
      </c>
      <c r="V655" s="46">
        <f t="shared" si="104"/>
        <v>0.10297811266594772</v>
      </c>
      <c r="W655" s="44">
        <f t="shared" si="105"/>
        <v>-1100.2013000001298</v>
      </c>
      <c r="X655" s="46">
        <f t="shared" si="106"/>
        <v>-1.6373298270409401E-2</v>
      </c>
      <c r="Y655" s="23">
        <f>RANK(O655,O:O)</f>
        <v>262</v>
      </c>
      <c r="Z655" s="23">
        <f>RANK(U655,U:U)</f>
        <v>367</v>
      </c>
      <c r="AA655" s="23">
        <f>RANK(W655,W:W)</f>
        <v>1473</v>
      </c>
    </row>
    <row r="656" spans="1:27" x14ac:dyDescent="0.25">
      <c r="A656" s="23" t="str">
        <f t="shared" si="107"/>
        <v>Dora Tsai</v>
      </c>
      <c r="B656" s="23">
        <f t="shared" si="108"/>
        <v>7</v>
      </c>
      <c r="C656" s="23" t="str">
        <f t="shared" si="109"/>
        <v>2023Dora Tsai7</v>
      </c>
      <c r="D656" s="17">
        <v>2023</v>
      </c>
      <c r="E656" t="s">
        <v>402</v>
      </c>
      <c r="F656">
        <v>400575</v>
      </c>
      <c r="G656" t="s">
        <v>102</v>
      </c>
      <c r="H656" s="20">
        <v>1</v>
      </c>
      <c r="I656" s="20">
        <v>3</v>
      </c>
      <c r="J656" t="s">
        <v>2</v>
      </c>
      <c r="K656" t="s">
        <v>3</v>
      </c>
      <c r="L656" s="10">
        <v>106</v>
      </c>
      <c r="M656" s="10">
        <v>296</v>
      </c>
      <c r="N656" s="10">
        <v>1171</v>
      </c>
      <c r="O656" s="1">
        <v>54217.082999999999</v>
      </c>
      <c r="P656" s="1">
        <v>46578.25</v>
      </c>
      <c r="Q656" s="1">
        <v>3606.1</v>
      </c>
      <c r="R656" s="44">
        <f t="shared" si="100"/>
        <v>511.48191509433963</v>
      </c>
      <c r="S656" s="45">
        <f t="shared" si="101"/>
        <v>2.7924528301886791</v>
      </c>
      <c r="T656" s="45">
        <f t="shared" si="102"/>
        <v>3.9560810810810811</v>
      </c>
      <c r="U656" s="44">
        <f t="shared" si="103"/>
        <v>7638.8329999999987</v>
      </c>
      <c r="V656" s="46">
        <f t="shared" si="104"/>
        <v>0.14089347079037798</v>
      </c>
      <c r="W656" s="44">
        <f t="shared" si="105"/>
        <v>4032.7329999999988</v>
      </c>
      <c r="X656" s="46">
        <f t="shared" si="106"/>
        <v>7.438122408761827E-2</v>
      </c>
      <c r="Y656" s="23">
        <f>RANK(O656,O:O)</f>
        <v>347</v>
      </c>
      <c r="Z656" s="23">
        <f>RANK(U656,U:U)</f>
        <v>321</v>
      </c>
      <c r="AA656" s="23">
        <f>RANK(W656,W:W)</f>
        <v>337</v>
      </c>
    </row>
    <row r="657" spans="1:27" x14ac:dyDescent="0.25">
      <c r="A657" s="23" t="str">
        <f t="shared" si="107"/>
        <v>Dora Tsai</v>
      </c>
      <c r="B657" s="23">
        <f t="shared" si="108"/>
        <v>8</v>
      </c>
      <c r="C657" s="23" t="str">
        <f t="shared" si="109"/>
        <v>2023Dora Tsai8</v>
      </c>
      <c r="D657" s="17">
        <v>2023</v>
      </c>
      <c r="E657" t="s">
        <v>402</v>
      </c>
      <c r="F657">
        <v>153936</v>
      </c>
      <c r="G657" t="s">
        <v>28</v>
      </c>
      <c r="H657" s="20">
        <v>1</v>
      </c>
      <c r="I657" s="20">
        <v>1</v>
      </c>
      <c r="J657" t="s">
        <v>9</v>
      </c>
      <c r="K657" t="s">
        <v>3</v>
      </c>
      <c r="L657" s="10">
        <v>31</v>
      </c>
      <c r="M657" s="10">
        <v>128</v>
      </c>
      <c r="N657" s="10">
        <v>611</v>
      </c>
      <c r="O657" s="1">
        <v>29293.120800000001</v>
      </c>
      <c r="P657" s="1">
        <v>25505</v>
      </c>
      <c r="Q657" s="1">
        <v>1099.5999999999999</v>
      </c>
      <c r="R657" s="44">
        <f t="shared" si="100"/>
        <v>944.93938064516135</v>
      </c>
      <c r="S657" s="45">
        <f t="shared" si="101"/>
        <v>4.129032258064516</v>
      </c>
      <c r="T657" s="45">
        <f t="shared" si="102"/>
        <v>4.7734375</v>
      </c>
      <c r="U657" s="44">
        <f t="shared" si="103"/>
        <v>3788.1208000000006</v>
      </c>
      <c r="V657" s="46">
        <f t="shared" si="104"/>
        <v>0.12931776118575938</v>
      </c>
      <c r="W657" s="44">
        <f t="shared" si="105"/>
        <v>2688.5208000000007</v>
      </c>
      <c r="X657" s="46">
        <f t="shared" si="106"/>
        <v>9.1779937629588471E-2</v>
      </c>
      <c r="Y657" s="23">
        <f>RANK(O657,O:O)</f>
        <v>518</v>
      </c>
      <c r="Z657" s="23">
        <f>RANK(U657,U:U)</f>
        <v>593</v>
      </c>
      <c r="AA657" s="23">
        <f>RANK(W657,W:W)</f>
        <v>477</v>
      </c>
    </row>
    <row r="658" spans="1:27" x14ac:dyDescent="0.25">
      <c r="A658" s="23" t="str">
        <f t="shared" si="107"/>
        <v>Dora Tsai</v>
      </c>
      <c r="B658" s="23">
        <f t="shared" si="108"/>
        <v>9</v>
      </c>
      <c r="C658" s="23" t="str">
        <f t="shared" si="109"/>
        <v>2023Dora Tsai9</v>
      </c>
      <c r="D658" s="17">
        <v>2023</v>
      </c>
      <c r="E658" t="s">
        <v>402</v>
      </c>
      <c r="F658">
        <v>128453</v>
      </c>
      <c r="G658" t="s">
        <v>130</v>
      </c>
      <c r="H658" s="20">
        <v>2</v>
      </c>
      <c r="I658" s="20">
        <v>1</v>
      </c>
      <c r="J658" t="s">
        <v>2</v>
      </c>
      <c r="K658" t="s">
        <v>10</v>
      </c>
      <c r="L658" s="10">
        <v>6</v>
      </c>
      <c r="M658" s="10">
        <v>70</v>
      </c>
      <c r="N658" s="10">
        <v>248</v>
      </c>
      <c r="O658" s="1">
        <v>12336.0188</v>
      </c>
      <c r="P658" s="1">
        <v>10905.25</v>
      </c>
      <c r="Q658" s="1">
        <v>258.55</v>
      </c>
      <c r="R658" s="44">
        <f t="shared" si="100"/>
        <v>2056.0031333333332</v>
      </c>
      <c r="S658" s="45">
        <f t="shared" si="101"/>
        <v>11.666666666666666</v>
      </c>
      <c r="T658" s="45">
        <f t="shared" si="102"/>
        <v>3.5428571428571427</v>
      </c>
      <c r="U658" s="44">
        <f t="shared" si="103"/>
        <v>1430.7687999999998</v>
      </c>
      <c r="V658" s="46">
        <f t="shared" si="104"/>
        <v>0.11598302687411598</v>
      </c>
      <c r="W658" s="44">
        <f t="shared" si="105"/>
        <v>1172.2187999999999</v>
      </c>
      <c r="X658" s="46">
        <f t="shared" si="106"/>
        <v>9.5024076973682939E-2</v>
      </c>
      <c r="Y658" s="23">
        <f>RANK(O658,O:O)</f>
        <v>740</v>
      </c>
      <c r="Z658" s="23">
        <f>RANK(U658,U:U)</f>
        <v>1007</v>
      </c>
      <c r="AA658" s="23">
        <f>RANK(W658,W:W)</f>
        <v>738</v>
      </c>
    </row>
    <row r="659" spans="1:27" x14ac:dyDescent="0.25">
      <c r="A659" s="23" t="str">
        <f t="shared" si="107"/>
        <v>Dora Tsai</v>
      </c>
      <c r="B659" s="23">
        <f t="shared" si="108"/>
        <v>10</v>
      </c>
      <c r="C659" s="23" t="str">
        <f t="shared" si="109"/>
        <v>2023Dora Tsai10</v>
      </c>
      <c r="D659" s="17">
        <v>2023</v>
      </c>
      <c r="E659" t="s">
        <v>402</v>
      </c>
      <c r="F659">
        <v>879751</v>
      </c>
      <c r="G659" t="s">
        <v>244</v>
      </c>
      <c r="H659" s="20">
        <v>1</v>
      </c>
      <c r="I659" s="20">
        <v>1</v>
      </c>
      <c r="J659" t="s">
        <v>9</v>
      </c>
      <c r="K659" t="s">
        <v>10</v>
      </c>
      <c r="L659" s="10">
        <v>49</v>
      </c>
      <c r="M659" s="10">
        <v>67</v>
      </c>
      <c r="N659" s="10">
        <v>193</v>
      </c>
      <c r="O659" s="1">
        <v>6718.317</v>
      </c>
      <c r="P659" s="1">
        <v>5771.75</v>
      </c>
      <c r="Q659" s="1">
        <v>1592.7</v>
      </c>
      <c r="R659" s="44">
        <f t="shared" si="100"/>
        <v>137.10851020408163</v>
      </c>
      <c r="S659" s="45">
        <f t="shared" si="101"/>
        <v>1.3673469387755102</v>
      </c>
      <c r="T659" s="45">
        <f t="shared" si="102"/>
        <v>2.8805970149253732</v>
      </c>
      <c r="U659" s="44">
        <f t="shared" si="103"/>
        <v>946.56700000000001</v>
      </c>
      <c r="V659" s="46">
        <f t="shared" si="104"/>
        <v>0.14089347079037801</v>
      </c>
      <c r="W659" s="44">
        <f t="shared" si="105"/>
        <v>-646.13300000000004</v>
      </c>
      <c r="X659" s="46">
        <f t="shared" si="106"/>
        <v>-9.6174830690483951E-2</v>
      </c>
      <c r="Y659" s="23">
        <f>RANK(O659,O:O)</f>
        <v>1027</v>
      </c>
      <c r="Z659" s="23">
        <f>RANK(U659,U:U)</f>
        <v>1144</v>
      </c>
      <c r="AA659" s="23">
        <f>RANK(W659,W:W)</f>
        <v>1450</v>
      </c>
    </row>
    <row r="660" spans="1:27" x14ac:dyDescent="0.25">
      <c r="A660" s="23" t="str">
        <f t="shared" si="107"/>
        <v>Dora Tsai</v>
      </c>
      <c r="B660" s="23">
        <f t="shared" si="108"/>
        <v>11</v>
      </c>
      <c r="C660" s="23" t="str">
        <f t="shared" si="109"/>
        <v>2023Dora Tsai11</v>
      </c>
      <c r="D660" s="17">
        <v>2023</v>
      </c>
      <c r="E660" t="s">
        <v>402</v>
      </c>
      <c r="F660">
        <v>743099</v>
      </c>
      <c r="G660" t="s">
        <v>203</v>
      </c>
      <c r="H660" s="20">
        <v>1</v>
      </c>
      <c r="I660" s="20">
        <v>4</v>
      </c>
      <c r="J660" t="s">
        <v>2</v>
      </c>
      <c r="K660" t="s">
        <v>10</v>
      </c>
      <c r="L660" s="10">
        <v>29</v>
      </c>
      <c r="M660" s="10">
        <v>38</v>
      </c>
      <c r="N660" s="10">
        <v>132</v>
      </c>
      <c r="O660" s="1">
        <v>5841.5339999999997</v>
      </c>
      <c r="P660" s="1">
        <v>5018.5</v>
      </c>
      <c r="Q660" s="1">
        <v>940.8</v>
      </c>
      <c r="R660" s="44">
        <f t="shared" si="100"/>
        <v>201.43220689655172</v>
      </c>
      <c r="S660" s="45">
        <f t="shared" si="101"/>
        <v>1.3103448275862069</v>
      </c>
      <c r="T660" s="45">
        <f t="shared" si="102"/>
        <v>3.4736842105263159</v>
      </c>
      <c r="U660" s="44">
        <f t="shared" si="103"/>
        <v>823.03399999999965</v>
      </c>
      <c r="V660" s="46">
        <f t="shared" si="104"/>
        <v>0.14089347079037795</v>
      </c>
      <c r="W660" s="44">
        <f t="shared" si="105"/>
        <v>-117.7660000000003</v>
      </c>
      <c r="X660" s="46">
        <f t="shared" si="106"/>
        <v>-2.0160115476517009E-2</v>
      </c>
      <c r="Y660" s="23">
        <f>RANK(O660,O:O)</f>
        <v>1075</v>
      </c>
      <c r="Z660" s="23">
        <f>RANK(U660,U:U)</f>
        <v>1193</v>
      </c>
      <c r="AA660" s="23">
        <f>RANK(W660,W:W)</f>
        <v>1341</v>
      </c>
    </row>
    <row r="661" spans="1:27" x14ac:dyDescent="0.25">
      <c r="A661" s="23" t="str">
        <f t="shared" si="107"/>
        <v>Elena Crosswell</v>
      </c>
      <c r="B661" s="23">
        <f t="shared" si="108"/>
        <v>1</v>
      </c>
      <c r="C661" s="23" t="str">
        <f t="shared" si="109"/>
        <v>2023Elena Crosswell1</v>
      </c>
      <c r="D661" s="17">
        <v>2023</v>
      </c>
      <c r="E661" t="s">
        <v>527</v>
      </c>
      <c r="F661">
        <v>642395</v>
      </c>
      <c r="G661" t="s">
        <v>512</v>
      </c>
      <c r="H661" s="20">
        <v>1</v>
      </c>
      <c r="I661" s="20">
        <v>2</v>
      </c>
      <c r="J661" t="s">
        <v>2</v>
      </c>
      <c r="K661" t="s">
        <v>3</v>
      </c>
      <c r="L661" s="10">
        <v>79</v>
      </c>
      <c r="M661" s="10">
        <v>315</v>
      </c>
      <c r="N661" s="10">
        <v>1400</v>
      </c>
      <c r="O661" s="1">
        <v>65161.593000000001</v>
      </c>
      <c r="P661" s="1">
        <v>55980.75</v>
      </c>
      <c r="Q661" s="1">
        <v>2791.1</v>
      </c>
      <c r="R661" s="44">
        <f t="shared" si="100"/>
        <v>824.83029113924056</v>
      </c>
      <c r="S661" s="45">
        <f t="shared" si="101"/>
        <v>3.9873417721518987</v>
      </c>
      <c r="T661" s="45">
        <f t="shared" si="102"/>
        <v>4.4444444444444446</v>
      </c>
      <c r="U661" s="44">
        <f t="shared" si="103"/>
        <v>9180.8430000000008</v>
      </c>
      <c r="V661" s="46">
        <f t="shared" si="104"/>
        <v>0.14089347079037801</v>
      </c>
      <c r="W661" s="44">
        <f t="shared" si="105"/>
        <v>6389.7430000000004</v>
      </c>
      <c r="X661" s="46">
        <f t="shared" si="106"/>
        <v>9.8059956882883451E-2</v>
      </c>
      <c r="Y661" s="23">
        <f>RANK(O661,O:O)</f>
        <v>275</v>
      </c>
      <c r="Z661" s="23">
        <f>RANK(U661,U:U)</f>
        <v>250</v>
      </c>
      <c r="AA661" s="23">
        <f>RANK(W661,W:W)</f>
        <v>214</v>
      </c>
    </row>
    <row r="662" spans="1:27" x14ac:dyDescent="0.25">
      <c r="A662" s="23" t="str">
        <f t="shared" si="107"/>
        <v>Elena Crosswell</v>
      </c>
      <c r="B662" s="23">
        <f t="shared" si="108"/>
        <v>2</v>
      </c>
      <c r="C662" s="23" t="str">
        <f t="shared" si="109"/>
        <v>2023Elena Crosswell2</v>
      </c>
      <c r="D662" s="17">
        <v>2023</v>
      </c>
      <c r="E662" t="s">
        <v>527</v>
      </c>
      <c r="F662">
        <v>477716</v>
      </c>
      <c r="G662" t="s">
        <v>513</v>
      </c>
      <c r="H662" s="20">
        <v>1</v>
      </c>
      <c r="I662" s="20">
        <v>1</v>
      </c>
      <c r="J662" t="s">
        <v>9</v>
      </c>
      <c r="K662" t="s">
        <v>3</v>
      </c>
      <c r="L662" s="10">
        <v>101</v>
      </c>
      <c r="M662" s="10">
        <v>282</v>
      </c>
      <c r="N662" s="10">
        <v>1374</v>
      </c>
      <c r="O662" s="1">
        <v>55987.955999999998</v>
      </c>
      <c r="P662" s="1">
        <v>52541.25</v>
      </c>
      <c r="Q662" s="1">
        <v>3438.45</v>
      </c>
      <c r="R662" s="44">
        <f t="shared" si="100"/>
        <v>554.33619801980194</v>
      </c>
      <c r="S662" s="45">
        <f t="shared" si="101"/>
        <v>2.7920792079207919</v>
      </c>
      <c r="T662" s="45">
        <f t="shared" si="102"/>
        <v>4.8723404255319149</v>
      </c>
      <c r="U662" s="44">
        <f t="shared" si="103"/>
        <v>3446.7059999999983</v>
      </c>
      <c r="V662" s="46">
        <f t="shared" si="104"/>
        <v>6.1561561561561534E-2</v>
      </c>
      <c r="W662" s="44">
        <f t="shared" si="105"/>
        <v>8.2559999999984939</v>
      </c>
      <c r="X662" s="46">
        <f t="shared" si="106"/>
        <v>1.4746028592289552E-4</v>
      </c>
      <c r="Y662" s="23">
        <f>RANK(O662,O:O)</f>
        <v>336</v>
      </c>
      <c r="Z662" s="23">
        <f>RANK(U662,U:U)</f>
        <v>625</v>
      </c>
      <c r="AA662" s="23">
        <f>RANK(W662,W:W)</f>
        <v>1247</v>
      </c>
    </row>
    <row r="663" spans="1:27" x14ac:dyDescent="0.25">
      <c r="A663" s="23" t="str">
        <f t="shared" si="107"/>
        <v>Elena Crosswell</v>
      </c>
      <c r="B663" s="23">
        <f t="shared" si="108"/>
        <v>3</v>
      </c>
      <c r="C663" s="23" t="str">
        <f t="shared" si="109"/>
        <v>2023Elena Crosswell3</v>
      </c>
      <c r="D663" s="17">
        <v>2023</v>
      </c>
      <c r="E663" t="s">
        <v>527</v>
      </c>
      <c r="F663">
        <v>858490</v>
      </c>
      <c r="G663" t="s">
        <v>500</v>
      </c>
      <c r="H663" s="20">
        <v>1</v>
      </c>
      <c r="I663" s="20">
        <v>2</v>
      </c>
      <c r="J663" t="s">
        <v>2</v>
      </c>
      <c r="K663" t="s">
        <v>3</v>
      </c>
      <c r="L663" s="10">
        <v>86</v>
      </c>
      <c r="M663" s="10">
        <v>267</v>
      </c>
      <c r="N663" s="10">
        <v>1267</v>
      </c>
      <c r="O663" s="1">
        <v>42435.798000000003</v>
      </c>
      <c r="P663" s="1">
        <v>43885.75</v>
      </c>
      <c r="Q663" s="1">
        <v>2957.5</v>
      </c>
      <c r="R663" s="44">
        <f t="shared" si="100"/>
        <v>493.439511627907</v>
      </c>
      <c r="S663" s="45">
        <f t="shared" si="101"/>
        <v>3.1046511627906979</v>
      </c>
      <c r="T663" s="45">
        <f t="shared" si="102"/>
        <v>4.7453183520599254</v>
      </c>
      <c r="U663" s="44">
        <f t="shared" si="103"/>
        <v>-1449.9519999999975</v>
      </c>
      <c r="V663" s="46">
        <f t="shared" si="104"/>
        <v>-3.4168133235057754E-2</v>
      </c>
      <c r="W663" s="44">
        <f t="shared" si="105"/>
        <v>-4407.4519999999975</v>
      </c>
      <c r="X663" s="46">
        <f t="shared" si="106"/>
        <v>-0.10386165001539495</v>
      </c>
      <c r="Y663" s="23">
        <f>RANK(O663,O:O)</f>
        <v>420</v>
      </c>
      <c r="Z663" s="23">
        <f>RANK(U663,U:U)</f>
        <v>1509</v>
      </c>
      <c r="AA663" s="23">
        <f>RANK(W663,W:W)</f>
        <v>1505</v>
      </c>
    </row>
    <row r="664" spans="1:27" x14ac:dyDescent="0.25">
      <c r="A664" s="23" t="str">
        <f t="shared" si="107"/>
        <v>Elena Crosswell</v>
      </c>
      <c r="B664" s="23">
        <f t="shared" si="108"/>
        <v>4</v>
      </c>
      <c r="C664" s="23" t="str">
        <f t="shared" si="109"/>
        <v>2023Elena Crosswell4</v>
      </c>
      <c r="D664" s="17">
        <v>2023</v>
      </c>
      <c r="E664" t="s">
        <v>527</v>
      </c>
      <c r="F664">
        <v>610296</v>
      </c>
      <c r="G664" t="s">
        <v>514</v>
      </c>
      <c r="H664" s="20">
        <v>1</v>
      </c>
      <c r="I664" s="20">
        <v>1</v>
      </c>
      <c r="J664" t="s">
        <v>9</v>
      </c>
      <c r="K664" t="s">
        <v>10</v>
      </c>
      <c r="L664" s="10">
        <v>29</v>
      </c>
      <c r="M664" s="10">
        <v>71</v>
      </c>
      <c r="N664" s="10">
        <v>178</v>
      </c>
      <c r="O664" s="1">
        <v>8742.5759999999991</v>
      </c>
      <c r="P664" s="1">
        <v>6902.5</v>
      </c>
      <c r="Q664" s="1">
        <v>976.55</v>
      </c>
      <c r="R664" s="44">
        <f t="shared" si="100"/>
        <v>301.46813793103445</v>
      </c>
      <c r="S664" s="45">
        <f t="shared" si="101"/>
        <v>2.4482758620689653</v>
      </c>
      <c r="T664" s="45">
        <f t="shared" si="102"/>
        <v>2.507042253521127</v>
      </c>
      <c r="U664" s="44">
        <f t="shared" si="103"/>
        <v>1840.0759999999991</v>
      </c>
      <c r="V664" s="46">
        <f t="shared" si="104"/>
        <v>0.21047297730096934</v>
      </c>
      <c r="W664" s="44">
        <f t="shared" si="105"/>
        <v>863.52599999999916</v>
      </c>
      <c r="X664" s="46">
        <f t="shared" si="106"/>
        <v>9.8772489938892066E-2</v>
      </c>
      <c r="Y664" s="23">
        <f>RANK(O664,O:O)</f>
        <v>913</v>
      </c>
      <c r="Z664" s="23">
        <f>RANK(U664,U:U)</f>
        <v>909</v>
      </c>
      <c r="AA664" s="23">
        <f>RANK(W664,W:W)</f>
        <v>839</v>
      </c>
    </row>
    <row r="665" spans="1:27" x14ac:dyDescent="0.25">
      <c r="A665" s="23" t="str">
        <f t="shared" si="107"/>
        <v>Elena Crosswell</v>
      </c>
      <c r="B665" s="23">
        <f t="shared" si="108"/>
        <v>5</v>
      </c>
      <c r="C665" s="23" t="str">
        <f t="shared" si="109"/>
        <v>2023Elena Crosswell5</v>
      </c>
      <c r="D665" s="17">
        <v>2023</v>
      </c>
      <c r="E665" t="s">
        <v>527</v>
      </c>
      <c r="F665">
        <v>432450</v>
      </c>
      <c r="G665" t="s">
        <v>515</v>
      </c>
      <c r="H665" s="20">
        <v>1</v>
      </c>
      <c r="I665" s="20">
        <v>1</v>
      </c>
      <c r="J665" t="s">
        <v>9</v>
      </c>
      <c r="K665" t="s">
        <v>10</v>
      </c>
      <c r="L665" s="10">
        <v>15</v>
      </c>
      <c r="M665" s="10">
        <v>34</v>
      </c>
      <c r="N665" s="10">
        <v>79</v>
      </c>
      <c r="O665" s="1">
        <v>4092.1680000000001</v>
      </c>
      <c r="P665" s="1">
        <v>3037</v>
      </c>
      <c r="Q665" s="1">
        <v>502.4</v>
      </c>
      <c r="R665" s="44">
        <f t="shared" si="100"/>
        <v>272.81119999999999</v>
      </c>
      <c r="S665" s="45">
        <f t="shared" si="101"/>
        <v>2.2666666666666666</v>
      </c>
      <c r="T665" s="45">
        <f t="shared" si="102"/>
        <v>2.3235294117647061</v>
      </c>
      <c r="U665" s="44">
        <f t="shared" si="103"/>
        <v>1055.1680000000001</v>
      </c>
      <c r="V665" s="46">
        <f t="shared" si="104"/>
        <v>0.25785060632896795</v>
      </c>
      <c r="W665" s="44">
        <f t="shared" si="105"/>
        <v>552.76800000000014</v>
      </c>
      <c r="X665" s="46">
        <f t="shared" si="106"/>
        <v>0.13507949820241988</v>
      </c>
      <c r="Y665" s="23">
        <f>RANK(O665,O:O)</f>
        <v>1190</v>
      </c>
      <c r="Z665" s="23">
        <f>RANK(U665,U:U)</f>
        <v>1105</v>
      </c>
      <c r="AA665" s="23">
        <f>RANK(W665,W:W)</f>
        <v>952</v>
      </c>
    </row>
    <row r="666" spans="1:27" x14ac:dyDescent="0.25">
      <c r="A666" s="23" t="str">
        <f t="shared" si="107"/>
        <v>Elena Crosswell</v>
      </c>
      <c r="B666" s="23">
        <f t="shared" si="108"/>
        <v>6</v>
      </c>
      <c r="C666" s="23" t="str">
        <f t="shared" si="109"/>
        <v>2023Elena Crosswell6</v>
      </c>
      <c r="D666" s="17">
        <v>2023</v>
      </c>
      <c r="E666" t="s">
        <v>527</v>
      </c>
      <c r="F666">
        <v>400447</v>
      </c>
      <c r="G666" t="s">
        <v>516</v>
      </c>
      <c r="H666" s="20">
        <v>1</v>
      </c>
      <c r="I666" s="20">
        <v>1</v>
      </c>
      <c r="J666" t="s">
        <v>9</v>
      </c>
      <c r="K666" t="s">
        <v>10</v>
      </c>
      <c r="L666" s="10">
        <v>9</v>
      </c>
      <c r="M666" s="10">
        <v>31</v>
      </c>
      <c r="N666" s="10">
        <v>73</v>
      </c>
      <c r="O666" s="1">
        <v>3345.8159999999998</v>
      </c>
      <c r="P666" s="1">
        <v>2516</v>
      </c>
      <c r="Q666" s="1">
        <v>312</v>
      </c>
      <c r="R666" s="44">
        <f t="shared" si="100"/>
        <v>371.75733333333329</v>
      </c>
      <c r="S666" s="45">
        <f t="shared" si="101"/>
        <v>3.4444444444444446</v>
      </c>
      <c r="T666" s="45">
        <f t="shared" si="102"/>
        <v>2.3548387096774195</v>
      </c>
      <c r="U666" s="44">
        <f t="shared" si="103"/>
        <v>829.8159999999998</v>
      </c>
      <c r="V666" s="46">
        <f t="shared" si="104"/>
        <v>0.24801602957245703</v>
      </c>
      <c r="W666" s="44">
        <f t="shared" si="105"/>
        <v>517.8159999999998</v>
      </c>
      <c r="X666" s="46">
        <f t="shared" si="106"/>
        <v>0.15476523514741988</v>
      </c>
      <c r="Y666" s="23">
        <f>RANK(O666,O:O)</f>
        <v>1254</v>
      </c>
      <c r="Z666" s="23">
        <f>RANK(U666,U:U)</f>
        <v>1190</v>
      </c>
      <c r="AA666" s="23">
        <f>RANK(W666,W:W)</f>
        <v>958</v>
      </c>
    </row>
    <row r="667" spans="1:27" x14ac:dyDescent="0.25">
      <c r="A667" s="23" t="str">
        <f t="shared" si="107"/>
        <v>Elena Crosswell</v>
      </c>
      <c r="B667" s="23">
        <f t="shared" si="108"/>
        <v>7</v>
      </c>
      <c r="C667" s="23" t="str">
        <f t="shared" si="109"/>
        <v>2023Elena Crosswell7</v>
      </c>
      <c r="D667" s="17">
        <v>2023</v>
      </c>
      <c r="E667" t="s">
        <v>527</v>
      </c>
      <c r="F667">
        <v>328781</v>
      </c>
      <c r="G667" t="s">
        <v>517</v>
      </c>
      <c r="H667" s="20">
        <v>1</v>
      </c>
      <c r="I667" s="20">
        <v>1</v>
      </c>
      <c r="J667" t="s">
        <v>9</v>
      </c>
      <c r="K667" t="s">
        <v>10</v>
      </c>
      <c r="L667" s="10">
        <v>8</v>
      </c>
      <c r="M667" s="10">
        <v>12</v>
      </c>
      <c r="N667" s="10">
        <v>39</v>
      </c>
      <c r="O667" s="1">
        <v>1680.4880000000001</v>
      </c>
      <c r="P667" s="1">
        <v>1236.75</v>
      </c>
      <c r="Q667" s="1">
        <v>261.2</v>
      </c>
      <c r="R667" s="44">
        <f t="shared" si="100"/>
        <v>210.06100000000001</v>
      </c>
      <c r="S667" s="45">
        <f t="shared" si="101"/>
        <v>1.5</v>
      </c>
      <c r="T667" s="45">
        <f t="shared" si="102"/>
        <v>3.25</v>
      </c>
      <c r="U667" s="44">
        <f t="shared" si="103"/>
        <v>443.73800000000006</v>
      </c>
      <c r="V667" s="46">
        <f t="shared" si="104"/>
        <v>0.26405306077758367</v>
      </c>
      <c r="W667" s="44">
        <f t="shared" si="105"/>
        <v>182.53800000000007</v>
      </c>
      <c r="X667" s="46">
        <f t="shared" si="106"/>
        <v>0.10862201931819808</v>
      </c>
      <c r="Y667" s="23">
        <f>RANK(O667,O:O)</f>
        <v>1398</v>
      </c>
      <c r="Z667" s="23">
        <f>RANK(U667,U:U)</f>
        <v>1342</v>
      </c>
      <c r="AA667" s="23">
        <f>RANK(W667,W:W)</f>
        <v>1148</v>
      </c>
    </row>
    <row r="668" spans="1:27" x14ac:dyDescent="0.25">
      <c r="A668" s="23" t="str">
        <f t="shared" si="107"/>
        <v>Elena Crosswell</v>
      </c>
      <c r="B668" s="23">
        <f t="shared" si="108"/>
        <v>8</v>
      </c>
      <c r="C668" s="23" t="str">
        <f t="shared" si="109"/>
        <v>2023Elena Crosswell8</v>
      </c>
      <c r="D668" s="17">
        <v>2023</v>
      </c>
      <c r="E668" t="s">
        <v>527</v>
      </c>
      <c r="F668">
        <v>498034</v>
      </c>
      <c r="G668" t="s">
        <v>518</v>
      </c>
      <c r="H668" s="20">
        <v>1</v>
      </c>
      <c r="I668" s="20">
        <v>1</v>
      </c>
      <c r="J668" t="s">
        <v>9</v>
      </c>
      <c r="K668" t="s">
        <v>10</v>
      </c>
      <c r="L668" s="10">
        <v>8</v>
      </c>
      <c r="M668" s="10">
        <v>13</v>
      </c>
      <c r="N668" s="10">
        <v>22</v>
      </c>
      <c r="O668" s="1">
        <v>545.42399999999998</v>
      </c>
      <c r="P668" s="1">
        <v>414.75</v>
      </c>
      <c r="Q668" s="1">
        <v>262.3</v>
      </c>
      <c r="R668" s="44">
        <f t="shared" si="100"/>
        <v>68.177999999999997</v>
      </c>
      <c r="S668" s="45">
        <f t="shared" si="101"/>
        <v>1.625</v>
      </c>
      <c r="T668" s="45">
        <f t="shared" si="102"/>
        <v>1.6923076923076923</v>
      </c>
      <c r="U668" s="44">
        <f t="shared" si="103"/>
        <v>130.67399999999998</v>
      </c>
      <c r="V668" s="46">
        <f t="shared" si="104"/>
        <v>0.23958241661533042</v>
      </c>
      <c r="W668" s="44">
        <f t="shared" si="105"/>
        <v>-131.62600000000003</v>
      </c>
      <c r="X668" s="46">
        <f t="shared" si="106"/>
        <v>-0.24132784769280419</v>
      </c>
      <c r="Y668" s="23">
        <f>RANK(O668,O:O)</f>
        <v>1494</v>
      </c>
      <c r="Z668" s="23">
        <f>RANK(U668,U:U)</f>
        <v>1448</v>
      </c>
      <c r="AA668" s="23">
        <f>RANK(W668,W:W)</f>
        <v>1348</v>
      </c>
    </row>
    <row r="669" spans="1:27" x14ac:dyDescent="0.25">
      <c r="A669" s="23" t="str">
        <f t="shared" si="107"/>
        <v>Gerald Wilson</v>
      </c>
      <c r="B669" s="23">
        <f t="shared" si="108"/>
        <v>1</v>
      </c>
      <c r="C669" s="23" t="str">
        <f t="shared" si="109"/>
        <v>2023Gerald Wilson1</v>
      </c>
      <c r="D669" s="17">
        <v>2023</v>
      </c>
      <c r="E669" t="s">
        <v>405</v>
      </c>
      <c r="F669">
        <v>857703</v>
      </c>
      <c r="G669" t="s">
        <v>34</v>
      </c>
      <c r="H669" s="20">
        <v>3</v>
      </c>
      <c r="I669" s="20">
        <v>3</v>
      </c>
      <c r="J669" t="s">
        <v>9</v>
      </c>
      <c r="K669" t="s">
        <v>6</v>
      </c>
      <c r="L669" s="10">
        <v>251</v>
      </c>
      <c r="M669" s="10">
        <v>881</v>
      </c>
      <c r="N669" s="10">
        <v>4869</v>
      </c>
      <c r="O669" s="1">
        <v>199112.07449999999</v>
      </c>
      <c r="P669" s="1">
        <v>184022.25</v>
      </c>
      <c r="Q669" s="1">
        <v>8736.9</v>
      </c>
      <c r="R669" s="44">
        <f t="shared" si="100"/>
        <v>793.27519721115539</v>
      </c>
      <c r="S669" s="45">
        <f t="shared" si="101"/>
        <v>3.5099601593625498</v>
      </c>
      <c r="T669" s="45">
        <f t="shared" si="102"/>
        <v>5.5266742338251991</v>
      </c>
      <c r="U669" s="44">
        <f t="shared" si="103"/>
        <v>15089.824499999988</v>
      </c>
      <c r="V669" s="46">
        <f t="shared" si="104"/>
        <v>7.5785582255083125E-2</v>
      </c>
      <c r="W669" s="44">
        <f t="shared" si="105"/>
        <v>6352.9244999999883</v>
      </c>
      <c r="X669" s="46">
        <f t="shared" si="106"/>
        <v>3.1906274473575379E-2</v>
      </c>
      <c r="Y669" s="23">
        <f>RANK(O669,O:O)</f>
        <v>40</v>
      </c>
      <c r="Z669" s="23">
        <f>RANK(U669,U:U)</f>
        <v>120</v>
      </c>
      <c r="AA669" s="23">
        <f>RANK(W669,W:W)</f>
        <v>218</v>
      </c>
    </row>
    <row r="670" spans="1:27" x14ac:dyDescent="0.25">
      <c r="A670" s="23" t="str">
        <f t="shared" si="107"/>
        <v>Gerald Wilson</v>
      </c>
      <c r="B670" s="23">
        <f t="shared" si="108"/>
        <v>2</v>
      </c>
      <c r="C670" s="23" t="str">
        <f t="shared" si="109"/>
        <v>2023Gerald Wilson2</v>
      </c>
      <c r="D670" s="17">
        <v>2023</v>
      </c>
      <c r="E670" t="s">
        <v>405</v>
      </c>
      <c r="F670">
        <v>481214</v>
      </c>
      <c r="G670" t="s">
        <v>267</v>
      </c>
      <c r="H670" s="20">
        <v>3</v>
      </c>
      <c r="I670" s="20">
        <v>4</v>
      </c>
      <c r="J670" t="s">
        <v>2</v>
      </c>
      <c r="K670" t="s">
        <v>4</v>
      </c>
      <c r="L670" s="10">
        <v>57</v>
      </c>
      <c r="M670" s="10">
        <v>381</v>
      </c>
      <c r="N670" s="10">
        <v>3394</v>
      </c>
      <c r="O670" s="1">
        <v>141127.742</v>
      </c>
      <c r="P670" s="1">
        <v>126835.25</v>
      </c>
      <c r="Q670" s="1">
        <v>2174.5500000000002</v>
      </c>
      <c r="R670" s="44">
        <f t="shared" si="100"/>
        <v>2475.9252982456142</v>
      </c>
      <c r="S670" s="45">
        <f t="shared" si="101"/>
        <v>6.6842105263157894</v>
      </c>
      <c r="T670" s="45">
        <f t="shared" si="102"/>
        <v>8.9081364829396321</v>
      </c>
      <c r="U670" s="44">
        <f t="shared" si="103"/>
        <v>14292.491999999998</v>
      </c>
      <c r="V670" s="46">
        <f t="shared" si="104"/>
        <v>0.10127344062516071</v>
      </c>
      <c r="W670" s="44">
        <f t="shared" si="105"/>
        <v>12117.941999999999</v>
      </c>
      <c r="X670" s="46">
        <f t="shared" si="106"/>
        <v>8.5865059755579454E-2</v>
      </c>
      <c r="Y670" s="23">
        <f>RANK(O670,O:O)</f>
        <v>94</v>
      </c>
      <c r="Z670" s="23">
        <f>RANK(U670,U:U)</f>
        <v>134</v>
      </c>
      <c r="AA670" s="23">
        <f>RANK(W670,W:W)</f>
        <v>90</v>
      </c>
    </row>
    <row r="671" spans="1:27" x14ac:dyDescent="0.25">
      <c r="A671" s="23" t="str">
        <f t="shared" si="107"/>
        <v>Gerald Wilson</v>
      </c>
      <c r="B671" s="23">
        <f t="shared" si="108"/>
        <v>3</v>
      </c>
      <c r="C671" s="23" t="str">
        <f t="shared" si="109"/>
        <v>2023Gerald Wilson3</v>
      </c>
      <c r="D671" s="17">
        <v>2023</v>
      </c>
      <c r="E671" t="s">
        <v>405</v>
      </c>
      <c r="F671">
        <v>548541</v>
      </c>
      <c r="G671" t="s">
        <v>173</v>
      </c>
      <c r="H671" s="20">
        <v>3</v>
      </c>
      <c r="I671" s="20">
        <v>6</v>
      </c>
      <c r="J671" t="s">
        <v>2</v>
      </c>
      <c r="K671" t="s">
        <v>4</v>
      </c>
      <c r="L671" s="10">
        <v>134</v>
      </c>
      <c r="M671" s="10">
        <v>506</v>
      </c>
      <c r="N671" s="10">
        <v>3289</v>
      </c>
      <c r="O671" s="1">
        <v>124270.7904</v>
      </c>
      <c r="P671" s="1">
        <v>117854</v>
      </c>
      <c r="Q671" s="1">
        <v>4704.55</v>
      </c>
      <c r="R671" s="44">
        <f t="shared" si="100"/>
        <v>927.39395820895515</v>
      </c>
      <c r="S671" s="45">
        <f t="shared" si="101"/>
        <v>3.7761194029850746</v>
      </c>
      <c r="T671" s="45">
        <f t="shared" si="102"/>
        <v>6.5</v>
      </c>
      <c r="U671" s="44">
        <f t="shared" si="103"/>
        <v>6416.790399999998</v>
      </c>
      <c r="V671" s="46">
        <f t="shared" si="104"/>
        <v>5.1635548300173986E-2</v>
      </c>
      <c r="W671" s="44">
        <f t="shared" si="105"/>
        <v>1712.2403999999979</v>
      </c>
      <c r="X671" s="46">
        <f t="shared" si="106"/>
        <v>1.3778301356969546E-2</v>
      </c>
      <c r="Y671" s="23">
        <f>RANK(O671,O:O)</f>
        <v>111</v>
      </c>
      <c r="Z671" s="23">
        <f>RANK(U671,U:U)</f>
        <v>399</v>
      </c>
      <c r="AA671" s="23">
        <f>RANK(W671,W:W)</f>
        <v>596</v>
      </c>
    </row>
    <row r="672" spans="1:27" x14ac:dyDescent="0.25">
      <c r="A672" s="23" t="str">
        <f t="shared" si="107"/>
        <v>Gerald Wilson</v>
      </c>
      <c r="B672" s="23">
        <f t="shared" si="108"/>
        <v>4</v>
      </c>
      <c r="C672" s="23" t="str">
        <f t="shared" si="109"/>
        <v>2023Gerald Wilson4</v>
      </c>
      <c r="D672" s="17">
        <v>2023</v>
      </c>
      <c r="E672" t="s">
        <v>405</v>
      </c>
      <c r="F672">
        <v>134581</v>
      </c>
      <c r="G672" t="s">
        <v>194</v>
      </c>
      <c r="H672" s="20">
        <v>3</v>
      </c>
      <c r="I672" s="20">
        <v>3</v>
      </c>
      <c r="J672" t="s">
        <v>9</v>
      </c>
      <c r="K672" t="s">
        <v>4</v>
      </c>
      <c r="L672" s="10">
        <v>58</v>
      </c>
      <c r="M672" s="10">
        <v>447</v>
      </c>
      <c r="N672" s="10">
        <v>2245</v>
      </c>
      <c r="O672" s="1">
        <v>80538.539000000004</v>
      </c>
      <c r="P672" s="1">
        <v>88239</v>
      </c>
      <c r="Q672" s="1">
        <v>2251.73</v>
      </c>
      <c r="R672" s="44">
        <f t="shared" si="100"/>
        <v>1388.5955000000001</v>
      </c>
      <c r="S672" s="45">
        <f t="shared" si="101"/>
        <v>7.7068965517241379</v>
      </c>
      <c r="T672" s="45">
        <f t="shared" si="102"/>
        <v>5.0223713646532442</v>
      </c>
      <c r="U672" s="44">
        <f t="shared" si="103"/>
        <v>-7700.4609999999957</v>
      </c>
      <c r="V672" s="46">
        <f t="shared" si="104"/>
        <v>-9.5612126760829308E-2</v>
      </c>
      <c r="W672" s="44">
        <f t="shared" si="105"/>
        <v>-9952.1909999999953</v>
      </c>
      <c r="X672" s="46">
        <f t="shared" si="106"/>
        <v>-0.12357054304151202</v>
      </c>
      <c r="Y672" s="23">
        <f>RANK(O672,O:O)</f>
        <v>207</v>
      </c>
      <c r="Z672" s="23">
        <f>RANK(U672,U:U)</f>
        <v>1525</v>
      </c>
      <c r="AA672" s="23">
        <f>RANK(W672,W:W)</f>
        <v>1519</v>
      </c>
    </row>
    <row r="673" spans="1:27" x14ac:dyDescent="0.25">
      <c r="A673" s="23" t="str">
        <f t="shared" si="107"/>
        <v>Gerald Wilson</v>
      </c>
      <c r="B673" s="23">
        <f t="shared" si="108"/>
        <v>5</v>
      </c>
      <c r="C673" s="23" t="str">
        <f t="shared" si="109"/>
        <v>2023Gerald Wilson5</v>
      </c>
      <c r="D673" s="17">
        <v>2023</v>
      </c>
      <c r="E673" t="s">
        <v>405</v>
      </c>
      <c r="F673">
        <v>884431</v>
      </c>
      <c r="G673" t="s">
        <v>172</v>
      </c>
      <c r="H673" s="20">
        <v>3</v>
      </c>
      <c r="I673" s="20">
        <v>4</v>
      </c>
      <c r="J673" t="s">
        <v>2</v>
      </c>
      <c r="K673" t="s">
        <v>3</v>
      </c>
      <c r="L673" s="10">
        <v>244</v>
      </c>
      <c r="M673" s="10">
        <v>507</v>
      </c>
      <c r="N673" s="10">
        <v>1634</v>
      </c>
      <c r="O673" s="1">
        <v>66246.700800000006</v>
      </c>
      <c r="P673" s="1">
        <v>60312</v>
      </c>
      <c r="Q673" s="1">
        <v>8116.2000000000098</v>
      </c>
      <c r="R673" s="44">
        <f t="shared" si="100"/>
        <v>271.50287213114757</v>
      </c>
      <c r="S673" s="45">
        <f t="shared" si="101"/>
        <v>2.0778688524590163</v>
      </c>
      <c r="T673" s="45">
        <f t="shared" si="102"/>
        <v>3.222879684418146</v>
      </c>
      <c r="U673" s="44">
        <f t="shared" si="103"/>
        <v>5934.700800000006</v>
      </c>
      <c r="V673" s="46">
        <f t="shared" si="104"/>
        <v>8.9584850691915602E-2</v>
      </c>
      <c r="W673" s="44">
        <f t="shared" si="105"/>
        <v>-2181.4992000000038</v>
      </c>
      <c r="X673" s="46">
        <f t="shared" si="106"/>
        <v>-3.2929929696966939E-2</v>
      </c>
      <c r="Y673" s="23">
        <f>RANK(O673,O:O)</f>
        <v>266</v>
      </c>
      <c r="Z673" s="23">
        <f>RANK(U673,U:U)</f>
        <v>432</v>
      </c>
      <c r="AA673" s="23">
        <f>RANK(W673,W:W)</f>
        <v>1496</v>
      </c>
    </row>
    <row r="674" spans="1:27" x14ac:dyDescent="0.25">
      <c r="A674" s="23" t="str">
        <f t="shared" si="107"/>
        <v>Hugo Vale</v>
      </c>
      <c r="B674" s="23">
        <f t="shared" si="108"/>
        <v>1</v>
      </c>
      <c r="C674" s="23" t="str">
        <f t="shared" si="109"/>
        <v>2023Hugo Vale1</v>
      </c>
      <c r="D674" s="17">
        <v>2023</v>
      </c>
      <c r="E674" t="s">
        <v>425</v>
      </c>
      <c r="F674">
        <v>333866</v>
      </c>
      <c r="G674" t="s">
        <v>285</v>
      </c>
      <c r="H674" s="20">
        <v>5</v>
      </c>
      <c r="I674" s="20">
        <v>3</v>
      </c>
      <c r="J674" t="s">
        <v>2</v>
      </c>
      <c r="K674" t="s">
        <v>6</v>
      </c>
      <c r="L674" s="10">
        <v>65</v>
      </c>
      <c r="M674" s="10">
        <v>615</v>
      </c>
      <c r="N674" s="10">
        <v>4401</v>
      </c>
      <c r="O674" s="1">
        <v>172628.81049999999</v>
      </c>
      <c r="P674" s="1">
        <v>164533.75</v>
      </c>
      <c r="Q674" s="1">
        <v>2813.68</v>
      </c>
      <c r="R674" s="44">
        <f t="shared" ref="R674:R737" si="110">O674/L674</f>
        <v>2655.8278538461536</v>
      </c>
      <c r="S674" s="45">
        <f t="shared" ref="S674:S737" si="111">M674/L674</f>
        <v>9.4615384615384617</v>
      </c>
      <c r="T674" s="45">
        <f t="shared" ref="T674:T737" si="112">N674/M674</f>
        <v>7.1560975609756099</v>
      </c>
      <c r="U674" s="44">
        <f t="shared" ref="U674:U737" si="113">O674-P674</f>
        <v>8095.0604999999923</v>
      </c>
      <c r="V674" s="46">
        <f t="shared" ref="V674:V737" si="114">U674/O674</f>
        <v>4.6892870758673232E-2</v>
      </c>
      <c r="W674" s="44">
        <f t="shared" ref="W674:W737" si="115">O674-P674-Q674</f>
        <v>5281.380499999992</v>
      </c>
      <c r="X674" s="46">
        <f t="shared" ref="X674:X737" si="116">W674/O674</f>
        <v>3.059385327804244E-2</v>
      </c>
      <c r="Y674" s="23">
        <f>RANK(O674,O:O)</f>
        <v>60</v>
      </c>
      <c r="Z674" s="23">
        <f>RANK(U674,U:U)</f>
        <v>297</v>
      </c>
      <c r="AA674" s="23">
        <f>RANK(W674,W:W)</f>
        <v>265</v>
      </c>
    </row>
    <row r="675" spans="1:27" x14ac:dyDescent="0.25">
      <c r="A675" s="23" t="str">
        <f t="shared" si="107"/>
        <v>Hugo Vale</v>
      </c>
      <c r="B675" s="23">
        <f t="shared" si="108"/>
        <v>2</v>
      </c>
      <c r="C675" s="23" t="str">
        <f t="shared" si="109"/>
        <v>2023Hugo Vale2</v>
      </c>
      <c r="D675" s="17">
        <v>2023</v>
      </c>
      <c r="E675" t="s">
        <v>425</v>
      </c>
      <c r="F675">
        <v>775247</v>
      </c>
      <c r="G675" t="s">
        <v>86</v>
      </c>
      <c r="H675" s="20">
        <v>5</v>
      </c>
      <c r="I675" s="20">
        <v>5</v>
      </c>
      <c r="J675" t="s">
        <v>2</v>
      </c>
      <c r="K675" t="s">
        <v>4</v>
      </c>
      <c r="L675" s="10">
        <v>148</v>
      </c>
      <c r="M675" s="10">
        <v>504</v>
      </c>
      <c r="N675" s="10">
        <v>3974</v>
      </c>
      <c r="O675" s="1">
        <v>149341.42120000001</v>
      </c>
      <c r="P675" s="1">
        <v>148912.5</v>
      </c>
      <c r="Q675" s="1">
        <v>5484.39</v>
      </c>
      <c r="R675" s="44">
        <f t="shared" si="110"/>
        <v>1009.0636567567568</v>
      </c>
      <c r="S675" s="45">
        <f t="shared" si="111"/>
        <v>3.4054054054054053</v>
      </c>
      <c r="T675" s="45">
        <f t="shared" si="112"/>
        <v>7.8849206349206353</v>
      </c>
      <c r="U675" s="44">
        <f t="shared" si="113"/>
        <v>428.92120000001159</v>
      </c>
      <c r="V675" s="46">
        <f t="shared" si="114"/>
        <v>2.872084626980981E-3</v>
      </c>
      <c r="W675" s="44">
        <f t="shared" si="115"/>
        <v>-5055.4687999999887</v>
      </c>
      <c r="X675" s="46">
        <f t="shared" si="116"/>
        <v>-3.3851752309425512E-2</v>
      </c>
      <c r="Y675" s="23">
        <f>RANK(O675,O:O)</f>
        <v>84</v>
      </c>
      <c r="Z675" s="23">
        <f>RANK(U675,U:U)</f>
        <v>1348</v>
      </c>
      <c r="AA675" s="23">
        <f>RANK(W675,W:W)</f>
        <v>1508</v>
      </c>
    </row>
    <row r="676" spans="1:27" x14ac:dyDescent="0.25">
      <c r="A676" s="23" t="str">
        <f t="shared" si="107"/>
        <v>Hugo Vale</v>
      </c>
      <c r="B676" s="23">
        <f t="shared" si="108"/>
        <v>3</v>
      </c>
      <c r="C676" s="23" t="str">
        <f t="shared" si="109"/>
        <v>2023Hugo Vale3</v>
      </c>
      <c r="D676" s="17">
        <v>2023</v>
      </c>
      <c r="E676" t="s">
        <v>425</v>
      </c>
      <c r="F676">
        <v>106224</v>
      </c>
      <c r="G676" t="s">
        <v>372</v>
      </c>
      <c r="H676" s="20">
        <v>5</v>
      </c>
      <c r="I676" s="20">
        <v>5</v>
      </c>
      <c r="J676" t="s">
        <v>9</v>
      </c>
      <c r="K676" t="s">
        <v>4</v>
      </c>
      <c r="L676" s="10">
        <v>130</v>
      </c>
      <c r="M676" s="10">
        <v>463</v>
      </c>
      <c r="N676" s="10">
        <v>2379</v>
      </c>
      <c r="O676" s="1">
        <v>102830.147</v>
      </c>
      <c r="P676" s="1">
        <v>91260.5</v>
      </c>
      <c r="Q676" s="1">
        <v>4836.1499999999996</v>
      </c>
      <c r="R676" s="44">
        <f t="shared" si="110"/>
        <v>791.00113076923071</v>
      </c>
      <c r="S676" s="45">
        <f t="shared" si="111"/>
        <v>3.5615384615384613</v>
      </c>
      <c r="T676" s="45">
        <f t="shared" si="112"/>
        <v>5.1382289416846652</v>
      </c>
      <c r="U676" s="44">
        <f t="shared" si="113"/>
        <v>11569.646999999997</v>
      </c>
      <c r="V676" s="46">
        <f t="shared" si="114"/>
        <v>0.11251220908981097</v>
      </c>
      <c r="W676" s="44">
        <f t="shared" si="115"/>
        <v>6733.4969999999976</v>
      </c>
      <c r="X676" s="46">
        <f t="shared" si="116"/>
        <v>6.5481740486085252E-2</v>
      </c>
      <c r="Y676" s="23">
        <f>RANK(O676,O:O)</f>
        <v>153</v>
      </c>
      <c r="Z676" s="23">
        <f>RANK(U676,U:U)</f>
        <v>184</v>
      </c>
      <c r="AA676" s="23">
        <f>RANK(W676,W:W)</f>
        <v>202</v>
      </c>
    </row>
    <row r="677" spans="1:27" x14ac:dyDescent="0.25">
      <c r="A677" s="23" t="str">
        <f t="shared" si="107"/>
        <v>Hugo Vale</v>
      </c>
      <c r="B677" s="23">
        <f t="shared" si="108"/>
        <v>4</v>
      </c>
      <c r="C677" s="23" t="str">
        <f t="shared" si="109"/>
        <v>2023Hugo Vale4</v>
      </c>
      <c r="D677" s="17">
        <v>2023</v>
      </c>
      <c r="E677" t="s">
        <v>425</v>
      </c>
      <c r="F677">
        <v>143836</v>
      </c>
      <c r="G677" t="s">
        <v>87</v>
      </c>
      <c r="H677" s="20">
        <v>5</v>
      </c>
      <c r="I677" s="20">
        <v>2</v>
      </c>
      <c r="J677" t="s">
        <v>2</v>
      </c>
      <c r="K677" t="s">
        <v>4</v>
      </c>
      <c r="L677" s="10">
        <v>247</v>
      </c>
      <c r="M677" s="10">
        <v>686</v>
      </c>
      <c r="N677" s="10">
        <v>2222</v>
      </c>
      <c r="O677" s="1">
        <v>93105.740999999995</v>
      </c>
      <c r="P677" s="1">
        <v>79987.75</v>
      </c>
      <c r="Q677" s="1">
        <v>8965.3799999999992</v>
      </c>
      <c r="R677" s="44">
        <f t="shared" si="110"/>
        <v>376.94631983805664</v>
      </c>
      <c r="S677" s="45">
        <f t="shared" si="111"/>
        <v>2.7773279352226719</v>
      </c>
      <c r="T677" s="45">
        <f t="shared" si="112"/>
        <v>3.2390670553935861</v>
      </c>
      <c r="U677" s="44">
        <f t="shared" si="113"/>
        <v>13117.990999999995</v>
      </c>
      <c r="V677" s="46">
        <f t="shared" si="114"/>
        <v>0.14089347079037795</v>
      </c>
      <c r="W677" s="44">
        <f t="shared" si="115"/>
        <v>4152.6109999999953</v>
      </c>
      <c r="X677" s="46">
        <f t="shared" si="116"/>
        <v>4.4601019823256607E-2</v>
      </c>
      <c r="Y677" s="23">
        <f>RANK(O677,O:O)</f>
        <v>176</v>
      </c>
      <c r="Z677" s="23">
        <f>RANK(U677,U:U)</f>
        <v>149</v>
      </c>
      <c r="AA677" s="23">
        <f>RANK(W677,W:W)</f>
        <v>328</v>
      </c>
    </row>
    <row r="678" spans="1:27" x14ac:dyDescent="0.25">
      <c r="A678" s="23" t="str">
        <f t="shared" si="107"/>
        <v>Hugo Vale</v>
      </c>
      <c r="B678" s="23">
        <f t="shared" si="108"/>
        <v>5</v>
      </c>
      <c r="C678" s="23" t="str">
        <f t="shared" si="109"/>
        <v>2023Hugo Vale5</v>
      </c>
      <c r="D678" s="17">
        <v>2023</v>
      </c>
      <c r="E678" t="s">
        <v>425</v>
      </c>
      <c r="F678">
        <v>676623</v>
      </c>
      <c r="G678" t="s">
        <v>274</v>
      </c>
      <c r="H678" s="20">
        <v>5</v>
      </c>
      <c r="I678" s="20">
        <v>3</v>
      </c>
      <c r="J678" t="s">
        <v>2</v>
      </c>
      <c r="K678" t="s">
        <v>4</v>
      </c>
      <c r="L678" s="10">
        <v>105</v>
      </c>
      <c r="M678" s="10">
        <v>429</v>
      </c>
      <c r="N678" s="10">
        <v>2004</v>
      </c>
      <c r="O678" s="1">
        <v>90173.9424</v>
      </c>
      <c r="P678" s="1">
        <v>80888</v>
      </c>
      <c r="Q678" s="1">
        <v>3969.72</v>
      </c>
      <c r="R678" s="44">
        <f t="shared" si="110"/>
        <v>858.79945142857139</v>
      </c>
      <c r="S678" s="45">
        <f t="shared" si="111"/>
        <v>4.0857142857142854</v>
      </c>
      <c r="T678" s="45">
        <f t="shared" si="112"/>
        <v>4.6713286713286717</v>
      </c>
      <c r="U678" s="44">
        <f t="shared" si="113"/>
        <v>9285.9423999999999</v>
      </c>
      <c r="V678" s="46">
        <f t="shared" si="114"/>
        <v>0.10297811266594904</v>
      </c>
      <c r="W678" s="44">
        <f t="shared" si="115"/>
        <v>5316.2224000000006</v>
      </c>
      <c r="X678" s="46">
        <f t="shared" si="116"/>
        <v>5.8955195464538104E-2</v>
      </c>
      <c r="Y678" s="23">
        <f>RANK(O678,O:O)</f>
        <v>184</v>
      </c>
      <c r="Z678" s="23">
        <f>RANK(U678,U:U)</f>
        <v>243</v>
      </c>
      <c r="AA678" s="23">
        <f>RANK(W678,W:W)</f>
        <v>261</v>
      </c>
    </row>
    <row r="679" spans="1:27" x14ac:dyDescent="0.25">
      <c r="A679" s="23" t="str">
        <f t="shared" si="107"/>
        <v>Hugo Vale</v>
      </c>
      <c r="B679" s="23">
        <f t="shared" si="108"/>
        <v>6</v>
      </c>
      <c r="C679" s="23" t="str">
        <f t="shared" si="109"/>
        <v>2023Hugo Vale6</v>
      </c>
      <c r="D679" s="17">
        <v>2023</v>
      </c>
      <c r="E679" t="s">
        <v>425</v>
      </c>
      <c r="F679">
        <v>375019</v>
      </c>
      <c r="G679" t="s">
        <v>95</v>
      </c>
      <c r="H679" s="20">
        <v>5</v>
      </c>
      <c r="I679" s="20">
        <v>5</v>
      </c>
      <c r="J679" t="s">
        <v>9</v>
      </c>
      <c r="K679" t="s">
        <v>3</v>
      </c>
      <c r="L679" s="10">
        <v>137</v>
      </c>
      <c r="M679" s="10">
        <v>548</v>
      </c>
      <c r="N679" s="10">
        <v>1487</v>
      </c>
      <c r="O679" s="1">
        <v>67569.909</v>
      </c>
      <c r="P679" s="1">
        <v>58049.75</v>
      </c>
      <c r="Q679" s="1">
        <v>5170.41</v>
      </c>
      <c r="R679" s="44">
        <f t="shared" si="110"/>
        <v>493.21101459854015</v>
      </c>
      <c r="S679" s="45">
        <f t="shared" si="111"/>
        <v>4</v>
      </c>
      <c r="T679" s="45">
        <f t="shared" si="112"/>
        <v>2.7135036496350367</v>
      </c>
      <c r="U679" s="44">
        <f t="shared" si="113"/>
        <v>9520.1589999999997</v>
      </c>
      <c r="V679" s="46">
        <f t="shared" si="114"/>
        <v>0.14089347079037801</v>
      </c>
      <c r="W679" s="44">
        <f t="shared" si="115"/>
        <v>4349.7489999999998</v>
      </c>
      <c r="X679" s="46">
        <f t="shared" si="116"/>
        <v>6.4374054433016914E-2</v>
      </c>
      <c r="Y679" s="23">
        <f>RANK(O679,O:O)</f>
        <v>261</v>
      </c>
      <c r="Z679" s="23">
        <f>RANK(U679,U:U)</f>
        <v>234</v>
      </c>
      <c r="AA679" s="23">
        <f>RANK(W679,W:W)</f>
        <v>316</v>
      </c>
    </row>
    <row r="680" spans="1:27" x14ac:dyDescent="0.25">
      <c r="A680" s="23" t="str">
        <f t="shared" si="107"/>
        <v>Hugo Vale</v>
      </c>
      <c r="B680" s="23">
        <f t="shared" si="108"/>
        <v>7</v>
      </c>
      <c r="C680" s="23" t="str">
        <f t="shared" si="109"/>
        <v>2023Hugo Vale7</v>
      </c>
      <c r="D680" s="17">
        <v>2023</v>
      </c>
      <c r="E680" t="s">
        <v>425</v>
      </c>
      <c r="F680">
        <v>743099</v>
      </c>
      <c r="G680" t="s">
        <v>203</v>
      </c>
      <c r="H680" s="20">
        <v>5</v>
      </c>
      <c r="I680" s="20">
        <v>4</v>
      </c>
      <c r="J680" t="s">
        <v>2</v>
      </c>
      <c r="K680" t="s">
        <v>3</v>
      </c>
      <c r="L680" s="10">
        <v>73</v>
      </c>
      <c r="M680" s="10">
        <v>243</v>
      </c>
      <c r="N680" s="10">
        <v>1158</v>
      </c>
      <c r="O680" s="1">
        <v>42281.427000000003</v>
      </c>
      <c r="P680" s="1">
        <v>36324.25</v>
      </c>
      <c r="Q680" s="1">
        <v>2694.3</v>
      </c>
      <c r="R680" s="44">
        <f t="shared" si="110"/>
        <v>579.19763013698639</v>
      </c>
      <c r="S680" s="45">
        <f t="shared" si="111"/>
        <v>3.3287671232876712</v>
      </c>
      <c r="T680" s="45">
        <f t="shared" si="112"/>
        <v>4.7654320987654319</v>
      </c>
      <c r="U680" s="44">
        <f t="shared" si="113"/>
        <v>5957.1770000000033</v>
      </c>
      <c r="V680" s="46">
        <f t="shared" si="114"/>
        <v>0.14089347079037806</v>
      </c>
      <c r="W680" s="44">
        <f t="shared" si="115"/>
        <v>3262.8770000000031</v>
      </c>
      <c r="X680" s="46">
        <f t="shared" si="116"/>
        <v>7.7170455954573225E-2</v>
      </c>
      <c r="Y680" s="23">
        <f>RANK(O680,O:O)</f>
        <v>421</v>
      </c>
      <c r="Z680" s="23">
        <f>RANK(U680,U:U)</f>
        <v>430</v>
      </c>
      <c r="AA680" s="23">
        <f>RANK(W680,W:W)</f>
        <v>408</v>
      </c>
    </row>
    <row r="681" spans="1:27" x14ac:dyDescent="0.25">
      <c r="A681" s="23" t="str">
        <f t="shared" si="107"/>
        <v>Hugo Vale</v>
      </c>
      <c r="B681" s="23">
        <f t="shared" si="108"/>
        <v>8</v>
      </c>
      <c r="C681" s="23" t="str">
        <f t="shared" si="109"/>
        <v>2023Hugo Vale8</v>
      </c>
      <c r="D681" s="17">
        <v>2023</v>
      </c>
      <c r="E681" t="s">
        <v>425</v>
      </c>
      <c r="F681">
        <v>405328</v>
      </c>
      <c r="G681" t="s">
        <v>105</v>
      </c>
      <c r="H681" s="20">
        <v>5</v>
      </c>
      <c r="I681" s="20">
        <v>5</v>
      </c>
      <c r="J681" t="s">
        <v>2</v>
      </c>
      <c r="K681" t="s">
        <v>3</v>
      </c>
      <c r="L681" s="10">
        <v>21</v>
      </c>
      <c r="M681" s="10">
        <v>217</v>
      </c>
      <c r="N681" s="10">
        <v>878</v>
      </c>
      <c r="O681" s="1">
        <v>34128.487200000003</v>
      </c>
      <c r="P681" s="1">
        <v>30614</v>
      </c>
      <c r="Q681" s="1">
        <v>918.75</v>
      </c>
      <c r="R681" s="44">
        <f t="shared" si="110"/>
        <v>1625.1660571428572</v>
      </c>
      <c r="S681" s="45">
        <f t="shared" si="111"/>
        <v>10.333333333333334</v>
      </c>
      <c r="T681" s="45">
        <f t="shared" si="112"/>
        <v>4.0460829493087553</v>
      </c>
      <c r="U681" s="44">
        <f t="shared" si="113"/>
        <v>3514.4872000000032</v>
      </c>
      <c r="V681" s="46">
        <f t="shared" si="114"/>
        <v>0.10297811266594914</v>
      </c>
      <c r="W681" s="44">
        <f t="shared" si="115"/>
        <v>2595.7372000000032</v>
      </c>
      <c r="X681" s="46">
        <f t="shared" si="116"/>
        <v>7.6057786704357727E-2</v>
      </c>
      <c r="Y681" s="23">
        <f>RANK(O681,O:O)</f>
        <v>483</v>
      </c>
      <c r="Z681" s="23">
        <f>RANK(U681,U:U)</f>
        <v>616</v>
      </c>
      <c r="AA681" s="23">
        <f>RANK(W681,W:W)</f>
        <v>485</v>
      </c>
    </row>
    <row r="682" spans="1:27" x14ac:dyDescent="0.25">
      <c r="A682" s="23" t="str">
        <f t="shared" si="107"/>
        <v>Hugo Vale</v>
      </c>
      <c r="B682" s="23">
        <f t="shared" si="108"/>
        <v>9</v>
      </c>
      <c r="C682" s="23" t="str">
        <f t="shared" si="109"/>
        <v>2023Hugo Vale9</v>
      </c>
      <c r="D682" s="17">
        <v>2023</v>
      </c>
      <c r="E682" t="s">
        <v>425</v>
      </c>
      <c r="F682">
        <v>688564</v>
      </c>
      <c r="G682" t="s">
        <v>176</v>
      </c>
      <c r="H682" s="20">
        <v>5</v>
      </c>
      <c r="I682" s="20">
        <v>4</v>
      </c>
      <c r="J682" t="s">
        <v>2</v>
      </c>
      <c r="K682" t="s">
        <v>3</v>
      </c>
      <c r="L682" s="10">
        <v>121</v>
      </c>
      <c r="M682" s="10">
        <v>166</v>
      </c>
      <c r="N682" s="10">
        <v>591</v>
      </c>
      <c r="O682" s="1">
        <v>27193.873800000001</v>
      </c>
      <c r="P682" s="1">
        <v>24393.5</v>
      </c>
      <c r="Q682" s="1">
        <v>4192.1999999999898</v>
      </c>
      <c r="R682" s="44">
        <f t="shared" si="110"/>
        <v>224.74275867768597</v>
      </c>
      <c r="S682" s="45">
        <f t="shared" si="111"/>
        <v>1.3719008264462811</v>
      </c>
      <c r="T682" s="45">
        <f t="shared" si="112"/>
        <v>3.5602409638554215</v>
      </c>
      <c r="U682" s="44">
        <f t="shared" si="113"/>
        <v>2800.3738000000012</v>
      </c>
      <c r="V682" s="46">
        <f t="shared" si="114"/>
        <v>0.10297811266594908</v>
      </c>
      <c r="W682" s="44">
        <f t="shared" si="115"/>
        <v>-1391.8261999999886</v>
      </c>
      <c r="X682" s="46">
        <f t="shared" si="116"/>
        <v>-5.1181608410640948E-2</v>
      </c>
      <c r="Y682" s="23">
        <f>RANK(O682,O:O)</f>
        <v>530</v>
      </c>
      <c r="Z682" s="23">
        <f>RANK(U682,U:U)</f>
        <v>729</v>
      </c>
      <c r="AA682" s="23">
        <f>RANK(W682,W:W)</f>
        <v>1484</v>
      </c>
    </row>
    <row r="683" spans="1:27" x14ac:dyDescent="0.25">
      <c r="A683" s="23" t="str">
        <f t="shared" si="107"/>
        <v>Hugo Vale</v>
      </c>
      <c r="B683" s="23">
        <f t="shared" si="108"/>
        <v>10</v>
      </c>
      <c r="C683" s="23" t="str">
        <f t="shared" si="109"/>
        <v>2023Hugo Vale10</v>
      </c>
      <c r="D683" s="17">
        <v>2023</v>
      </c>
      <c r="E683" t="s">
        <v>425</v>
      </c>
      <c r="F683">
        <v>427511</v>
      </c>
      <c r="G683" t="s">
        <v>112</v>
      </c>
      <c r="H683" s="20">
        <v>5</v>
      </c>
      <c r="I683" s="20">
        <v>5</v>
      </c>
      <c r="J683" t="s">
        <v>9</v>
      </c>
      <c r="K683" t="s">
        <v>10</v>
      </c>
      <c r="L683" s="10">
        <v>60</v>
      </c>
      <c r="M683" s="10">
        <v>87</v>
      </c>
      <c r="N683" s="10">
        <v>340</v>
      </c>
      <c r="O683" s="1">
        <v>14175.773999999999</v>
      </c>
      <c r="P683" s="1">
        <v>12178.5</v>
      </c>
      <c r="Q683" s="1">
        <v>2084.4</v>
      </c>
      <c r="R683" s="44">
        <f t="shared" si="110"/>
        <v>236.2629</v>
      </c>
      <c r="S683" s="45">
        <f t="shared" si="111"/>
        <v>1.45</v>
      </c>
      <c r="T683" s="45">
        <f t="shared" si="112"/>
        <v>3.9080459770114944</v>
      </c>
      <c r="U683" s="44">
        <f t="shared" si="113"/>
        <v>1997.2739999999994</v>
      </c>
      <c r="V683" s="46">
        <f t="shared" si="114"/>
        <v>0.14089347079037798</v>
      </c>
      <c r="W683" s="44">
        <f t="shared" si="115"/>
        <v>-87.126000000000658</v>
      </c>
      <c r="X683" s="46">
        <f t="shared" si="116"/>
        <v>-6.1461194288227692E-3</v>
      </c>
      <c r="Y683" s="23">
        <f>RANK(O683,O:O)</f>
        <v>694</v>
      </c>
      <c r="Z683" s="23">
        <f>RANK(U683,U:U)</f>
        <v>870</v>
      </c>
      <c r="AA683" s="23">
        <f>RANK(W683,W:W)</f>
        <v>1324</v>
      </c>
    </row>
    <row r="684" spans="1:27" x14ac:dyDescent="0.25">
      <c r="A684" s="23" t="str">
        <f t="shared" si="107"/>
        <v>Hugo Vale</v>
      </c>
      <c r="B684" s="23">
        <f t="shared" si="108"/>
        <v>11</v>
      </c>
      <c r="C684" s="23" t="str">
        <f t="shared" si="109"/>
        <v>2023Hugo Vale11</v>
      </c>
      <c r="D684" s="17">
        <v>2023</v>
      </c>
      <c r="E684" t="s">
        <v>425</v>
      </c>
      <c r="F684">
        <v>946372</v>
      </c>
      <c r="G684" t="s">
        <v>261</v>
      </c>
      <c r="H684" s="20">
        <v>5</v>
      </c>
      <c r="I684" s="20">
        <v>5</v>
      </c>
      <c r="J684" t="s">
        <v>9</v>
      </c>
      <c r="K684" t="s">
        <v>10</v>
      </c>
      <c r="L684" s="10">
        <v>34</v>
      </c>
      <c r="M684" s="10">
        <v>88</v>
      </c>
      <c r="N684" s="10">
        <v>258</v>
      </c>
      <c r="O684" s="1">
        <v>12915.744000000001</v>
      </c>
      <c r="P684" s="1">
        <v>11096</v>
      </c>
      <c r="Q684" s="1">
        <v>1225.71</v>
      </c>
      <c r="R684" s="44">
        <f t="shared" si="110"/>
        <v>379.8748235294118</v>
      </c>
      <c r="S684" s="45">
        <f t="shared" si="111"/>
        <v>2.5882352941176472</v>
      </c>
      <c r="T684" s="45">
        <f t="shared" si="112"/>
        <v>2.9318181818181817</v>
      </c>
      <c r="U684" s="44">
        <f t="shared" si="113"/>
        <v>1819.7440000000006</v>
      </c>
      <c r="V684" s="46">
        <f t="shared" si="114"/>
        <v>0.14089347079037803</v>
      </c>
      <c r="W684" s="44">
        <f t="shared" si="115"/>
        <v>594.03400000000056</v>
      </c>
      <c r="X684" s="46">
        <f t="shared" si="116"/>
        <v>4.5993014417133118E-2</v>
      </c>
      <c r="Y684" s="23">
        <f>RANK(O684,O:O)</f>
        <v>719</v>
      </c>
      <c r="Z684" s="23">
        <f>RANK(U684,U:U)</f>
        <v>912</v>
      </c>
      <c r="AA684" s="23">
        <f>RANK(W684,W:W)</f>
        <v>938</v>
      </c>
    </row>
    <row r="685" spans="1:27" x14ac:dyDescent="0.25">
      <c r="A685" s="23" t="str">
        <f t="shared" si="107"/>
        <v>Hugo Vale</v>
      </c>
      <c r="B685" s="23">
        <f t="shared" si="108"/>
        <v>12</v>
      </c>
      <c r="C685" s="23" t="str">
        <f t="shared" si="109"/>
        <v>2023Hugo Vale12</v>
      </c>
      <c r="D685" s="17">
        <v>2023</v>
      </c>
      <c r="E685" t="s">
        <v>425</v>
      </c>
      <c r="F685">
        <v>652151</v>
      </c>
      <c r="G685" t="s">
        <v>233</v>
      </c>
      <c r="H685" s="20">
        <v>5</v>
      </c>
      <c r="I685" s="20">
        <v>4</v>
      </c>
      <c r="J685" t="s">
        <v>2</v>
      </c>
      <c r="K685" t="s">
        <v>10</v>
      </c>
      <c r="L685" s="10">
        <v>39</v>
      </c>
      <c r="M685" s="10">
        <v>91</v>
      </c>
      <c r="N685" s="10">
        <v>416</v>
      </c>
      <c r="O685" s="1">
        <v>12376.012000000001</v>
      </c>
      <c r="P685" s="1">
        <v>14039.5</v>
      </c>
      <c r="Q685" s="1">
        <v>1393.68</v>
      </c>
      <c r="R685" s="44">
        <f t="shared" si="110"/>
        <v>317.33364102564104</v>
      </c>
      <c r="S685" s="45">
        <f t="shared" si="111"/>
        <v>2.3333333333333335</v>
      </c>
      <c r="T685" s="45">
        <f t="shared" si="112"/>
        <v>4.5714285714285712</v>
      </c>
      <c r="U685" s="44">
        <f t="shared" si="113"/>
        <v>-1663.4879999999994</v>
      </c>
      <c r="V685" s="46">
        <f t="shared" si="114"/>
        <v>-0.13441228078964365</v>
      </c>
      <c r="W685" s="44">
        <f t="shared" si="115"/>
        <v>-3057.1679999999997</v>
      </c>
      <c r="X685" s="46">
        <f t="shared" si="116"/>
        <v>-0.24702367774045464</v>
      </c>
      <c r="Y685" s="23">
        <f>RANK(O685,O:O)</f>
        <v>737</v>
      </c>
      <c r="Z685" s="23">
        <f>RANK(U685,U:U)</f>
        <v>1514</v>
      </c>
      <c r="AA685" s="23">
        <f>RANK(W685,W:W)</f>
        <v>1502</v>
      </c>
    </row>
    <row r="686" spans="1:27" x14ac:dyDescent="0.25">
      <c r="A686" s="23" t="str">
        <f t="shared" si="107"/>
        <v>Hugo Vale</v>
      </c>
      <c r="B686" s="23">
        <f t="shared" si="108"/>
        <v>13</v>
      </c>
      <c r="C686" s="23" t="str">
        <f t="shared" si="109"/>
        <v>2023Hugo Vale13</v>
      </c>
      <c r="D686" s="17">
        <v>2023</v>
      </c>
      <c r="E686" t="s">
        <v>425</v>
      </c>
      <c r="F686">
        <v>968160</v>
      </c>
      <c r="G686" t="s">
        <v>266</v>
      </c>
      <c r="H686" s="20">
        <v>5</v>
      </c>
      <c r="I686" s="20">
        <v>5</v>
      </c>
      <c r="J686" t="s">
        <v>9</v>
      </c>
      <c r="K686" t="s">
        <v>10</v>
      </c>
      <c r="L686" s="10">
        <v>53</v>
      </c>
      <c r="M686" s="10">
        <v>90</v>
      </c>
      <c r="N686" s="10">
        <v>234</v>
      </c>
      <c r="O686" s="1">
        <v>10896.7688</v>
      </c>
      <c r="P686" s="1">
        <v>10240.5</v>
      </c>
      <c r="Q686" s="1">
        <v>1856.37</v>
      </c>
      <c r="R686" s="44">
        <f t="shared" si="110"/>
        <v>205.59941132075471</v>
      </c>
      <c r="S686" s="45">
        <f t="shared" si="111"/>
        <v>1.6981132075471699</v>
      </c>
      <c r="T686" s="45">
        <f t="shared" si="112"/>
        <v>2.6</v>
      </c>
      <c r="U686" s="44">
        <f t="shared" si="113"/>
        <v>656.26879999999983</v>
      </c>
      <c r="V686" s="46">
        <f t="shared" si="114"/>
        <v>6.0226000206593334E-2</v>
      </c>
      <c r="W686" s="44">
        <f t="shared" si="115"/>
        <v>-1200.1012000000001</v>
      </c>
      <c r="X686" s="46">
        <f t="shared" si="116"/>
        <v>-0.11013367559014375</v>
      </c>
      <c r="Y686" s="23">
        <f>RANK(O686,O:O)</f>
        <v>790</v>
      </c>
      <c r="Z686" s="23">
        <f>RANK(U686,U:U)</f>
        <v>1248</v>
      </c>
      <c r="AA686" s="23">
        <f>RANK(W686,W:W)</f>
        <v>1479</v>
      </c>
    </row>
    <row r="687" spans="1:27" x14ac:dyDescent="0.25">
      <c r="A687" s="23" t="str">
        <f t="shared" si="107"/>
        <v>Hugo Vale</v>
      </c>
      <c r="B687" s="23">
        <f t="shared" si="108"/>
        <v>14</v>
      </c>
      <c r="C687" s="23" t="str">
        <f t="shared" si="109"/>
        <v>2023Hugo Vale14</v>
      </c>
      <c r="D687" s="17">
        <v>2023</v>
      </c>
      <c r="E687" t="s">
        <v>425</v>
      </c>
      <c r="F687">
        <v>562725</v>
      </c>
      <c r="G687" t="s">
        <v>146</v>
      </c>
      <c r="H687" s="20">
        <v>5</v>
      </c>
      <c r="I687" s="20">
        <v>5</v>
      </c>
      <c r="J687" t="s">
        <v>9</v>
      </c>
      <c r="K687" t="s">
        <v>10</v>
      </c>
      <c r="L687" s="10">
        <v>4</v>
      </c>
      <c r="M687" s="10">
        <v>54</v>
      </c>
      <c r="N687" s="10">
        <v>236</v>
      </c>
      <c r="O687" s="1">
        <v>8638.6880000000001</v>
      </c>
      <c r="P687" s="1">
        <v>7984</v>
      </c>
      <c r="Q687" s="1">
        <v>183.25</v>
      </c>
      <c r="R687" s="44">
        <f t="shared" si="110"/>
        <v>2159.672</v>
      </c>
      <c r="S687" s="45">
        <f t="shared" si="111"/>
        <v>13.5</v>
      </c>
      <c r="T687" s="45">
        <f t="shared" si="112"/>
        <v>4.3703703703703702</v>
      </c>
      <c r="U687" s="44">
        <f t="shared" si="113"/>
        <v>654.6880000000001</v>
      </c>
      <c r="V687" s="46">
        <f t="shared" si="114"/>
        <v>7.5785582255083195E-2</v>
      </c>
      <c r="W687" s="44">
        <f t="shared" si="115"/>
        <v>471.4380000000001</v>
      </c>
      <c r="X687" s="46">
        <f t="shared" si="116"/>
        <v>5.4572870324753033E-2</v>
      </c>
      <c r="Y687" s="23">
        <f>RANK(O687,O:O)</f>
        <v>923</v>
      </c>
      <c r="Z687" s="23">
        <f>RANK(U687,U:U)</f>
        <v>1250</v>
      </c>
      <c r="AA687" s="23">
        <f>RANK(W687,W:W)</f>
        <v>982</v>
      </c>
    </row>
    <row r="688" spans="1:27" x14ac:dyDescent="0.25">
      <c r="A688" s="23" t="str">
        <f t="shared" si="107"/>
        <v>Hugo Vale</v>
      </c>
      <c r="B688" s="23">
        <f t="shared" si="108"/>
        <v>15</v>
      </c>
      <c r="C688" s="23" t="str">
        <f t="shared" si="109"/>
        <v>2023Hugo Vale15</v>
      </c>
      <c r="D688" s="17">
        <v>2023</v>
      </c>
      <c r="E688" t="s">
        <v>425</v>
      </c>
      <c r="F688">
        <v>322666</v>
      </c>
      <c r="G688" t="s">
        <v>80</v>
      </c>
      <c r="H688" s="20">
        <v>5</v>
      </c>
      <c r="I688" s="20">
        <v>5</v>
      </c>
      <c r="J688" t="s">
        <v>9</v>
      </c>
      <c r="K688" t="s">
        <v>10</v>
      </c>
      <c r="L688" s="10">
        <v>18</v>
      </c>
      <c r="M688" s="10">
        <v>36</v>
      </c>
      <c r="N688" s="10">
        <v>82</v>
      </c>
      <c r="O688" s="1">
        <v>3965.748</v>
      </c>
      <c r="P688" s="1">
        <v>3407</v>
      </c>
      <c r="Q688" s="1">
        <v>637.20000000000005</v>
      </c>
      <c r="R688" s="44">
        <f t="shared" si="110"/>
        <v>220.31933333333333</v>
      </c>
      <c r="S688" s="45">
        <f t="shared" si="111"/>
        <v>2</v>
      </c>
      <c r="T688" s="45">
        <f t="shared" si="112"/>
        <v>2.2777777777777777</v>
      </c>
      <c r="U688" s="44">
        <f t="shared" si="113"/>
        <v>558.74800000000005</v>
      </c>
      <c r="V688" s="46">
        <f t="shared" si="114"/>
        <v>0.14089347079037801</v>
      </c>
      <c r="W688" s="44">
        <f t="shared" si="115"/>
        <v>-78.451999999999998</v>
      </c>
      <c r="X688" s="46">
        <f t="shared" si="116"/>
        <v>-1.9782396662622031E-2</v>
      </c>
      <c r="Y688" s="23">
        <f>RANK(O688,O:O)</f>
        <v>1207</v>
      </c>
      <c r="Z688" s="23">
        <f>RANK(U688,U:U)</f>
        <v>1295</v>
      </c>
      <c r="AA688" s="23">
        <f>RANK(W688,W:W)</f>
        <v>1314</v>
      </c>
    </row>
    <row r="689" spans="1:27" x14ac:dyDescent="0.25">
      <c r="A689" s="23" t="str">
        <f t="shared" si="107"/>
        <v>Ian Juliano</v>
      </c>
      <c r="B689" s="23">
        <f t="shared" si="108"/>
        <v>1</v>
      </c>
      <c r="C689" s="23" t="str">
        <f t="shared" si="109"/>
        <v>2023Ian Juliano1</v>
      </c>
      <c r="D689" s="17">
        <v>2023</v>
      </c>
      <c r="E689" t="s">
        <v>418</v>
      </c>
      <c r="F689">
        <v>401800</v>
      </c>
      <c r="G689" t="s">
        <v>103</v>
      </c>
      <c r="H689" s="20">
        <v>2</v>
      </c>
      <c r="I689" s="20">
        <v>2</v>
      </c>
      <c r="J689" t="s">
        <v>9</v>
      </c>
      <c r="K689" t="s">
        <v>10</v>
      </c>
      <c r="L689" s="10">
        <v>48</v>
      </c>
      <c r="M689" s="10">
        <v>81</v>
      </c>
      <c r="N689" s="10">
        <v>258</v>
      </c>
      <c r="O689" s="1">
        <v>13001.936</v>
      </c>
      <c r="P689" s="1">
        <v>10090.75</v>
      </c>
      <c r="Q689" s="1">
        <v>1625.1</v>
      </c>
      <c r="R689" s="44">
        <f t="shared" si="110"/>
        <v>270.87366666666668</v>
      </c>
      <c r="S689" s="45">
        <f t="shared" si="111"/>
        <v>1.6875</v>
      </c>
      <c r="T689" s="45">
        <f t="shared" si="112"/>
        <v>3.1851851851851851</v>
      </c>
      <c r="U689" s="44">
        <f t="shared" si="113"/>
        <v>2911.1859999999997</v>
      </c>
      <c r="V689" s="46">
        <f t="shared" si="114"/>
        <v>0.22390404013679191</v>
      </c>
      <c r="W689" s="44">
        <f t="shared" si="115"/>
        <v>1286.0859999999998</v>
      </c>
      <c r="X689" s="46">
        <f t="shared" si="116"/>
        <v>9.8914961587258987E-2</v>
      </c>
      <c r="Y689" s="23">
        <f>RANK(O689,O:O)</f>
        <v>715</v>
      </c>
      <c r="Z689" s="23">
        <f>RANK(U689,U:U)</f>
        <v>706</v>
      </c>
      <c r="AA689" s="23">
        <f>RANK(W689,W:W)</f>
        <v>708</v>
      </c>
    </row>
    <row r="690" spans="1:27" x14ac:dyDescent="0.25">
      <c r="A690" s="23" t="str">
        <f t="shared" si="107"/>
        <v>Ian Juliano</v>
      </c>
      <c r="B690" s="23">
        <f t="shared" si="108"/>
        <v>2</v>
      </c>
      <c r="C690" s="23" t="str">
        <f t="shared" si="109"/>
        <v>2023Ian Juliano2</v>
      </c>
      <c r="D690" s="17">
        <v>2023</v>
      </c>
      <c r="E690" t="s">
        <v>418</v>
      </c>
      <c r="F690">
        <v>976942</v>
      </c>
      <c r="G690" t="s">
        <v>270</v>
      </c>
      <c r="H690" s="20">
        <v>2</v>
      </c>
      <c r="I690" s="20">
        <v>2</v>
      </c>
      <c r="J690" t="s">
        <v>9</v>
      </c>
      <c r="K690" t="s">
        <v>10</v>
      </c>
      <c r="L690" s="10">
        <v>43</v>
      </c>
      <c r="M690" s="10">
        <v>83</v>
      </c>
      <c r="N690" s="10">
        <v>241</v>
      </c>
      <c r="O690" s="1">
        <v>12490.072</v>
      </c>
      <c r="P690" s="1">
        <v>9503.75</v>
      </c>
      <c r="Q690" s="1">
        <v>1466.75</v>
      </c>
      <c r="R690" s="44">
        <f t="shared" si="110"/>
        <v>290.46679069767441</v>
      </c>
      <c r="S690" s="45">
        <f t="shared" si="111"/>
        <v>1.930232558139535</v>
      </c>
      <c r="T690" s="45">
        <f t="shared" si="112"/>
        <v>2.9036144578313254</v>
      </c>
      <c r="U690" s="44">
        <f t="shared" si="113"/>
        <v>2986.3220000000001</v>
      </c>
      <c r="V690" s="46">
        <f t="shared" si="114"/>
        <v>0.23909565933647139</v>
      </c>
      <c r="W690" s="44">
        <f t="shared" si="115"/>
        <v>1519.5720000000001</v>
      </c>
      <c r="X690" s="46">
        <f t="shared" si="116"/>
        <v>0.12166238913594735</v>
      </c>
      <c r="Y690" s="23">
        <f>RANK(O690,O:O)</f>
        <v>731</v>
      </c>
      <c r="Z690" s="23">
        <f>RANK(U690,U:U)</f>
        <v>694</v>
      </c>
      <c r="AA690" s="23">
        <f>RANK(W690,W:W)</f>
        <v>640</v>
      </c>
    </row>
    <row r="691" spans="1:27" x14ac:dyDescent="0.25">
      <c r="A691" s="23" t="str">
        <f t="shared" si="107"/>
        <v>Ian Juliano</v>
      </c>
      <c r="B691" s="23">
        <f t="shared" si="108"/>
        <v>3</v>
      </c>
      <c r="C691" s="23" t="str">
        <f t="shared" si="109"/>
        <v>2023Ian Juliano3</v>
      </c>
      <c r="D691" s="17">
        <v>2023</v>
      </c>
      <c r="E691" t="s">
        <v>418</v>
      </c>
      <c r="F691">
        <v>155535</v>
      </c>
      <c r="G691" t="s">
        <v>29</v>
      </c>
      <c r="H691" s="20">
        <v>2</v>
      </c>
      <c r="I691" s="20">
        <v>2</v>
      </c>
      <c r="J691" t="s">
        <v>9</v>
      </c>
      <c r="K691" t="s">
        <v>10</v>
      </c>
      <c r="L691" s="10">
        <v>42</v>
      </c>
      <c r="M691" s="10">
        <v>69</v>
      </c>
      <c r="N691" s="10">
        <v>186</v>
      </c>
      <c r="O691" s="1">
        <v>9743.3119999999999</v>
      </c>
      <c r="P691" s="1">
        <v>7399.25</v>
      </c>
      <c r="Q691" s="1">
        <v>1419.9</v>
      </c>
      <c r="R691" s="44">
        <f t="shared" si="110"/>
        <v>231.98361904761904</v>
      </c>
      <c r="S691" s="45">
        <f t="shared" si="111"/>
        <v>1.6428571428571428</v>
      </c>
      <c r="T691" s="45">
        <f t="shared" si="112"/>
        <v>2.6956521739130435</v>
      </c>
      <c r="U691" s="44">
        <f t="shared" si="113"/>
        <v>2344.0619999999999</v>
      </c>
      <c r="V691" s="46">
        <f t="shared" si="114"/>
        <v>0.24058164205354401</v>
      </c>
      <c r="W691" s="44">
        <f t="shared" si="115"/>
        <v>924.16199999999981</v>
      </c>
      <c r="X691" s="46">
        <f t="shared" si="116"/>
        <v>9.4850909013280069E-2</v>
      </c>
      <c r="Y691" s="23">
        <f>RANK(O691,O:O)</f>
        <v>843</v>
      </c>
      <c r="Z691" s="23">
        <f>RANK(U691,U:U)</f>
        <v>805</v>
      </c>
      <c r="AA691" s="23">
        <f>RANK(W691,W:W)</f>
        <v>817</v>
      </c>
    </row>
    <row r="692" spans="1:27" x14ac:dyDescent="0.25">
      <c r="A692" s="23" t="str">
        <f t="shared" si="107"/>
        <v>Ian Juliano</v>
      </c>
      <c r="B692" s="23">
        <f t="shared" si="108"/>
        <v>4</v>
      </c>
      <c r="C692" s="23" t="str">
        <f t="shared" si="109"/>
        <v>2023Ian Juliano4</v>
      </c>
      <c r="D692" s="17">
        <v>2023</v>
      </c>
      <c r="E692" t="s">
        <v>418</v>
      </c>
      <c r="F692">
        <v>105397</v>
      </c>
      <c r="G692" t="s">
        <v>293</v>
      </c>
      <c r="H692" s="20">
        <v>2</v>
      </c>
      <c r="I692" s="20">
        <v>2</v>
      </c>
      <c r="J692" t="s">
        <v>9</v>
      </c>
      <c r="K692" t="s">
        <v>10</v>
      </c>
      <c r="L692" s="10">
        <v>40</v>
      </c>
      <c r="M692" s="10">
        <v>67</v>
      </c>
      <c r="N692" s="10">
        <v>171</v>
      </c>
      <c r="O692" s="1">
        <v>8684.232</v>
      </c>
      <c r="P692" s="1">
        <v>7057</v>
      </c>
      <c r="Q692" s="1">
        <v>1353.7</v>
      </c>
      <c r="R692" s="44">
        <f t="shared" si="110"/>
        <v>217.10579999999999</v>
      </c>
      <c r="S692" s="45">
        <f t="shared" si="111"/>
        <v>1.675</v>
      </c>
      <c r="T692" s="45">
        <f t="shared" si="112"/>
        <v>2.5522388059701493</v>
      </c>
      <c r="U692" s="44">
        <f t="shared" si="113"/>
        <v>1627.232</v>
      </c>
      <c r="V692" s="46">
        <f t="shared" si="114"/>
        <v>0.18737776696891562</v>
      </c>
      <c r="W692" s="44">
        <f t="shared" si="115"/>
        <v>273.53199999999993</v>
      </c>
      <c r="X692" s="46">
        <f t="shared" si="116"/>
        <v>3.1497546357582333E-2</v>
      </c>
      <c r="Y692" s="23">
        <f>RANK(O692,O:O)</f>
        <v>916</v>
      </c>
      <c r="Z692" s="23">
        <f>RANK(U692,U:U)</f>
        <v>960</v>
      </c>
      <c r="AA692" s="23">
        <f>RANK(W692,W:W)</f>
        <v>1074</v>
      </c>
    </row>
    <row r="693" spans="1:27" x14ac:dyDescent="0.25">
      <c r="A693" s="23" t="str">
        <f t="shared" si="107"/>
        <v>Ian Juliano</v>
      </c>
      <c r="B693" s="23">
        <f t="shared" si="108"/>
        <v>5</v>
      </c>
      <c r="C693" s="23" t="str">
        <f t="shared" si="109"/>
        <v>2023Ian Juliano5</v>
      </c>
      <c r="D693" s="17">
        <v>2023</v>
      </c>
      <c r="E693" t="s">
        <v>418</v>
      </c>
      <c r="F693">
        <v>988636</v>
      </c>
      <c r="G693" t="s">
        <v>272</v>
      </c>
      <c r="H693" s="20">
        <v>2</v>
      </c>
      <c r="I693" s="20">
        <v>2</v>
      </c>
      <c r="J693" t="s">
        <v>9</v>
      </c>
      <c r="K693" t="s">
        <v>10</v>
      </c>
      <c r="L693" s="10">
        <v>27</v>
      </c>
      <c r="M693" s="10">
        <v>62</v>
      </c>
      <c r="N693" s="10">
        <v>167</v>
      </c>
      <c r="O693" s="1">
        <v>7237.0640000000003</v>
      </c>
      <c r="P693" s="1">
        <v>5353.5</v>
      </c>
      <c r="Q693" s="1">
        <v>932.2</v>
      </c>
      <c r="R693" s="44">
        <f t="shared" si="110"/>
        <v>268.0394074074074</v>
      </c>
      <c r="S693" s="45">
        <f t="shared" si="111"/>
        <v>2.2962962962962963</v>
      </c>
      <c r="T693" s="45">
        <f t="shared" si="112"/>
        <v>2.693548387096774</v>
      </c>
      <c r="U693" s="44">
        <f t="shared" si="113"/>
        <v>1883.5640000000003</v>
      </c>
      <c r="V693" s="46">
        <f t="shared" si="114"/>
        <v>0.26026631794329858</v>
      </c>
      <c r="W693" s="44">
        <f t="shared" si="115"/>
        <v>951.36400000000026</v>
      </c>
      <c r="X693" s="46">
        <f t="shared" si="116"/>
        <v>0.13145717655668102</v>
      </c>
      <c r="Y693" s="23">
        <f>RANK(O693,O:O)</f>
        <v>1003</v>
      </c>
      <c r="Z693" s="23">
        <f>RANK(U693,U:U)</f>
        <v>893</v>
      </c>
      <c r="AA693" s="23">
        <f>RANK(W693,W:W)</f>
        <v>812</v>
      </c>
    </row>
    <row r="694" spans="1:27" x14ac:dyDescent="0.25">
      <c r="A694" s="23" t="str">
        <f t="shared" si="107"/>
        <v>Ian Juliano</v>
      </c>
      <c r="B694" s="23">
        <f t="shared" si="108"/>
        <v>6</v>
      </c>
      <c r="C694" s="23" t="str">
        <f t="shared" si="109"/>
        <v>2023Ian Juliano6</v>
      </c>
      <c r="D694" s="17">
        <v>2023</v>
      </c>
      <c r="E694" t="s">
        <v>418</v>
      </c>
      <c r="F694">
        <v>192425</v>
      </c>
      <c r="G694" t="s">
        <v>49</v>
      </c>
      <c r="H694" s="20">
        <v>2</v>
      </c>
      <c r="I694" s="20">
        <v>2</v>
      </c>
      <c r="J694" t="s">
        <v>9</v>
      </c>
      <c r="K694" t="s">
        <v>10</v>
      </c>
      <c r="L694" s="10">
        <v>18</v>
      </c>
      <c r="M694" s="10">
        <v>37</v>
      </c>
      <c r="N694" s="10">
        <v>99</v>
      </c>
      <c r="O694" s="1">
        <v>4953.6080000000002</v>
      </c>
      <c r="P694" s="1">
        <v>3748</v>
      </c>
      <c r="Q694" s="1">
        <v>616.70000000000005</v>
      </c>
      <c r="R694" s="44">
        <f t="shared" si="110"/>
        <v>275.20044444444443</v>
      </c>
      <c r="S694" s="45">
        <f t="shared" si="111"/>
        <v>2.0555555555555554</v>
      </c>
      <c r="T694" s="45">
        <f t="shared" si="112"/>
        <v>2.6756756756756759</v>
      </c>
      <c r="U694" s="44">
        <f t="shared" si="113"/>
        <v>1205.6080000000002</v>
      </c>
      <c r="V694" s="46">
        <f t="shared" si="114"/>
        <v>0.24337977490346432</v>
      </c>
      <c r="W694" s="44">
        <f t="shared" si="115"/>
        <v>588.90800000000013</v>
      </c>
      <c r="X694" s="46">
        <f t="shared" si="116"/>
        <v>0.11888465942399966</v>
      </c>
      <c r="Y694" s="23">
        <f>RANK(O694,O:O)</f>
        <v>1136</v>
      </c>
      <c r="Z694" s="23">
        <f>RANK(U694,U:U)</f>
        <v>1059</v>
      </c>
      <c r="AA694" s="23">
        <f>RANK(W694,W:W)</f>
        <v>943</v>
      </c>
    </row>
    <row r="695" spans="1:27" x14ac:dyDescent="0.25">
      <c r="A695" s="23" t="str">
        <f t="shared" si="107"/>
        <v>Ian Juliano</v>
      </c>
      <c r="B695" s="23">
        <f t="shared" si="108"/>
        <v>7</v>
      </c>
      <c r="C695" s="23" t="str">
        <f t="shared" si="109"/>
        <v>2023Ian Juliano7</v>
      </c>
      <c r="D695" s="17">
        <v>2023</v>
      </c>
      <c r="E695" t="s">
        <v>418</v>
      </c>
      <c r="F695">
        <v>213016</v>
      </c>
      <c r="G695" t="s">
        <v>55</v>
      </c>
      <c r="H695" s="20">
        <v>2</v>
      </c>
      <c r="I695" s="20">
        <v>2</v>
      </c>
      <c r="J695" t="s">
        <v>9</v>
      </c>
      <c r="K695" t="s">
        <v>10</v>
      </c>
      <c r="L695" s="10">
        <v>30</v>
      </c>
      <c r="M695" s="10">
        <v>41</v>
      </c>
      <c r="N695" s="10">
        <v>90</v>
      </c>
      <c r="O695" s="1">
        <v>4295.28</v>
      </c>
      <c r="P695" s="1">
        <v>3236.5</v>
      </c>
      <c r="Q695" s="1">
        <v>1005.1</v>
      </c>
      <c r="R695" s="44">
        <f t="shared" si="110"/>
        <v>143.17599999999999</v>
      </c>
      <c r="S695" s="45">
        <f t="shared" si="111"/>
        <v>1.3666666666666667</v>
      </c>
      <c r="T695" s="45">
        <f t="shared" si="112"/>
        <v>2.1951219512195124</v>
      </c>
      <c r="U695" s="44">
        <f t="shared" si="113"/>
        <v>1058.7799999999997</v>
      </c>
      <c r="V695" s="46">
        <f t="shared" si="114"/>
        <v>0.2464984820547205</v>
      </c>
      <c r="W695" s="44">
        <f t="shared" si="115"/>
        <v>53.679999999999723</v>
      </c>
      <c r="X695" s="46">
        <f t="shared" si="116"/>
        <v>1.2497439049375064E-2</v>
      </c>
      <c r="Y695" s="23">
        <f>RANK(O695,O:O)</f>
        <v>1179</v>
      </c>
      <c r="Z695" s="23">
        <f>RANK(U695,U:U)</f>
        <v>1104</v>
      </c>
      <c r="AA695" s="23">
        <f>RANK(W695,W:W)</f>
        <v>1223</v>
      </c>
    </row>
    <row r="696" spans="1:27" x14ac:dyDescent="0.25">
      <c r="A696" s="23" t="str">
        <f t="shared" si="107"/>
        <v>Ian Juliano</v>
      </c>
      <c r="B696" s="23">
        <f t="shared" si="108"/>
        <v>8</v>
      </c>
      <c r="C696" s="23" t="str">
        <f t="shared" si="109"/>
        <v>2023Ian Juliano8</v>
      </c>
      <c r="D696" s="17">
        <v>2023</v>
      </c>
      <c r="E696" t="s">
        <v>418</v>
      </c>
      <c r="F696">
        <v>755085</v>
      </c>
      <c r="G696" t="s">
        <v>205</v>
      </c>
      <c r="H696" s="20">
        <v>2</v>
      </c>
      <c r="I696" s="20">
        <v>2</v>
      </c>
      <c r="J696" t="s">
        <v>9</v>
      </c>
      <c r="K696" t="s">
        <v>10</v>
      </c>
      <c r="L696" s="10">
        <v>35</v>
      </c>
      <c r="M696" s="10">
        <v>44</v>
      </c>
      <c r="N696" s="10">
        <v>71</v>
      </c>
      <c r="O696" s="1">
        <v>3300.232</v>
      </c>
      <c r="P696" s="1">
        <v>2569.5</v>
      </c>
      <c r="Q696" s="1">
        <v>1168.4000000000001</v>
      </c>
      <c r="R696" s="44">
        <f t="shared" si="110"/>
        <v>94.292342857142856</v>
      </c>
      <c r="S696" s="45">
        <f t="shared" si="111"/>
        <v>1.2571428571428571</v>
      </c>
      <c r="T696" s="45">
        <f t="shared" si="112"/>
        <v>1.6136363636363635</v>
      </c>
      <c r="U696" s="44">
        <f t="shared" si="113"/>
        <v>730.73199999999997</v>
      </c>
      <c r="V696" s="46">
        <f t="shared" si="114"/>
        <v>0.22141837301135192</v>
      </c>
      <c r="W696" s="44">
        <f t="shared" si="115"/>
        <v>-437.66800000000012</v>
      </c>
      <c r="X696" s="46">
        <f t="shared" si="116"/>
        <v>-0.1326173432655644</v>
      </c>
      <c r="Y696" s="23">
        <f>RANK(O696,O:O)</f>
        <v>1257</v>
      </c>
      <c r="Z696" s="23">
        <f>RANK(U696,U:U)</f>
        <v>1223</v>
      </c>
      <c r="AA696" s="23">
        <f>RANK(W696,W:W)</f>
        <v>1429</v>
      </c>
    </row>
    <row r="697" spans="1:27" x14ac:dyDescent="0.25">
      <c r="A697" s="23" t="str">
        <f t="shared" si="107"/>
        <v>Ian Juliano</v>
      </c>
      <c r="B697" s="23">
        <f t="shared" si="108"/>
        <v>9</v>
      </c>
      <c r="C697" s="23" t="str">
        <f t="shared" si="109"/>
        <v>2023Ian Juliano9</v>
      </c>
      <c r="D697" s="17">
        <v>2023</v>
      </c>
      <c r="E697" t="s">
        <v>418</v>
      </c>
      <c r="F697">
        <v>772049</v>
      </c>
      <c r="G697" t="s">
        <v>212</v>
      </c>
      <c r="H697" s="20">
        <v>2</v>
      </c>
      <c r="I697" s="20">
        <v>2</v>
      </c>
      <c r="J697" t="s">
        <v>9</v>
      </c>
      <c r="K697" t="s">
        <v>10</v>
      </c>
      <c r="L697" s="10">
        <v>24</v>
      </c>
      <c r="M697" s="10">
        <v>33</v>
      </c>
      <c r="N697" s="10">
        <v>71</v>
      </c>
      <c r="O697" s="1">
        <v>3133.8319999999999</v>
      </c>
      <c r="P697" s="1">
        <v>2363.75</v>
      </c>
      <c r="Q697" s="1">
        <v>804.3</v>
      </c>
      <c r="R697" s="44">
        <f t="shared" si="110"/>
        <v>130.57633333333334</v>
      </c>
      <c r="S697" s="45">
        <f t="shared" si="111"/>
        <v>1.375</v>
      </c>
      <c r="T697" s="45">
        <f t="shared" si="112"/>
        <v>2.1515151515151514</v>
      </c>
      <c r="U697" s="44">
        <f t="shared" si="113"/>
        <v>770.08199999999988</v>
      </c>
      <c r="V697" s="46">
        <f t="shared" si="114"/>
        <v>0.24573174311832924</v>
      </c>
      <c r="W697" s="44">
        <f t="shared" si="115"/>
        <v>-34.218000000000075</v>
      </c>
      <c r="X697" s="46">
        <f t="shared" si="116"/>
        <v>-1.0918900566463064E-2</v>
      </c>
      <c r="Y697" s="23">
        <f>RANK(O697,O:O)</f>
        <v>1275</v>
      </c>
      <c r="Z697" s="23">
        <f>RANK(U697,U:U)</f>
        <v>1211</v>
      </c>
      <c r="AA697" s="23">
        <f>RANK(W697,W:W)</f>
        <v>1279</v>
      </c>
    </row>
    <row r="698" spans="1:27" x14ac:dyDescent="0.25">
      <c r="A698" s="23" t="str">
        <f t="shared" si="107"/>
        <v>Ian Juliano</v>
      </c>
      <c r="B698" s="23">
        <f t="shared" si="108"/>
        <v>10</v>
      </c>
      <c r="C698" s="23" t="str">
        <f t="shared" si="109"/>
        <v>2023Ian Juliano10</v>
      </c>
      <c r="D698" s="17">
        <v>2023</v>
      </c>
      <c r="E698" t="s">
        <v>418</v>
      </c>
      <c r="F698">
        <v>690065</v>
      </c>
      <c r="G698" t="s">
        <v>344</v>
      </c>
      <c r="H698" s="20">
        <v>2</v>
      </c>
      <c r="I698" s="20">
        <v>2</v>
      </c>
      <c r="J698" t="s">
        <v>9</v>
      </c>
      <c r="K698" t="s">
        <v>10</v>
      </c>
      <c r="L698" s="10">
        <v>18</v>
      </c>
      <c r="M698" s="10">
        <v>33</v>
      </c>
      <c r="N698" s="10">
        <v>51</v>
      </c>
      <c r="O698" s="1">
        <v>1964.3920000000001</v>
      </c>
      <c r="P698" s="1">
        <v>1437</v>
      </c>
      <c r="Q698" s="1">
        <v>612.29999999999995</v>
      </c>
      <c r="R698" s="44">
        <f t="shared" si="110"/>
        <v>109.13288888888889</v>
      </c>
      <c r="S698" s="45">
        <f t="shared" si="111"/>
        <v>1.8333333333333333</v>
      </c>
      <c r="T698" s="45">
        <f t="shared" si="112"/>
        <v>1.5454545454545454</v>
      </c>
      <c r="U698" s="44">
        <f t="shared" si="113"/>
        <v>527.39200000000005</v>
      </c>
      <c r="V698" s="46">
        <f t="shared" si="114"/>
        <v>0.26847594573791789</v>
      </c>
      <c r="W698" s="44">
        <f t="shared" si="115"/>
        <v>-84.907999999999902</v>
      </c>
      <c r="X698" s="46">
        <f t="shared" si="116"/>
        <v>-4.3223552121979675E-2</v>
      </c>
      <c r="Y698" s="23">
        <f>RANK(O698,O:O)</f>
        <v>1372</v>
      </c>
      <c r="Z698" s="23">
        <f>RANK(U698,U:U)</f>
        <v>1308</v>
      </c>
      <c r="AA698" s="23">
        <f>RANK(W698,W:W)</f>
        <v>1322</v>
      </c>
    </row>
    <row r="699" spans="1:27" x14ac:dyDescent="0.25">
      <c r="A699" s="23" t="str">
        <f t="shared" si="107"/>
        <v>Ian Juliano</v>
      </c>
      <c r="B699" s="23">
        <f t="shared" si="108"/>
        <v>11</v>
      </c>
      <c r="C699" s="23" t="str">
        <f t="shared" si="109"/>
        <v>2023Ian Juliano11</v>
      </c>
      <c r="D699" s="17">
        <v>2023</v>
      </c>
      <c r="E699" t="s">
        <v>418</v>
      </c>
      <c r="F699">
        <v>280877</v>
      </c>
      <c r="G699" t="s">
        <v>300</v>
      </c>
      <c r="H699" s="20">
        <v>2</v>
      </c>
      <c r="I699" s="20">
        <v>2</v>
      </c>
      <c r="J699" t="s">
        <v>9</v>
      </c>
      <c r="K699" t="s">
        <v>10</v>
      </c>
      <c r="L699" s="10">
        <v>7</v>
      </c>
      <c r="M699" s="10">
        <v>16</v>
      </c>
      <c r="N699" s="10">
        <v>34</v>
      </c>
      <c r="O699" s="1">
        <v>1771.7280000000001</v>
      </c>
      <c r="P699" s="1">
        <v>1529.25</v>
      </c>
      <c r="Q699" s="1">
        <v>241.6</v>
      </c>
      <c r="R699" s="44">
        <f t="shared" si="110"/>
        <v>253.10400000000001</v>
      </c>
      <c r="S699" s="45">
        <f t="shared" si="111"/>
        <v>2.2857142857142856</v>
      </c>
      <c r="T699" s="45">
        <f t="shared" si="112"/>
        <v>2.125</v>
      </c>
      <c r="U699" s="44">
        <f t="shared" si="113"/>
        <v>242.47800000000007</v>
      </c>
      <c r="V699" s="46">
        <f t="shared" si="114"/>
        <v>0.13685960824686411</v>
      </c>
      <c r="W699" s="44">
        <f t="shared" si="115"/>
        <v>0.87800000000007117</v>
      </c>
      <c r="X699" s="46">
        <f t="shared" si="116"/>
        <v>4.9556139542868388E-4</v>
      </c>
      <c r="Y699" s="23">
        <f>RANK(O699,O:O)</f>
        <v>1388</v>
      </c>
      <c r="Z699" s="23">
        <f>RANK(U699,U:U)</f>
        <v>1414</v>
      </c>
      <c r="AA699" s="23">
        <f>RANK(W699,W:W)</f>
        <v>1253</v>
      </c>
    </row>
    <row r="700" spans="1:27" x14ac:dyDescent="0.25">
      <c r="A700" s="23" t="str">
        <f t="shared" si="107"/>
        <v>Ian Juliano</v>
      </c>
      <c r="B700" s="23">
        <f t="shared" si="108"/>
        <v>12</v>
      </c>
      <c r="C700" s="23" t="str">
        <f t="shared" si="109"/>
        <v>2023Ian Juliano12</v>
      </c>
      <c r="D700" s="17">
        <v>2023</v>
      </c>
      <c r="E700" t="s">
        <v>418</v>
      </c>
      <c r="F700">
        <v>609954</v>
      </c>
      <c r="G700" t="s">
        <v>161</v>
      </c>
      <c r="H700" s="20">
        <v>2</v>
      </c>
      <c r="I700" s="20">
        <v>2</v>
      </c>
      <c r="J700" t="s">
        <v>2</v>
      </c>
      <c r="K700" t="s">
        <v>10</v>
      </c>
      <c r="L700" s="10">
        <v>7</v>
      </c>
      <c r="M700" s="10">
        <v>17</v>
      </c>
      <c r="N700" s="10">
        <v>35</v>
      </c>
      <c r="O700" s="1">
        <v>1701.4549999999999</v>
      </c>
      <c r="P700" s="1">
        <v>1335.75</v>
      </c>
      <c r="Q700" s="1">
        <v>242.7</v>
      </c>
      <c r="R700" s="44">
        <f t="shared" si="110"/>
        <v>243.065</v>
      </c>
      <c r="S700" s="45">
        <f t="shared" si="111"/>
        <v>2.4285714285714284</v>
      </c>
      <c r="T700" s="45">
        <f t="shared" si="112"/>
        <v>2.0588235294117645</v>
      </c>
      <c r="U700" s="44">
        <f t="shared" si="113"/>
        <v>365.70499999999993</v>
      </c>
      <c r="V700" s="46">
        <f t="shared" si="114"/>
        <v>0.21493662776858627</v>
      </c>
      <c r="W700" s="44">
        <f t="shared" si="115"/>
        <v>123.00499999999994</v>
      </c>
      <c r="X700" s="46">
        <f t="shared" si="116"/>
        <v>7.2294007187965567E-2</v>
      </c>
      <c r="Y700" s="23">
        <f>RANK(O700,O:O)</f>
        <v>1397</v>
      </c>
      <c r="Z700" s="23">
        <f>RANK(U700,U:U)</f>
        <v>1376</v>
      </c>
      <c r="AA700" s="23">
        <f>RANK(W700,W:W)</f>
        <v>1184</v>
      </c>
    </row>
    <row r="701" spans="1:27" x14ac:dyDescent="0.25">
      <c r="A701" s="23" t="str">
        <f t="shared" si="107"/>
        <v>Ian Juliano</v>
      </c>
      <c r="B701" s="23">
        <f t="shared" si="108"/>
        <v>13</v>
      </c>
      <c r="C701" s="23" t="str">
        <f t="shared" si="109"/>
        <v>2023Ian Juliano13</v>
      </c>
      <c r="D701" s="17">
        <v>2023</v>
      </c>
      <c r="E701" t="s">
        <v>418</v>
      </c>
      <c r="F701">
        <v>980507</v>
      </c>
      <c r="G701" t="s">
        <v>271</v>
      </c>
      <c r="H701" s="20">
        <v>2</v>
      </c>
      <c r="I701" s="20">
        <v>2</v>
      </c>
      <c r="J701" t="s">
        <v>9</v>
      </c>
      <c r="K701" t="s">
        <v>10</v>
      </c>
      <c r="L701" s="10">
        <v>4</v>
      </c>
      <c r="M701" s="10">
        <v>7</v>
      </c>
      <c r="N701" s="10">
        <v>16</v>
      </c>
      <c r="O701" s="1">
        <v>1406.2719999999999</v>
      </c>
      <c r="P701" s="1">
        <v>1263.5</v>
      </c>
      <c r="Q701" s="1">
        <v>135.69999999999999</v>
      </c>
      <c r="R701" s="44">
        <f t="shared" si="110"/>
        <v>351.56799999999998</v>
      </c>
      <c r="S701" s="45">
        <f t="shared" si="111"/>
        <v>1.75</v>
      </c>
      <c r="T701" s="45">
        <f t="shared" si="112"/>
        <v>2.2857142857142856</v>
      </c>
      <c r="U701" s="44">
        <f t="shared" si="113"/>
        <v>142.77199999999993</v>
      </c>
      <c r="V701" s="46">
        <f t="shared" si="114"/>
        <v>0.10152516725071675</v>
      </c>
      <c r="W701" s="44">
        <f t="shared" si="115"/>
        <v>7.0719999999999459</v>
      </c>
      <c r="X701" s="46">
        <f t="shared" si="116"/>
        <v>5.0288991034450987E-3</v>
      </c>
      <c r="Y701" s="23">
        <f>RANK(O701,O:O)</f>
        <v>1422</v>
      </c>
      <c r="Z701" s="23">
        <f>RANK(U701,U:U)</f>
        <v>1445</v>
      </c>
      <c r="AA701" s="23">
        <f>RANK(W701,W:W)</f>
        <v>1248</v>
      </c>
    </row>
    <row r="702" spans="1:27" x14ac:dyDescent="0.25">
      <c r="A702" s="23" t="str">
        <f t="shared" si="107"/>
        <v>Ian Juliano</v>
      </c>
      <c r="B702" s="23">
        <f t="shared" si="108"/>
        <v>14</v>
      </c>
      <c r="C702" s="23" t="str">
        <f t="shared" si="109"/>
        <v>2023Ian Juliano14</v>
      </c>
      <c r="D702" s="17">
        <v>2023</v>
      </c>
      <c r="E702" t="s">
        <v>418</v>
      </c>
      <c r="F702">
        <v>836042</v>
      </c>
      <c r="G702" t="s">
        <v>235</v>
      </c>
      <c r="H702" s="20">
        <v>2</v>
      </c>
      <c r="I702" s="20">
        <v>2</v>
      </c>
      <c r="J702" t="s">
        <v>9</v>
      </c>
      <c r="K702" t="s">
        <v>10</v>
      </c>
      <c r="L702" s="10">
        <v>2</v>
      </c>
      <c r="M702" s="10">
        <v>3</v>
      </c>
      <c r="N702" s="10">
        <v>12</v>
      </c>
      <c r="O702" s="1">
        <v>806.30399999999997</v>
      </c>
      <c r="P702" s="1">
        <v>628</v>
      </c>
      <c r="Q702" s="1">
        <v>67.3</v>
      </c>
      <c r="R702" s="44">
        <f t="shared" si="110"/>
        <v>403.15199999999999</v>
      </c>
      <c r="S702" s="45">
        <f t="shared" si="111"/>
        <v>1.5</v>
      </c>
      <c r="T702" s="45">
        <f t="shared" si="112"/>
        <v>4</v>
      </c>
      <c r="U702" s="44">
        <f t="shared" si="113"/>
        <v>178.30399999999997</v>
      </c>
      <c r="V702" s="46">
        <f t="shared" si="114"/>
        <v>0.22113743699646782</v>
      </c>
      <c r="W702" s="44">
        <f t="shared" si="115"/>
        <v>111.00399999999998</v>
      </c>
      <c r="X702" s="46">
        <f t="shared" si="116"/>
        <v>0.13767015914593006</v>
      </c>
      <c r="Y702" s="23">
        <f>RANK(O702,O:O)</f>
        <v>1472</v>
      </c>
      <c r="Z702" s="23">
        <f>RANK(U702,U:U)</f>
        <v>1432</v>
      </c>
      <c r="AA702" s="23">
        <f>RANK(W702,W:W)</f>
        <v>1196</v>
      </c>
    </row>
    <row r="703" spans="1:27" x14ac:dyDescent="0.25">
      <c r="A703" s="23" t="str">
        <f t="shared" si="107"/>
        <v>Jack Gao</v>
      </c>
      <c r="B703" s="23">
        <f t="shared" si="108"/>
        <v>1</v>
      </c>
      <c r="C703" s="23" t="str">
        <f t="shared" si="109"/>
        <v>2023Jack Gao1</v>
      </c>
      <c r="D703" s="17">
        <v>2023</v>
      </c>
      <c r="E703" t="s">
        <v>412</v>
      </c>
      <c r="F703">
        <v>688564</v>
      </c>
      <c r="G703" t="s">
        <v>176</v>
      </c>
      <c r="H703" s="20">
        <v>1</v>
      </c>
      <c r="I703" s="20">
        <v>4</v>
      </c>
      <c r="J703" t="s">
        <v>2</v>
      </c>
      <c r="K703" t="s">
        <v>4</v>
      </c>
      <c r="L703" s="10">
        <v>245</v>
      </c>
      <c r="M703" s="10">
        <v>504</v>
      </c>
      <c r="N703" s="10">
        <v>1761</v>
      </c>
      <c r="O703" s="1">
        <v>73786.939799999906</v>
      </c>
      <c r="P703" s="1">
        <v>66188.5</v>
      </c>
      <c r="Q703" s="1">
        <v>8146.1</v>
      </c>
      <c r="R703" s="44">
        <f t="shared" si="110"/>
        <v>301.17118285714247</v>
      </c>
      <c r="S703" s="45">
        <f t="shared" si="111"/>
        <v>2.0571428571428569</v>
      </c>
      <c r="T703" s="45">
        <f t="shared" si="112"/>
        <v>3.4940476190476191</v>
      </c>
      <c r="U703" s="44">
        <f t="shared" si="113"/>
        <v>7598.4397999999055</v>
      </c>
      <c r="V703" s="46">
        <f t="shared" si="114"/>
        <v>0.1029781126659479</v>
      </c>
      <c r="W703" s="44">
        <f t="shared" si="115"/>
        <v>-547.66020000009485</v>
      </c>
      <c r="X703" s="46">
        <f t="shared" si="116"/>
        <v>-7.4221834037911348E-3</v>
      </c>
      <c r="Y703" s="23">
        <f>RANK(O703,O:O)</f>
        <v>236</v>
      </c>
      <c r="Z703" s="23">
        <f>RANK(U703,U:U)</f>
        <v>324</v>
      </c>
      <c r="AA703" s="23">
        <f>RANK(W703,W:W)</f>
        <v>1438</v>
      </c>
    </row>
    <row r="704" spans="1:27" x14ac:dyDescent="0.25">
      <c r="A704" s="23" t="str">
        <f t="shared" si="107"/>
        <v>Jack Gao</v>
      </c>
      <c r="B704" s="23">
        <f t="shared" si="108"/>
        <v>2</v>
      </c>
      <c r="C704" s="23" t="str">
        <f t="shared" si="109"/>
        <v>2023Jack Gao2</v>
      </c>
      <c r="D704" s="17">
        <v>2023</v>
      </c>
      <c r="E704" t="s">
        <v>412</v>
      </c>
      <c r="F704">
        <v>604851</v>
      </c>
      <c r="G704" t="s">
        <v>159</v>
      </c>
      <c r="H704" s="20">
        <v>1</v>
      </c>
      <c r="I704" s="20">
        <v>1</v>
      </c>
      <c r="J704" t="s">
        <v>9</v>
      </c>
      <c r="K704" t="s">
        <v>10</v>
      </c>
      <c r="L704" s="10">
        <v>31</v>
      </c>
      <c r="M704" s="10">
        <v>83</v>
      </c>
      <c r="N704" s="10">
        <v>292</v>
      </c>
      <c r="O704" s="1">
        <v>14181.454400000001</v>
      </c>
      <c r="P704" s="1">
        <v>12476.75</v>
      </c>
      <c r="Q704" s="1">
        <v>1052.3</v>
      </c>
      <c r="R704" s="44">
        <f t="shared" si="110"/>
        <v>457.46627096774193</v>
      </c>
      <c r="S704" s="45">
        <f t="shared" si="111"/>
        <v>2.6774193548387095</v>
      </c>
      <c r="T704" s="45">
        <f t="shared" si="112"/>
        <v>3.5180722891566263</v>
      </c>
      <c r="U704" s="44">
        <f t="shared" si="113"/>
        <v>1704.7044000000005</v>
      </c>
      <c r="V704" s="46">
        <f t="shared" si="114"/>
        <v>0.12020659883798664</v>
      </c>
      <c r="W704" s="44">
        <f t="shared" si="115"/>
        <v>652.40440000000058</v>
      </c>
      <c r="X704" s="46">
        <f t="shared" si="116"/>
        <v>4.600405442194988E-2</v>
      </c>
      <c r="Y704" s="23">
        <f>RANK(O704,O:O)</f>
        <v>693</v>
      </c>
      <c r="Z704" s="23">
        <f>RANK(U704,U:U)</f>
        <v>940</v>
      </c>
      <c r="AA704" s="23">
        <f>RANK(W704,W:W)</f>
        <v>912</v>
      </c>
    </row>
    <row r="705" spans="1:27" x14ac:dyDescent="0.25">
      <c r="A705" s="23" t="str">
        <f t="shared" si="107"/>
        <v>Jack Gao</v>
      </c>
      <c r="B705" s="23">
        <f t="shared" si="108"/>
        <v>3</v>
      </c>
      <c r="C705" s="23" t="str">
        <f t="shared" si="109"/>
        <v>2023Jack Gao3</v>
      </c>
      <c r="D705" s="17">
        <v>2023</v>
      </c>
      <c r="E705" t="s">
        <v>412</v>
      </c>
      <c r="F705">
        <v>188132</v>
      </c>
      <c r="G705" t="s">
        <v>48</v>
      </c>
      <c r="H705" s="20">
        <v>1</v>
      </c>
      <c r="I705" s="20">
        <v>1</v>
      </c>
      <c r="J705" t="s">
        <v>2</v>
      </c>
      <c r="K705" t="s">
        <v>10</v>
      </c>
      <c r="L705" s="10">
        <v>8</v>
      </c>
      <c r="M705" s="10">
        <v>30</v>
      </c>
      <c r="N705" s="10">
        <v>83</v>
      </c>
      <c r="O705" s="1">
        <v>4452.3</v>
      </c>
      <c r="P705" s="1">
        <v>3825</v>
      </c>
      <c r="Q705" s="1">
        <v>281</v>
      </c>
      <c r="R705" s="44">
        <f t="shared" si="110"/>
        <v>556.53750000000002</v>
      </c>
      <c r="S705" s="45">
        <f t="shared" si="111"/>
        <v>3.75</v>
      </c>
      <c r="T705" s="45">
        <f t="shared" si="112"/>
        <v>2.7666666666666666</v>
      </c>
      <c r="U705" s="44">
        <f t="shared" si="113"/>
        <v>627.30000000000018</v>
      </c>
      <c r="V705" s="46">
        <f t="shared" si="114"/>
        <v>0.14089347079037803</v>
      </c>
      <c r="W705" s="44">
        <f t="shared" si="115"/>
        <v>346.30000000000018</v>
      </c>
      <c r="X705" s="46">
        <f t="shared" si="116"/>
        <v>7.7780023807919541E-2</v>
      </c>
      <c r="Y705" s="23">
        <f>RANK(O705,O:O)</f>
        <v>1169</v>
      </c>
      <c r="Z705" s="23">
        <f>RANK(U705,U:U)</f>
        <v>1261</v>
      </c>
      <c r="AA705" s="23">
        <f>RANK(W705,W:W)</f>
        <v>1048</v>
      </c>
    </row>
    <row r="706" spans="1:27" x14ac:dyDescent="0.25">
      <c r="A706" s="23" t="str">
        <f t="shared" si="107"/>
        <v>Janet Phillips</v>
      </c>
      <c r="B706" s="23">
        <f t="shared" si="108"/>
        <v>1</v>
      </c>
      <c r="C706" s="23" t="str">
        <f t="shared" si="109"/>
        <v>2023Janet Phillips1</v>
      </c>
      <c r="D706" s="17">
        <v>2023</v>
      </c>
      <c r="E706" t="s">
        <v>528</v>
      </c>
      <c r="F706">
        <v>630627</v>
      </c>
      <c r="G706" t="s">
        <v>507</v>
      </c>
      <c r="H706" s="20">
        <v>1</v>
      </c>
      <c r="I706" s="20">
        <v>1</v>
      </c>
      <c r="J706" t="s">
        <v>9</v>
      </c>
      <c r="K706" t="s">
        <v>4</v>
      </c>
      <c r="L706" s="10">
        <v>163</v>
      </c>
      <c r="M706" s="10">
        <v>483</v>
      </c>
      <c r="N706" s="10">
        <v>2659</v>
      </c>
      <c r="O706" s="1">
        <v>108054.77039999999</v>
      </c>
      <c r="P706" s="1">
        <v>101402.75</v>
      </c>
      <c r="Q706" s="1">
        <v>5577.15</v>
      </c>
      <c r="R706" s="44">
        <f t="shared" si="110"/>
        <v>662.91270184049074</v>
      </c>
      <c r="S706" s="45">
        <f t="shared" si="111"/>
        <v>2.96319018404908</v>
      </c>
      <c r="T706" s="45">
        <f t="shared" si="112"/>
        <v>5.5051759834368532</v>
      </c>
      <c r="U706" s="44">
        <f t="shared" si="113"/>
        <v>6652.020399999994</v>
      </c>
      <c r="V706" s="46">
        <f t="shared" si="114"/>
        <v>6.1561561561561506E-2</v>
      </c>
      <c r="W706" s="44">
        <f t="shared" si="115"/>
        <v>1074.8703999999943</v>
      </c>
      <c r="X706" s="46">
        <f t="shared" si="116"/>
        <v>9.947459015654846E-3</v>
      </c>
      <c r="Y706" s="23">
        <f>RANK(O706,O:O)</f>
        <v>139</v>
      </c>
      <c r="Z706" s="23">
        <f>RANK(U706,U:U)</f>
        <v>383</v>
      </c>
      <c r="AA706" s="23">
        <f>RANK(W706,W:W)</f>
        <v>763</v>
      </c>
    </row>
    <row r="707" spans="1:27" x14ac:dyDescent="0.25">
      <c r="A707" s="23" t="str">
        <f t="shared" ref="A707:A770" si="117">E707</f>
        <v>Janet Phillips</v>
      </c>
      <c r="B707" s="23">
        <f t="shared" ref="B707:B770" si="118">IF(A706&lt;&gt;A707,1,B706+1)</f>
        <v>2</v>
      </c>
      <c r="C707" s="23" t="str">
        <f t="shared" ref="C707:C770" si="119">D707&amp;A707&amp;B707</f>
        <v>2023Janet Phillips2</v>
      </c>
      <c r="D707" s="17">
        <v>2023</v>
      </c>
      <c r="E707" t="s">
        <v>528</v>
      </c>
      <c r="F707">
        <v>214228</v>
      </c>
      <c r="G707" t="s">
        <v>508</v>
      </c>
      <c r="H707" s="20">
        <v>1</v>
      </c>
      <c r="I707" s="20">
        <v>1</v>
      </c>
      <c r="J707" t="s">
        <v>9</v>
      </c>
      <c r="K707" t="s">
        <v>10</v>
      </c>
      <c r="L707" s="10">
        <v>14</v>
      </c>
      <c r="M707" s="10">
        <v>30</v>
      </c>
      <c r="N707" s="10">
        <v>93</v>
      </c>
      <c r="O707" s="1">
        <v>2525.6559999999999</v>
      </c>
      <c r="P707" s="1">
        <v>1864.5</v>
      </c>
      <c r="Q707" s="1">
        <v>467</v>
      </c>
      <c r="R707" s="44">
        <f t="shared" si="110"/>
        <v>180.404</v>
      </c>
      <c r="S707" s="45">
        <f t="shared" si="111"/>
        <v>2.1428571428571428</v>
      </c>
      <c r="T707" s="45">
        <f t="shared" si="112"/>
        <v>3.1</v>
      </c>
      <c r="U707" s="44">
        <f t="shared" si="113"/>
        <v>661.15599999999995</v>
      </c>
      <c r="V707" s="46">
        <f t="shared" si="114"/>
        <v>0.26177595048573515</v>
      </c>
      <c r="W707" s="44">
        <f t="shared" si="115"/>
        <v>194.15599999999995</v>
      </c>
      <c r="X707" s="46">
        <f t="shared" si="116"/>
        <v>7.6873493460708806E-2</v>
      </c>
      <c r="Y707" s="23">
        <f>RANK(O707,O:O)</f>
        <v>1323</v>
      </c>
      <c r="Z707" s="23">
        <f>RANK(U707,U:U)</f>
        <v>1244</v>
      </c>
      <c r="AA707" s="23">
        <f>RANK(W707,W:W)</f>
        <v>1138</v>
      </c>
    </row>
    <row r="708" spans="1:27" x14ac:dyDescent="0.25">
      <c r="A708" s="23" t="str">
        <f t="shared" si="117"/>
        <v>Javier Salinas</v>
      </c>
      <c r="B708" s="23">
        <f t="shared" si="118"/>
        <v>1</v>
      </c>
      <c r="C708" s="23" t="str">
        <f t="shared" si="119"/>
        <v>2023Javier Salinas1</v>
      </c>
      <c r="D708" s="17">
        <v>2023</v>
      </c>
      <c r="E708" t="s">
        <v>403</v>
      </c>
      <c r="F708">
        <v>811025</v>
      </c>
      <c r="G708" t="s">
        <v>280</v>
      </c>
      <c r="H708" s="20">
        <v>4</v>
      </c>
      <c r="I708" s="20">
        <v>4</v>
      </c>
      <c r="J708" t="s">
        <v>2</v>
      </c>
      <c r="K708" t="s">
        <v>6</v>
      </c>
      <c r="L708" s="10">
        <v>196</v>
      </c>
      <c r="M708" s="10">
        <v>1395</v>
      </c>
      <c r="N708" s="10">
        <v>7594</v>
      </c>
      <c r="O708" s="1">
        <v>332831.54100000003</v>
      </c>
      <c r="P708" s="1">
        <v>285937.75</v>
      </c>
      <c r="Q708" s="1">
        <v>6835</v>
      </c>
      <c r="R708" s="44">
        <f t="shared" si="110"/>
        <v>1698.1201071428573</v>
      </c>
      <c r="S708" s="45">
        <f t="shared" si="111"/>
        <v>7.1173469387755102</v>
      </c>
      <c r="T708" s="45">
        <f t="shared" si="112"/>
        <v>5.4437275985663085</v>
      </c>
      <c r="U708" s="44">
        <f t="shared" si="113"/>
        <v>46893.791000000027</v>
      </c>
      <c r="V708" s="46">
        <f t="shared" si="114"/>
        <v>0.14089347079037809</v>
      </c>
      <c r="W708" s="44">
        <f t="shared" si="115"/>
        <v>40058.791000000027</v>
      </c>
      <c r="X708" s="46">
        <f t="shared" si="116"/>
        <v>0.12035755649732735</v>
      </c>
      <c r="Y708" s="23">
        <f>RANK(O708,O:O)</f>
        <v>3</v>
      </c>
      <c r="Z708" s="23">
        <f>RANK(U708,U:U)</f>
        <v>9</v>
      </c>
      <c r="AA708" s="23">
        <f>RANK(W708,W:W)</f>
        <v>10</v>
      </c>
    </row>
    <row r="709" spans="1:27" x14ac:dyDescent="0.25">
      <c r="A709" s="23" t="str">
        <f t="shared" si="117"/>
        <v>Javier Salinas</v>
      </c>
      <c r="B709" s="23">
        <f t="shared" si="118"/>
        <v>2</v>
      </c>
      <c r="C709" s="23" t="str">
        <f t="shared" si="119"/>
        <v>2023Javier Salinas2</v>
      </c>
      <c r="D709" s="17">
        <v>2023</v>
      </c>
      <c r="E709" t="s">
        <v>403</v>
      </c>
      <c r="F709">
        <v>431898</v>
      </c>
      <c r="G709" t="s">
        <v>43</v>
      </c>
      <c r="H709" s="20">
        <v>4</v>
      </c>
      <c r="I709" s="20">
        <v>4</v>
      </c>
      <c r="J709" t="s">
        <v>9</v>
      </c>
      <c r="K709" t="s">
        <v>6</v>
      </c>
      <c r="L709" s="10">
        <v>250</v>
      </c>
      <c r="M709" s="10">
        <v>456</v>
      </c>
      <c r="N709" s="10">
        <v>5584</v>
      </c>
      <c r="O709" s="1">
        <v>234390.03325000001</v>
      </c>
      <c r="P709" s="1">
        <v>208717.75</v>
      </c>
      <c r="Q709" s="1">
        <v>7454.5</v>
      </c>
      <c r="R709" s="44">
        <f t="shared" si="110"/>
        <v>937.56013300000006</v>
      </c>
      <c r="S709" s="45">
        <f t="shared" si="111"/>
        <v>1.8240000000000001</v>
      </c>
      <c r="T709" s="45">
        <f t="shared" si="112"/>
        <v>12.245614035087719</v>
      </c>
      <c r="U709" s="44">
        <f t="shared" si="113"/>
        <v>25672.283250000008</v>
      </c>
      <c r="V709" s="46">
        <f t="shared" si="114"/>
        <v>0.10952804986642924</v>
      </c>
      <c r="W709" s="44">
        <f t="shared" si="115"/>
        <v>18217.783250000008</v>
      </c>
      <c r="X709" s="46">
        <f t="shared" si="116"/>
        <v>7.7724223156574887E-2</v>
      </c>
      <c r="Y709" s="23">
        <f>RANK(O709,O:O)</f>
        <v>23</v>
      </c>
      <c r="Z709" s="23">
        <f>RANK(U709,U:U)</f>
        <v>41</v>
      </c>
      <c r="AA709" s="23">
        <f>RANK(W709,W:W)</f>
        <v>49</v>
      </c>
    </row>
    <row r="710" spans="1:27" x14ac:dyDescent="0.25">
      <c r="A710" s="23" t="str">
        <f t="shared" si="117"/>
        <v>Javier Salinas</v>
      </c>
      <c r="B710" s="23">
        <f t="shared" si="118"/>
        <v>3</v>
      </c>
      <c r="C710" s="23" t="str">
        <f t="shared" si="119"/>
        <v>2023Javier Salinas3</v>
      </c>
      <c r="D710" s="17">
        <v>2023</v>
      </c>
      <c r="E710" t="s">
        <v>403</v>
      </c>
      <c r="F710">
        <v>587438</v>
      </c>
      <c r="G710" t="s">
        <v>332</v>
      </c>
      <c r="H710" s="20">
        <v>4</v>
      </c>
      <c r="I710" s="20">
        <v>4</v>
      </c>
      <c r="J710" t="s">
        <v>9</v>
      </c>
      <c r="K710" t="s">
        <v>6</v>
      </c>
      <c r="L710" s="10">
        <v>250</v>
      </c>
      <c r="M710" s="10">
        <v>892</v>
      </c>
      <c r="N710" s="10">
        <v>3866</v>
      </c>
      <c r="O710" s="1">
        <v>197720.05119999999</v>
      </c>
      <c r="P710" s="1">
        <v>152656</v>
      </c>
      <c r="Q710" s="1">
        <v>7878</v>
      </c>
      <c r="R710" s="44">
        <f t="shared" si="110"/>
        <v>790.8802048</v>
      </c>
      <c r="S710" s="45">
        <f t="shared" si="111"/>
        <v>3.5680000000000001</v>
      </c>
      <c r="T710" s="45">
        <f t="shared" si="112"/>
        <v>4.3340807174887894</v>
      </c>
      <c r="U710" s="44">
        <f t="shared" si="113"/>
        <v>45064.051199999987</v>
      </c>
      <c r="V710" s="46">
        <f t="shared" si="114"/>
        <v>0.22791846819024084</v>
      </c>
      <c r="W710" s="44">
        <f t="shared" si="115"/>
        <v>37186.051199999987</v>
      </c>
      <c r="X710" s="46">
        <f t="shared" si="116"/>
        <v>0.1880742543526106</v>
      </c>
      <c r="Y710" s="23">
        <f>RANK(O710,O:O)</f>
        <v>41</v>
      </c>
      <c r="Z710" s="23">
        <f>RANK(U710,U:U)</f>
        <v>11</v>
      </c>
      <c r="AA710" s="23">
        <f>RANK(W710,W:W)</f>
        <v>12</v>
      </c>
    </row>
    <row r="711" spans="1:27" x14ac:dyDescent="0.25">
      <c r="A711" s="23" t="str">
        <f t="shared" si="117"/>
        <v>Javier Salinas</v>
      </c>
      <c r="B711" s="23">
        <f t="shared" si="118"/>
        <v>4</v>
      </c>
      <c r="C711" s="23" t="str">
        <f t="shared" si="119"/>
        <v>2023Javier Salinas4</v>
      </c>
      <c r="D711" s="17">
        <v>2023</v>
      </c>
      <c r="E711" t="s">
        <v>403</v>
      </c>
      <c r="F711">
        <v>921547</v>
      </c>
      <c r="G711" t="s">
        <v>276</v>
      </c>
      <c r="H711" s="20">
        <v>4</v>
      </c>
      <c r="I711" s="20">
        <v>4</v>
      </c>
      <c r="J711" t="s">
        <v>9</v>
      </c>
      <c r="K711" t="s">
        <v>4</v>
      </c>
      <c r="L711" s="10">
        <v>71</v>
      </c>
      <c r="M711" s="10">
        <v>528</v>
      </c>
      <c r="N711" s="10">
        <v>2357</v>
      </c>
      <c r="O711" s="1">
        <v>112743.216</v>
      </c>
      <c r="P711" s="1">
        <v>84897</v>
      </c>
      <c r="Q711" s="1">
        <v>2483.75</v>
      </c>
      <c r="R711" s="44">
        <f t="shared" si="110"/>
        <v>1587.9326197183098</v>
      </c>
      <c r="S711" s="45">
        <f t="shared" si="111"/>
        <v>7.436619718309859</v>
      </c>
      <c r="T711" s="45">
        <f t="shared" si="112"/>
        <v>4.4640151515151514</v>
      </c>
      <c r="U711" s="44">
        <f t="shared" si="113"/>
        <v>27846.216</v>
      </c>
      <c r="V711" s="46">
        <f t="shared" si="114"/>
        <v>0.24698795180722891</v>
      </c>
      <c r="W711" s="44">
        <f t="shared" si="115"/>
        <v>25362.466</v>
      </c>
      <c r="X711" s="46">
        <f t="shared" si="116"/>
        <v>0.22495780145210689</v>
      </c>
      <c r="Y711" s="23">
        <f>RANK(O711,O:O)</f>
        <v>132</v>
      </c>
      <c r="Z711" s="23">
        <f>RANK(U711,U:U)</f>
        <v>34</v>
      </c>
      <c r="AA711" s="23">
        <f>RANK(W711,W:W)</f>
        <v>26</v>
      </c>
    </row>
    <row r="712" spans="1:27" x14ac:dyDescent="0.25">
      <c r="A712" s="23" t="str">
        <f t="shared" si="117"/>
        <v>Javier Salinas</v>
      </c>
      <c r="B712" s="23">
        <f t="shared" si="118"/>
        <v>5</v>
      </c>
      <c r="C712" s="23" t="str">
        <f t="shared" si="119"/>
        <v>2023Javier Salinas5</v>
      </c>
      <c r="D712" s="17">
        <v>2023</v>
      </c>
      <c r="E712" t="s">
        <v>403</v>
      </c>
      <c r="F712">
        <v>107439</v>
      </c>
      <c r="G712" t="s">
        <v>1</v>
      </c>
      <c r="H712" s="20">
        <v>4</v>
      </c>
      <c r="I712" s="20">
        <v>4</v>
      </c>
      <c r="J712" t="s">
        <v>2</v>
      </c>
      <c r="K712" t="s">
        <v>4</v>
      </c>
      <c r="L712" s="10">
        <v>251</v>
      </c>
      <c r="M712" s="10">
        <v>641</v>
      </c>
      <c r="N712" s="10">
        <v>2396</v>
      </c>
      <c r="O712" s="1">
        <v>84732.623999999996</v>
      </c>
      <c r="P712" s="1">
        <v>85493.75</v>
      </c>
      <c r="Q712" s="1">
        <v>7662</v>
      </c>
      <c r="R712" s="44">
        <f t="shared" si="110"/>
        <v>337.58017529880476</v>
      </c>
      <c r="S712" s="45">
        <f t="shared" si="111"/>
        <v>2.5537848605577689</v>
      </c>
      <c r="T712" s="45">
        <f t="shared" si="112"/>
        <v>3.7379095163806553</v>
      </c>
      <c r="U712" s="44">
        <f t="shared" si="113"/>
        <v>-761.12600000000384</v>
      </c>
      <c r="V712" s="46">
        <f t="shared" si="114"/>
        <v>-8.9826794458767595E-3</v>
      </c>
      <c r="W712" s="44">
        <f t="shared" si="115"/>
        <v>-8423.1260000000038</v>
      </c>
      <c r="X712" s="46">
        <f t="shared" si="116"/>
        <v>-9.9408298744530846E-2</v>
      </c>
      <c r="Y712" s="23">
        <f>RANK(O712,O:O)</f>
        <v>194</v>
      </c>
      <c r="Z712" s="23">
        <f>RANK(U712,U:U)</f>
        <v>1506</v>
      </c>
      <c r="AA712" s="23">
        <f>RANK(W712,W:W)</f>
        <v>1515</v>
      </c>
    </row>
    <row r="713" spans="1:27" x14ac:dyDescent="0.25">
      <c r="A713" s="23" t="str">
        <f t="shared" si="117"/>
        <v>Javier Salinas</v>
      </c>
      <c r="B713" s="23">
        <f t="shared" si="118"/>
        <v>6</v>
      </c>
      <c r="C713" s="23" t="str">
        <f t="shared" si="119"/>
        <v>2023Javier Salinas6</v>
      </c>
      <c r="D713" s="17">
        <v>2023</v>
      </c>
      <c r="E713" t="s">
        <v>403</v>
      </c>
      <c r="F713">
        <v>925350</v>
      </c>
      <c r="G713" t="s">
        <v>166</v>
      </c>
      <c r="H713" s="20">
        <v>4</v>
      </c>
      <c r="I713" s="20">
        <v>2</v>
      </c>
      <c r="J713" t="s">
        <v>2</v>
      </c>
      <c r="K713" t="s">
        <v>4</v>
      </c>
      <c r="L713" s="10">
        <v>247</v>
      </c>
      <c r="M713" s="10">
        <v>465</v>
      </c>
      <c r="N713" s="10">
        <v>1823</v>
      </c>
      <c r="O713" s="1">
        <v>80430.362999999998</v>
      </c>
      <c r="P713" s="1">
        <v>69098.25</v>
      </c>
      <c r="Q713" s="1">
        <v>7378.5</v>
      </c>
      <c r="R713" s="44">
        <f t="shared" si="110"/>
        <v>325.62899999999996</v>
      </c>
      <c r="S713" s="45">
        <f t="shared" si="111"/>
        <v>1.8825910931174088</v>
      </c>
      <c r="T713" s="45">
        <f t="shared" si="112"/>
        <v>3.9204301075268817</v>
      </c>
      <c r="U713" s="44">
        <f t="shared" si="113"/>
        <v>11332.112999999998</v>
      </c>
      <c r="V713" s="46">
        <f t="shared" si="114"/>
        <v>0.14089347079037798</v>
      </c>
      <c r="W713" s="44">
        <f t="shared" si="115"/>
        <v>3953.6129999999976</v>
      </c>
      <c r="X713" s="46">
        <f t="shared" si="116"/>
        <v>4.9155727420998926E-2</v>
      </c>
      <c r="Y713" s="23">
        <f>RANK(O713,O:O)</f>
        <v>208</v>
      </c>
      <c r="Z713" s="23">
        <f>RANK(U713,U:U)</f>
        <v>188</v>
      </c>
      <c r="AA713" s="23">
        <f>RANK(W713,W:W)</f>
        <v>342</v>
      </c>
    </row>
    <row r="714" spans="1:27" x14ac:dyDescent="0.25">
      <c r="A714" s="23" t="str">
        <f t="shared" si="117"/>
        <v>Javier Salinas</v>
      </c>
      <c r="B714" s="23">
        <f t="shared" si="118"/>
        <v>7</v>
      </c>
      <c r="C714" s="23" t="str">
        <f t="shared" si="119"/>
        <v>2023Javier Salinas7</v>
      </c>
      <c r="D714" s="17">
        <v>2023</v>
      </c>
      <c r="E714" t="s">
        <v>403</v>
      </c>
      <c r="F714">
        <v>782190</v>
      </c>
      <c r="G714" t="s">
        <v>53</v>
      </c>
      <c r="H714" s="20">
        <v>4</v>
      </c>
      <c r="I714" s="20">
        <v>2</v>
      </c>
      <c r="J714" t="s">
        <v>2</v>
      </c>
      <c r="K714" t="s">
        <v>3</v>
      </c>
      <c r="L714" s="10">
        <v>243</v>
      </c>
      <c r="M714" s="10">
        <v>396</v>
      </c>
      <c r="N714" s="10">
        <v>1306</v>
      </c>
      <c r="O714" s="1">
        <v>55355.765999999901</v>
      </c>
      <c r="P714" s="1">
        <v>47556.5</v>
      </c>
      <c r="Q714" s="1">
        <v>7200</v>
      </c>
      <c r="R714" s="44">
        <f t="shared" si="110"/>
        <v>227.80150617283911</v>
      </c>
      <c r="S714" s="45">
        <f t="shared" si="111"/>
        <v>1.6296296296296295</v>
      </c>
      <c r="T714" s="45">
        <f t="shared" si="112"/>
        <v>3.297979797979798</v>
      </c>
      <c r="U714" s="44">
        <f t="shared" si="113"/>
        <v>7799.2659999999014</v>
      </c>
      <c r="V714" s="46">
        <f t="shared" si="114"/>
        <v>0.14089347079037648</v>
      </c>
      <c r="W714" s="44">
        <f t="shared" si="115"/>
        <v>599.2659999999014</v>
      </c>
      <c r="X714" s="46">
        <f t="shared" si="116"/>
        <v>1.0825719582670078E-2</v>
      </c>
      <c r="Y714" s="23">
        <f>RANK(O714,O:O)</f>
        <v>342</v>
      </c>
      <c r="Z714" s="23">
        <f>RANK(U714,U:U)</f>
        <v>309</v>
      </c>
      <c r="AA714" s="23">
        <f>RANK(W714,W:W)</f>
        <v>934</v>
      </c>
    </row>
    <row r="715" spans="1:27" x14ac:dyDescent="0.25">
      <c r="A715" s="23" t="str">
        <f t="shared" si="117"/>
        <v>Javier Salinas</v>
      </c>
      <c r="B715" s="23">
        <f t="shared" si="118"/>
        <v>8</v>
      </c>
      <c r="C715" s="23" t="str">
        <f t="shared" si="119"/>
        <v>2023Javier Salinas8</v>
      </c>
      <c r="D715" s="17">
        <v>2023</v>
      </c>
      <c r="E715" t="s">
        <v>403</v>
      </c>
      <c r="F715">
        <v>178362</v>
      </c>
      <c r="G715" t="s">
        <v>38</v>
      </c>
      <c r="H715" s="20">
        <v>4</v>
      </c>
      <c r="I715" s="20">
        <v>4</v>
      </c>
      <c r="J715" t="s">
        <v>9</v>
      </c>
      <c r="K715" t="s">
        <v>3</v>
      </c>
      <c r="L715" s="10">
        <v>247</v>
      </c>
      <c r="M715" s="10">
        <v>310</v>
      </c>
      <c r="N715" s="10">
        <v>1274</v>
      </c>
      <c r="O715" s="1">
        <v>50902.3253999999</v>
      </c>
      <c r="P715" s="1">
        <v>45660.5</v>
      </c>
      <c r="Q715" s="1">
        <v>7226</v>
      </c>
      <c r="R715" s="44">
        <f t="shared" si="110"/>
        <v>206.0822890688255</v>
      </c>
      <c r="S715" s="45">
        <f t="shared" si="111"/>
        <v>1.2550607287449393</v>
      </c>
      <c r="T715" s="45">
        <f t="shared" si="112"/>
        <v>4.1096774193548384</v>
      </c>
      <c r="U715" s="44">
        <f t="shared" si="113"/>
        <v>5241.8253999998997</v>
      </c>
      <c r="V715" s="46">
        <f t="shared" si="114"/>
        <v>0.10297811266594728</v>
      </c>
      <c r="W715" s="44">
        <f t="shared" si="115"/>
        <v>-1984.1746000001003</v>
      </c>
      <c r="X715" s="46">
        <f t="shared" si="116"/>
        <v>-3.8980038424729892E-2</v>
      </c>
      <c r="Y715" s="23">
        <f>RANK(O715,O:O)</f>
        <v>370</v>
      </c>
      <c r="Z715" s="23">
        <f>RANK(U715,U:U)</f>
        <v>489</v>
      </c>
      <c r="AA715" s="23">
        <f>RANK(W715,W:W)</f>
        <v>1492</v>
      </c>
    </row>
    <row r="716" spans="1:27" x14ac:dyDescent="0.25">
      <c r="A716" s="23" t="str">
        <f t="shared" si="117"/>
        <v>Jeannie Skiles</v>
      </c>
      <c r="B716" s="23">
        <f t="shared" si="118"/>
        <v>1</v>
      </c>
      <c r="C716" s="23" t="str">
        <f t="shared" si="119"/>
        <v>2023Jeannie Skiles1</v>
      </c>
      <c r="D716" s="17">
        <v>2023</v>
      </c>
      <c r="E716" t="s">
        <v>407</v>
      </c>
      <c r="F716">
        <v>781121</v>
      </c>
      <c r="G716" t="s">
        <v>499</v>
      </c>
      <c r="H716" s="20">
        <v>5</v>
      </c>
      <c r="I716" s="20">
        <v>5</v>
      </c>
      <c r="J716" t="s">
        <v>2</v>
      </c>
      <c r="K716" t="s">
        <v>6</v>
      </c>
      <c r="L716" s="10">
        <v>249</v>
      </c>
      <c r="M716" s="10">
        <v>803</v>
      </c>
      <c r="N716" s="10">
        <v>3749</v>
      </c>
      <c r="O716" s="1">
        <v>160540.6758</v>
      </c>
      <c r="P716" s="1">
        <v>144008.5</v>
      </c>
      <c r="Q716" s="1">
        <v>9166.11</v>
      </c>
      <c r="R716" s="44">
        <f t="shared" si="110"/>
        <v>644.7416698795181</v>
      </c>
      <c r="S716" s="45">
        <f t="shared" si="111"/>
        <v>3.2248995983935744</v>
      </c>
      <c r="T716" s="45">
        <f t="shared" si="112"/>
        <v>4.6687422166874217</v>
      </c>
      <c r="U716" s="44">
        <f t="shared" si="113"/>
        <v>16532.175799999997</v>
      </c>
      <c r="V716" s="46">
        <f t="shared" si="114"/>
        <v>0.10297811266594903</v>
      </c>
      <c r="W716" s="44">
        <f t="shared" si="115"/>
        <v>7366.0657999999967</v>
      </c>
      <c r="X716" s="46">
        <f t="shared" si="116"/>
        <v>4.5882862790340866E-2</v>
      </c>
      <c r="Y716" s="23">
        <f>RANK(O716,O:O)</f>
        <v>76</v>
      </c>
      <c r="Z716" s="23">
        <f>RANK(U716,U:U)</f>
        <v>96</v>
      </c>
      <c r="AA716" s="23">
        <f>RANK(W716,W:W)</f>
        <v>172</v>
      </c>
    </row>
    <row r="717" spans="1:27" x14ac:dyDescent="0.25">
      <c r="A717" s="23" t="str">
        <f t="shared" si="117"/>
        <v>Jeannie Skiles</v>
      </c>
      <c r="B717" s="23">
        <f t="shared" si="118"/>
        <v>2</v>
      </c>
      <c r="C717" s="23" t="str">
        <f t="shared" si="119"/>
        <v>2023Jeannie Skiles2</v>
      </c>
      <c r="D717" s="17">
        <v>2023</v>
      </c>
      <c r="E717" t="s">
        <v>407</v>
      </c>
      <c r="F717">
        <v>426484</v>
      </c>
      <c r="G717" t="s">
        <v>111</v>
      </c>
      <c r="H717" s="20">
        <v>5</v>
      </c>
      <c r="I717" s="20">
        <v>5</v>
      </c>
      <c r="J717" t="s">
        <v>9</v>
      </c>
      <c r="K717" t="s">
        <v>3</v>
      </c>
      <c r="L717" s="10">
        <v>45</v>
      </c>
      <c r="M717" s="10">
        <v>106</v>
      </c>
      <c r="N717" s="10">
        <v>427</v>
      </c>
      <c r="O717" s="1">
        <v>22098.984</v>
      </c>
      <c r="P717" s="1">
        <v>18091.25</v>
      </c>
      <c r="Q717" s="1">
        <v>1610.31</v>
      </c>
      <c r="R717" s="44">
        <f t="shared" si="110"/>
        <v>491.08853333333332</v>
      </c>
      <c r="S717" s="45">
        <f t="shared" si="111"/>
        <v>2.3555555555555556</v>
      </c>
      <c r="T717" s="45">
        <f t="shared" si="112"/>
        <v>4.0283018867924527</v>
      </c>
      <c r="U717" s="44">
        <f t="shared" si="113"/>
        <v>4007.7340000000004</v>
      </c>
      <c r="V717" s="46">
        <f t="shared" si="114"/>
        <v>0.18135376721391355</v>
      </c>
      <c r="W717" s="44">
        <f t="shared" si="115"/>
        <v>2397.4240000000004</v>
      </c>
      <c r="X717" s="46">
        <f t="shared" si="116"/>
        <v>0.10848571137931048</v>
      </c>
      <c r="Y717" s="23">
        <f>RANK(O717,O:O)</f>
        <v>585</v>
      </c>
      <c r="Z717" s="23">
        <f>RANK(U717,U:U)</f>
        <v>581</v>
      </c>
      <c r="AA717" s="23">
        <f>RANK(W717,W:W)</f>
        <v>506</v>
      </c>
    </row>
    <row r="718" spans="1:27" x14ac:dyDescent="0.25">
      <c r="A718" s="23" t="str">
        <f t="shared" si="117"/>
        <v>Jeannie Skiles</v>
      </c>
      <c r="B718" s="23">
        <f t="shared" si="118"/>
        <v>3</v>
      </c>
      <c r="C718" s="23" t="str">
        <f t="shared" si="119"/>
        <v>2023Jeannie Skiles3</v>
      </c>
      <c r="D718" s="17">
        <v>2023</v>
      </c>
      <c r="E718" t="s">
        <v>407</v>
      </c>
      <c r="F718">
        <v>923218</v>
      </c>
      <c r="G718" t="s">
        <v>256</v>
      </c>
      <c r="H718" s="20">
        <v>5</v>
      </c>
      <c r="I718" s="20">
        <v>5</v>
      </c>
      <c r="J718" t="s">
        <v>9</v>
      </c>
      <c r="K718" t="s">
        <v>10</v>
      </c>
      <c r="L718" s="10">
        <v>25</v>
      </c>
      <c r="M718" s="10">
        <v>85</v>
      </c>
      <c r="N718" s="10">
        <v>247</v>
      </c>
      <c r="O718" s="1">
        <v>11939.624</v>
      </c>
      <c r="P718" s="1">
        <v>9685</v>
      </c>
      <c r="Q718" s="1">
        <v>925.74</v>
      </c>
      <c r="R718" s="44">
        <f t="shared" si="110"/>
        <v>477.58495999999997</v>
      </c>
      <c r="S718" s="45">
        <f t="shared" si="111"/>
        <v>3.4</v>
      </c>
      <c r="T718" s="45">
        <f t="shared" si="112"/>
        <v>2.9058823529411764</v>
      </c>
      <c r="U718" s="44">
        <f t="shared" si="113"/>
        <v>2254.6239999999998</v>
      </c>
      <c r="V718" s="46">
        <f t="shared" si="114"/>
        <v>0.18883542731328892</v>
      </c>
      <c r="W718" s="44">
        <f t="shared" si="115"/>
        <v>1328.8839999999998</v>
      </c>
      <c r="X718" s="46">
        <f t="shared" si="116"/>
        <v>0.11130032235520983</v>
      </c>
      <c r="Y718" s="23">
        <f>RANK(O718,O:O)</f>
        <v>756</v>
      </c>
      <c r="Z718" s="23">
        <f>RANK(U718,U:U)</f>
        <v>824</v>
      </c>
      <c r="AA718" s="23">
        <f>RANK(W718,W:W)</f>
        <v>694</v>
      </c>
    </row>
    <row r="719" spans="1:27" x14ac:dyDescent="0.25">
      <c r="A719" s="23" t="str">
        <f t="shared" si="117"/>
        <v>Jeannie Skiles</v>
      </c>
      <c r="B719" s="23">
        <f t="shared" si="118"/>
        <v>4</v>
      </c>
      <c r="C719" s="23" t="str">
        <f t="shared" si="119"/>
        <v>2023Jeannie Skiles4</v>
      </c>
      <c r="D719" s="17">
        <v>2023</v>
      </c>
      <c r="E719" t="s">
        <v>407</v>
      </c>
      <c r="F719">
        <v>365924</v>
      </c>
      <c r="G719" t="s">
        <v>310</v>
      </c>
      <c r="H719" s="20">
        <v>5</v>
      </c>
      <c r="I719" s="20">
        <v>5</v>
      </c>
      <c r="J719" t="s">
        <v>9</v>
      </c>
      <c r="K719" t="s">
        <v>10</v>
      </c>
      <c r="L719" s="10">
        <v>42</v>
      </c>
      <c r="M719" s="10">
        <v>70</v>
      </c>
      <c r="N719" s="10">
        <v>243</v>
      </c>
      <c r="O719" s="1">
        <v>10139.656000000001</v>
      </c>
      <c r="P719" s="1">
        <v>7879</v>
      </c>
      <c r="Q719" s="1">
        <v>1470</v>
      </c>
      <c r="R719" s="44">
        <f t="shared" si="110"/>
        <v>241.42038095238098</v>
      </c>
      <c r="S719" s="45">
        <f t="shared" si="111"/>
        <v>1.6666666666666667</v>
      </c>
      <c r="T719" s="45">
        <f t="shared" si="112"/>
        <v>3.4714285714285715</v>
      </c>
      <c r="U719" s="44">
        <f t="shared" si="113"/>
        <v>2260.6560000000009</v>
      </c>
      <c r="V719" s="46">
        <f t="shared" si="114"/>
        <v>0.22295194235386295</v>
      </c>
      <c r="W719" s="44">
        <f t="shared" si="115"/>
        <v>790.65600000000086</v>
      </c>
      <c r="X719" s="46">
        <f t="shared" si="116"/>
        <v>7.7976609857375909E-2</v>
      </c>
      <c r="Y719" s="23">
        <f>RANK(O719,O:O)</f>
        <v>821</v>
      </c>
      <c r="Z719" s="23">
        <f>RANK(U719,U:U)</f>
        <v>822</v>
      </c>
      <c r="AA719" s="23">
        <f>RANK(W719,W:W)</f>
        <v>863</v>
      </c>
    </row>
    <row r="720" spans="1:27" x14ac:dyDescent="0.25">
      <c r="A720" s="23" t="str">
        <f t="shared" si="117"/>
        <v>Jeannie Skiles</v>
      </c>
      <c r="B720" s="23">
        <f t="shared" si="118"/>
        <v>5</v>
      </c>
      <c r="C720" s="23" t="str">
        <f t="shared" si="119"/>
        <v>2023Jeannie Skiles5</v>
      </c>
      <c r="D720" s="17">
        <v>2023</v>
      </c>
      <c r="E720" t="s">
        <v>407</v>
      </c>
      <c r="F720">
        <v>599426</v>
      </c>
      <c r="G720" t="s">
        <v>339</v>
      </c>
      <c r="H720" s="20">
        <v>5</v>
      </c>
      <c r="I720" s="20">
        <v>5</v>
      </c>
      <c r="J720" t="s">
        <v>9</v>
      </c>
      <c r="K720" t="s">
        <v>10</v>
      </c>
      <c r="L720" s="10">
        <v>36</v>
      </c>
      <c r="M720" s="10">
        <v>88</v>
      </c>
      <c r="N720" s="10">
        <v>228</v>
      </c>
      <c r="O720" s="1">
        <v>9942.9760000000006</v>
      </c>
      <c r="P720" s="1">
        <v>7399.5</v>
      </c>
      <c r="Q720" s="1">
        <v>1292.97</v>
      </c>
      <c r="R720" s="44">
        <f t="shared" si="110"/>
        <v>276.19377777777777</v>
      </c>
      <c r="S720" s="45">
        <f t="shared" si="111"/>
        <v>2.4444444444444446</v>
      </c>
      <c r="T720" s="45">
        <f t="shared" si="112"/>
        <v>2.5909090909090908</v>
      </c>
      <c r="U720" s="44">
        <f t="shared" si="113"/>
        <v>2543.4760000000006</v>
      </c>
      <c r="V720" s="46">
        <f t="shared" si="114"/>
        <v>0.25580630990158282</v>
      </c>
      <c r="W720" s="44">
        <f t="shared" si="115"/>
        <v>1250.5060000000005</v>
      </c>
      <c r="X720" s="46">
        <f t="shared" si="116"/>
        <v>0.12576777817828388</v>
      </c>
      <c r="Y720" s="23">
        <f>RANK(O720,O:O)</f>
        <v>832</v>
      </c>
      <c r="Z720" s="23">
        <f>RANK(U720,U:U)</f>
        <v>763</v>
      </c>
      <c r="AA720" s="23">
        <f>RANK(W720,W:W)</f>
        <v>717</v>
      </c>
    </row>
    <row r="721" spans="1:27" x14ac:dyDescent="0.25">
      <c r="A721" s="23" t="str">
        <f t="shared" si="117"/>
        <v>Jeannie Skiles</v>
      </c>
      <c r="B721" s="23">
        <f t="shared" si="118"/>
        <v>6</v>
      </c>
      <c r="C721" s="23" t="str">
        <f t="shared" si="119"/>
        <v>2023Jeannie Skiles6</v>
      </c>
      <c r="D721" s="17">
        <v>2023</v>
      </c>
      <c r="E721" t="s">
        <v>407</v>
      </c>
      <c r="F721">
        <v>728140</v>
      </c>
      <c r="G721" t="s">
        <v>193</v>
      </c>
      <c r="H721" s="20">
        <v>5</v>
      </c>
      <c r="I721" s="20">
        <v>5</v>
      </c>
      <c r="J721" t="s">
        <v>9</v>
      </c>
      <c r="K721" t="s">
        <v>10</v>
      </c>
      <c r="L721" s="10">
        <v>35</v>
      </c>
      <c r="M721" s="10">
        <v>81</v>
      </c>
      <c r="N721" s="10">
        <v>243</v>
      </c>
      <c r="O721" s="1">
        <v>9514.8559999999998</v>
      </c>
      <c r="P721" s="1">
        <v>7295</v>
      </c>
      <c r="Q721" s="1">
        <v>1251.57</v>
      </c>
      <c r="R721" s="44">
        <f t="shared" si="110"/>
        <v>271.85302857142858</v>
      </c>
      <c r="S721" s="45">
        <f t="shared" si="111"/>
        <v>2.3142857142857145</v>
      </c>
      <c r="T721" s="45">
        <f t="shared" si="112"/>
        <v>3</v>
      </c>
      <c r="U721" s="44">
        <f t="shared" si="113"/>
        <v>2219.8559999999998</v>
      </c>
      <c r="V721" s="46">
        <f t="shared" si="114"/>
        <v>0.23330421395762582</v>
      </c>
      <c r="W721" s="44">
        <f t="shared" si="115"/>
        <v>968.28599999999983</v>
      </c>
      <c r="X721" s="46">
        <f t="shared" si="116"/>
        <v>0.10176570197173765</v>
      </c>
      <c r="Y721" s="23">
        <f>RANK(O721,O:O)</f>
        <v>855</v>
      </c>
      <c r="Z721" s="23">
        <f>RANK(U721,U:U)</f>
        <v>836</v>
      </c>
      <c r="AA721" s="23">
        <f>RANK(W721,W:W)</f>
        <v>805</v>
      </c>
    </row>
    <row r="722" spans="1:27" x14ac:dyDescent="0.25">
      <c r="A722" s="23" t="str">
        <f t="shared" si="117"/>
        <v>Jeannie Skiles</v>
      </c>
      <c r="B722" s="23">
        <f t="shared" si="118"/>
        <v>7</v>
      </c>
      <c r="C722" s="23" t="str">
        <f t="shared" si="119"/>
        <v>2023Jeannie Skiles7</v>
      </c>
      <c r="D722" s="17">
        <v>2023</v>
      </c>
      <c r="E722" t="s">
        <v>407</v>
      </c>
      <c r="F722">
        <v>701147</v>
      </c>
      <c r="G722" t="s">
        <v>325</v>
      </c>
      <c r="H722" s="20">
        <v>5</v>
      </c>
      <c r="I722" s="20">
        <v>5</v>
      </c>
      <c r="J722" t="s">
        <v>9</v>
      </c>
      <c r="K722" t="s">
        <v>10</v>
      </c>
      <c r="L722" s="10">
        <v>23</v>
      </c>
      <c r="M722" s="10">
        <v>50</v>
      </c>
      <c r="N722" s="10">
        <v>185</v>
      </c>
      <c r="O722" s="1">
        <v>9042.52</v>
      </c>
      <c r="P722" s="1">
        <v>6882</v>
      </c>
      <c r="Q722" s="1">
        <v>819</v>
      </c>
      <c r="R722" s="44">
        <f t="shared" si="110"/>
        <v>393.15304347826088</v>
      </c>
      <c r="S722" s="45">
        <f t="shared" si="111"/>
        <v>2.1739130434782608</v>
      </c>
      <c r="T722" s="45">
        <f t="shared" si="112"/>
        <v>3.7</v>
      </c>
      <c r="U722" s="44">
        <f t="shared" si="113"/>
        <v>2160.5200000000004</v>
      </c>
      <c r="V722" s="46">
        <f t="shared" si="114"/>
        <v>0.2389289711275176</v>
      </c>
      <c r="W722" s="44">
        <f t="shared" si="115"/>
        <v>1341.5200000000004</v>
      </c>
      <c r="X722" s="46">
        <f t="shared" si="116"/>
        <v>0.14835687396876096</v>
      </c>
      <c r="Y722" s="23">
        <f>RANK(O722,O:O)</f>
        <v>886</v>
      </c>
      <c r="Z722" s="23">
        <f>RANK(U722,U:U)</f>
        <v>847</v>
      </c>
      <c r="AA722" s="23">
        <f>RANK(W722,W:W)</f>
        <v>685</v>
      </c>
    </row>
    <row r="723" spans="1:27" x14ac:dyDescent="0.25">
      <c r="A723" s="23" t="str">
        <f t="shared" si="117"/>
        <v>Jeannie Skiles</v>
      </c>
      <c r="B723" s="23">
        <f t="shared" si="118"/>
        <v>8</v>
      </c>
      <c r="C723" s="23" t="str">
        <f t="shared" si="119"/>
        <v>2023Jeannie Skiles8</v>
      </c>
      <c r="D723" s="17">
        <v>2023</v>
      </c>
      <c r="E723" t="s">
        <v>407</v>
      </c>
      <c r="F723">
        <v>826226</v>
      </c>
      <c r="G723" t="s">
        <v>229</v>
      </c>
      <c r="H723" s="20">
        <v>5</v>
      </c>
      <c r="I723" s="20">
        <v>3</v>
      </c>
      <c r="J723" t="s">
        <v>2</v>
      </c>
      <c r="K723" t="s">
        <v>10</v>
      </c>
      <c r="L723" s="10">
        <v>44</v>
      </c>
      <c r="M723" s="10">
        <v>77</v>
      </c>
      <c r="N723" s="10">
        <v>252</v>
      </c>
      <c r="O723" s="1">
        <v>8957.2864000000009</v>
      </c>
      <c r="P723" s="1">
        <v>7872.25</v>
      </c>
      <c r="Q723" s="1">
        <v>1543.77</v>
      </c>
      <c r="R723" s="44">
        <f t="shared" si="110"/>
        <v>203.57469090909092</v>
      </c>
      <c r="S723" s="45">
        <f t="shared" si="111"/>
        <v>1.75</v>
      </c>
      <c r="T723" s="45">
        <f t="shared" si="112"/>
        <v>3.2727272727272729</v>
      </c>
      <c r="U723" s="44">
        <f t="shared" si="113"/>
        <v>1085.0364000000009</v>
      </c>
      <c r="V723" s="46">
        <f t="shared" si="114"/>
        <v>0.12113449894825298</v>
      </c>
      <c r="W723" s="44">
        <f t="shared" si="115"/>
        <v>-458.73359999999911</v>
      </c>
      <c r="X723" s="46">
        <f t="shared" si="116"/>
        <v>-5.121345678977051E-2</v>
      </c>
      <c r="Y723" s="23">
        <f>RANK(O723,O:O)</f>
        <v>891</v>
      </c>
      <c r="Z723" s="23">
        <f>RANK(U723,U:U)</f>
        <v>1096</v>
      </c>
      <c r="AA723" s="23">
        <f>RANK(W723,W:W)</f>
        <v>1430</v>
      </c>
    </row>
    <row r="724" spans="1:27" x14ac:dyDescent="0.25">
      <c r="A724" s="23" t="str">
        <f t="shared" si="117"/>
        <v>Jeannie Skiles</v>
      </c>
      <c r="B724" s="23">
        <f t="shared" si="118"/>
        <v>9</v>
      </c>
      <c r="C724" s="23" t="str">
        <f t="shared" si="119"/>
        <v>2023Jeannie Skiles9</v>
      </c>
      <c r="D724" s="17">
        <v>2023</v>
      </c>
      <c r="E724" t="s">
        <v>407</v>
      </c>
      <c r="F724">
        <v>875444</v>
      </c>
      <c r="G724" t="s">
        <v>243</v>
      </c>
      <c r="H724" s="20">
        <v>5</v>
      </c>
      <c r="I724" s="20">
        <v>5</v>
      </c>
      <c r="J724" t="s">
        <v>9</v>
      </c>
      <c r="K724" t="s">
        <v>10</v>
      </c>
      <c r="L724" s="10">
        <v>39</v>
      </c>
      <c r="M724" s="10">
        <v>85</v>
      </c>
      <c r="N724" s="10">
        <v>175</v>
      </c>
      <c r="O724" s="1">
        <v>8826.6</v>
      </c>
      <c r="P724" s="1">
        <v>6949.25</v>
      </c>
      <c r="Q724" s="1">
        <v>1388.37</v>
      </c>
      <c r="R724" s="44">
        <f t="shared" si="110"/>
        <v>226.32307692307694</v>
      </c>
      <c r="S724" s="45">
        <f t="shared" si="111"/>
        <v>2.1794871794871793</v>
      </c>
      <c r="T724" s="45">
        <f t="shared" si="112"/>
        <v>2.0588235294117645</v>
      </c>
      <c r="U724" s="44">
        <f t="shared" si="113"/>
        <v>1877.3500000000004</v>
      </c>
      <c r="V724" s="46">
        <f t="shared" si="114"/>
        <v>0.21269231640722366</v>
      </c>
      <c r="W724" s="44">
        <f t="shared" si="115"/>
        <v>488.98000000000047</v>
      </c>
      <c r="X724" s="46">
        <f t="shared" si="116"/>
        <v>5.5398454671107836E-2</v>
      </c>
      <c r="Y724" s="23">
        <f>RANK(O724,O:O)</f>
        <v>905</v>
      </c>
      <c r="Z724" s="23">
        <f>RANK(U724,U:U)</f>
        <v>896</v>
      </c>
      <c r="AA724" s="23">
        <f>RANK(W724,W:W)</f>
        <v>971</v>
      </c>
    </row>
    <row r="725" spans="1:27" x14ac:dyDescent="0.25">
      <c r="A725" s="23" t="str">
        <f t="shared" si="117"/>
        <v>Jeannie Skiles</v>
      </c>
      <c r="B725" s="23">
        <f t="shared" si="118"/>
        <v>10</v>
      </c>
      <c r="C725" s="23" t="str">
        <f t="shared" si="119"/>
        <v>2023Jeannie Skiles10</v>
      </c>
      <c r="D725" s="17">
        <v>2023</v>
      </c>
      <c r="E725" t="s">
        <v>407</v>
      </c>
      <c r="F725">
        <v>972717</v>
      </c>
      <c r="G725" t="s">
        <v>384</v>
      </c>
      <c r="H725" s="20">
        <v>5</v>
      </c>
      <c r="I725" s="20">
        <v>5</v>
      </c>
      <c r="J725" t="s">
        <v>9</v>
      </c>
      <c r="K725" t="s">
        <v>10</v>
      </c>
      <c r="L725" s="10">
        <v>48</v>
      </c>
      <c r="M725" s="10">
        <v>75</v>
      </c>
      <c r="N725" s="10">
        <v>179</v>
      </c>
      <c r="O725" s="1">
        <v>8421.7680000000091</v>
      </c>
      <c r="P725" s="1">
        <v>6541.5</v>
      </c>
      <c r="Q725" s="1">
        <v>1674</v>
      </c>
      <c r="R725" s="44">
        <f t="shared" si="110"/>
        <v>175.45350000000019</v>
      </c>
      <c r="S725" s="45">
        <f t="shared" si="111"/>
        <v>1.5625</v>
      </c>
      <c r="T725" s="45">
        <f t="shared" si="112"/>
        <v>2.3866666666666667</v>
      </c>
      <c r="U725" s="44">
        <f t="shared" si="113"/>
        <v>1880.2680000000091</v>
      </c>
      <c r="V725" s="46">
        <f t="shared" si="114"/>
        <v>0.22326285882014407</v>
      </c>
      <c r="W725" s="44">
        <f t="shared" si="115"/>
        <v>206.26800000000912</v>
      </c>
      <c r="X725" s="46">
        <f t="shared" si="116"/>
        <v>2.449224438384065E-2</v>
      </c>
      <c r="Y725" s="23">
        <f>RANK(O725,O:O)</f>
        <v>937</v>
      </c>
      <c r="Z725" s="23">
        <f>RANK(U725,U:U)</f>
        <v>895</v>
      </c>
      <c r="AA725" s="23">
        <f>RANK(W725,W:W)</f>
        <v>1127</v>
      </c>
    </row>
    <row r="726" spans="1:27" x14ac:dyDescent="0.25">
      <c r="A726" s="23" t="str">
        <f t="shared" si="117"/>
        <v>Jeannie Skiles</v>
      </c>
      <c r="B726" s="23">
        <f t="shared" si="118"/>
        <v>11</v>
      </c>
      <c r="C726" s="23" t="str">
        <f t="shared" si="119"/>
        <v>2023Jeannie Skiles11</v>
      </c>
      <c r="D726" s="17">
        <v>2023</v>
      </c>
      <c r="E726" t="s">
        <v>407</v>
      </c>
      <c r="F726">
        <v>206748</v>
      </c>
      <c r="G726" t="s">
        <v>52</v>
      </c>
      <c r="H726" s="20">
        <v>5</v>
      </c>
      <c r="I726" s="20">
        <v>5</v>
      </c>
      <c r="J726" t="s">
        <v>9</v>
      </c>
      <c r="K726" t="s">
        <v>10</v>
      </c>
      <c r="L726" s="10">
        <v>24</v>
      </c>
      <c r="M726" s="10">
        <v>42</v>
      </c>
      <c r="N726" s="10">
        <v>147</v>
      </c>
      <c r="O726" s="1">
        <v>7402.0240000000003</v>
      </c>
      <c r="P726" s="1">
        <v>5977.25</v>
      </c>
      <c r="Q726" s="1">
        <v>842.4</v>
      </c>
      <c r="R726" s="44">
        <f t="shared" si="110"/>
        <v>308.41766666666666</v>
      </c>
      <c r="S726" s="45">
        <f t="shared" si="111"/>
        <v>1.75</v>
      </c>
      <c r="T726" s="45">
        <f t="shared" si="112"/>
        <v>3.5</v>
      </c>
      <c r="U726" s="44">
        <f t="shared" si="113"/>
        <v>1424.7740000000003</v>
      </c>
      <c r="V726" s="46">
        <f t="shared" si="114"/>
        <v>0.19248437994797102</v>
      </c>
      <c r="W726" s="44">
        <f t="shared" si="115"/>
        <v>582.37400000000036</v>
      </c>
      <c r="X726" s="46">
        <f t="shared" si="116"/>
        <v>7.8677669783291757E-2</v>
      </c>
      <c r="Y726" s="23">
        <f>RANK(O726,O:O)</f>
        <v>994</v>
      </c>
      <c r="Z726" s="23">
        <f>RANK(U726,U:U)</f>
        <v>1012</v>
      </c>
      <c r="AA726" s="23">
        <f>RANK(W726,W:W)</f>
        <v>945</v>
      </c>
    </row>
    <row r="727" spans="1:27" x14ac:dyDescent="0.25">
      <c r="A727" s="23" t="str">
        <f t="shared" si="117"/>
        <v>Jeannie Skiles</v>
      </c>
      <c r="B727" s="23">
        <f t="shared" si="118"/>
        <v>12</v>
      </c>
      <c r="C727" s="23" t="str">
        <f t="shared" si="119"/>
        <v>2023Jeannie Skiles12</v>
      </c>
      <c r="D727" s="17">
        <v>2023</v>
      </c>
      <c r="E727" t="s">
        <v>407</v>
      </c>
      <c r="F727">
        <v>495920</v>
      </c>
      <c r="G727" t="s">
        <v>510</v>
      </c>
      <c r="H727" s="20">
        <v>5</v>
      </c>
      <c r="I727" s="20">
        <v>5</v>
      </c>
      <c r="J727" t="s">
        <v>9</v>
      </c>
      <c r="K727" t="s">
        <v>10</v>
      </c>
      <c r="L727" s="10">
        <v>37</v>
      </c>
      <c r="M727" s="10">
        <v>55</v>
      </c>
      <c r="N727" s="10">
        <v>130</v>
      </c>
      <c r="O727" s="1">
        <v>6246.96</v>
      </c>
      <c r="P727" s="1">
        <v>4574.5</v>
      </c>
      <c r="Q727" s="1">
        <v>1287</v>
      </c>
      <c r="R727" s="44">
        <f t="shared" si="110"/>
        <v>168.83675675675676</v>
      </c>
      <c r="S727" s="45">
        <f t="shared" si="111"/>
        <v>1.4864864864864864</v>
      </c>
      <c r="T727" s="45">
        <f t="shared" si="112"/>
        <v>2.3636363636363638</v>
      </c>
      <c r="U727" s="44">
        <f t="shared" si="113"/>
        <v>1672.46</v>
      </c>
      <c r="V727" s="46">
        <f t="shared" si="114"/>
        <v>0.26772382086646945</v>
      </c>
      <c r="W727" s="44">
        <f t="shared" si="115"/>
        <v>385.46000000000004</v>
      </c>
      <c r="X727" s="46">
        <f t="shared" si="116"/>
        <v>6.1703612637186732E-2</v>
      </c>
      <c r="Y727" s="23">
        <f>RANK(O727,O:O)</f>
        <v>1048</v>
      </c>
      <c r="Z727" s="23">
        <f>RANK(U727,U:U)</f>
        <v>952</v>
      </c>
      <c r="AA727" s="23">
        <f>RANK(W727,W:W)</f>
        <v>1026</v>
      </c>
    </row>
    <row r="728" spans="1:27" x14ac:dyDescent="0.25">
      <c r="A728" s="23" t="str">
        <f t="shared" si="117"/>
        <v>Jeannie Skiles</v>
      </c>
      <c r="B728" s="23">
        <f t="shared" si="118"/>
        <v>13</v>
      </c>
      <c r="C728" s="23" t="str">
        <f t="shared" si="119"/>
        <v>2023Jeannie Skiles13</v>
      </c>
      <c r="D728" s="17">
        <v>2023</v>
      </c>
      <c r="E728" t="s">
        <v>407</v>
      </c>
      <c r="F728">
        <v>910039</v>
      </c>
      <c r="G728" t="s">
        <v>252</v>
      </c>
      <c r="H728" s="20">
        <v>5</v>
      </c>
      <c r="I728" s="20">
        <v>5</v>
      </c>
      <c r="J728" t="s">
        <v>9</v>
      </c>
      <c r="K728" t="s">
        <v>10</v>
      </c>
      <c r="L728" s="10">
        <v>35</v>
      </c>
      <c r="M728" s="10">
        <v>45</v>
      </c>
      <c r="N728" s="10">
        <v>128</v>
      </c>
      <c r="O728" s="1">
        <v>5456.576</v>
      </c>
      <c r="P728" s="1">
        <v>4003</v>
      </c>
      <c r="Q728" s="1">
        <v>1209</v>
      </c>
      <c r="R728" s="44">
        <f t="shared" si="110"/>
        <v>155.90217142857142</v>
      </c>
      <c r="S728" s="45">
        <f t="shared" si="111"/>
        <v>1.2857142857142858</v>
      </c>
      <c r="T728" s="45">
        <f t="shared" si="112"/>
        <v>2.8444444444444446</v>
      </c>
      <c r="U728" s="44">
        <f t="shared" si="113"/>
        <v>1453.576</v>
      </c>
      <c r="V728" s="46">
        <f t="shared" si="114"/>
        <v>0.26638976530336972</v>
      </c>
      <c r="W728" s="44">
        <f t="shared" si="115"/>
        <v>244.57600000000002</v>
      </c>
      <c r="X728" s="46">
        <f t="shared" si="116"/>
        <v>4.4822247504662266E-2</v>
      </c>
      <c r="Y728" s="23">
        <f>RANK(O728,O:O)</f>
        <v>1098</v>
      </c>
      <c r="Z728" s="23">
        <f>RANK(U728,U:U)</f>
        <v>998</v>
      </c>
      <c r="AA728" s="23">
        <f>RANK(W728,W:W)</f>
        <v>1099</v>
      </c>
    </row>
    <row r="729" spans="1:27" x14ac:dyDescent="0.25">
      <c r="A729" s="23" t="str">
        <f t="shared" si="117"/>
        <v>Jeannie Skiles</v>
      </c>
      <c r="B729" s="23">
        <f t="shared" si="118"/>
        <v>14</v>
      </c>
      <c r="C729" s="23" t="str">
        <f t="shared" si="119"/>
        <v>2023Jeannie Skiles14</v>
      </c>
      <c r="D729" s="17">
        <v>2023</v>
      </c>
      <c r="E729" t="s">
        <v>407</v>
      </c>
      <c r="F729">
        <v>116138</v>
      </c>
      <c r="G729" t="s">
        <v>39</v>
      </c>
      <c r="H729" s="20">
        <v>5</v>
      </c>
      <c r="I729" s="20">
        <v>5</v>
      </c>
      <c r="J729" t="s">
        <v>2</v>
      </c>
      <c r="K729" t="s">
        <v>10</v>
      </c>
      <c r="L729" s="10">
        <v>18</v>
      </c>
      <c r="M729" s="10">
        <v>37</v>
      </c>
      <c r="N729" s="10">
        <v>109</v>
      </c>
      <c r="O729" s="1">
        <v>5171.2785000000003</v>
      </c>
      <c r="P729" s="1">
        <v>4638.75</v>
      </c>
      <c r="Q729" s="1">
        <v>637.77</v>
      </c>
      <c r="R729" s="44">
        <f t="shared" si="110"/>
        <v>287.29325</v>
      </c>
      <c r="S729" s="45">
        <f t="shared" si="111"/>
        <v>2.0555555555555554</v>
      </c>
      <c r="T729" s="45">
        <f t="shared" si="112"/>
        <v>2.9459459459459461</v>
      </c>
      <c r="U729" s="44">
        <f t="shared" si="113"/>
        <v>532.52850000000035</v>
      </c>
      <c r="V729" s="46">
        <f t="shared" si="114"/>
        <v>0.10297811266594911</v>
      </c>
      <c r="W729" s="44">
        <f t="shared" si="115"/>
        <v>-105.24149999999963</v>
      </c>
      <c r="X729" s="46">
        <f t="shared" si="116"/>
        <v>-2.0351156875422514E-2</v>
      </c>
      <c r="Y729" s="23">
        <f>RANK(O729,O:O)</f>
        <v>1121</v>
      </c>
      <c r="Z729" s="23">
        <f>RANK(U729,U:U)</f>
        <v>1305</v>
      </c>
      <c r="AA729" s="23">
        <f>RANK(W729,W:W)</f>
        <v>1332</v>
      </c>
    </row>
    <row r="730" spans="1:27" x14ac:dyDescent="0.25">
      <c r="A730" s="23" t="str">
        <f t="shared" si="117"/>
        <v>Jeannie Skiles</v>
      </c>
      <c r="B730" s="23">
        <f t="shared" si="118"/>
        <v>15</v>
      </c>
      <c r="C730" s="23" t="str">
        <f t="shared" si="119"/>
        <v>2023Jeannie Skiles15</v>
      </c>
      <c r="D730" s="17">
        <v>2023</v>
      </c>
      <c r="E730" t="s">
        <v>407</v>
      </c>
      <c r="F730">
        <v>899280</v>
      </c>
      <c r="G730" t="s">
        <v>249</v>
      </c>
      <c r="H730" s="20">
        <v>5</v>
      </c>
      <c r="I730" s="20">
        <v>5</v>
      </c>
      <c r="J730" t="s">
        <v>9</v>
      </c>
      <c r="K730" t="s">
        <v>10</v>
      </c>
      <c r="L730" s="10">
        <v>19</v>
      </c>
      <c r="M730" s="10">
        <v>37</v>
      </c>
      <c r="N730" s="10">
        <v>72</v>
      </c>
      <c r="O730" s="1">
        <v>3262.6239999999998</v>
      </c>
      <c r="P730" s="1">
        <v>2691</v>
      </c>
      <c r="Q730" s="1">
        <v>671.4</v>
      </c>
      <c r="R730" s="44">
        <f t="shared" si="110"/>
        <v>171.71705263157892</v>
      </c>
      <c r="S730" s="45">
        <f t="shared" si="111"/>
        <v>1.9473684210526316</v>
      </c>
      <c r="T730" s="45">
        <f t="shared" si="112"/>
        <v>1.9459459459459461</v>
      </c>
      <c r="U730" s="44">
        <f t="shared" si="113"/>
        <v>571.6239999999998</v>
      </c>
      <c r="V730" s="46">
        <f t="shared" si="114"/>
        <v>0.17520376237041099</v>
      </c>
      <c r="W730" s="44">
        <f t="shared" si="115"/>
        <v>-99.776000000000181</v>
      </c>
      <c r="X730" s="46">
        <f t="shared" si="116"/>
        <v>-3.0581519660248985E-2</v>
      </c>
      <c r="Y730" s="23">
        <f>RANK(O730,O:O)</f>
        <v>1261</v>
      </c>
      <c r="Z730" s="23">
        <f>RANK(U730,U:U)</f>
        <v>1281</v>
      </c>
      <c r="AA730" s="23">
        <f>RANK(W730,W:W)</f>
        <v>1327</v>
      </c>
    </row>
    <row r="731" spans="1:27" x14ac:dyDescent="0.25">
      <c r="A731" s="23" t="str">
        <f t="shared" si="117"/>
        <v>Jeannie Skiles</v>
      </c>
      <c r="B731" s="23">
        <f t="shared" si="118"/>
        <v>16</v>
      </c>
      <c r="C731" s="23" t="str">
        <f t="shared" si="119"/>
        <v>2023Jeannie Skiles16</v>
      </c>
      <c r="D731" s="17">
        <v>2023</v>
      </c>
      <c r="E731" t="s">
        <v>407</v>
      </c>
      <c r="F731">
        <v>169318</v>
      </c>
      <c r="G731" t="s">
        <v>35</v>
      </c>
      <c r="H731" s="20">
        <v>5</v>
      </c>
      <c r="I731" s="20">
        <v>5</v>
      </c>
      <c r="J731" t="s">
        <v>9</v>
      </c>
      <c r="K731" t="s">
        <v>10</v>
      </c>
      <c r="L731" s="10">
        <v>20</v>
      </c>
      <c r="M731" s="10">
        <v>29</v>
      </c>
      <c r="N731" s="10">
        <v>38</v>
      </c>
      <c r="O731" s="1">
        <v>2226.8960000000002</v>
      </c>
      <c r="P731" s="1">
        <v>1719.5</v>
      </c>
      <c r="Q731" s="1">
        <v>694.8</v>
      </c>
      <c r="R731" s="44">
        <f t="shared" si="110"/>
        <v>111.34480000000001</v>
      </c>
      <c r="S731" s="45">
        <f t="shared" si="111"/>
        <v>1.45</v>
      </c>
      <c r="T731" s="45">
        <f t="shared" si="112"/>
        <v>1.3103448275862069</v>
      </c>
      <c r="U731" s="44">
        <f t="shared" si="113"/>
        <v>507.39600000000019</v>
      </c>
      <c r="V731" s="46">
        <f t="shared" si="114"/>
        <v>0.22784898800842077</v>
      </c>
      <c r="W731" s="44">
        <f t="shared" si="115"/>
        <v>-187.40399999999977</v>
      </c>
      <c r="X731" s="46">
        <f t="shared" si="116"/>
        <v>-8.4154805612834976E-2</v>
      </c>
      <c r="Y731" s="23">
        <f>RANK(O731,O:O)</f>
        <v>1346</v>
      </c>
      <c r="Z731" s="23">
        <f>RANK(U731,U:U)</f>
        <v>1314</v>
      </c>
      <c r="AA731" s="23">
        <f>RANK(W731,W:W)</f>
        <v>1371</v>
      </c>
    </row>
    <row r="732" spans="1:27" x14ac:dyDescent="0.25">
      <c r="A732" s="23" t="str">
        <f t="shared" si="117"/>
        <v>Jeannie Skiles</v>
      </c>
      <c r="B732" s="23">
        <f t="shared" si="118"/>
        <v>17</v>
      </c>
      <c r="C732" s="23" t="str">
        <f t="shared" si="119"/>
        <v>2023Jeannie Skiles17</v>
      </c>
      <c r="D732" s="17">
        <v>2023</v>
      </c>
      <c r="E732" t="s">
        <v>407</v>
      </c>
      <c r="F732">
        <v>667972</v>
      </c>
      <c r="G732" t="s">
        <v>345</v>
      </c>
      <c r="H732" s="20">
        <v>5</v>
      </c>
      <c r="I732" s="20">
        <v>5</v>
      </c>
      <c r="J732" t="s">
        <v>9</v>
      </c>
      <c r="K732" t="s">
        <v>10</v>
      </c>
      <c r="L732" s="10">
        <v>15</v>
      </c>
      <c r="M732" s="10">
        <v>25</v>
      </c>
      <c r="N732" s="10">
        <v>52</v>
      </c>
      <c r="O732" s="1">
        <v>2097.9839999999999</v>
      </c>
      <c r="P732" s="1">
        <v>1479.5</v>
      </c>
      <c r="Q732" s="1">
        <v>525</v>
      </c>
      <c r="R732" s="44">
        <f t="shared" si="110"/>
        <v>139.8656</v>
      </c>
      <c r="S732" s="45">
        <f t="shared" si="111"/>
        <v>1.6666666666666667</v>
      </c>
      <c r="T732" s="45">
        <f t="shared" si="112"/>
        <v>2.08</v>
      </c>
      <c r="U732" s="44">
        <f t="shared" si="113"/>
        <v>618.48399999999992</v>
      </c>
      <c r="V732" s="46">
        <f t="shared" si="114"/>
        <v>0.29479919770598823</v>
      </c>
      <c r="W732" s="44">
        <f t="shared" si="115"/>
        <v>93.483999999999924</v>
      </c>
      <c r="X732" s="46">
        <f t="shared" si="116"/>
        <v>4.4558967084591651E-2</v>
      </c>
      <c r="Y732" s="23">
        <f>RANK(O732,O:O)</f>
        <v>1359</v>
      </c>
      <c r="Z732" s="23">
        <f>RANK(U732,U:U)</f>
        <v>1265</v>
      </c>
      <c r="AA732" s="23">
        <f>RANK(W732,W:W)</f>
        <v>1199</v>
      </c>
    </row>
    <row r="733" spans="1:27" x14ac:dyDescent="0.25">
      <c r="A733" s="23" t="str">
        <f t="shared" si="117"/>
        <v>Jeannie Skiles</v>
      </c>
      <c r="B733" s="23">
        <f t="shared" si="118"/>
        <v>18</v>
      </c>
      <c r="C733" s="23" t="str">
        <f t="shared" si="119"/>
        <v>2023Jeannie Skiles18</v>
      </c>
      <c r="D733" s="17">
        <v>2023</v>
      </c>
      <c r="E733" t="s">
        <v>407</v>
      </c>
      <c r="F733">
        <v>263517</v>
      </c>
      <c r="G733" t="s">
        <v>24</v>
      </c>
      <c r="H733" s="20">
        <v>5</v>
      </c>
      <c r="I733" s="20">
        <v>1</v>
      </c>
      <c r="J733" t="s">
        <v>2</v>
      </c>
      <c r="K733" t="s">
        <v>10</v>
      </c>
      <c r="L733" s="10">
        <v>7</v>
      </c>
      <c r="M733" s="10">
        <v>7</v>
      </c>
      <c r="N733" s="10">
        <v>19</v>
      </c>
      <c r="O733" s="1">
        <v>1104.0540000000001</v>
      </c>
      <c r="P733" s="1">
        <v>948.5</v>
      </c>
      <c r="Q733" s="1">
        <v>239.4</v>
      </c>
      <c r="R733" s="44">
        <f t="shared" si="110"/>
        <v>157.72200000000001</v>
      </c>
      <c r="S733" s="45">
        <f t="shared" si="111"/>
        <v>1</v>
      </c>
      <c r="T733" s="45">
        <f t="shared" si="112"/>
        <v>2.7142857142857144</v>
      </c>
      <c r="U733" s="44">
        <f t="shared" si="113"/>
        <v>155.55400000000009</v>
      </c>
      <c r="V733" s="46">
        <f t="shared" si="114"/>
        <v>0.14089347079037806</v>
      </c>
      <c r="W733" s="44">
        <f t="shared" si="115"/>
        <v>-83.845999999999918</v>
      </c>
      <c r="X733" s="46">
        <f t="shared" si="116"/>
        <v>-7.5943749128212848E-2</v>
      </c>
      <c r="Y733" s="23">
        <f>RANK(O733,O:O)</f>
        <v>1449</v>
      </c>
      <c r="Z733" s="23">
        <f>RANK(U733,U:U)</f>
        <v>1441</v>
      </c>
      <c r="AA733" s="23">
        <f>RANK(W733,W:W)</f>
        <v>1320</v>
      </c>
    </row>
    <row r="734" spans="1:27" x14ac:dyDescent="0.25">
      <c r="A734" s="23" t="str">
        <f t="shared" si="117"/>
        <v>Jeannie Skiles</v>
      </c>
      <c r="B734" s="23">
        <f t="shared" si="118"/>
        <v>19</v>
      </c>
      <c r="C734" s="23" t="str">
        <f t="shared" si="119"/>
        <v>2023Jeannie Skiles19</v>
      </c>
      <c r="D734" s="17">
        <v>2023</v>
      </c>
      <c r="E734" t="s">
        <v>407</v>
      </c>
      <c r="F734">
        <v>304909</v>
      </c>
      <c r="G734" t="s">
        <v>298</v>
      </c>
      <c r="H734" s="20">
        <v>5</v>
      </c>
      <c r="I734" s="20">
        <v>5</v>
      </c>
      <c r="J734" t="s">
        <v>9</v>
      </c>
      <c r="K734" t="s">
        <v>10</v>
      </c>
      <c r="L734" s="10">
        <v>6</v>
      </c>
      <c r="M734" s="10">
        <v>10</v>
      </c>
      <c r="N734" s="10">
        <v>28</v>
      </c>
      <c r="O734" s="1">
        <v>994.17600000000004</v>
      </c>
      <c r="P734" s="1">
        <v>667.75</v>
      </c>
      <c r="Q734" s="1">
        <v>210</v>
      </c>
      <c r="R734" s="44">
        <f t="shared" si="110"/>
        <v>165.696</v>
      </c>
      <c r="S734" s="45">
        <f t="shared" si="111"/>
        <v>1.6666666666666667</v>
      </c>
      <c r="T734" s="45">
        <f t="shared" si="112"/>
        <v>2.8</v>
      </c>
      <c r="U734" s="44">
        <f t="shared" si="113"/>
        <v>326.42600000000004</v>
      </c>
      <c r="V734" s="46">
        <f t="shared" si="114"/>
        <v>0.32833824192094763</v>
      </c>
      <c r="W734" s="44">
        <f t="shared" si="115"/>
        <v>116.42600000000004</v>
      </c>
      <c r="X734" s="46">
        <f t="shared" si="116"/>
        <v>0.11710803720870352</v>
      </c>
      <c r="Y734" s="23">
        <f>RANK(O734,O:O)</f>
        <v>1460</v>
      </c>
      <c r="Z734" s="23">
        <f>RANK(U734,U:U)</f>
        <v>1390</v>
      </c>
      <c r="AA734" s="23">
        <f>RANK(W734,W:W)</f>
        <v>1190</v>
      </c>
    </row>
    <row r="735" spans="1:27" x14ac:dyDescent="0.25">
      <c r="A735" s="23" t="str">
        <f t="shared" si="117"/>
        <v>Jeannie Skiles</v>
      </c>
      <c r="B735" s="23">
        <f t="shared" si="118"/>
        <v>20</v>
      </c>
      <c r="C735" s="23" t="str">
        <f t="shared" si="119"/>
        <v>2023Jeannie Skiles20</v>
      </c>
      <c r="D735" s="17">
        <v>2023</v>
      </c>
      <c r="E735" t="s">
        <v>407</v>
      </c>
      <c r="F735">
        <v>223205</v>
      </c>
      <c r="G735" t="s">
        <v>58</v>
      </c>
      <c r="H735" s="20">
        <v>5</v>
      </c>
      <c r="I735" s="20">
        <v>5</v>
      </c>
      <c r="J735" t="s">
        <v>9</v>
      </c>
      <c r="K735" t="s">
        <v>10</v>
      </c>
      <c r="L735" s="10">
        <v>8</v>
      </c>
      <c r="M735" s="10">
        <v>14</v>
      </c>
      <c r="N735" s="10">
        <v>14</v>
      </c>
      <c r="O735" s="1">
        <v>687.08799999999997</v>
      </c>
      <c r="P735" s="1">
        <v>520.75</v>
      </c>
      <c r="Q735" s="1">
        <v>280.8</v>
      </c>
      <c r="R735" s="44">
        <f t="shared" si="110"/>
        <v>85.885999999999996</v>
      </c>
      <c r="S735" s="45">
        <f t="shared" si="111"/>
        <v>1.75</v>
      </c>
      <c r="T735" s="45">
        <f t="shared" si="112"/>
        <v>1</v>
      </c>
      <c r="U735" s="44">
        <f t="shared" si="113"/>
        <v>166.33799999999997</v>
      </c>
      <c r="V735" s="46">
        <f t="shared" si="114"/>
        <v>0.24209126050811536</v>
      </c>
      <c r="W735" s="44">
        <f t="shared" si="115"/>
        <v>-114.46200000000005</v>
      </c>
      <c r="X735" s="46">
        <f t="shared" si="116"/>
        <v>-0.16659001467060996</v>
      </c>
      <c r="Y735" s="23">
        <f>RANK(O735,O:O)</f>
        <v>1482</v>
      </c>
      <c r="Z735" s="23">
        <f>RANK(U735,U:U)</f>
        <v>1436</v>
      </c>
      <c r="AA735" s="23">
        <f>RANK(W735,W:W)</f>
        <v>1339</v>
      </c>
    </row>
    <row r="736" spans="1:27" x14ac:dyDescent="0.25">
      <c r="A736" s="23" t="str">
        <f t="shared" si="117"/>
        <v>Jeannie Skiles</v>
      </c>
      <c r="B736" s="23">
        <f t="shared" si="118"/>
        <v>21</v>
      </c>
      <c r="C736" s="23" t="str">
        <f t="shared" si="119"/>
        <v>2023Jeannie Skiles21</v>
      </c>
      <c r="D736" s="17">
        <v>2023</v>
      </c>
      <c r="E736" t="s">
        <v>407</v>
      </c>
      <c r="F736">
        <v>327287</v>
      </c>
      <c r="G736" t="s">
        <v>81</v>
      </c>
      <c r="H736" s="20">
        <v>5</v>
      </c>
      <c r="I736" s="20">
        <v>5</v>
      </c>
      <c r="J736" t="s">
        <v>9</v>
      </c>
      <c r="K736" t="s">
        <v>10</v>
      </c>
      <c r="L736" s="10">
        <v>7</v>
      </c>
      <c r="M736" s="10">
        <v>7</v>
      </c>
      <c r="N736" s="10">
        <v>7</v>
      </c>
      <c r="O736" s="1">
        <v>471.94400000000002</v>
      </c>
      <c r="P736" s="1">
        <v>380</v>
      </c>
      <c r="Q736" s="1">
        <v>239.4</v>
      </c>
      <c r="R736" s="44">
        <f t="shared" si="110"/>
        <v>67.420571428571435</v>
      </c>
      <c r="S736" s="45">
        <f t="shared" si="111"/>
        <v>1</v>
      </c>
      <c r="T736" s="45">
        <f t="shared" si="112"/>
        <v>1</v>
      </c>
      <c r="U736" s="44">
        <f t="shared" si="113"/>
        <v>91.944000000000017</v>
      </c>
      <c r="V736" s="46">
        <f t="shared" si="114"/>
        <v>0.1948197243740783</v>
      </c>
      <c r="W736" s="44">
        <f t="shared" si="115"/>
        <v>-147.45599999999999</v>
      </c>
      <c r="X736" s="46">
        <f t="shared" si="116"/>
        <v>-0.31244384927025237</v>
      </c>
      <c r="Y736" s="23">
        <f>RANK(O736,O:O)</f>
        <v>1496</v>
      </c>
      <c r="Z736" s="23">
        <f>RANK(U736,U:U)</f>
        <v>1465</v>
      </c>
      <c r="AA736" s="23">
        <f>RANK(W736,W:W)</f>
        <v>1358</v>
      </c>
    </row>
    <row r="737" spans="1:27" x14ac:dyDescent="0.25">
      <c r="A737" s="23" t="str">
        <f t="shared" si="117"/>
        <v>John Foley</v>
      </c>
      <c r="B737" s="23">
        <f t="shared" si="118"/>
        <v>1</v>
      </c>
      <c r="C737" s="23" t="str">
        <f t="shared" si="119"/>
        <v>2023John Foley1</v>
      </c>
      <c r="D737" s="17">
        <v>2023</v>
      </c>
      <c r="E737" t="s">
        <v>394</v>
      </c>
      <c r="F737">
        <v>703857</v>
      </c>
      <c r="G737" t="s">
        <v>284</v>
      </c>
      <c r="H737" s="20">
        <v>4</v>
      </c>
      <c r="I737" s="20">
        <v>4</v>
      </c>
      <c r="J737" t="s">
        <v>9</v>
      </c>
      <c r="K737" t="s">
        <v>6</v>
      </c>
      <c r="L737" s="10">
        <v>152</v>
      </c>
      <c r="M737" s="10">
        <v>1735</v>
      </c>
      <c r="N737" s="10">
        <v>9234</v>
      </c>
      <c r="O737" s="1">
        <v>369825.43599999999</v>
      </c>
      <c r="P737" s="1">
        <v>341798</v>
      </c>
      <c r="Q737" s="1">
        <v>5732.25</v>
      </c>
      <c r="R737" s="44">
        <f t="shared" si="110"/>
        <v>2433.0620789473683</v>
      </c>
      <c r="S737" s="45">
        <f t="shared" si="111"/>
        <v>11.414473684210526</v>
      </c>
      <c r="T737" s="45">
        <f t="shared" si="112"/>
        <v>5.3221902017291063</v>
      </c>
      <c r="U737" s="44">
        <f t="shared" si="113"/>
        <v>28027.435999999987</v>
      </c>
      <c r="V737" s="46">
        <f t="shared" si="114"/>
        <v>7.5785582255083153E-2</v>
      </c>
      <c r="W737" s="44">
        <f t="shared" si="115"/>
        <v>22295.185999999987</v>
      </c>
      <c r="X737" s="46">
        <f t="shared" si="116"/>
        <v>6.0285701927760282E-2</v>
      </c>
      <c r="Y737" s="23">
        <f>RANK(O737,O:O)</f>
        <v>2</v>
      </c>
      <c r="Z737" s="23">
        <f>RANK(U737,U:U)</f>
        <v>33</v>
      </c>
      <c r="AA737" s="23">
        <f>RANK(W737,W:W)</f>
        <v>37</v>
      </c>
    </row>
    <row r="738" spans="1:27" x14ac:dyDescent="0.25">
      <c r="A738" s="23" t="str">
        <f t="shared" si="117"/>
        <v>John Foley</v>
      </c>
      <c r="B738" s="23">
        <f t="shared" si="118"/>
        <v>2</v>
      </c>
      <c r="C738" s="23" t="str">
        <f t="shared" si="119"/>
        <v>2023John Foley2</v>
      </c>
      <c r="D738" s="17">
        <v>2023</v>
      </c>
      <c r="E738" t="s">
        <v>394</v>
      </c>
      <c r="F738">
        <v>499295</v>
      </c>
      <c r="G738" t="s">
        <v>41</v>
      </c>
      <c r="H738" s="20">
        <v>4</v>
      </c>
      <c r="I738" s="20">
        <v>4</v>
      </c>
      <c r="J738" t="s">
        <v>2</v>
      </c>
      <c r="K738" t="s">
        <v>6</v>
      </c>
      <c r="L738" s="10">
        <v>225</v>
      </c>
      <c r="M738" s="10">
        <v>1415</v>
      </c>
      <c r="N738" s="10">
        <v>6998</v>
      </c>
      <c r="O738" s="1">
        <v>274991.61300000001</v>
      </c>
      <c r="P738" s="1">
        <v>265994.25</v>
      </c>
      <c r="Q738" s="1">
        <v>7692</v>
      </c>
      <c r="R738" s="44">
        <f t="shared" ref="R738:R801" si="120">O738/L738</f>
        <v>1222.1849466666667</v>
      </c>
      <c r="S738" s="45">
        <f t="shared" ref="S738:S801" si="121">M738/L738</f>
        <v>6.2888888888888888</v>
      </c>
      <c r="T738" s="45">
        <f t="shared" ref="T738:T801" si="122">N738/M738</f>
        <v>4.9455830388692581</v>
      </c>
      <c r="U738" s="44">
        <f t="shared" ref="U738:U801" si="123">O738-P738</f>
        <v>8997.3630000000121</v>
      </c>
      <c r="V738" s="46">
        <f t="shared" ref="V738:V801" si="124">U738/O738</f>
        <v>3.2718681496660816E-2</v>
      </c>
      <c r="W738" s="44">
        <f t="shared" ref="W738:W801" si="125">O738-P738-Q738</f>
        <v>1305.3630000000121</v>
      </c>
      <c r="X738" s="46">
        <f t="shared" ref="X738:X801" si="126">W738/O738</f>
        <v>4.746919317863022E-3</v>
      </c>
      <c r="Y738" s="23">
        <f>RANK(O738,O:O)</f>
        <v>12</v>
      </c>
      <c r="Z738" s="23">
        <f>RANK(U738,U:U)</f>
        <v>256</v>
      </c>
      <c r="AA738" s="23">
        <f>RANK(W738,W:W)</f>
        <v>699</v>
      </c>
    </row>
    <row r="739" spans="1:27" x14ac:dyDescent="0.25">
      <c r="A739" s="23" t="str">
        <f t="shared" si="117"/>
        <v>John Foley</v>
      </c>
      <c r="B739" s="23">
        <f t="shared" si="118"/>
        <v>3</v>
      </c>
      <c r="C739" s="23" t="str">
        <f t="shared" si="119"/>
        <v>2023John Foley3</v>
      </c>
      <c r="D739" s="17">
        <v>2023</v>
      </c>
      <c r="E739" t="s">
        <v>394</v>
      </c>
      <c r="F739">
        <v>303477</v>
      </c>
      <c r="G739" t="s">
        <v>281</v>
      </c>
      <c r="H739" s="20">
        <v>4</v>
      </c>
      <c r="I739" s="20">
        <v>4</v>
      </c>
      <c r="J739" t="s">
        <v>9</v>
      </c>
      <c r="K739" t="s">
        <v>6</v>
      </c>
      <c r="L739" s="10">
        <v>68</v>
      </c>
      <c r="M739" s="10">
        <v>556</v>
      </c>
      <c r="N739" s="10">
        <v>4078</v>
      </c>
      <c r="O739" s="1">
        <v>206768.70480000001</v>
      </c>
      <c r="P739" s="1">
        <v>154144.75</v>
      </c>
      <c r="Q739" s="1">
        <v>2419.75</v>
      </c>
      <c r="R739" s="44">
        <f t="shared" si="120"/>
        <v>3040.7162470588237</v>
      </c>
      <c r="S739" s="45">
        <f t="shared" si="121"/>
        <v>8.1764705882352935</v>
      </c>
      <c r="T739" s="45">
        <f t="shared" si="122"/>
        <v>7.3345323741007196</v>
      </c>
      <c r="U739" s="44">
        <f t="shared" si="123"/>
        <v>52623.954800000007</v>
      </c>
      <c r="V739" s="46">
        <f t="shared" si="124"/>
        <v>0.25450638118036906</v>
      </c>
      <c r="W739" s="44">
        <f t="shared" si="125"/>
        <v>50204.204800000007</v>
      </c>
      <c r="X739" s="46">
        <f t="shared" si="126"/>
        <v>0.24280369144141395</v>
      </c>
      <c r="Y739" s="23">
        <f>RANK(O739,O:O)</f>
        <v>34</v>
      </c>
      <c r="Z739" s="23">
        <f>RANK(U739,U:U)</f>
        <v>5</v>
      </c>
      <c r="AA739" s="23">
        <f>RANK(W739,W:W)</f>
        <v>3</v>
      </c>
    </row>
    <row r="740" spans="1:27" x14ac:dyDescent="0.25">
      <c r="A740" s="23" t="str">
        <f t="shared" si="117"/>
        <v>John Foley</v>
      </c>
      <c r="B740" s="23">
        <f t="shared" si="118"/>
        <v>4</v>
      </c>
      <c r="C740" s="23" t="str">
        <f t="shared" si="119"/>
        <v>2023John Foley4</v>
      </c>
      <c r="D740" s="17">
        <v>2023</v>
      </c>
      <c r="E740" t="s">
        <v>394</v>
      </c>
      <c r="F740">
        <v>866033</v>
      </c>
      <c r="G740" t="s">
        <v>338</v>
      </c>
      <c r="H740" s="20">
        <v>4</v>
      </c>
      <c r="I740" s="20">
        <v>4</v>
      </c>
      <c r="J740" t="s">
        <v>2</v>
      </c>
      <c r="K740" t="s">
        <v>6</v>
      </c>
      <c r="L740" s="10">
        <v>57</v>
      </c>
      <c r="M740" s="10">
        <v>379</v>
      </c>
      <c r="N740" s="10">
        <v>3792</v>
      </c>
      <c r="O740" s="1">
        <v>152868.08337499999</v>
      </c>
      <c r="P740" s="1">
        <v>146271.25</v>
      </c>
      <c r="Q740" s="1">
        <v>1963.5</v>
      </c>
      <c r="R740" s="44">
        <f t="shared" si="120"/>
        <v>2681.8961995614031</v>
      </c>
      <c r="S740" s="45">
        <f t="shared" si="121"/>
        <v>6.6491228070175437</v>
      </c>
      <c r="T740" s="45">
        <f t="shared" si="122"/>
        <v>10.005277044854882</v>
      </c>
      <c r="U740" s="44">
        <f t="shared" si="123"/>
        <v>6596.8333749999874</v>
      </c>
      <c r="V740" s="46">
        <f t="shared" si="124"/>
        <v>4.3153765189933899E-2</v>
      </c>
      <c r="W740" s="44">
        <f t="shared" si="125"/>
        <v>4633.3333749999874</v>
      </c>
      <c r="X740" s="46">
        <f t="shared" si="126"/>
        <v>3.0309357406110592E-2</v>
      </c>
      <c r="Y740" s="23">
        <f>RANK(O740,O:O)</f>
        <v>82</v>
      </c>
      <c r="Z740" s="23">
        <f>RANK(U740,U:U)</f>
        <v>388</v>
      </c>
      <c r="AA740" s="23">
        <f>RANK(W740,W:W)</f>
        <v>298</v>
      </c>
    </row>
    <row r="741" spans="1:27" x14ac:dyDescent="0.25">
      <c r="A741" s="23" t="str">
        <f t="shared" si="117"/>
        <v>Josh Banks</v>
      </c>
      <c r="B741" s="23">
        <f t="shared" si="118"/>
        <v>1</v>
      </c>
      <c r="C741" s="23" t="str">
        <f t="shared" si="119"/>
        <v>2023Josh Banks1</v>
      </c>
      <c r="D741" s="17">
        <v>2023</v>
      </c>
      <c r="E741" t="s">
        <v>423</v>
      </c>
      <c r="F741">
        <v>944227</v>
      </c>
      <c r="G741" t="s">
        <v>381</v>
      </c>
      <c r="H741" s="20">
        <v>5</v>
      </c>
      <c r="I741" s="20">
        <v>5</v>
      </c>
      <c r="J741" t="s">
        <v>9</v>
      </c>
      <c r="K741" t="s">
        <v>10</v>
      </c>
      <c r="L741" s="10">
        <v>50</v>
      </c>
      <c r="M741" s="10">
        <v>77</v>
      </c>
      <c r="N741" s="10">
        <v>249</v>
      </c>
      <c r="O741" s="1">
        <v>12293.208000000001</v>
      </c>
      <c r="P741" s="1">
        <v>9998.75</v>
      </c>
      <c r="Q741" s="1">
        <v>1742.4</v>
      </c>
      <c r="R741" s="44">
        <f t="shared" si="120"/>
        <v>245.86416</v>
      </c>
      <c r="S741" s="45">
        <f t="shared" si="121"/>
        <v>1.54</v>
      </c>
      <c r="T741" s="45">
        <f t="shared" si="122"/>
        <v>3.2337662337662336</v>
      </c>
      <c r="U741" s="44">
        <f t="shared" si="123"/>
        <v>2294.4580000000005</v>
      </c>
      <c r="V741" s="46">
        <f t="shared" si="124"/>
        <v>0.18664436492085715</v>
      </c>
      <c r="W741" s="44">
        <f t="shared" si="125"/>
        <v>552.05800000000045</v>
      </c>
      <c r="X741" s="46">
        <f t="shared" si="126"/>
        <v>4.4907561964297717E-2</v>
      </c>
      <c r="Y741" s="23">
        <f>RANK(O741,O:O)</f>
        <v>745</v>
      </c>
      <c r="Z741" s="23">
        <f>RANK(U741,U:U)</f>
        <v>816</v>
      </c>
      <c r="AA741" s="23">
        <f>RANK(W741,W:W)</f>
        <v>953</v>
      </c>
    </row>
    <row r="742" spans="1:27" x14ac:dyDescent="0.25">
      <c r="A742" s="23" t="str">
        <f t="shared" si="117"/>
        <v>Josh Banks</v>
      </c>
      <c r="B742" s="23">
        <f t="shared" si="118"/>
        <v>2</v>
      </c>
      <c r="C742" s="23" t="str">
        <f t="shared" si="119"/>
        <v>2023Josh Banks2</v>
      </c>
      <c r="D742" s="17">
        <v>2023</v>
      </c>
      <c r="E742" t="s">
        <v>423</v>
      </c>
      <c r="F742">
        <v>865220</v>
      </c>
      <c r="G742" t="s">
        <v>239</v>
      </c>
      <c r="H742" s="20">
        <v>5</v>
      </c>
      <c r="I742" s="20">
        <v>5</v>
      </c>
      <c r="J742" t="s">
        <v>9</v>
      </c>
      <c r="K742" t="s">
        <v>10</v>
      </c>
      <c r="L742" s="10">
        <v>50</v>
      </c>
      <c r="M742" s="10">
        <v>101</v>
      </c>
      <c r="N742" s="10">
        <v>227</v>
      </c>
      <c r="O742" s="1">
        <v>11945.384</v>
      </c>
      <c r="P742" s="1">
        <v>9112</v>
      </c>
      <c r="Q742" s="1">
        <v>1769.94</v>
      </c>
      <c r="R742" s="44">
        <f t="shared" si="120"/>
        <v>238.90768</v>
      </c>
      <c r="S742" s="45">
        <f t="shared" si="121"/>
        <v>2.02</v>
      </c>
      <c r="T742" s="45">
        <f t="shared" si="122"/>
        <v>2.2475247524752477</v>
      </c>
      <c r="U742" s="44">
        <f t="shared" si="123"/>
        <v>2833.384</v>
      </c>
      <c r="V742" s="46">
        <f t="shared" si="124"/>
        <v>0.23719488632596492</v>
      </c>
      <c r="W742" s="44">
        <f t="shared" si="125"/>
        <v>1063.444</v>
      </c>
      <c r="X742" s="46">
        <f t="shared" si="126"/>
        <v>8.9025518141568324E-2</v>
      </c>
      <c r="Y742" s="23">
        <f>RANK(O742,O:O)</f>
        <v>755</v>
      </c>
      <c r="Z742" s="23">
        <f>RANK(U742,U:U)</f>
        <v>719</v>
      </c>
      <c r="AA742" s="23">
        <f>RANK(W742,W:W)</f>
        <v>768</v>
      </c>
    </row>
    <row r="743" spans="1:27" x14ac:dyDescent="0.25">
      <c r="A743" s="23" t="str">
        <f t="shared" si="117"/>
        <v>Josh Banks</v>
      </c>
      <c r="B743" s="23">
        <f t="shared" si="118"/>
        <v>3</v>
      </c>
      <c r="C743" s="23" t="str">
        <f t="shared" si="119"/>
        <v>2023Josh Banks3</v>
      </c>
      <c r="D743" s="17">
        <v>2023</v>
      </c>
      <c r="E743" t="s">
        <v>423</v>
      </c>
      <c r="F743">
        <v>642395</v>
      </c>
      <c r="G743" t="s">
        <v>512</v>
      </c>
      <c r="H743" s="20">
        <v>5</v>
      </c>
      <c r="I743" s="20">
        <v>2</v>
      </c>
      <c r="J743" t="s">
        <v>2</v>
      </c>
      <c r="K743" t="s">
        <v>10</v>
      </c>
      <c r="L743" s="10">
        <v>33</v>
      </c>
      <c r="M743" s="10">
        <v>73</v>
      </c>
      <c r="N743" s="10">
        <v>241</v>
      </c>
      <c r="O743" s="1">
        <v>10186.745999999999</v>
      </c>
      <c r="P743" s="1">
        <v>8751.5</v>
      </c>
      <c r="Q743" s="1">
        <v>1176.5999999999999</v>
      </c>
      <c r="R743" s="44">
        <f t="shared" si="120"/>
        <v>308.68927272727268</v>
      </c>
      <c r="S743" s="45">
        <f t="shared" si="121"/>
        <v>2.2121212121212119</v>
      </c>
      <c r="T743" s="45">
        <f t="shared" si="122"/>
        <v>3.3013698630136985</v>
      </c>
      <c r="U743" s="44">
        <f t="shared" si="123"/>
        <v>1435.2459999999992</v>
      </c>
      <c r="V743" s="46">
        <f t="shared" si="124"/>
        <v>0.14089347079037795</v>
      </c>
      <c r="W743" s="44">
        <f t="shared" si="125"/>
        <v>258.64599999999928</v>
      </c>
      <c r="X743" s="46">
        <f t="shared" si="126"/>
        <v>2.5390443621545026E-2</v>
      </c>
      <c r="Y743" s="23">
        <f>RANK(O743,O:O)</f>
        <v>817</v>
      </c>
      <c r="Z743" s="23">
        <f>RANK(U743,U:U)</f>
        <v>1004</v>
      </c>
      <c r="AA743" s="23">
        <f>RANK(W743,W:W)</f>
        <v>1085</v>
      </c>
    </row>
    <row r="744" spans="1:27" x14ac:dyDescent="0.25">
      <c r="A744" s="23" t="str">
        <f t="shared" si="117"/>
        <v>Josh Banks</v>
      </c>
      <c r="B744" s="23">
        <f t="shared" si="118"/>
        <v>4</v>
      </c>
      <c r="C744" s="23" t="str">
        <f t="shared" si="119"/>
        <v>2023Josh Banks4</v>
      </c>
      <c r="D744" s="17">
        <v>2023</v>
      </c>
      <c r="E744" t="s">
        <v>423</v>
      </c>
      <c r="F744">
        <v>209666</v>
      </c>
      <c r="G744" t="s">
        <v>54</v>
      </c>
      <c r="H744" s="20">
        <v>5</v>
      </c>
      <c r="I744" s="20">
        <v>5</v>
      </c>
      <c r="J744" t="s">
        <v>9</v>
      </c>
      <c r="K744" t="s">
        <v>10</v>
      </c>
      <c r="L744" s="10">
        <v>36</v>
      </c>
      <c r="M744" s="10">
        <v>84</v>
      </c>
      <c r="N744" s="10">
        <v>183</v>
      </c>
      <c r="O744" s="1">
        <v>9462.5360000000001</v>
      </c>
      <c r="P744" s="1">
        <v>7031.25</v>
      </c>
      <c r="Q744" s="1">
        <v>1287.54</v>
      </c>
      <c r="R744" s="44">
        <f t="shared" si="120"/>
        <v>262.8482222222222</v>
      </c>
      <c r="S744" s="45">
        <f t="shared" si="121"/>
        <v>2.3333333333333335</v>
      </c>
      <c r="T744" s="45">
        <f t="shared" si="122"/>
        <v>2.1785714285714284</v>
      </c>
      <c r="U744" s="44">
        <f t="shared" si="123"/>
        <v>2431.2860000000001</v>
      </c>
      <c r="V744" s="46">
        <f t="shared" si="124"/>
        <v>0.25693809777843912</v>
      </c>
      <c r="W744" s="44">
        <f t="shared" si="125"/>
        <v>1143.7460000000001</v>
      </c>
      <c r="X744" s="46">
        <f t="shared" si="126"/>
        <v>0.12087098004171398</v>
      </c>
      <c r="Y744" s="23">
        <f>RANK(O744,O:O)</f>
        <v>859</v>
      </c>
      <c r="Z744" s="23">
        <f>RANK(U744,U:U)</f>
        <v>785</v>
      </c>
      <c r="AA744" s="23">
        <f>RANK(W744,W:W)</f>
        <v>746</v>
      </c>
    </row>
    <row r="745" spans="1:27" x14ac:dyDescent="0.25">
      <c r="A745" s="23" t="str">
        <f t="shared" si="117"/>
        <v>Josh Banks</v>
      </c>
      <c r="B745" s="23">
        <f t="shared" si="118"/>
        <v>5</v>
      </c>
      <c r="C745" s="23" t="str">
        <f t="shared" si="119"/>
        <v>2023Josh Banks5</v>
      </c>
      <c r="D745" s="17">
        <v>2023</v>
      </c>
      <c r="E745" t="s">
        <v>423</v>
      </c>
      <c r="F745">
        <v>167210</v>
      </c>
      <c r="G745" t="s">
        <v>32</v>
      </c>
      <c r="H745" s="20">
        <v>5</v>
      </c>
      <c r="I745" s="20">
        <v>5</v>
      </c>
      <c r="J745" t="s">
        <v>9</v>
      </c>
      <c r="K745" t="s">
        <v>10</v>
      </c>
      <c r="L745" s="10">
        <v>34</v>
      </c>
      <c r="M745" s="10">
        <v>81</v>
      </c>
      <c r="N745" s="10">
        <v>182</v>
      </c>
      <c r="O745" s="1">
        <v>9072.1440000000002</v>
      </c>
      <c r="P745" s="1">
        <v>6846</v>
      </c>
      <c r="Q745" s="1">
        <v>1219.2</v>
      </c>
      <c r="R745" s="44">
        <f t="shared" si="120"/>
        <v>266.82776470588237</v>
      </c>
      <c r="S745" s="45">
        <f t="shared" si="121"/>
        <v>2.3823529411764706</v>
      </c>
      <c r="T745" s="45">
        <f t="shared" si="122"/>
        <v>2.2469135802469138</v>
      </c>
      <c r="U745" s="44">
        <f t="shared" si="123"/>
        <v>2226.1440000000002</v>
      </c>
      <c r="V745" s="46">
        <f t="shared" si="124"/>
        <v>0.24538234842833184</v>
      </c>
      <c r="W745" s="44">
        <f t="shared" si="125"/>
        <v>1006.9440000000002</v>
      </c>
      <c r="X745" s="46">
        <f t="shared" si="126"/>
        <v>0.11099294720189629</v>
      </c>
      <c r="Y745" s="23">
        <f>RANK(O745,O:O)</f>
        <v>884</v>
      </c>
      <c r="Z745" s="23">
        <f>RANK(U745,U:U)</f>
        <v>832</v>
      </c>
      <c r="AA745" s="23">
        <f>RANK(W745,W:W)</f>
        <v>789</v>
      </c>
    </row>
    <row r="746" spans="1:27" x14ac:dyDescent="0.25">
      <c r="A746" s="23" t="str">
        <f t="shared" si="117"/>
        <v>Josh Banks</v>
      </c>
      <c r="B746" s="23">
        <f t="shared" si="118"/>
        <v>6</v>
      </c>
      <c r="C746" s="23" t="str">
        <f t="shared" si="119"/>
        <v>2023Josh Banks6</v>
      </c>
      <c r="D746" s="17">
        <v>2023</v>
      </c>
      <c r="E746" t="s">
        <v>423</v>
      </c>
      <c r="F746">
        <v>470647</v>
      </c>
      <c r="G746" t="s">
        <v>124</v>
      </c>
      <c r="H746" s="20">
        <v>5</v>
      </c>
      <c r="I746" s="20">
        <v>5</v>
      </c>
      <c r="J746" t="s">
        <v>9</v>
      </c>
      <c r="K746" t="s">
        <v>10</v>
      </c>
      <c r="L746" s="10">
        <v>51</v>
      </c>
      <c r="M746" s="10">
        <v>87</v>
      </c>
      <c r="N746" s="10">
        <v>159</v>
      </c>
      <c r="O746" s="1">
        <v>7906.7280000000101</v>
      </c>
      <c r="P746" s="1">
        <v>6024.25</v>
      </c>
      <c r="Q746" s="1">
        <v>1787.4</v>
      </c>
      <c r="R746" s="44">
        <f t="shared" si="120"/>
        <v>155.03388235294136</v>
      </c>
      <c r="S746" s="45">
        <f t="shared" si="121"/>
        <v>1.7058823529411764</v>
      </c>
      <c r="T746" s="45">
        <f t="shared" si="122"/>
        <v>1.8275862068965518</v>
      </c>
      <c r="U746" s="44">
        <f t="shared" si="123"/>
        <v>1882.4780000000101</v>
      </c>
      <c r="V746" s="46">
        <f t="shared" si="124"/>
        <v>0.23808558989255829</v>
      </c>
      <c r="W746" s="44">
        <f t="shared" si="125"/>
        <v>95.078000000009979</v>
      </c>
      <c r="X746" s="46">
        <f t="shared" si="126"/>
        <v>1.2024948878981275E-2</v>
      </c>
      <c r="Y746" s="23">
        <f>RANK(O746,O:O)</f>
        <v>963</v>
      </c>
      <c r="Z746" s="23">
        <f>RANK(U746,U:U)</f>
        <v>894</v>
      </c>
      <c r="AA746" s="23">
        <f>RANK(W746,W:W)</f>
        <v>1198</v>
      </c>
    </row>
    <row r="747" spans="1:27" x14ac:dyDescent="0.25">
      <c r="A747" s="23" t="str">
        <f t="shared" si="117"/>
        <v>Josh Banks</v>
      </c>
      <c r="B747" s="23">
        <f t="shared" si="118"/>
        <v>7</v>
      </c>
      <c r="C747" s="23" t="str">
        <f t="shared" si="119"/>
        <v>2023Josh Banks7</v>
      </c>
      <c r="D747" s="17">
        <v>2023</v>
      </c>
      <c r="E747" t="s">
        <v>423</v>
      </c>
      <c r="F747">
        <v>126102</v>
      </c>
      <c r="G747" t="s">
        <v>17</v>
      </c>
      <c r="H747" s="20">
        <v>5</v>
      </c>
      <c r="I747" s="20">
        <v>5</v>
      </c>
      <c r="J747" t="s">
        <v>9</v>
      </c>
      <c r="K747" t="s">
        <v>10</v>
      </c>
      <c r="L747" s="10">
        <v>25</v>
      </c>
      <c r="M747" s="10">
        <v>73</v>
      </c>
      <c r="N747" s="10">
        <v>145</v>
      </c>
      <c r="O747" s="1">
        <v>7079.64</v>
      </c>
      <c r="P747" s="1">
        <v>5381.5</v>
      </c>
      <c r="Q747" s="1">
        <v>910.08</v>
      </c>
      <c r="R747" s="44">
        <f t="shared" si="120"/>
        <v>283.18560000000002</v>
      </c>
      <c r="S747" s="45">
        <f t="shared" si="121"/>
        <v>2.92</v>
      </c>
      <c r="T747" s="45">
        <f t="shared" si="122"/>
        <v>1.9863013698630136</v>
      </c>
      <c r="U747" s="44">
        <f t="shared" si="123"/>
        <v>1698.1400000000003</v>
      </c>
      <c r="V747" s="46">
        <f t="shared" si="124"/>
        <v>0.23986247888310708</v>
      </c>
      <c r="W747" s="44">
        <f t="shared" si="125"/>
        <v>788.06000000000029</v>
      </c>
      <c r="X747" s="46">
        <f t="shared" si="126"/>
        <v>0.11131356961653421</v>
      </c>
      <c r="Y747" s="23">
        <f>RANK(O747,O:O)</f>
        <v>1009</v>
      </c>
      <c r="Z747" s="23">
        <f>RANK(U747,U:U)</f>
        <v>945</v>
      </c>
      <c r="AA747" s="23">
        <f>RANK(W747,W:W)</f>
        <v>866</v>
      </c>
    </row>
    <row r="748" spans="1:27" x14ac:dyDescent="0.25">
      <c r="A748" s="23" t="str">
        <f t="shared" si="117"/>
        <v>Josh Banks</v>
      </c>
      <c r="B748" s="23">
        <f t="shared" si="118"/>
        <v>8</v>
      </c>
      <c r="C748" s="23" t="str">
        <f t="shared" si="119"/>
        <v>2023Josh Banks8</v>
      </c>
      <c r="D748" s="17">
        <v>2023</v>
      </c>
      <c r="E748" t="s">
        <v>423</v>
      </c>
      <c r="F748">
        <v>259545</v>
      </c>
      <c r="G748" t="s">
        <v>494</v>
      </c>
      <c r="H748" s="20">
        <v>5</v>
      </c>
      <c r="I748" s="20">
        <v>2</v>
      </c>
      <c r="J748" t="s">
        <v>2</v>
      </c>
      <c r="K748" t="s">
        <v>10</v>
      </c>
      <c r="L748" s="10">
        <v>8</v>
      </c>
      <c r="M748" s="10">
        <v>21</v>
      </c>
      <c r="N748" s="10">
        <v>75</v>
      </c>
      <c r="O748" s="1">
        <v>4190.3999999999996</v>
      </c>
      <c r="P748" s="1">
        <v>3600</v>
      </c>
      <c r="Q748" s="1">
        <v>288.57</v>
      </c>
      <c r="R748" s="44">
        <f t="shared" si="120"/>
        <v>523.79999999999995</v>
      </c>
      <c r="S748" s="45">
        <f t="shared" si="121"/>
        <v>2.625</v>
      </c>
      <c r="T748" s="45">
        <f t="shared" si="122"/>
        <v>3.5714285714285716</v>
      </c>
      <c r="U748" s="44">
        <f t="shared" si="123"/>
        <v>590.39999999999964</v>
      </c>
      <c r="V748" s="46">
        <f t="shared" si="124"/>
        <v>0.14089347079037792</v>
      </c>
      <c r="W748" s="44">
        <f t="shared" si="125"/>
        <v>301.82999999999964</v>
      </c>
      <c r="X748" s="46">
        <f t="shared" si="126"/>
        <v>7.2028923253149982E-2</v>
      </c>
      <c r="Y748" s="23">
        <f>RANK(O748,O:O)</f>
        <v>1186</v>
      </c>
      <c r="Z748" s="23">
        <f>RANK(U748,U:U)</f>
        <v>1275</v>
      </c>
      <c r="AA748" s="23">
        <f>RANK(W748,W:W)</f>
        <v>1061</v>
      </c>
    </row>
    <row r="749" spans="1:27" x14ac:dyDescent="0.25">
      <c r="A749" s="23" t="str">
        <f t="shared" si="117"/>
        <v>Josh Banks</v>
      </c>
      <c r="B749" s="23">
        <f t="shared" si="118"/>
        <v>9</v>
      </c>
      <c r="C749" s="23" t="str">
        <f t="shared" si="119"/>
        <v>2023Josh Banks9</v>
      </c>
      <c r="D749" s="17">
        <v>2023</v>
      </c>
      <c r="E749" t="s">
        <v>423</v>
      </c>
      <c r="F749">
        <v>915339</v>
      </c>
      <c r="G749" t="s">
        <v>522</v>
      </c>
      <c r="H749" s="20">
        <v>5</v>
      </c>
      <c r="I749" s="20">
        <v>5</v>
      </c>
      <c r="J749" t="s">
        <v>9</v>
      </c>
      <c r="K749" t="s">
        <v>10</v>
      </c>
      <c r="L749" s="10">
        <v>16</v>
      </c>
      <c r="M749" s="10">
        <v>37</v>
      </c>
      <c r="N749" s="10">
        <v>82</v>
      </c>
      <c r="O749" s="1">
        <v>4000.1439999999998</v>
      </c>
      <c r="P749" s="1">
        <v>3109.25</v>
      </c>
      <c r="Q749" s="1">
        <v>572.4</v>
      </c>
      <c r="R749" s="44">
        <f t="shared" si="120"/>
        <v>250.00899999999999</v>
      </c>
      <c r="S749" s="45">
        <f t="shared" si="121"/>
        <v>2.3125</v>
      </c>
      <c r="T749" s="45">
        <f t="shared" si="122"/>
        <v>2.2162162162162162</v>
      </c>
      <c r="U749" s="44">
        <f t="shared" si="123"/>
        <v>890.89399999999978</v>
      </c>
      <c r="V749" s="46">
        <f t="shared" si="124"/>
        <v>0.22271548224263923</v>
      </c>
      <c r="W749" s="44">
        <f t="shared" si="125"/>
        <v>318.4939999999998</v>
      </c>
      <c r="X749" s="46">
        <f t="shared" si="126"/>
        <v>7.96206336571883E-2</v>
      </c>
      <c r="Y749" s="23">
        <f>RANK(O749,O:O)</f>
        <v>1201</v>
      </c>
      <c r="Z749" s="23">
        <f>RANK(U749,U:U)</f>
        <v>1163</v>
      </c>
      <c r="AA749" s="23">
        <f>RANK(W749,W:W)</f>
        <v>1056</v>
      </c>
    </row>
    <row r="750" spans="1:27" x14ac:dyDescent="0.25">
      <c r="A750" s="23" t="str">
        <f t="shared" si="117"/>
        <v>Josh Banks</v>
      </c>
      <c r="B750" s="23">
        <f t="shared" si="118"/>
        <v>10</v>
      </c>
      <c r="C750" s="23" t="str">
        <f t="shared" si="119"/>
        <v>2023Josh Banks10</v>
      </c>
      <c r="D750" s="17">
        <v>2023</v>
      </c>
      <c r="E750" t="s">
        <v>423</v>
      </c>
      <c r="F750">
        <v>122003</v>
      </c>
      <c r="G750" t="s">
        <v>15</v>
      </c>
      <c r="H750" s="20">
        <v>5</v>
      </c>
      <c r="I750" s="20">
        <v>5</v>
      </c>
      <c r="J750" t="s">
        <v>9</v>
      </c>
      <c r="K750" t="s">
        <v>10</v>
      </c>
      <c r="L750" s="10">
        <v>5</v>
      </c>
      <c r="M750" s="10">
        <v>17</v>
      </c>
      <c r="N750" s="10">
        <v>56</v>
      </c>
      <c r="O750" s="1">
        <v>3206.752</v>
      </c>
      <c r="P750" s="1">
        <v>2831.5</v>
      </c>
      <c r="Q750" s="1">
        <v>185.4</v>
      </c>
      <c r="R750" s="44">
        <f t="shared" si="120"/>
        <v>641.35040000000004</v>
      </c>
      <c r="S750" s="45">
        <f t="shared" si="121"/>
        <v>3.4</v>
      </c>
      <c r="T750" s="45">
        <f t="shared" si="122"/>
        <v>3.2941176470588234</v>
      </c>
      <c r="U750" s="44">
        <f t="shared" si="123"/>
        <v>375.25199999999995</v>
      </c>
      <c r="V750" s="46">
        <f t="shared" si="124"/>
        <v>0.11701933919430002</v>
      </c>
      <c r="W750" s="44">
        <f t="shared" si="125"/>
        <v>189.85199999999995</v>
      </c>
      <c r="X750" s="46">
        <f t="shared" si="126"/>
        <v>5.9203829918871166E-2</v>
      </c>
      <c r="Y750" s="23">
        <f>RANK(O750,O:O)</f>
        <v>1268</v>
      </c>
      <c r="Z750" s="23">
        <f>RANK(U750,U:U)</f>
        <v>1370</v>
      </c>
      <c r="AA750" s="23">
        <f>RANK(W750,W:W)</f>
        <v>1140</v>
      </c>
    </row>
    <row r="751" spans="1:27" x14ac:dyDescent="0.25">
      <c r="A751" s="23" t="str">
        <f t="shared" si="117"/>
        <v>Josh Banks</v>
      </c>
      <c r="B751" s="23">
        <f t="shared" si="118"/>
        <v>11</v>
      </c>
      <c r="C751" s="23" t="str">
        <f t="shared" si="119"/>
        <v>2023Josh Banks11</v>
      </c>
      <c r="D751" s="17">
        <v>2023</v>
      </c>
      <c r="E751" t="s">
        <v>423</v>
      </c>
      <c r="F751">
        <v>998890</v>
      </c>
      <c r="G751" t="s">
        <v>273</v>
      </c>
      <c r="H751" s="20">
        <v>5</v>
      </c>
      <c r="I751" s="20">
        <v>5</v>
      </c>
      <c r="J751" t="s">
        <v>9</v>
      </c>
      <c r="K751" t="s">
        <v>10</v>
      </c>
      <c r="L751" s="10">
        <v>8</v>
      </c>
      <c r="M751" s="10">
        <v>23</v>
      </c>
      <c r="N751" s="10">
        <v>63</v>
      </c>
      <c r="O751" s="1">
        <v>3091.4960000000001</v>
      </c>
      <c r="P751" s="1">
        <v>2410</v>
      </c>
      <c r="Q751" s="1">
        <v>291.60000000000002</v>
      </c>
      <c r="R751" s="44">
        <f t="shared" si="120"/>
        <v>386.43700000000001</v>
      </c>
      <c r="S751" s="45">
        <f t="shared" si="121"/>
        <v>2.875</v>
      </c>
      <c r="T751" s="45">
        <f t="shared" si="122"/>
        <v>2.7391304347826089</v>
      </c>
      <c r="U751" s="44">
        <f t="shared" si="123"/>
        <v>681.49600000000009</v>
      </c>
      <c r="V751" s="46">
        <f t="shared" si="124"/>
        <v>0.22044214192740347</v>
      </c>
      <c r="W751" s="44">
        <f t="shared" si="125"/>
        <v>389.89600000000007</v>
      </c>
      <c r="X751" s="46">
        <f t="shared" si="126"/>
        <v>0.12611887578052827</v>
      </c>
      <c r="Y751" s="23">
        <f>RANK(O751,O:O)</f>
        <v>1276</v>
      </c>
      <c r="Z751" s="23">
        <f>RANK(U751,U:U)</f>
        <v>1234</v>
      </c>
      <c r="AA751" s="23">
        <f>RANK(W751,W:W)</f>
        <v>1025</v>
      </c>
    </row>
    <row r="752" spans="1:27" x14ac:dyDescent="0.25">
      <c r="A752" s="23" t="str">
        <f t="shared" si="117"/>
        <v>Josh Banks</v>
      </c>
      <c r="B752" s="23">
        <f t="shared" si="118"/>
        <v>12</v>
      </c>
      <c r="C752" s="23" t="str">
        <f t="shared" si="119"/>
        <v>2023Josh Banks12</v>
      </c>
      <c r="D752" s="17">
        <v>2023</v>
      </c>
      <c r="E752" t="s">
        <v>423</v>
      </c>
      <c r="F752">
        <v>811025</v>
      </c>
      <c r="G752" t="s">
        <v>280</v>
      </c>
      <c r="H752" s="20">
        <v>5</v>
      </c>
      <c r="I752" s="20">
        <v>4</v>
      </c>
      <c r="J752" t="s">
        <v>2</v>
      </c>
      <c r="K752" t="s">
        <v>10</v>
      </c>
      <c r="L752" s="10">
        <v>20</v>
      </c>
      <c r="M752" s="10">
        <v>42</v>
      </c>
      <c r="N752" s="10">
        <v>78</v>
      </c>
      <c r="O752" s="1">
        <v>3072.96</v>
      </c>
      <c r="P752" s="1">
        <v>2640</v>
      </c>
      <c r="Q752" s="1">
        <v>710.4</v>
      </c>
      <c r="R752" s="44">
        <f t="shared" si="120"/>
        <v>153.648</v>
      </c>
      <c r="S752" s="45">
        <f t="shared" si="121"/>
        <v>2.1</v>
      </c>
      <c r="T752" s="45">
        <f t="shared" si="122"/>
        <v>1.8571428571428572</v>
      </c>
      <c r="U752" s="44">
        <f t="shared" si="123"/>
        <v>432.96000000000004</v>
      </c>
      <c r="V752" s="46">
        <f t="shared" si="124"/>
        <v>0.14089347079037801</v>
      </c>
      <c r="W752" s="44">
        <f t="shared" si="125"/>
        <v>-277.43999999999994</v>
      </c>
      <c r="X752" s="46">
        <f t="shared" si="126"/>
        <v>-9.0284286160574795E-2</v>
      </c>
      <c r="Y752" s="23">
        <f>RANK(O752,O:O)</f>
        <v>1279</v>
      </c>
      <c r="Z752" s="23">
        <f>RANK(U752,U:U)</f>
        <v>1346</v>
      </c>
      <c r="AA752" s="23">
        <f>RANK(W752,W:W)</f>
        <v>1398</v>
      </c>
    </row>
    <row r="753" spans="1:27" x14ac:dyDescent="0.25">
      <c r="A753" s="23" t="str">
        <f t="shared" si="117"/>
        <v>Josh Banks</v>
      </c>
      <c r="B753" s="23">
        <f t="shared" si="118"/>
        <v>13</v>
      </c>
      <c r="C753" s="23" t="str">
        <f t="shared" si="119"/>
        <v>2023Josh Banks13</v>
      </c>
      <c r="D753" s="17">
        <v>2023</v>
      </c>
      <c r="E753" t="s">
        <v>423</v>
      </c>
      <c r="F753">
        <v>127511</v>
      </c>
      <c r="G753" t="s">
        <v>18</v>
      </c>
      <c r="H753" s="20">
        <v>5</v>
      </c>
      <c r="I753" s="20">
        <v>5</v>
      </c>
      <c r="J753" t="s">
        <v>9</v>
      </c>
      <c r="K753" t="s">
        <v>10</v>
      </c>
      <c r="L753" s="10">
        <v>36</v>
      </c>
      <c r="M753" s="10">
        <v>36</v>
      </c>
      <c r="N753" s="10">
        <v>54</v>
      </c>
      <c r="O753" s="1">
        <v>2446.768</v>
      </c>
      <c r="P753" s="1">
        <v>1925.75</v>
      </c>
      <c r="Q753" s="1">
        <v>1231.2</v>
      </c>
      <c r="R753" s="44">
        <f t="shared" si="120"/>
        <v>67.965777777777774</v>
      </c>
      <c r="S753" s="45">
        <f t="shared" si="121"/>
        <v>1</v>
      </c>
      <c r="T753" s="45">
        <f t="shared" si="122"/>
        <v>1.5</v>
      </c>
      <c r="U753" s="44">
        <f t="shared" si="123"/>
        <v>521.01800000000003</v>
      </c>
      <c r="V753" s="46">
        <f t="shared" si="124"/>
        <v>0.21294131687188977</v>
      </c>
      <c r="W753" s="44">
        <f t="shared" si="125"/>
        <v>-710.18200000000002</v>
      </c>
      <c r="X753" s="46">
        <f t="shared" si="126"/>
        <v>-0.29025310123395437</v>
      </c>
      <c r="Y753" s="23">
        <f>RANK(O753,O:O)</f>
        <v>1331</v>
      </c>
      <c r="Z753" s="23">
        <f>RANK(U753,U:U)</f>
        <v>1310</v>
      </c>
      <c r="AA753" s="23">
        <f>RANK(W753,W:W)</f>
        <v>1456</v>
      </c>
    </row>
    <row r="754" spans="1:27" x14ac:dyDescent="0.25">
      <c r="A754" s="23" t="str">
        <f t="shared" si="117"/>
        <v>Josh Banks</v>
      </c>
      <c r="B754" s="23">
        <f t="shared" si="118"/>
        <v>14</v>
      </c>
      <c r="C754" s="23" t="str">
        <f t="shared" si="119"/>
        <v>2023Josh Banks14</v>
      </c>
      <c r="D754" s="17">
        <v>2023</v>
      </c>
      <c r="E754" t="s">
        <v>423</v>
      </c>
      <c r="F754">
        <v>234303</v>
      </c>
      <c r="G754" t="s">
        <v>61</v>
      </c>
      <c r="H754" s="20">
        <v>5</v>
      </c>
      <c r="I754" s="20">
        <v>5</v>
      </c>
      <c r="J754" t="s">
        <v>9</v>
      </c>
      <c r="K754" t="s">
        <v>10</v>
      </c>
      <c r="L754" s="10">
        <v>3</v>
      </c>
      <c r="M754" s="10">
        <v>12</v>
      </c>
      <c r="N754" s="10">
        <v>29</v>
      </c>
      <c r="O754" s="1">
        <v>1790.1679999999999</v>
      </c>
      <c r="P754" s="1">
        <v>1437.5</v>
      </c>
      <c r="Q754" s="1">
        <v>113.4</v>
      </c>
      <c r="R754" s="44">
        <f t="shared" si="120"/>
        <v>596.72266666666667</v>
      </c>
      <c r="S754" s="45">
        <f t="shared" si="121"/>
        <v>4</v>
      </c>
      <c r="T754" s="45">
        <f t="shared" si="122"/>
        <v>2.4166666666666665</v>
      </c>
      <c r="U754" s="44">
        <f t="shared" si="123"/>
        <v>352.66799999999989</v>
      </c>
      <c r="V754" s="46">
        <f t="shared" si="124"/>
        <v>0.197002739407698</v>
      </c>
      <c r="W754" s="44">
        <f t="shared" si="125"/>
        <v>239.26799999999989</v>
      </c>
      <c r="X754" s="46">
        <f t="shared" si="126"/>
        <v>0.13365672942427745</v>
      </c>
      <c r="Y754" s="23">
        <f>RANK(O754,O:O)</f>
        <v>1386</v>
      </c>
      <c r="Z754" s="23">
        <f>RANK(U754,U:U)</f>
        <v>1382</v>
      </c>
      <c r="AA754" s="23">
        <f>RANK(W754,W:W)</f>
        <v>1104</v>
      </c>
    </row>
    <row r="755" spans="1:27" x14ac:dyDescent="0.25">
      <c r="A755" s="23" t="str">
        <f t="shared" si="117"/>
        <v>Josh Banks</v>
      </c>
      <c r="B755" s="23">
        <f t="shared" si="118"/>
        <v>15</v>
      </c>
      <c r="C755" s="23" t="str">
        <f t="shared" si="119"/>
        <v>2023Josh Banks15</v>
      </c>
      <c r="D755" s="17">
        <v>2023</v>
      </c>
      <c r="E755" t="s">
        <v>423</v>
      </c>
      <c r="F755">
        <v>707741</v>
      </c>
      <c r="G755" t="s">
        <v>364</v>
      </c>
      <c r="H755" s="20">
        <v>5</v>
      </c>
      <c r="I755" s="20">
        <v>5</v>
      </c>
      <c r="J755" t="s">
        <v>9</v>
      </c>
      <c r="K755" t="s">
        <v>10</v>
      </c>
      <c r="L755" s="10">
        <v>5</v>
      </c>
      <c r="M755" s="10">
        <v>14</v>
      </c>
      <c r="N755" s="10">
        <v>47</v>
      </c>
      <c r="O755" s="1">
        <v>1784.424</v>
      </c>
      <c r="P755" s="1">
        <v>1390.75</v>
      </c>
      <c r="Q755" s="1">
        <v>181.8</v>
      </c>
      <c r="R755" s="44">
        <f t="shared" si="120"/>
        <v>356.88479999999998</v>
      </c>
      <c r="S755" s="45">
        <f t="shared" si="121"/>
        <v>2.8</v>
      </c>
      <c r="T755" s="45">
        <f t="shared" si="122"/>
        <v>3.3571428571428572</v>
      </c>
      <c r="U755" s="44">
        <f t="shared" si="123"/>
        <v>393.67399999999998</v>
      </c>
      <c r="V755" s="46">
        <f t="shared" si="124"/>
        <v>0.22061684891034866</v>
      </c>
      <c r="W755" s="44">
        <f t="shared" si="125"/>
        <v>211.87399999999997</v>
      </c>
      <c r="X755" s="46">
        <f t="shared" si="126"/>
        <v>0.11873523333019505</v>
      </c>
      <c r="Y755" s="23">
        <f>RANK(O755,O:O)</f>
        <v>1387</v>
      </c>
      <c r="Z755" s="23">
        <f>RANK(U755,U:U)</f>
        <v>1362</v>
      </c>
      <c r="AA755" s="23">
        <f>RANK(W755,W:W)</f>
        <v>1123</v>
      </c>
    </row>
    <row r="756" spans="1:27" x14ac:dyDescent="0.25">
      <c r="A756" s="23" t="str">
        <f t="shared" si="117"/>
        <v>Josh Banks</v>
      </c>
      <c r="B756" s="23">
        <f t="shared" si="118"/>
        <v>16</v>
      </c>
      <c r="C756" s="23" t="str">
        <f t="shared" si="119"/>
        <v>2023Josh Banks16</v>
      </c>
      <c r="D756" s="17">
        <v>2023</v>
      </c>
      <c r="E756" t="s">
        <v>423</v>
      </c>
      <c r="F756">
        <v>703561</v>
      </c>
      <c r="G756" t="s">
        <v>523</v>
      </c>
      <c r="H756" s="20">
        <v>5</v>
      </c>
      <c r="I756" s="20">
        <v>5</v>
      </c>
      <c r="J756" t="s">
        <v>9</v>
      </c>
      <c r="K756" t="s">
        <v>10</v>
      </c>
      <c r="L756" s="10">
        <v>3</v>
      </c>
      <c r="M756" s="10">
        <v>7</v>
      </c>
      <c r="N756" s="10">
        <v>21</v>
      </c>
      <c r="O756" s="1">
        <v>1247.8320000000001</v>
      </c>
      <c r="P756" s="1">
        <v>835</v>
      </c>
      <c r="Q756" s="1">
        <v>107.4</v>
      </c>
      <c r="R756" s="44">
        <f t="shared" si="120"/>
        <v>415.94400000000002</v>
      </c>
      <c r="S756" s="45">
        <f t="shared" si="121"/>
        <v>2.3333333333333335</v>
      </c>
      <c r="T756" s="45">
        <f t="shared" si="122"/>
        <v>3</v>
      </c>
      <c r="U756" s="44">
        <f t="shared" si="123"/>
        <v>412.83200000000011</v>
      </c>
      <c r="V756" s="46">
        <f t="shared" si="124"/>
        <v>0.33083940786900806</v>
      </c>
      <c r="W756" s="44">
        <f t="shared" si="125"/>
        <v>305.43200000000013</v>
      </c>
      <c r="X756" s="46">
        <f t="shared" si="126"/>
        <v>0.24477012931227929</v>
      </c>
      <c r="Y756" s="23">
        <f>RANK(O756,O:O)</f>
        <v>1434</v>
      </c>
      <c r="Z756" s="23">
        <f>RANK(U756,U:U)</f>
        <v>1354</v>
      </c>
      <c r="AA756" s="23">
        <f>RANK(W756,W:W)</f>
        <v>1059</v>
      </c>
    </row>
    <row r="757" spans="1:27" x14ac:dyDescent="0.25">
      <c r="A757" s="23" t="str">
        <f t="shared" si="117"/>
        <v>Josh Banks</v>
      </c>
      <c r="B757" s="23">
        <f t="shared" si="118"/>
        <v>17</v>
      </c>
      <c r="C757" s="23" t="str">
        <f t="shared" si="119"/>
        <v>2023Josh Banks17</v>
      </c>
      <c r="D757" s="17">
        <v>2023</v>
      </c>
      <c r="E757" t="s">
        <v>423</v>
      </c>
      <c r="F757">
        <v>648045</v>
      </c>
      <c r="G757" t="s">
        <v>177</v>
      </c>
      <c r="H757" s="20">
        <v>5</v>
      </c>
      <c r="I757" s="20">
        <v>5</v>
      </c>
      <c r="J757" t="s">
        <v>2</v>
      </c>
      <c r="K757" t="s">
        <v>10</v>
      </c>
      <c r="L757" s="10">
        <v>9</v>
      </c>
      <c r="M757" s="10">
        <v>14</v>
      </c>
      <c r="N757" s="10">
        <v>23</v>
      </c>
      <c r="O757" s="1">
        <v>661.41600000000005</v>
      </c>
      <c r="P757" s="1">
        <v>511</v>
      </c>
      <c r="Q757" s="1">
        <v>313.8</v>
      </c>
      <c r="R757" s="44">
        <f t="shared" si="120"/>
        <v>73.490666666666669</v>
      </c>
      <c r="S757" s="45">
        <f t="shared" si="121"/>
        <v>1.5555555555555556</v>
      </c>
      <c r="T757" s="45">
        <f t="shared" si="122"/>
        <v>1.6428571428571428</v>
      </c>
      <c r="U757" s="44">
        <f t="shared" si="123"/>
        <v>150.41600000000005</v>
      </c>
      <c r="V757" s="46">
        <f t="shared" si="124"/>
        <v>0.22741512149690973</v>
      </c>
      <c r="W757" s="44">
        <f t="shared" si="125"/>
        <v>-163.38399999999996</v>
      </c>
      <c r="X757" s="46">
        <f t="shared" si="126"/>
        <v>-0.24702154166213086</v>
      </c>
      <c r="Y757" s="23">
        <f>RANK(O757,O:O)</f>
        <v>1484</v>
      </c>
      <c r="Z757" s="23">
        <f>RANK(U757,U:U)</f>
        <v>1444</v>
      </c>
      <c r="AA757" s="23">
        <f>RANK(W757,W:W)</f>
        <v>1366</v>
      </c>
    </row>
    <row r="758" spans="1:27" x14ac:dyDescent="0.25">
      <c r="A758" s="23" t="str">
        <f t="shared" si="117"/>
        <v>Josh Banks</v>
      </c>
      <c r="B758" s="23">
        <f t="shared" si="118"/>
        <v>18</v>
      </c>
      <c r="C758" s="23" t="str">
        <f t="shared" si="119"/>
        <v>2023Josh Banks18</v>
      </c>
      <c r="D758" s="17">
        <v>2023</v>
      </c>
      <c r="E758" t="s">
        <v>423</v>
      </c>
      <c r="F758">
        <v>476374</v>
      </c>
      <c r="G758" t="s">
        <v>125</v>
      </c>
      <c r="H758" s="20">
        <v>5</v>
      </c>
      <c r="I758" s="20">
        <v>5</v>
      </c>
      <c r="J758" t="s">
        <v>9</v>
      </c>
      <c r="K758" t="s">
        <v>10</v>
      </c>
      <c r="L758" s="10">
        <v>7</v>
      </c>
      <c r="M758" s="10">
        <v>12</v>
      </c>
      <c r="N758" s="10">
        <v>12</v>
      </c>
      <c r="O758" s="1">
        <v>634.30399999999997</v>
      </c>
      <c r="P758" s="1">
        <v>520.5</v>
      </c>
      <c r="Q758" s="1">
        <v>245.4</v>
      </c>
      <c r="R758" s="44">
        <f t="shared" si="120"/>
        <v>90.614857142857133</v>
      </c>
      <c r="S758" s="45">
        <f t="shared" si="121"/>
        <v>1.7142857142857142</v>
      </c>
      <c r="T758" s="45">
        <f t="shared" si="122"/>
        <v>1</v>
      </c>
      <c r="U758" s="44">
        <f t="shared" si="123"/>
        <v>113.80399999999997</v>
      </c>
      <c r="V758" s="46">
        <f t="shared" si="124"/>
        <v>0.17941554838058718</v>
      </c>
      <c r="W758" s="44">
        <f t="shared" si="125"/>
        <v>-131.59600000000003</v>
      </c>
      <c r="X758" s="46">
        <f t="shared" si="126"/>
        <v>-0.20746519019271523</v>
      </c>
      <c r="Y758" s="23">
        <f>RANK(O758,O:O)</f>
        <v>1488</v>
      </c>
      <c r="Z758" s="23">
        <f>RANK(U758,U:U)</f>
        <v>1453</v>
      </c>
      <c r="AA758" s="23">
        <f>RANK(W758,W:W)</f>
        <v>1347</v>
      </c>
    </row>
    <row r="759" spans="1:27" x14ac:dyDescent="0.25">
      <c r="A759" s="23" t="str">
        <f t="shared" si="117"/>
        <v>Josh Banks</v>
      </c>
      <c r="B759" s="23">
        <f t="shared" si="118"/>
        <v>19</v>
      </c>
      <c r="C759" s="23" t="str">
        <f t="shared" si="119"/>
        <v>2023Josh Banks19</v>
      </c>
      <c r="D759" s="17">
        <v>2023</v>
      </c>
      <c r="E759" t="s">
        <v>423</v>
      </c>
      <c r="F759">
        <v>714082</v>
      </c>
      <c r="G759" t="s">
        <v>189</v>
      </c>
      <c r="H759" s="20">
        <v>5</v>
      </c>
      <c r="I759" s="20">
        <v>5</v>
      </c>
      <c r="J759" t="s">
        <v>9</v>
      </c>
      <c r="K759" t="s">
        <v>10</v>
      </c>
      <c r="L759" s="10">
        <v>5</v>
      </c>
      <c r="M759" s="10">
        <v>7</v>
      </c>
      <c r="N759" s="10">
        <v>10</v>
      </c>
      <c r="O759" s="1">
        <v>549.52</v>
      </c>
      <c r="P759" s="1">
        <v>428.5</v>
      </c>
      <c r="Q759" s="1">
        <v>173.4</v>
      </c>
      <c r="R759" s="44">
        <f t="shared" si="120"/>
        <v>109.904</v>
      </c>
      <c r="S759" s="45">
        <f t="shared" si="121"/>
        <v>1.4</v>
      </c>
      <c r="T759" s="45">
        <f t="shared" si="122"/>
        <v>1.4285714285714286</v>
      </c>
      <c r="U759" s="44">
        <f t="shared" si="123"/>
        <v>121.01999999999998</v>
      </c>
      <c r="V759" s="46">
        <f t="shared" si="124"/>
        <v>0.22022856310962291</v>
      </c>
      <c r="W759" s="44">
        <f t="shared" si="125"/>
        <v>-52.380000000000024</v>
      </c>
      <c r="X759" s="46">
        <f t="shared" si="126"/>
        <v>-9.5319551608676709E-2</v>
      </c>
      <c r="Y759" s="23">
        <f>RANK(O759,O:O)</f>
        <v>1493</v>
      </c>
      <c r="Z759" s="23">
        <f>RANK(U759,U:U)</f>
        <v>1451</v>
      </c>
      <c r="AA759" s="23">
        <f>RANK(W759,W:W)</f>
        <v>1293</v>
      </c>
    </row>
    <row r="760" spans="1:27" x14ac:dyDescent="0.25">
      <c r="A760" s="23" t="str">
        <f t="shared" si="117"/>
        <v>Katie Sweeney</v>
      </c>
      <c r="B760" s="23">
        <f t="shared" si="118"/>
        <v>1</v>
      </c>
      <c r="C760" s="23" t="str">
        <f t="shared" si="119"/>
        <v>2023Katie Sweeney1</v>
      </c>
      <c r="D760" s="17">
        <v>2023</v>
      </c>
      <c r="E760" t="s">
        <v>400</v>
      </c>
      <c r="F760">
        <v>495647</v>
      </c>
      <c r="G760" t="s">
        <v>127</v>
      </c>
      <c r="H760" s="20">
        <v>4</v>
      </c>
      <c r="I760" s="20">
        <v>4</v>
      </c>
      <c r="J760" t="s">
        <v>2</v>
      </c>
      <c r="K760" t="s">
        <v>3</v>
      </c>
      <c r="L760" s="10">
        <v>120</v>
      </c>
      <c r="M760" s="10">
        <v>274</v>
      </c>
      <c r="N760" s="10">
        <v>958</v>
      </c>
      <c r="O760" s="1">
        <v>44680.0308</v>
      </c>
      <c r="P760" s="1">
        <v>37856.5</v>
      </c>
      <c r="Q760" s="1">
        <v>3632</v>
      </c>
      <c r="R760" s="44">
        <f t="shared" si="120"/>
        <v>372.33359000000002</v>
      </c>
      <c r="S760" s="45">
        <f t="shared" si="121"/>
        <v>2.2833333333333332</v>
      </c>
      <c r="T760" s="45">
        <f t="shared" si="122"/>
        <v>3.4963503649635035</v>
      </c>
      <c r="U760" s="44">
        <f t="shared" si="123"/>
        <v>6823.5308000000005</v>
      </c>
      <c r="V760" s="46">
        <f t="shared" si="124"/>
        <v>0.15271992158071657</v>
      </c>
      <c r="W760" s="44">
        <f t="shared" si="125"/>
        <v>3191.5308000000005</v>
      </c>
      <c r="X760" s="46">
        <f t="shared" si="126"/>
        <v>7.1430810204365397E-2</v>
      </c>
      <c r="Y760" s="23">
        <f>RANK(O760,O:O)</f>
        <v>403</v>
      </c>
      <c r="Z760" s="23">
        <f>RANK(U760,U:U)</f>
        <v>376</v>
      </c>
      <c r="AA760" s="23">
        <f>RANK(W760,W:W)</f>
        <v>415</v>
      </c>
    </row>
    <row r="761" spans="1:27" x14ac:dyDescent="0.25">
      <c r="A761" s="23" t="str">
        <f t="shared" si="117"/>
        <v>Katie Sweeney</v>
      </c>
      <c r="B761" s="23">
        <f t="shared" si="118"/>
        <v>2</v>
      </c>
      <c r="C761" s="23" t="str">
        <f t="shared" si="119"/>
        <v>2023Katie Sweeney2</v>
      </c>
      <c r="D761" s="17">
        <v>2023</v>
      </c>
      <c r="E761" t="s">
        <v>400</v>
      </c>
      <c r="F761">
        <v>648045</v>
      </c>
      <c r="G761" t="s">
        <v>177</v>
      </c>
      <c r="H761" s="20">
        <v>4</v>
      </c>
      <c r="I761" s="20">
        <v>5</v>
      </c>
      <c r="J761" t="s">
        <v>2</v>
      </c>
      <c r="K761" t="s">
        <v>3</v>
      </c>
      <c r="L761" s="10">
        <v>59</v>
      </c>
      <c r="M761" s="10">
        <v>225</v>
      </c>
      <c r="N761" s="10">
        <v>928</v>
      </c>
      <c r="O761" s="1">
        <v>43668.576000000001</v>
      </c>
      <c r="P761" s="1">
        <v>32956.25</v>
      </c>
      <c r="Q761" s="1">
        <v>1875</v>
      </c>
      <c r="R761" s="44">
        <f t="shared" si="120"/>
        <v>740.14535593220342</v>
      </c>
      <c r="S761" s="45">
        <f t="shared" si="121"/>
        <v>3.8135593220338984</v>
      </c>
      <c r="T761" s="45">
        <f t="shared" si="122"/>
        <v>4.1244444444444444</v>
      </c>
      <c r="U761" s="44">
        <f t="shared" si="123"/>
        <v>10712.326000000001</v>
      </c>
      <c r="V761" s="46">
        <f t="shared" si="124"/>
        <v>0.24530971653392133</v>
      </c>
      <c r="W761" s="44">
        <f t="shared" si="125"/>
        <v>8837.3260000000009</v>
      </c>
      <c r="X761" s="46">
        <f t="shared" si="126"/>
        <v>0.20237266266708584</v>
      </c>
      <c r="Y761" s="23">
        <f>RANK(O761,O:O)</f>
        <v>409</v>
      </c>
      <c r="Z761" s="23">
        <f>RANK(U761,U:U)</f>
        <v>205</v>
      </c>
      <c r="AA761" s="23">
        <f>RANK(W761,W:W)</f>
        <v>141</v>
      </c>
    </row>
    <row r="762" spans="1:27" x14ac:dyDescent="0.25">
      <c r="A762" s="23" t="str">
        <f t="shared" si="117"/>
        <v>Katie Sweeney</v>
      </c>
      <c r="B762" s="23">
        <f t="shared" si="118"/>
        <v>3</v>
      </c>
      <c r="C762" s="23" t="str">
        <f t="shared" si="119"/>
        <v>2023Katie Sweeney3</v>
      </c>
      <c r="D762" s="17">
        <v>2023</v>
      </c>
      <c r="E762" t="s">
        <v>400</v>
      </c>
      <c r="F762">
        <v>964263</v>
      </c>
      <c r="G762" t="s">
        <v>265</v>
      </c>
      <c r="H762" s="20">
        <v>4</v>
      </c>
      <c r="I762" s="20">
        <v>3</v>
      </c>
      <c r="J762" t="s">
        <v>2</v>
      </c>
      <c r="K762" t="s">
        <v>3</v>
      </c>
      <c r="L762" s="10">
        <v>106</v>
      </c>
      <c r="M762" s="10">
        <v>263</v>
      </c>
      <c r="N762" s="10">
        <v>1214</v>
      </c>
      <c r="O762" s="1">
        <v>40406.864800000003</v>
      </c>
      <c r="P762" s="1">
        <v>35623.25</v>
      </c>
      <c r="Q762" s="1">
        <v>3227</v>
      </c>
      <c r="R762" s="44">
        <f t="shared" si="120"/>
        <v>381.1968377358491</v>
      </c>
      <c r="S762" s="45">
        <f t="shared" si="121"/>
        <v>2.4811320754716979</v>
      </c>
      <c r="T762" s="45">
        <f t="shared" si="122"/>
        <v>4.6159695817490496</v>
      </c>
      <c r="U762" s="44">
        <f t="shared" si="123"/>
        <v>4783.614800000003</v>
      </c>
      <c r="V762" s="46">
        <f t="shared" si="124"/>
        <v>0.11838619065540573</v>
      </c>
      <c r="W762" s="44">
        <f t="shared" si="125"/>
        <v>1556.614800000003</v>
      </c>
      <c r="X762" s="46">
        <f t="shared" si="126"/>
        <v>3.8523523359327863E-2</v>
      </c>
      <c r="Y762" s="23">
        <f>RANK(O762,O:O)</f>
        <v>433</v>
      </c>
      <c r="Z762" s="23">
        <f>RANK(U762,U:U)</f>
        <v>517</v>
      </c>
      <c r="AA762" s="23">
        <f>RANK(W762,W:W)</f>
        <v>628</v>
      </c>
    </row>
    <row r="763" spans="1:27" x14ac:dyDescent="0.25">
      <c r="A763" s="23" t="str">
        <f t="shared" si="117"/>
        <v>Katie Sweeney</v>
      </c>
      <c r="B763" s="23">
        <f t="shared" si="118"/>
        <v>4</v>
      </c>
      <c r="C763" s="23" t="str">
        <f t="shared" si="119"/>
        <v>2023Katie Sweeney4</v>
      </c>
      <c r="D763" s="17">
        <v>2023</v>
      </c>
      <c r="E763" t="s">
        <v>400</v>
      </c>
      <c r="F763">
        <v>633660</v>
      </c>
      <c r="G763" t="s">
        <v>169</v>
      </c>
      <c r="H763" s="20">
        <v>4</v>
      </c>
      <c r="I763" s="20">
        <v>4</v>
      </c>
      <c r="J763" t="s">
        <v>9</v>
      </c>
      <c r="K763" t="s">
        <v>3</v>
      </c>
      <c r="L763" s="10">
        <v>96</v>
      </c>
      <c r="M763" s="10">
        <v>300</v>
      </c>
      <c r="N763" s="10">
        <v>988</v>
      </c>
      <c r="O763" s="1">
        <v>36742.872000000003</v>
      </c>
      <c r="P763" s="1">
        <v>39316</v>
      </c>
      <c r="Q763" s="1">
        <v>2982</v>
      </c>
      <c r="R763" s="44">
        <f t="shared" si="120"/>
        <v>382.73825000000005</v>
      </c>
      <c r="S763" s="45">
        <f t="shared" si="121"/>
        <v>3.125</v>
      </c>
      <c r="T763" s="45">
        <f t="shared" si="122"/>
        <v>3.2933333333333334</v>
      </c>
      <c r="U763" s="44">
        <f t="shared" si="123"/>
        <v>-2573.127999999997</v>
      </c>
      <c r="V763" s="46">
        <f t="shared" si="124"/>
        <v>-7.0030671527255589E-2</v>
      </c>
      <c r="W763" s="44">
        <f t="shared" si="125"/>
        <v>-5555.127999999997</v>
      </c>
      <c r="X763" s="46">
        <f t="shared" si="126"/>
        <v>-0.15118927012564495</v>
      </c>
      <c r="Y763" s="23">
        <f>RANK(O763,O:O)</f>
        <v>462</v>
      </c>
      <c r="Z763" s="23">
        <f>RANK(U763,U:U)</f>
        <v>1517</v>
      </c>
      <c r="AA763" s="23">
        <f>RANK(W763,W:W)</f>
        <v>1510</v>
      </c>
    </row>
    <row r="764" spans="1:27" x14ac:dyDescent="0.25">
      <c r="A764" s="23" t="str">
        <f t="shared" si="117"/>
        <v>Katie Sweeney</v>
      </c>
      <c r="B764" s="23">
        <f t="shared" si="118"/>
        <v>5</v>
      </c>
      <c r="C764" s="23" t="str">
        <f t="shared" si="119"/>
        <v>2023Katie Sweeney5</v>
      </c>
      <c r="D764" s="17">
        <v>2023</v>
      </c>
      <c r="E764" t="s">
        <v>400</v>
      </c>
      <c r="F764">
        <v>193040</v>
      </c>
      <c r="G764" t="s">
        <v>373</v>
      </c>
      <c r="H764" s="20">
        <v>4</v>
      </c>
      <c r="I764" s="20">
        <v>4</v>
      </c>
      <c r="J764" t="s">
        <v>9</v>
      </c>
      <c r="K764" t="s">
        <v>3</v>
      </c>
      <c r="L764" s="10">
        <v>56</v>
      </c>
      <c r="M764" s="10">
        <v>212</v>
      </c>
      <c r="N764" s="10">
        <v>863</v>
      </c>
      <c r="O764" s="1">
        <v>35234.052000000003</v>
      </c>
      <c r="P764" s="1">
        <v>31147.5</v>
      </c>
      <c r="Q764" s="1">
        <v>1776</v>
      </c>
      <c r="R764" s="44">
        <f t="shared" si="120"/>
        <v>629.17950000000008</v>
      </c>
      <c r="S764" s="45">
        <f t="shared" si="121"/>
        <v>3.7857142857142856</v>
      </c>
      <c r="T764" s="45">
        <f t="shared" si="122"/>
        <v>4.0707547169811322</v>
      </c>
      <c r="U764" s="44">
        <f t="shared" si="123"/>
        <v>4086.5520000000033</v>
      </c>
      <c r="V764" s="46">
        <f t="shared" si="124"/>
        <v>0.11598302687411606</v>
      </c>
      <c r="W764" s="44">
        <f t="shared" si="125"/>
        <v>2310.5520000000033</v>
      </c>
      <c r="X764" s="46">
        <f t="shared" si="126"/>
        <v>6.5577243287260945E-2</v>
      </c>
      <c r="Y764" s="23">
        <f>RANK(O764,O:O)</f>
        <v>474</v>
      </c>
      <c r="Z764" s="23">
        <f>RANK(U764,U:U)</f>
        <v>572</v>
      </c>
      <c r="AA764" s="23">
        <f>RANK(W764,W:W)</f>
        <v>515</v>
      </c>
    </row>
    <row r="765" spans="1:27" x14ac:dyDescent="0.25">
      <c r="A765" s="23" t="str">
        <f t="shared" si="117"/>
        <v>Katie Sweeney</v>
      </c>
      <c r="B765" s="23">
        <f t="shared" si="118"/>
        <v>6</v>
      </c>
      <c r="C765" s="23" t="str">
        <f t="shared" si="119"/>
        <v>2023Katie Sweeney6</v>
      </c>
      <c r="D765" s="17">
        <v>2023</v>
      </c>
      <c r="E765" t="s">
        <v>400</v>
      </c>
      <c r="F765">
        <v>481214</v>
      </c>
      <c r="G765" t="s">
        <v>267</v>
      </c>
      <c r="H765" s="20">
        <v>4</v>
      </c>
      <c r="I765" s="20">
        <v>4</v>
      </c>
      <c r="J765" t="s">
        <v>2</v>
      </c>
      <c r="K765" t="s">
        <v>3</v>
      </c>
      <c r="L765" s="10">
        <v>54</v>
      </c>
      <c r="M765" s="10">
        <v>154</v>
      </c>
      <c r="N765" s="10">
        <v>751</v>
      </c>
      <c r="O765" s="1">
        <v>31378.543000000001</v>
      </c>
      <c r="P765" s="1">
        <v>26839</v>
      </c>
      <c r="Q765" s="1">
        <v>1665.5</v>
      </c>
      <c r="R765" s="44">
        <f t="shared" si="120"/>
        <v>581.08412962962962</v>
      </c>
      <c r="S765" s="45">
        <f t="shared" si="121"/>
        <v>2.8518518518518516</v>
      </c>
      <c r="T765" s="45">
        <f t="shared" si="122"/>
        <v>4.8766233766233764</v>
      </c>
      <c r="U765" s="44">
        <f t="shared" si="123"/>
        <v>4539.5430000000015</v>
      </c>
      <c r="V765" s="46">
        <f t="shared" si="124"/>
        <v>0.14467029269013545</v>
      </c>
      <c r="W765" s="44">
        <f t="shared" si="125"/>
        <v>2874.0430000000015</v>
      </c>
      <c r="X765" s="46">
        <f t="shared" si="126"/>
        <v>9.1592621110546821E-2</v>
      </c>
      <c r="Y765" s="23">
        <f>RANK(O765,O:O)</f>
        <v>501</v>
      </c>
      <c r="Z765" s="23">
        <f>RANK(U765,U:U)</f>
        <v>536</v>
      </c>
      <c r="AA765" s="23">
        <f>RANK(W765,W:W)</f>
        <v>450</v>
      </c>
    </row>
    <row r="766" spans="1:27" x14ac:dyDescent="0.25">
      <c r="A766" s="23" t="str">
        <f t="shared" si="117"/>
        <v>Katie Sweeney</v>
      </c>
      <c r="B766" s="23">
        <f t="shared" si="118"/>
        <v>7</v>
      </c>
      <c r="C766" s="23" t="str">
        <f t="shared" si="119"/>
        <v>2023Katie Sweeney7</v>
      </c>
      <c r="D766" s="17">
        <v>2023</v>
      </c>
      <c r="E766" t="s">
        <v>400</v>
      </c>
      <c r="F766">
        <v>551787</v>
      </c>
      <c r="G766" t="s">
        <v>140</v>
      </c>
      <c r="H766" s="20">
        <v>4</v>
      </c>
      <c r="I766" s="20">
        <v>4</v>
      </c>
      <c r="J766" t="s">
        <v>9</v>
      </c>
      <c r="K766" t="s">
        <v>3</v>
      </c>
      <c r="L766" s="10">
        <v>51</v>
      </c>
      <c r="M766" s="10">
        <v>136</v>
      </c>
      <c r="N766" s="10">
        <v>608</v>
      </c>
      <c r="O766" s="1">
        <v>29276.736000000001</v>
      </c>
      <c r="P766" s="1">
        <v>22416.5</v>
      </c>
      <c r="Q766" s="1">
        <v>1562.5</v>
      </c>
      <c r="R766" s="44">
        <f t="shared" si="120"/>
        <v>574.05364705882357</v>
      </c>
      <c r="S766" s="45">
        <f t="shared" si="121"/>
        <v>2.6666666666666665</v>
      </c>
      <c r="T766" s="45">
        <f t="shared" si="122"/>
        <v>4.4705882352941178</v>
      </c>
      <c r="U766" s="44">
        <f t="shared" si="123"/>
        <v>6860.2360000000008</v>
      </c>
      <c r="V766" s="46">
        <f t="shared" si="124"/>
        <v>0.2343237989371493</v>
      </c>
      <c r="W766" s="44">
        <f t="shared" si="125"/>
        <v>5297.7360000000008</v>
      </c>
      <c r="X766" s="46">
        <f t="shared" si="126"/>
        <v>0.1809537784539916</v>
      </c>
      <c r="Y766" s="23">
        <f>RANK(O766,O:O)</f>
        <v>519</v>
      </c>
      <c r="Z766" s="23">
        <f>RANK(U766,U:U)</f>
        <v>372</v>
      </c>
      <c r="AA766" s="23">
        <f>RANK(W766,W:W)</f>
        <v>263</v>
      </c>
    </row>
    <row r="767" spans="1:27" x14ac:dyDescent="0.25">
      <c r="A767" s="23" t="str">
        <f t="shared" si="117"/>
        <v>Katie Sweeney</v>
      </c>
      <c r="B767" s="23">
        <f t="shared" si="118"/>
        <v>8</v>
      </c>
      <c r="C767" s="23" t="str">
        <f t="shared" si="119"/>
        <v>2023Katie Sweeney8</v>
      </c>
      <c r="D767" s="17">
        <v>2023</v>
      </c>
      <c r="E767" t="s">
        <v>400</v>
      </c>
      <c r="F767">
        <v>131289</v>
      </c>
      <c r="G767" t="s">
        <v>343</v>
      </c>
      <c r="H767" s="20">
        <v>4</v>
      </c>
      <c r="I767" s="20">
        <v>4</v>
      </c>
      <c r="J767" t="s">
        <v>9</v>
      </c>
      <c r="K767" t="s">
        <v>3</v>
      </c>
      <c r="L767" s="10">
        <v>39</v>
      </c>
      <c r="M767" s="10">
        <v>138</v>
      </c>
      <c r="N767" s="10">
        <v>548</v>
      </c>
      <c r="O767" s="1">
        <v>26200.796399999999</v>
      </c>
      <c r="P767" s="1">
        <v>20754.75</v>
      </c>
      <c r="Q767" s="1">
        <v>1229.5</v>
      </c>
      <c r="R767" s="44">
        <f t="shared" si="120"/>
        <v>671.81529230769229</v>
      </c>
      <c r="S767" s="45">
        <f t="shared" si="121"/>
        <v>3.5384615384615383</v>
      </c>
      <c r="T767" s="45">
        <f t="shared" si="122"/>
        <v>3.9710144927536231</v>
      </c>
      <c r="U767" s="44">
        <f t="shared" si="123"/>
        <v>5446.0463999999993</v>
      </c>
      <c r="V767" s="46">
        <f t="shared" si="124"/>
        <v>0.20785804816223066</v>
      </c>
      <c r="W767" s="44">
        <f t="shared" si="125"/>
        <v>4216.5463999999993</v>
      </c>
      <c r="X767" s="46">
        <f t="shared" si="126"/>
        <v>0.16093199365497146</v>
      </c>
      <c r="Y767" s="23">
        <f>RANK(O767,O:O)</f>
        <v>540</v>
      </c>
      <c r="Z767" s="23">
        <f>RANK(U767,U:U)</f>
        <v>471</v>
      </c>
      <c r="AA767" s="23">
        <f>RANK(W767,W:W)</f>
        <v>323</v>
      </c>
    </row>
    <row r="768" spans="1:27" x14ac:dyDescent="0.25">
      <c r="A768" s="23" t="str">
        <f t="shared" si="117"/>
        <v>Katie Sweeney</v>
      </c>
      <c r="B768" s="23">
        <f t="shared" si="118"/>
        <v>9</v>
      </c>
      <c r="C768" s="23" t="str">
        <f t="shared" si="119"/>
        <v>2023Katie Sweeney9</v>
      </c>
      <c r="D768" s="17">
        <v>2023</v>
      </c>
      <c r="E768" t="s">
        <v>400</v>
      </c>
      <c r="F768">
        <v>428625</v>
      </c>
      <c r="G768" t="s">
        <v>113</v>
      </c>
      <c r="H768" s="20">
        <v>4</v>
      </c>
      <c r="I768" s="20">
        <v>4</v>
      </c>
      <c r="J768" t="s">
        <v>9</v>
      </c>
      <c r="K768" t="s">
        <v>3</v>
      </c>
      <c r="L768" s="10">
        <v>56</v>
      </c>
      <c r="M768" s="10">
        <v>136</v>
      </c>
      <c r="N768" s="10">
        <v>603</v>
      </c>
      <c r="O768" s="1">
        <v>21738.25</v>
      </c>
      <c r="P768" s="1">
        <v>21738.25</v>
      </c>
      <c r="Q768" s="1">
        <v>1702.5</v>
      </c>
      <c r="R768" s="44">
        <f t="shared" si="120"/>
        <v>388.18303571428572</v>
      </c>
      <c r="S768" s="45">
        <f t="shared" si="121"/>
        <v>2.4285714285714284</v>
      </c>
      <c r="T768" s="45">
        <f t="shared" si="122"/>
        <v>4.4338235294117645</v>
      </c>
      <c r="U768" s="44">
        <f t="shared" si="123"/>
        <v>0</v>
      </c>
      <c r="V768" s="46">
        <f t="shared" si="124"/>
        <v>0</v>
      </c>
      <c r="W768" s="44">
        <f t="shared" si="125"/>
        <v>-1702.5</v>
      </c>
      <c r="X768" s="46">
        <f t="shared" si="126"/>
        <v>-7.831817188596138E-2</v>
      </c>
      <c r="Y768" s="23">
        <f>RANK(O768,O:O)</f>
        <v>589</v>
      </c>
      <c r="Z768" s="23">
        <f>RANK(U768,U:U)</f>
        <v>1492</v>
      </c>
      <c r="AA768" s="23">
        <f>RANK(W768,W:W)</f>
        <v>1487</v>
      </c>
    </row>
    <row r="769" spans="1:27" x14ac:dyDescent="0.25">
      <c r="A769" s="23" t="str">
        <f t="shared" si="117"/>
        <v>Katie Sweeney</v>
      </c>
      <c r="B769" s="23">
        <f t="shared" si="118"/>
        <v>10</v>
      </c>
      <c r="C769" s="23" t="str">
        <f t="shared" si="119"/>
        <v>2023Katie Sweeney10</v>
      </c>
      <c r="D769" s="17">
        <v>2023</v>
      </c>
      <c r="E769" t="s">
        <v>400</v>
      </c>
      <c r="F769">
        <v>743099</v>
      </c>
      <c r="G769" t="s">
        <v>203</v>
      </c>
      <c r="H769" s="20">
        <v>4</v>
      </c>
      <c r="I769" s="20">
        <v>4</v>
      </c>
      <c r="J769" t="s">
        <v>2</v>
      </c>
      <c r="K769" t="s">
        <v>3</v>
      </c>
      <c r="L769" s="10">
        <v>119</v>
      </c>
      <c r="M769" s="10">
        <v>182</v>
      </c>
      <c r="N769" s="10">
        <v>485</v>
      </c>
      <c r="O769" s="1">
        <v>21355.616999999998</v>
      </c>
      <c r="P769" s="1">
        <v>18346.75</v>
      </c>
      <c r="Q769" s="1">
        <v>3514</v>
      </c>
      <c r="R769" s="44">
        <f t="shared" si="120"/>
        <v>179.45896638655461</v>
      </c>
      <c r="S769" s="45">
        <f t="shared" si="121"/>
        <v>1.5294117647058822</v>
      </c>
      <c r="T769" s="45">
        <f t="shared" si="122"/>
        <v>2.6648351648351647</v>
      </c>
      <c r="U769" s="44">
        <f t="shared" si="123"/>
        <v>3008.8669999999984</v>
      </c>
      <c r="V769" s="46">
        <f t="shared" si="124"/>
        <v>0.14089347079037795</v>
      </c>
      <c r="W769" s="44">
        <f t="shared" si="125"/>
        <v>-505.13300000000163</v>
      </c>
      <c r="X769" s="46">
        <f t="shared" si="126"/>
        <v>-2.3653402287557492E-2</v>
      </c>
      <c r="Y769" s="23">
        <f>RANK(O769,O:O)</f>
        <v>593</v>
      </c>
      <c r="Z769" s="23">
        <f>RANK(U769,U:U)</f>
        <v>692</v>
      </c>
      <c r="AA769" s="23">
        <f>RANK(W769,W:W)</f>
        <v>1436</v>
      </c>
    </row>
    <row r="770" spans="1:27" x14ac:dyDescent="0.25">
      <c r="A770" s="23" t="str">
        <f t="shared" si="117"/>
        <v>Katie Sweeney</v>
      </c>
      <c r="B770" s="23">
        <f t="shared" si="118"/>
        <v>11</v>
      </c>
      <c r="C770" s="23" t="str">
        <f t="shared" si="119"/>
        <v>2023Katie Sweeney11</v>
      </c>
      <c r="D770" s="17">
        <v>2023</v>
      </c>
      <c r="E770" t="s">
        <v>400</v>
      </c>
      <c r="F770">
        <v>302233</v>
      </c>
      <c r="G770" t="s">
        <v>75</v>
      </c>
      <c r="H770" s="20">
        <v>4</v>
      </c>
      <c r="I770" s="20">
        <v>3</v>
      </c>
      <c r="J770" t="s">
        <v>2</v>
      </c>
      <c r="K770" t="s">
        <v>3</v>
      </c>
      <c r="L770" s="10">
        <v>53</v>
      </c>
      <c r="M770" s="10">
        <v>134</v>
      </c>
      <c r="N770" s="10">
        <v>527</v>
      </c>
      <c r="O770" s="1">
        <v>19972.203000000001</v>
      </c>
      <c r="P770" s="1">
        <v>17158.25</v>
      </c>
      <c r="Q770" s="1">
        <v>1618</v>
      </c>
      <c r="R770" s="44">
        <f t="shared" si="120"/>
        <v>376.83401886792456</v>
      </c>
      <c r="S770" s="45">
        <f t="shared" si="121"/>
        <v>2.5283018867924527</v>
      </c>
      <c r="T770" s="45">
        <f t="shared" si="122"/>
        <v>3.9328358208955225</v>
      </c>
      <c r="U770" s="44">
        <f t="shared" si="123"/>
        <v>2813.9530000000013</v>
      </c>
      <c r="V770" s="46">
        <f t="shared" si="124"/>
        <v>0.14089347079037806</v>
      </c>
      <c r="W770" s="44">
        <f t="shared" si="125"/>
        <v>1195.9530000000013</v>
      </c>
      <c r="X770" s="46">
        <f t="shared" si="126"/>
        <v>5.9880875434723015E-2</v>
      </c>
      <c r="Y770" s="23">
        <f>RANK(O770,O:O)</f>
        <v>616</v>
      </c>
      <c r="Z770" s="23">
        <f>RANK(U770,U:U)</f>
        <v>726</v>
      </c>
      <c r="AA770" s="23">
        <f>RANK(W770,W:W)</f>
        <v>732</v>
      </c>
    </row>
    <row r="771" spans="1:27" x14ac:dyDescent="0.25">
      <c r="A771" s="23" t="str">
        <f t="shared" ref="A771:A834" si="127">E771</f>
        <v>Katie Sweeney</v>
      </c>
      <c r="B771" s="23">
        <f t="shared" ref="B771:B834" si="128">IF(A770&lt;&gt;A771,1,B770+1)</f>
        <v>12</v>
      </c>
      <c r="C771" s="23" t="str">
        <f t="shared" ref="C771:C834" si="129">D771&amp;A771&amp;B771</f>
        <v>2023Katie Sweeney12</v>
      </c>
      <c r="D771" s="17">
        <v>2023</v>
      </c>
      <c r="E771" t="s">
        <v>400</v>
      </c>
      <c r="F771">
        <v>772168</v>
      </c>
      <c r="G771" t="s">
        <v>213</v>
      </c>
      <c r="H771" s="20">
        <v>4</v>
      </c>
      <c r="I771" s="20">
        <v>4</v>
      </c>
      <c r="J771" t="s">
        <v>2</v>
      </c>
      <c r="K771" t="s">
        <v>3</v>
      </c>
      <c r="L771" s="10">
        <v>36</v>
      </c>
      <c r="M771" s="10">
        <v>91</v>
      </c>
      <c r="N771" s="10">
        <v>471</v>
      </c>
      <c r="O771" s="1">
        <v>17945.771700000001</v>
      </c>
      <c r="P771" s="1">
        <v>16097.75</v>
      </c>
      <c r="Q771" s="1">
        <v>1098</v>
      </c>
      <c r="R771" s="44">
        <f t="shared" si="120"/>
        <v>498.49365833333337</v>
      </c>
      <c r="S771" s="45">
        <f t="shared" si="121"/>
        <v>2.5277777777777777</v>
      </c>
      <c r="T771" s="45">
        <f t="shared" si="122"/>
        <v>5.1758241758241761</v>
      </c>
      <c r="U771" s="44">
        <f t="shared" si="123"/>
        <v>1848.0217000000011</v>
      </c>
      <c r="V771" s="46">
        <f t="shared" si="124"/>
        <v>0.10297811266594911</v>
      </c>
      <c r="W771" s="44">
        <f t="shared" si="125"/>
        <v>750.02170000000115</v>
      </c>
      <c r="X771" s="46">
        <f t="shared" si="126"/>
        <v>4.1793783657684727E-2</v>
      </c>
      <c r="Y771" s="23">
        <f>RANK(O771,O:O)</f>
        <v>643</v>
      </c>
      <c r="Z771" s="23">
        <f>RANK(U771,U:U)</f>
        <v>906</v>
      </c>
      <c r="AA771" s="23">
        <f>RANK(W771,W:W)</f>
        <v>877</v>
      </c>
    </row>
    <row r="772" spans="1:27" x14ac:dyDescent="0.25">
      <c r="A772" s="23" t="str">
        <f t="shared" si="127"/>
        <v>Katie Sweeney</v>
      </c>
      <c r="B772" s="23">
        <f t="shared" si="128"/>
        <v>13</v>
      </c>
      <c r="C772" s="23" t="str">
        <f t="shared" si="129"/>
        <v>2023Katie Sweeney13</v>
      </c>
      <c r="D772" s="17">
        <v>2023</v>
      </c>
      <c r="E772" t="s">
        <v>400</v>
      </c>
      <c r="F772">
        <v>128453</v>
      </c>
      <c r="G772" t="s">
        <v>130</v>
      </c>
      <c r="H772" s="20">
        <v>4</v>
      </c>
      <c r="I772" s="20">
        <v>1</v>
      </c>
      <c r="J772" t="s">
        <v>2</v>
      </c>
      <c r="K772" t="s">
        <v>10</v>
      </c>
      <c r="L772" s="10">
        <v>82</v>
      </c>
      <c r="M772" s="10">
        <v>109</v>
      </c>
      <c r="N772" s="10">
        <v>286</v>
      </c>
      <c r="O772" s="1">
        <v>13618.7996</v>
      </c>
      <c r="P772" s="1">
        <v>12039.25</v>
      </c>
      <c r="Q772" s="1">
        <v>2405</v>
      </c>
      <c r="R772" s="44">
        <f t="shared" si="120"/>
        <v>166.0829219512195</v>
      </c>
      <c r="S772" s="45">
        <f t="shared" si="121"/>
        <v>1.3292682926829269</v>
      </c>
      <c r="T772" s="45">
        <f t="shared" si="122"/>
        <v>2.6238532110091741</v>
      </c>
      <c r="U772" s="44">
        <f t="shared" si="123"/>
        <v>1579.5496000000003</v>
      </c>
      <c r="V772" s="46">
        <f t="shared" si="124"/>
        <v>0.115983026874116</v>
      </c>
      <c r="W772" s="44">
        <f t="shared" si="125"/>
        <v>-825.45039999999972</v>
      </c>
      <c r="X772" s="46">
        <f t="shared" si="126"/>
        <v>-6.0611098205747865E-2</v>
      </c>
      <c r="Y772" s="23">
        <f>RANK(O772,O:O)</f>
        <v>700</v>
      </c>
      <c r="Z772" s="23">
        <f>RANK(U772,U:U)</f>
        <v>968</v>
      </c>
      <c r="AA772" s="23">
        <f>RANK(W772,W:W)</f>
        <v>1463</v>
      </c>
    </row>
    <row r="773" spans="1:27" x14ac:dyDescent="0.25">
      <c r="A773" s="23" t="str">
        <f t="shared" si="127"/>
        <v>Katie Sweeney</v>
      </c>
      <c r="B773" s="23">
        <f t="shared" si="128"/>
        <v>14</v>
      </c>
      <c r="C773" s="23" t="str">
        <f t="shared" si="129"/>
        <v>2023Katie Sweeney14</v>
      </c>
      <c r="D773" s="17">
        <v>2023</v>
      </c>
      <c r="E773" t="s">
        <v>400</v>
      </c>
      <c r="F773">
        <v>758786</v>
      </c>
      <c r="G773" t="s">
        <v>208</v>
      </c>
      <c r="H773" s="20">
        <v>4</v>
      </c>
      <c r="I773" s="20">
        <v>4</v>
      </c>
      <c r="J773" t="s">
        <v>9</v>
      </c>
      <c r="K773" t="s">
        <v>10</v>
      </c>
      <c r="L773" s="10">
        <v>31</v>
      </c>
      <c r="M773" s="10">
        <v>74</v>
      </c>
      <c r="N773" s="10">
        <v>191</v>
      </c>
      <c r="O773" s="1">
        <v>12400.281000000001</v>
      </c>
      <c r="P773" s="1">
        <v>8804.5</v>
      </c>
      <c r="Q773" s="1">
        <v>941.5</v>
      </c>
      <c r="R773" s="44">
        <f t="shared" si="120"/>
        <v>400.00906451612906</v>
      </c>
      <c r="S773" s="45">
        <f t="shared" si="121"/>
        <v>2.3870967741935485</v>
      </c>
      <c r="T773" s="45">
        <f t="shared" si="122"/>
        <v>2.5810810810810811</v>
      </c>
      <c r="U773" s="44">
        <f t="shared" si="123"/>
        <v>3595.7810000000009</v>
      </c>
      <c r="V773" s="46">
        <f t="shared" si="124"/>
        <v>0.289975767484624</v>
      </c>
      <c r="W773" s="44">
        <f t="shared" si="125"/>
        <v>2654.2810000000009</v>
      </c>
      <c r="X773" s="46">
        <f t="shared" si="126"/>
        <v>0.2140500687040883</v>
      </c>
      <c r="Y773" s="23">
        <f>RANK(O773,O:O)</f>
        <v>735</v>
      </c>
      <c r="Z773" s="23">
        <f>RANK(U773,U:U)</f>
        <v>609</v>
      </c>
      <c r="AA773" s="23">
        <f>RANK(W773,W:W)</f>
        <v>480</v>
      </c>
    </row>
    <row r="774" spans="1:27" x14ac:dyDescent="0.25">
      <c r="A774" s="23" t="str">
        <f t="shared" si="127"/>
        <v>Katie Sweeney</v>
      </c>
      <c r="B774" s="23">
        <f t="shared" si="128"/>
        <v>15</v>
      </c>
      <c r="C774" s="23" t="str">
        <f t="shared" si="129"/>
        <v>2023Katie Sweeney15</v>
      </c>
      <c r="D774" s="17">
        <v>2023</v>
      </c>
      <c r="E774" t="s">
        <v>400</v>
      </c>
      <c r="F774">
        <v>790239</v>
      </c>
      <c r="G774" t="s">
        <v>219</v>
      </c>
      <c r="H774" s="20">
        <v>4</v>
      </c>
      <c r="I774" s="20">
        <v>4</v>
      </c>
      <c r="J774" t="s">
        <v>9</v>
      </c>
      <c r="K774" t="s">
        <v>10</v>
      </c>
      <c r="L774" s="10">
        <v>32</v>
      </c>
      <c r="M774" s="10">
        <v>41</v>
      </c>
      <c r="N774" s="10">
        <v>148</v>
      </c>
      <c r="O774" s="1">
        <v>7909.902</v>
      </c>
      <c r="P774" s="1">
        <v>6146</v>
      </c>
      <c r="Q774" s="1">
        <v>937</v>
      </c>
      <c r="R774" s="44">
        <f t="shared" si="120"/>
        <v>247.1844375</v>
      </c>
      <c r="S774" s="45">
        <f t="shared" si="121"/>
        <v>1.28125</v>
      </c>
      <c r="T774" s="45">
        <f t="shared" si="122"/>
        <v>3.6097560975609757</v>
      </c>
      <c r="U774" s="44">
        <f t="shared" si="123"/>
        <v>1763.902</v>
      </c>
      <c r="V774" s="46">
        <f t="shared" si="124"/>
        <v>0.22299922299922301</v>
      </c>
      <c r="W774" s="44">
        <f t="shared" si="125"/>
        <v>826.90200000000004</v>
      </c>
      <c r="X774" s="46">
        <f t="shared" si="126"/>
        <v>0.10454010681801115</v>
      </c>
      <c r="Y774" s="23">
        <f>RANK(O774,O:O)</f>
        <v>962</v>
      </c>
      <c r="Z774" s="23">
        <f>RANK(U774,U:U)</f>
        <v>929</v>
      </c>
      <c r="AA774" s="23">
        <f>RANK(W774,W:W)</f>
        <v>851</v>
      </c>
    </row>
    <row r="775" spans="1:27" x14ac:dyDescent="0.25">
      <c r="A775" s="23" t="str">
        <f t="shared" si="127"/>
        <v>Katie Sweeney</v>
      </c>
      <c r="B775" s="23">
        <f t="shared" si="128"/>
        <v>16</v>
      </c>
      <c r="C775" s="23" t="str">
        <f t="shared" si="129"/>
        <v>2023Katie Sweeney16</v>
      </c>
      <c r="D775" s="17">
        <v>2023</v>
      </c>
      <c r="E775" t="s">
        <v>400</v>
      </c>
      <c r="F775">
        <v>596579</v>
      </c>
      <c r="G775" t="s">
        <v>158</v>
      </c>
      <c r="H775" s="20">
        <v>4</v>
      </c>
      <c r="I775" s="20">
        <v>4</v>
      </c>
      <c r="J775" t="s">
        <v>9</v>
      </c>
      <c r="K775" t="s">
        <v>10</v>
      </c>
      <c r="L775" s="10">
        <v>7</v>
      </c>
      <c r="M775" s="10">
        <v>27</v>
      </c>
      <c r="N775" s="10">
        <v>123</v>
      </c>
      <c r="O775" s="1">
        <v>5056.1754000000001</v>
      </c>
      <c r="P775" s="1">
        <v>4535.5</v>
      </c>
      <c r="Q775" s="1">
        <v>223</v>
      </c>
      <c r="R775" s="44">
        <f t="shared" si="120"/>
        <v>722.31077142857146</v>
      </c>
      <c r="S775" s="45">
        <f t="shared" si="121"/>
        <v>3.8571428571428572</v>
      </c>
      <c r="T775" s="45">
        <f t="shared" si="122"/>
        <v>4.5555555555555554</v>
      </c>
      <c r="U775" s="44">
        <f t="shared" si="123"/>
        <v>520.67540000000008</v>
      </c>
      <c r="V775" s="46">
        <f t="shared" si="124"/>
        <v>0.10297811266594907</v>
      </c>
      <c r="W775" s="44">
        <f t="shared" si="125"/>
        <v>297.67540000000008</v>
      </c>
      <c r="X775" s="46">
        <f t="shared" si="126"/>
        <v>5.8873630056425666E-2</v>
      </c>
      <c r="Y775" s="23">
        <f>RANK(O775,O:O)</f>
        <v>1130</v>
      </c>
      <c r="Z775" s="23">
        <f>RANK(U775,U:U)</f>
        <v>1311</v>
      </c>
      <c r="AA775" s="23">
        <f>RANK(W775,W:W)</f>
        <v>1066</v>
      </c>
    </row>
    <row r="776" spans="1:27" x14ac:dyDescent="0.25">
      <c r="A776" s="23" t="str">
        <f t="shared" si="127"/>
        <v>Katie Sweeney</v>
      </c>
      <c r="B776" s="23">
        <f t="shared" si="128"/>
        <v>17</v>
      </c>
      <c r="C776" s="23" t="str">
        <f t="shared" si="129"/>
        <v>2023Katie Sweeney17</v>
      </c>
      <c r="D776" s="17">
        <v>2023</v>
      </c>
      <c r="E776" t="s">
        <v>400</v>
      </c>
      <c r="F776">
        <v>775247</v>
      </c>
      <c r="G776" t="s">
        <v>86</v>
      </c>
      <c r="H776" s="20">
        <v>4</v>
      </c>
      <c r="I776" s="20">
        <v>5</v>
      </c>
      <c r="J776" t="s">
        <v>2</v>
      </c>
      <c r="K776" t="s">
        <v>10</v>
      </c>
      <c r="L776" s="10">
        <v>16</v>
      </c>
      <c r="M776" s="10">
        <v>44</v>
      </c>
      <c r="N776" s="10">
        <v>118</v>
      </c>
      <c r="O776" s="1">
        <v>4582.9283999999998</v>
      </c>
      <c r="P776" s="1">
        <v>4659.75</v>
      </c>
      <c r="Q776" s="1">
        <v>491.5</v>
      </c>
      <c r="R776" s="44">
        <f t="shared" si="120"/>
        <v>286.43302499999999</v>
      </c>
      <c r="S776" s="45">
        <f t="shared" si="121"/>
        <v>2.75</v>
      </c>
      <c r="T776" s="45">
        <f t="shared" si="122"/>
        <v>2.6818181818181817</v>
      </c>
      <c r="U776" s="44">
        <f t="shared" si="123"/>
        <v>-76.821600000000217</v>
      </c>
      <c r="V776" s="46">
        <f t="shared" si="124"/>
        <v>-1.6762557320336977E-2</v>
      </c>
      <c r="W776" s="44">
        <f t="shared" si="125"/>
        <v>-568.32160000000022</v>
      </c>
      <c r="X776" s="46">
        <f t="shared" si="126"/>
        <v>-0.12400839602905432</v>
      </c>
      <c r="Y776" s="23">
        <f>RANK(O776,O:O)</f>
        <v>1158</v>
      </c>
      <c r="Z776" s="23">
        <f>RANK(U776,U:U)</f>
        <v>1502</v>
      </c>
      <c r="AA776" s="23">
        <f>RANK(W776,W:W)</f>
        <v>1440</v>
      </c>
    </row>
    <row r="777" spans="1:27" x14ac:dyDescent="0.25">
      <c r="A777" s="23" t="str">
        <f t="shared" si="127"/>
        <v>Katie Sweeney</v>
      </c>
      <c r="B777" s="23">
        <f t="shared" si="128"/>
        <v>18</v>
      </c>
      <c r="C777" s="23" t="str">
        <f t="shared" si="129"/>
        <v>2023Katie Sweeney18</v>
      </c>
      <c r="D777" s="17">
        <v>2023</v>
      </c>
      <c r="E777" t="s">
        <v>400</v>
      </c>
      <c r="F777">
        <v>316478</v>
      </c>
      <c r="G777" t="s">
        <v>305</v>
      </c>
      <c r="H777" s="20">
        <v>4</v>
      </c>
      <c r="I777" s="20">
        <v>4</v>
      </c>
      <c r="J777" t="s">
        <v>9</v>
      </c>
      <c r="K777" t="s">
        <v>10</v>
      </c>
      <c r="L777" s="10">
        <v>6</v>
      </c>
      <c r="M777" s="10">
        <v>22</v>
      </c>
      <c r="N777" s="10">
        <v>60</v>
      </c>
      <c r="O777" s="1">
        <v>2331.9032000000002</v>
      </c>
      <c r="P777" s="1">
        <v>2123</v>
      </c>
      <c r="Q777" s="1">
        <v>189</v>
      </c>
      <c r="R777" s="44">
        <f t="shared" si="120"/>
        <v>388.65053333333339</v>
      </c>
      <c r="S777" s="45">
        <f t="shared" si="121"/>
        <v>3.6666666666666665</v>
      </c>
      <c r="T777" s="45">
        <f t="shared" si="122"/>
        <v>2.7272727272727271</v>
      </c>
      <c r="U777" s="44">
        <f t="shared" si="123"/>
        <v>208.9032000000002</v>
      </c>
      <c r="V777" s="46">
        <f t="shared" si="124"/>
        <v>8.9584850691915588E-2</v>
      </c>
      <c r="W777" s="44">
        <f t="shared" si="125"/>
        <v>19.903200000000197</v>
      </c>
      <c r="X777" s="46">
        <f t="shared" si="126"/>
        <v>8.5351741873334174E-3</v>
      </c>
      <c r="Y777" s="23">
        <f>RANK(O777,O:O)</f>
        <v>1341</v>
      </c>
      <c r="Z777" s="23">
        <f>RANK(U777,U:U)</f>
        <v>1424</v>
      </c>
      <c r="AA777" s="23">
        <f>RANK(W777,W:W)</f>
        <v>1240</v>
      </c>
    </row>
    <row r="778" spans="1:27" x14ac:dyDescent="0.25">
      <c r="A778" s="23" t="str">
        <f t="shared" si="127"/>
        <v>Katie Sweeney</v>
      </c>
      <c r="B778" s="23">
        <f t="shared" si="128"/>
        <v>19</v>
      </c>
      <c r="C778" s="23" t="str">
        <f t="shared" si="129"/>
        <v>2023Katie Sweeney19</v>
      </c>
      <c r="D778" s="17">
        <v>2023</v>
      </c>
      <c r="E778" t="s">
        <v>400</v>
      </c>
      <c r="F778">
        <v>248351</v>
      </c>
      <c r="G778" t="s">
        <v>347</v>
      </c>
      <c r="H778" s="20">
        <v>4</v>
      </c>
      <c r="I778" s="20">
        <v>4</v>
      </c>
      <c r="J778" t="s">
        <v>9</v>
      </c>
      <c r="K778" t="s">
        <v>10</v>
      </c>
      <c r="L778" s="10">
        <v>4</v>
      </c>
      <c r="M778" s="10">
        <v>9</v>
      </c>
      <c r="N778" s="10">
        <v>47</v>
      </c>
      <c r="O778" s="1">
        <v>2111.7557999999999</v>
      </c>
      <c r="P778" s="1">
        <v>1530.25</v>
      </c>
      <c r="Q778" s="1">
        <v>121</v>
      </c>
      <c r="R778" s="44">
        <f t="shared" si="120"/>
        <v>527.93894999999998</v>
      </c>
      <c r="S778" s="45">
        <f t="shared" si="121"/>
        <v>2.25</v>
      </c>
      <c r="T778" s="45">
        <f t="shared" si="122"/>
        <v>5.2222222222222223</v>
      </c>
      <c r="U778" s="44">
        <f t="shared" si="123"/>
        <v>581.50579999999991</v>
      </c>
      <c r="V778" s="46">
        <f t="shared" si="124"/>
        <v>0.27536602480267841</v>
      </c>
      <c r="W778" s="44">
        <f t="shared" si="125"/>
        <v>460.50579999999991</v>
      </c>
      <c r="X778" s="46">
        <f t="shared" si="126"/>
        <v>0.21806773302102447</v>
      </c>
      <c r="Y778" s="23">
        <f>RANK(O778,O:O)</f>
        <v>1357</v>
      </c>
      <c r="Z778" s="23">
        <f>RANK(U778,U:U)</f>
        <v>1279</v>
      </c>
      <c r="AA778" s="23">
        <f>RANK(W778,W:W)</f>
        <v>986</v>
      </c>
    </row>
    <row r="779" spans="1:27" x14ac:dyDescent="0.25">
      <c r="A779" s="23" t="str">
        <f t="shared" si="127"/>
        <v>Katie Sweeney</v>
      </c>
      <c r="B779" s="23">
        <f t="shared" si="128"/>
        <v>20</v>
      </c>
      <c r="C779" s="23" t="str">
        <f t="shared" si="129"/>
        <v>2023Katie Sweeney20</v>
      </c>
      <c r="D779" s="17">
        <v>2023</v>
      </c>
      <c r="E779" t="s">
        <v>400</v>
      </c>
      <c r="F779">
        <v>289007</v>
      </c>
      <c r="G779" t="s">
        <v>72</v>
      </c>
      <c r="H779" s="20">
        <v>4</v>
      </c>
      <c r="I779" s="20">
        <v>4</v>
      </c>
      <c r="J779" t="s">
        <v>9</v>
      </c>
      <c r="K779" t="s">
        <v>10</v>
      </c>
      <c r="L779" s="10">
        <v>13</v>
      </c>
      <c r="M779" s="10">
        <v>13</v>
      </c>
      <c r="N779" s="10">
        <v>58</v>
      </c>
      <c r="O779" s="1">
        <v>1939.8184000000001</v>
      </c>
      <c r="P779" s="1">
        <v>2325.25</v>
      </c>
      <c r="Q779" s="1">
        <v>377</v>
      </c>
      <c r="R779" s="44">
        <f t="shared" si="120"/>
        <v>149.21680000000001</v>
      </c>
      <c r="S779" s="45">
        <f t="shared" si="121"/>
        <v>1</v>
      </c>
      <c r="T779" s="45">
        <f t="shared" si="122"/>
        <v>4.4615384615384617</v>
      </c>
      <c r="U779" s="44">
        <f t="shared" si="123"/>
        <v>-385.43159999999989</v>
      </c>
      <c r="V779" s="46">
        <f t="shared" si="124"/>
        <v>-0.19869468193517489</v>
      </c>
      <c r="W779" s="44">
        <f t="shared" si="125"/>
        <v>-762.43159999999989</v>
      </c>
      <c r="X779" s="46">
        <f t="shared" si="126"/>
        <v>-0.39304277142643862</v>
      </c>
      <c r="Y779" s="23">
        <f>RANK(O779,O:O)</f>
        <v>1373</v>
      </c>
      <c r="Z779" s="23">
        <f>RANK(U779,U:U)</f>
        <v>1505</v>
      </c>
      <c r="AA779" s="23">
        <f>RANK(W779,W:W)</f>
        <v>1460</v>
      </c>
    </row>
    <row r="780" spans="1:27" x14ac:dyDescent="0.25">
      <c r="A780" s="23" t="str">
        <f t="shared" si="127"/>
        <v>Katie Sweeney</v>
      </c>
      <c r="B780" s="23">
        <f t="shared" si="128"/>
        <v>21</v>
      </c>
      <c r="C780" s="23" t="str">
        <f t="shared" si="129"/>
        <v>2023Katie Sweeney21</v>
      </c>
      <c r="D780" s="17">
        <v>2023</v>
      </c>
      <c r="E780" t="s">
        <v>400</v>
      </c>
      <c r="F780">
        <v>282916</v>
      </c>
      <c r="G780" t="s">
        <v>391</v>
      </c>
      <c r="H780" s="20">
        <v>4</v>
      </c>
      <c r="I780" s="20">
        <v>4</v>
      </c>
      <c r="J780" t="s">
        <v>9</v>
      </c>
      <c r="K780" t="s">
        <v>10</v>
      </c>
      <c r="L780" s="10">
        <v>18</v>
      </c>
      <c r="M780" s="10">
        <v>18</v>
      </c>
      <c r="N780" s="10">
        <v>36</v>
      </c>
      <c r="O780" s="1">
        <v>1852.1790000000001</v>
      </c>
      <c r="P780" s="1">
        <v>1486.5</v>
      </c>
      <c r="Q780" s="1">
        <v>522</v>
      </c>
      <c r="R780" s="44">
        <f t="shared" si="120"/>
        <v>102.89883333333334</v>
      </c>
      <c r="S780" s="45">
        <f t="shared" si="121"/>
        <v>1</v>
      </c>
      <c r="T780" s="45">
        <f t="shared" si="122"/>
        <v>2</v>
      </c>
      <c r="U780" s="44">
        <f t="shared" si="123"/>
        <v>365.67900000000009</v>
      </c>
      <c r="V780" s="46">
        <f t="shared" si="124"/>
        <v>0.19743178170144465</v>
      </c>
      <c r="W780" s="44">
        <f t="shared" si="125"/>
        <v>-156.32099999999991</v>
      </c>
      <c r="X780" s="46">
        <f t="shared" si="126"/>
        <v>-8.4398430173325531E-2</v>
      </c>
      <c r="Y780" s="23">
        <f>RANK(O780,O:O)</f>
        <v>1380</v>
      </c>
      <c r="Z780" s="23">
        <f>RANK(U780,U:U)</f>
        <v>1377</v>
      </c>
      <c r="AA780" s="23">
        <f>RANK(W780,W:W)</f>
        <v>1363</v>
      </c>
    </row>
    <row r="781" spans="1:27" x14ac:dyDescent="0.25">
      <c r="A781" s="23" t="str">
        <f t="shared" si="127"/>
        <v>Katie Sweeney</v>
      </c>
      <c r="B781" s="23">
        <f t="shared" si="128"/>
        <v>22</v>
      </c>
      <c r="C781" s="23" t="str">
        <f t="shared" si="129"/>
        <v>2023Katie Sweeney22</v>
      </c>
      <c r="D781" s="17">
        <v>2023</v>
      </c>
      <c r="E781" t="s">
        <v>400</v>
      </c>
      <c r="F781">
        <v>188132</v>
      </c>
      <c r="G781" t="s">
        <v>48</v>
      </c>
      <c r="H781" s="20">
        <v>4</v>
      </c>
      <c r="I781" s="20">
        <v>1</v>
      </c>
      <c r="J781" t="s">
        <v>2</v>
      </c>
      <c r="K781" t="s">
        <v>10</v>
      </c>
      <c r="L781" s="10">
        <v>3</v>
      </c>
      <c r="M781" s="10">
        <v>3</v>
      </c>
      <c r="N781" s="10">
        <v>15</v>
      </c>
      <c r="O781" s="1">
        <v>249.678</v>
      </c>
      <c r="P781" s="1">
        <v>214.5</v>
      </c>
      <c r="Q781" s="1">
        <v>87</v>
      </c>
      <c r="R781" s="44">
        <f t="shared" si="120"/>
        <v>83.225999999999999</v>
      </c>
      <c r="S781" s="45">
        <f t="shared" si="121"/>
        <v>1</v>
      </c>
      <c r="T781" s="45">
        <f t="shared" si="122"/>
        <v>5</v>
      </c>
      <c r="U781" s="44">
        <f t="shared" si="123"/>
        <v>35.177999999999997</v>
      </c>
      <c r="V781" s="46">
        <f t="shared" si="124"/>
        <v>0.14089347079037801</v>
      </c>
      <c r="W781" s="44">
        <f t="shared" si="125"/>
        <v>-51.822000000000003</v>
      </c>
      <c r="X781" s="46">
        <f t="shared" si="126"/>
        <v>-0.20755533126667147</v>
      </c>
      <c r="Y781" s="23">
        <f>RANK(O781,O:O)</f>
        <v>1508</v>
      </c>
      <c r="Z781" s="23">
        <f>RANK(U781,U:U)</f>
        <v>1485</v>
      </c>
      <c r="AA781" s="23">
        <f>RANK(W781,W:W)</f>
        <v>1292</v>
      </c>
    </row>
    <row r="782" spans="1:27" x14ac:dyDescent="0.25">
      <c r="A782" s="23" t="str">
        <f t="shared" si="127"/>
        <v>Kevin Baxter</v>
      </c>
      <c r="B782" s="23">
        <f t="shared" si="128"/>
        <v>1</v>
      </c>
      <c r="C782" s="23" t="str">
        <f t="shared" si="129"/>
        <v>2023Kevin Baxter1</v>
      </c>
      <c r="D782" s="17">
        <v>2023</v>
      </c>
      <c r="E782" t="s">
        <v>396</v>
      </c>
      <c r="F782">
        <v>439017</v>
      </c>
      <c r="G782" t="s">
        <v>483</v>
      </c>
      <c r="H782" s="20">
        <v>3</v>
      </c>
      <c r="I782" s="20">
        <v>3</v>
      </c>
      <c r="J782" t="s">
        <v>2</v>
      </c>
      <c r="K782" t="s">
        <v>6</v>
      </c>
      <c r="L782" s="10">
        <v>69</v>
      </c>
      <c r="M782" s="10">
        <v>793</v>
      </c>
      <c r="N782" s="10">
        <v>8044</v>
      </c>
      <c r="O782" s="1">
        <v>324924.3873</v>
      </c>
      <c r="P782" s="1">
        <v>309687.75</v>
      </c>
      <c r="Q782" s="1">
        <v>2870.66</v>
      </c>
      <c r="R782" s="44">
        <f t="shared" si="120"/>
        <v>4709.0490913043477</v>
      </c>
      <c r="S782" s="45">
        <f t="shared" si="121"/>
        <v>11.492753623188406</v>
      </c>
      <c r="T782" s="45">
        <f t="shared" si="122"/>
        <v>10.143757881462799</v>
      </c>
      <c r="U782" s="44">
        <f t="shared" si="123"/>
        <v>15236.637300000002</v>
      </c>
      <c r="V782" s="46">
        <f t="shared" si="124"/>
        <v>4.689287075867328E-2</v>
      </c>
      <c r="W782" s="44">
        <f t="shared" si="125"/>
        <v>12365.977300000002</v>
      </c>
      <c r="X782" s="46">
        <f t="shared" si="126"/>
        <v>3.8058015290131475E-2</v>
      </c>
      <c r="Y782" s="23">
        <f>RANK(O782,O:O)</f>
        <v>5</v>
      </c>
      <c r="Z782" s="23">
        <f>RANK(U782,U:U)</f>
        <v>118</v>
      </c>
      <c r="AA782" s="23">
        <f>RANK(W782,W:W)</f>
        <v>87</v>
      </c>
    </row>
    <row r="783" spans="1:27" x14ac:dyDescent="0.25">
      <c r="A783" s="23" t="str">
        <f t="shared" si="127"/>
        <v>Kevin Baxter</v>
      </c>
      <c r="B783" s="23">
        <f t="shared" si="128"/>
        <v>2</v>
      </c>
      <c r="C783" s="23" t="str">
        <f t="shared" si="129"/>
        <v>2023Kevin Baxter2</v>
      </c>
      <c r="D783" s="17">
        <v>2023</v>
      </c>
      <c r="E783" t="s">
        <v>396</v>
      </c>
      <c r="F783">
        <v>141109</v>
      </c>
      <c r="G783" t="s">
        <v>22</v>
      </c>
      <c r="H783" s="20">
        <v>3</v>
      </c>
      <c r="I783" s="20">
        <v>3</v>
      </c>
      <c r="J783" t="s">
        <v>9</v>
      </c>
      <c r="K783" t="s">
        <v>4</v>
      </c>
      <c r="L783" s="10">
        <v>107</v>
      </c>
      <c r="M783" s="10">
        <v>418</v>
      </c>
      <c r="N783" s="10">
        <v>2105</v>
      </c>
      <c r="O783" s="1">
        <v>80654.364000000001</v>
      </c>
      <c r="P783" s="1">
        <v>70145.25</v>
      </c>
      <c r="Q783" s="1">
        <v>3767.45</v>
      </c>
      <c r="R783" s="44">
        <f t="shared" si="120"/>
        <v>753.77910280373828</v>
      </c>
      <c r="S783" s="45">
        <f t="shared" si="121"/>
        <v>3.9065420560747666</v>
      </c>
      <c r="T783" s="45">
        <f t="shared" si="122"/>
        <v>5.035885167464115</v>
      </c>
      <c r="U783" s="44">
        <f t="shared" si="123"/>
        <v>10509.114000000001</v>
      </c>
      <c r="V783" s="46">
        <f t="shared" si="124"/>
        <v>0.13029814480962246</v>
      </c>
      <c r="W783" s="44">
        <f t="shared" si="125"/>
        <v>6741.6640000000016</v>
      </c>
      <c r="X783" s="46">
        <f t="shared" si="126"/>
        <v>8.3587095175655976E-2</v>
      </c>
      <c r="Y783" s="23">
        <f>RANK(O783,O:O)</f>
        <v>206</v>
      </c>
      <c r="Z783" s="23">
        <f>RANK(U783,U:U)</f>
        <v>210</v>
      </c>
      <c r="AA783" s="23">
        <f>RANK(W783,W:W)</f>
        <v>200</v>
      </c>
    </row>
    <row r="784" spans="1:27" x14ac:dyDescent="0.25">
      <c r="A784" s="23" t="str">
        <f t="shared" si="127"/>
        <v>Kevin Baxter</v>
      </c>
      <c r="B784" s="23">
        <f t="shared" si="128"/>
        <v>3</v>
      </c>
      <c r="C784" s="23" t="str">
        <f t="shared" si="129"/>
        <v>2023Kevin Baxter3</v>
      </c>
      <c r="D784" s="17">
        <v>2023</v>
      </c>
      <c r="E784" t="s">
        <v>396</v>
      </c>
      <c r="F784">
        <v>925350</v>
      </c>
      <c r="G784" t="s">
        <v>166</v>
      </c>
      <c r="H784" s="20">
        <v>3</v>
      </c>
      <c r="I784" s="20">
        <v>2</v>
      </c>
      <c r="J784" t="s">
        <v>2</v>
      </c>
      <c r="K784" t="s">
        <v>3</v>
      </c>
      <c r="L784" s="10">
        <v>127</v>
      </c>
      <c r="M784" s="10">
        <v>351</v>
      </c>
      <c r="N784" s="10">
        <v>1260</v>
      </c>
      <c r="O784" s="1">
        <v>61387.614000000001</v>
      </c>
      <c r="P784" s="1">
        <v>52738.5</v>
      </c>
      <c r="Q784" s="1">
        <v>4320.3500000000004</v>
      </c>
      <c r="R784" s="44">
        <f t="shared" si="120"/>
        <v>483.36703937007877</v>
      </c>
      <c r="S784" s="45">
        <f t="shared" si="121"/>
        <v>2.7637795275590551</v>
      </c>
      <c r="T784" s="45">
        <f t="shared" si="122"/>
        <v>3.5897435897435899</v>
      </c>
      <c r="U784" s="44">
        <f t="shared" si="123"/>
        <v>8649.1140000000014</v>
      </c>
      <c r="V784" s="46">
        <f t="shared" si="124"/>
        <v>0.14089347079037803</v>
      </c>
      <c r="W784" s="44">
        <f t="shared" si="125"/>
        <v>4328.764000000001</v>
      </c>
      <c r="X784" s="46">
        <f t="shared" si="126"/>
        <v>7.0515267135158585E-2</v>
      </c>
      <c r="Y784" s="23">
        <f>RANK(O784,O:O)</f>
        <v>297</v>
      </c>
      <c r="Z784" s="23">
        <f>RANK(U784,U:U)</f>
        <v>278</v>
      </c>
      <c r="AA784" s="23">
        <f>RANK(W784,W:W)</f>
        <v>317</v>
      </c>
    </row>
    <row r="785" spans="1:27" x14ac:dyDescent="0.25">
      <c r="A785" s="23" t="str">
        <f t="shared" si="127"/>
        <v>Kevin Baxter</v>
      </c>
      <c r="B785" s="23">
        <f t="shared" si="128"/>
        <v>4</v>
      </c>
      <c r="C785" s="23" t="str">
        <f t="shared" si="129"/>
        <v>2023Kevin Baxter4</v>
      </c>
      <c r="D785" s="17">
        <v>2023</v>
      </c>
      <c r="E785" t="s">
        <v>396</v>
      </c>
      <c r="F785">
        <v>302233</v>
      </c>
      <c r="G785" t="s">
        <v>75</v>
      </c>
      <c r="H785" s="20">
        <v>3</v>
      </c>
      <c r="I785" s="20">
        <v>3</v>
      </c>
      <c r="J785" t="s">
        <v>2</v>
      </c>
      <c r="K785" t="s">
        <v>3</v>
      </c>
      <c r="L785" s="10">
        <v>118</v>
      </c>
      <c r="M785" s="10">
        <v>402</v>
      </c>
      <c r="N785" s="10">
        <v>1261</v>
      </c>
      <c r="O785" s="1">
        <v>55018.205999999998</v>
      </c>
      <c r="P785" s="1">
        <v>47266.5</v>
      </c>
      <c r="Q785" s="1">
        <v>4094.7</v>
      </c>
      <c r="R785" s="44">
        <f t="shared" si="120"/>
        <v>466.25598305084742</v>
      </c>
      <c r="S785" s="45">
        <f t="shared" si="121"/>
        <v>3.406779661016949</v>
      </c>
      <c r="T785" s="45">
        <f t="shared" si="122"/>
        <v>3.1368159203980102</v>
      </c>
      <c r="U785" s="44">
        <f t="shared" si="123"/>
        <v>7751.7059999999983</v>
      </c>
      <c r="V785" s="46">
        <f t="shared" si="124"/>
        <v>0.14089347079037798</v>
      </c>
      <c r="W785" s="44">
        <f t="shared" si="125"/>
        <v>3657.0059999999985</v>
      </c>
      <c r="X785" s="46">
        <f t="shared" si="126"/>
        <v>6.6469015729084271E-2</v>
      </c>
      <c r="Y785" s="23">
        <f>RANK(O785,O:O)</f>
        <v>343</v>
      </c>
      <c r="Z785" s="23">
        <f>RANK(U785,U:U)</f>
        <v>312</v>
      </c>
      <c r="AA785" s="23">
        <f>RANK(W785,W:W)</f>
        <v>370</v>
      </c>
    </row>
    <row r="786" spans="1:27" x14ac:dyDescent="0.25">
      <c r="A786" s="23" t="str">
        <f t="shared" si="127"/>
        <v>Kevin Baxter</v>
      </c>
      <c r="B786" s="23">
        <f t="shared" si="128"/>
        <v>5</v>
      </c>
      <c r="C786" s="23" t="str">
        <f t="shared" si="129"/>
        <v>2023Kevin Baxter5</v>
      </c>
      <c r="D786" s="17">
        <v>2023</v>
      </c>
      <c r="E786" t="s">
        <v>396</v>
      </c>
      <c r="F786">
        <v>964263</v>
      </c>
      <c r="G786" t="s">
        <v>265</v>
      </c>
      <c r="H786" s="20">
        <v>3</v>
      </c>
      <c r="I786" s="20">
        <v>3</v>
      </c>
      <c r="J786" t="s">
        <v>2</v>
      </c>
      <c r="K786" t="s">
        <v>3</v>
      </c>
      <c r="L786" s="10">
        <v>111</v>
      </c>
      <c r="M786" s="10">
        <v>212</v>
      </c>
      <c r="N786" s="10">
        <v>935</v>
      </c>
      <c r="O786" s="1">
        <v>36420.561999999998</v>
      </c>
      <c r="P786" s="1">
        <v>33380</v>
      </c>
      <c r="Q786" s="1">
        <v>3672.5499999999902</v>
      </c>
      <c r="R786" s="44">
        <f t="shared" si="120"/>
        <v>328.11317117117113</v>
      </c>
      <c r="S786" s="45">
        <f t="shared" si="121"/>
        <v>1.9099099099099099</v>
      </c>
      <c r="T786" s="45">
        <f t="shared" si="122"/>
        <v>4.4103773584905657</v>
      </c>
      <c r="U786" s="44">
        <f t="shared" si="123"/>
        <v>3040.5619999999981</v>
      </c>
      <c r="V786" s="46">
        <f t="shared" si="124"/>
        <v>8.3484763359774575E-2</v>
      </c>
      <c r="W786" s="44">
        <f t="shared" si="125"/>
        <v>-631.9879999999921</v>
      </c>
      <c r="X786" s="46">
        <f t="shared" si="126"/>
        <v>-1.7352505433606218E-2</v>
      </c>
      <c r="Y786" s="23">
        <f>RANK(O786,O:O)</f>
        <v>464</v>
      </c>
      <c r="Z786" s="23">
        <f>RANK(U786,U:U)</f>
        <v>688</v>
      </c>
      <c r="AA786" s="23">
        <f>RANK(W786,W:W)</f>
        <v>1448</v>
      </c>
    </row>
    <row r="787" spans="1:27" x14ac:dyDescent="0.25">
      <c r="A787" s="23" t="str">
        <f t="shared" si="127"/>
        <v>Kevin Baxter</v>
      </c>
      <c r="B787" s="23">
        <f t="shared" si="128"/>
        <v>6</v>
      </c>
      <c r="C787" s="23" t="str">
        <f t="shared" si="129"/>
        <v>2023Kevin Baxter6</v>
      </c>
      <c r="D787" s="17">
        <v>2023</v>
      </c>
      <c r="E787" t="s">
        <v>396</v>
      </c>
      <c r="F787">
        <v>768405</v>
      </c>
      <c r="G787" t="s">
        <v>328</v>
      </c>
      <c r="H787" s="20">
        <v>3</v>
      </c>
      <c r="I787" s="20">
        <v>3</v>
      </c>
      <c r="J787" t="s">
        <v>9</v>
      </c>
      <c r="K787" t="s">
        <v>3</v>
      </c>
      <c r="L787" s="10">
        <v>64</v>
      </c>
      <c r="M787" s="10">
        <v>177</v>
      </c>
      <c r="N787" s="10">
        <v>898</v>
      </c>
      <c r="O787" s="1">
        <v>35160.374799999998</v>
      </c>
      <c r="P787" s="1">
        <v>29438.75</v>
      </c>
      <c r="Q787" s="1">
        <v>2177.6</v>
      </c>
      <c r="R787" s="44">
        <f t="shared" si="120"/>
        <v>549.38085624999997</v>
      </c>
      <c r="S787" s="45">
        <f t="shared" si="121"/>
        <v>2.765625</v>
      </c>
      <c r="T787" s="45">
        <f t="shared" si="122"/>
        <v>5.0734463276836159</v>
      </c>
      <c r="U787" s="44">
        <f t="shared" si="123"/>
        <v>5721.6247999999978</v>
      </c>
      <c r="V787" s="46">
        <f t="shared" si="124"/>
        <v>0.16272934610469506</v>
      </c>
      <c r="W787" s="44">
        <f t="shared" si="125"/>
        <v>3544.0247999999979</v>
      </c>
      <c r="X787" s="46">
        <f t="shared" si="126"/>
        <v>0.10079599037721287</v>
      </c>
      <c r="Y787" s="23">
        <f>RANK(O787,O:O)</f>
        <v>475</v>
      </c>
      <c r="Z787" s="23">
        <f>RANK(U787,U:U)</f>
        <v>452</v>
      </c>
      <c r="AA787" s="23">
        <f>RANK(W787,W:W)</f>
        <v>380</v>
      </c>
    </row>
    <row r="788" spans="1:27" x14ac:dyDescent="0.25">
      <c r="A788" s="23" t="str">
        <f t="shared" si="127"/>
        <v>Kevin Baxter</v>
      </c>
      <c r="B788" s="23">
        <f t="shared" si="128"/>
        <v>7</v>
      </c>
      <c r="C788" s="23" t="str">
        <f t="shared" si="129"/>
        <v>2023Kevin Baxter7</v>
      </c>
      <c r="D788" s="17">
        <v>2023</v>
      </c>
      <c r="E788" t="s">
        <v>396</v>
      </c>
      <c r="F788">
        <v>734173</v>
      </c>
      <c r="G788" t="s">
        <v>64</v>
      </c>
      <c r="H788" s="20">
        <v>3</v>
      </c>
      <c r="I788" s="20">
        <v>3</v>
      </c>
      <c r="J788" t="s">
        <v>2</v>
      </c>
      <c r="K788" t="s">
        <v>3</v>
      </c>
      <c r="L788" s="10">
        <v>105</v>
      </c>
      <c r="M788" s="10">
        <v>187</v>
      </c>
      <c r="N788" s="10">
        <v>714</v>
      </c>
      <c r="O788" s="1">
        <v>31817.104800000001</v>
      </c>
      <c r="P788" s="1">
        <v>28598.5</v>
      </c>
      <c r="Q788" s="1">
        <v>3460.6999999999898</v>
      </c>
      <c r="R788" s="44">
        <f t="shared" si="120"/>
        <v>303.02004571428574</v>
      </c>
      <c r="S788" s="45">
        <f t="shared" si="121"/>
        <v>1.7809523809523808</v>
      </c>
      <c r="T788" s="45">
        <f t="shared" si="122"/>
        <v>3.8181818181818183</v>
      </c>
      <c r="U788" s="44">
        <f t="shared" si="123"/>
        <v>3218.604800000001</v>
      </c>
      <c r="V788" s="46">
        <f t="shared" si="124"/>
        <v>0.10115957502204917</v>
      </c>
      <c r="W788" s="44">
        <f t="shared" si="125"/>
        <v>-242.09519999998884</v>
      </c>
      <c r="X788" s="46">
        <f t="shared" si="126"/>
        <v>-7.6089638426180385E-3</v>
      </c>
      <c r="Y788" s="23">
        <f>RANK(O788,O:O)</f>
        <v>495</v>
      </c>
      <c r="Z788" s="23">
        <f>RANK(U788,U:U)</f>
        <v>653</v>
      </c>
      <c r="AA788" s="23">
        <f>RANK(W788,W:W)</f>
        <v>1388</v>
      </c>
    </row>
    <row r="789" spans="1:27" x14ac:dyDescent="0.25">
      <c r="A789" s="23" t="str">
        <f t="shared" si="127"/>
        <v>Kevin Baxter</v>
      </c>
      <c r="B789" s="23">
        <f t="shared" si="128"/>
        <v>8</v>
      </c>
      <c r="C789" s="23" t="str">
        <f t="shared" si="129"/>
        <v>2023Kevin Baxter8</v>
      </c>
      <c r="D789" s="17">
        <v>2023</v>
      </c>
      <c r="E789" t="s">
        <v>396</v>
      </c>
      <c r="F789">
        <v>737682</v>
      </c>
      <c r="G789" t="s">
        <v>199</v>
      </c>
      <c r="H789" s="20">
        <v>3</v>
      </c>
      <c r="I789" s="20">
        <v>3</v>
      </c>
      <c r="J789" t="s">
        <v>9</v>
      </c>
      <c r="K789" t="s">
        <v>3</v>
      </c>
      <c r="L789" s="10">
        <v>63</v>
      </c>
      <c r="M789" s="10">
        <v>180</v>
      </c>
      <c r="N789" s="10">
        <v>556</v>
      </c>
      <c r="O789" s="1">
        <v>24736.745999999999</v>
      </c>
      <c r="P789" s="1">
        <v>21251.5</v>
      </c>
      <c r="Q789" s="1">
        <v>2148.25</v>
      </c>
      <c r="R789" s="44">
        <f t="shared" si="120"/>
        <v>392.64676190476189</v>
      </c>
      <c r="S789" s="45">
        <f t="shared" si="121"/>
        <v>2.8571428571428572</v>
      </c>
      <c r="T789" s="45">
        <f t="shared" si="122"/>
        <v>3.088888888888889</v>
      </c>
      <c r="U789" s="44">
        <f t="shared" si="123"/>
        <v>3485.2459999999992</v>
      </c>
      <c r="V789" s="46">
        <f t="shared" si="124"/>
        <v>0.14089347079037798</v>
      </c>
      <c r="W789" s="44">
        <f t="shared" si="125"/>
        <v>1336.9959999999992</v>
      </c>
      <c r="X789" s="46">
        <f t="shared" si="126"/>
        <v>5.4048984454139574E-2</v>
      </c>
      <c r="Y789" s="23">
        <f>RANK(O789,O:O)</f>
        <v>561</v>
      </c>
      <c r="Z789" s="23">
        <f>RANK(U789,U:U)</f>
        <v>621</v>
      </c>
      <c r="AA789" s="23">
        <f>RANK(W789,W:W)</f>
        <v>688</v>
      </c>
    </row>
    <row r="790" spans="1:27" x14ac:dyDescent="0.25">
      <c r="A790" s="23" t="str">
        <f t="shared" si="127"/>
        <v>Kevin Baxter</v>
      </c>
      <c r="B790" s="23">
        <f t="shared" si="128"/>
        <v>9</v>
      </c>
      <c r="C790" s="23" t="str">
        <f t="shared" si="129"/>
        <v>2023Kevin Baxter9</v>
      </c>
      <c r="D790" s="17">
        <v>2023</v>
      </c>
      <c r="E790" t="s">
        <v>396</v>
      </c>
      <c r="F790">
        <v>284988</v>
      </c>
      <c r="G790" t="s">
        <v>303</v>
      </c>
      <c r="H790" s="20">
        <v>3</v>
      </c>
      <c r="I790" s="20">
        <v>3</v>
      </c>
      <c r="J790" t="s">
        <v>9</v>
      </c>
      <c r="K790" t="s">
        <v>3</v>
      </c>
      <c r="L790" s="10">
        <v>31</v>
      </c>
      <c r="M790" s="10">
        <v>92</v>
      </c>
      <c r="N790" s="10">
        <v>465</v>
      </c>
      <c r="O790" s="1">
        <v>19090.331999999999</v>
      </c>
      <c r="P790" s="1">
        <v>16597.5</v>
      </c>
      <c r="Q790" s="1">
        <v>1062.2</v>
      </c>
      <c r="R790" s="44">
        <f t="shared" si="120"/>
        <v>615.81716129032259</v>
      </c>
      <c r="S790" s="45">
        <f t="shared" si="121"/>
        <v>2.967741935483871</v>
      </c>
      <c r="T790" s="45">
        <f t="shared" si="122"/>
        <v>5.0543478260869561</v>
      </c>
      <c r="U790" s="44">
        <f t="shared" si="123"/>
        <v>2492.8319999999985</v>
      </c>
      <c r="V790" s="46">
        <f t="shared" si="124"/>
        <v>0.13058086155861504</v>
      </c>
      <c r="W790" s="44">
        <f t="shared" si="125"/>
        <v>1430.6319999999985</v>
      </c>
      <c r="X790" s="46">
        <f t="shared" si="126"/>
        <v>7.4940131999799611E-2</v>
      </c>
      <c r="Y790" s="23">
        <f>RANK(O790,O:O)</f>
        <v>627</v>
      </c>
      <c r="Z790" s="23">
        <f>RANK(U790,U:U)</f>
        <v>774</v>
      </c>
      <c r="AA790" s="23">
        <f>RANK(W790,W:W)</f>
        <v>666</v>
      </c>
    </row>
    <row r="791" spans="1:27" x14ac:dyDescent="0.25">
      <c r="A791" s="23" t="str">
        <f t="shared" si="127"/>
        <v>Kevin Baxter</v>
      </c>
      <c r="B791" s="23">
        <f t="shared" si="128"/>
        <v>10</v>
      </c>
      <c r="C791" s="23" t="str">
        <f t="shared" si="129"/>
        <v>2023Kevin Baxter10</v>
      </c>
      <c r="D791" s="17">
        <v>2023</v>
      </c>
      <c r="E791" t="s">
        <v>396</v>
      </c>
      <c r="F791">
        <v>826226</v>
      </c>
      <c r="G791" t="s">
        <v>229</v>
      </c>
      <c r="H791" s="20">
        <v>3</v>
      </c>
      <c r="I791" s="20">
        <v>3</v>
      </c>
      <c r="J791" t="s">
        <v>2</v>
      </c>
      <c r="K791" t="s">
        <v>10</v>
      </c>
      <c r="L791" s="10">
        <v>26</v>
      </c>
      <c r="M791" s="10">
        <v>79</v>
      </c>
      <c r="N791" s="10">
        <v>225</v>
      </c>
      <c r="O791" s="1">
        <v>7193.55</v>
      </c>
      <c r="P791" s="1">
        <v>6637</v>
      </c>
      <c r="Q791" s="1">
        <v>892.9</v>
      </c>
      <c r="R791" s="44">
        <f t="shared" si="120"/>
        <v>276.67500000000001</v>
      </c>
      <c r="S791" s="45">
        <f t="shared" si="121"/>
        <v>3.0384615384615383</v>
      </c>
      <c r="T791" s="45">
        <f t="shared" si="122"/>
        <v>2.8481012658227849</v>
      </c>
      <c r="U791" s="44">
        <f t="shared" si="123"/>
        <v>556.55000000000018</v>
      </c>
      <c r="V791" s="46">
        <f t="shared" si="124"/>
        <v>7.7367919872663726E-2</v>
      </c>
      <c r="W791" s="44">
        <f t="shared" si="125"/>
        <v>-336.3499999999998</v>
      </c>
      <c r="X791" s="46">
        <f t="shared" si="126"/>
        <v>-4.67571644042232E-2</v>
      </c>
      <c r="Y791" s="23">
        <f>RANK(O791,O:O)</f>
        <v>1005</v>
      </c>
      <c r="Z791" s="23">
        <f>RANK(U791,U:U)</f>
        <v>1297</v>
      </c>
      <c r="AA791" s="23">
        <f>RANK(W791,W:W)</f>
        <v>1412</v>
      </c>
    </row>
    <row r="792" spans="1:27" x14ac:dyDescent="0.25">
      <c r="A792" s="23" t="str">
        <f t="shared" si="127"/>
        <v>Kevin Baxter</v>
      </c>
      <c r="B792" s="23">
        <f t="shared" si="128"/>
        <v>11</v>
      </c>
      <c r="C792" s="23" t="str">
        <f t="shared" si="129"/>
        <v>2023Kevin Baxter11</v>
      </c>
      <c r="D792" s="17">
        <v>2023</v>
      </c>
      <c r="E792" t="s">
        <v>396</v>
      </c>
      <c r="F792">
        <v>524048</v>
      </c>
      <c r="G792" t="s">
        <v>484</v>
      </c>
      <c r="H792" s="20">
        <v>3</v>
      </c>
      <c r="I792" s="20">
        <v>1</v>
      </c>
      <c r="J792" t="s">
        <v>2</v>
      </c>
      <c r="K792" t="s">
        <v>10</v>
      </c>
      <c r="L792" s="10">
        <v>20</v>
      </c>
      <c r="M792" s="10">
        <v>39</v>
      </c>
      <c r="N792" s="10">
        <v>146</v>
      </c>
      <c r="O792" s="1">
        <v>6211.1040000000003</v>
      </c>
      <c r="P792" s="1">
        <v>5336</v>
      </c>
      <c r="Q792" s="1">
        <v>662.9</v>
      </c>
      <c r="R792" s="44">
        <f t="shared" si="120"/>
        <v>310.55520000000001</v>
      </c>
      <c r="S792" s="45">
        <f t="shared" si="121"/>
        <v>1.95</v>
      </c>
      <c r="T792" s="45">
        <f t="shared" si="122"/>
        <v>3.7435897435897436</v>
      </c>
      <c r="U792" s="44">
        <f t="shared" si="123"/>
        <v>875.10400000000027</v>
      </c>
      <c r="V792" s="46">
        <f t="shared" si="124"/>
        <v>0.14089347079037803</v>
      </c>
      <c r="W792" s="44">
        <f t="shared" si="125"/>
        <v>212.20400000000029</v>
      </c>
      <c r="X792" s="46">
        <f t="shared" si="126"/>
        <v>3.4165262729460057E-2</v>
      </c>
      <c r="Y792" s="23">
        <f>RANK(O792,O:O)</f>
        <v>1049</v>
      </c>
      <c r="Z792" s="23">
        <f>RANK(U792,U:U)</f>
        <v>1169</v>
      </c>
      <c r="AA792" s="23">
        <f>RANK(W792,W:W)</f>
        <v>1122</v>
      </c>
    </row>
    <row r="793" spans="1:27" x14ac:dyDescent="0.25">
      <c r="A793" s="23" t="str">
        <f t="shared" si="127"/>
        <v>Kevin Baxter</v>
      </c>
      <c r="B793" s="23">
        <f t="shared" si="128"/>
        <v>12</v>
      </c>
      <c r="C793" s="23" t="str">
        <f t="shared" si="129"/>
        <v>2023Kevin Baxter12</v>
      </c>
      <c r="D793" s="17">
        <v>2023</v>
      </c>
      <c r="E793" t="s">
        <v>396</v>
      </c>
      <c r="F793">
        <v>314704</v>
      </c>
      <c r="G793" t="s">
        <v>363</v>
      </c>
      <c r="H793" s="20">
        <v>3</v>
      </c>
      <c r="I793" s="20">
        <v>3</v>
      </c>
      <c r="J793" t="s">
        <v>9</v>
      </c>
      <c r="K793" t="s">
        <v>10</v>
      </c>
      <c r="L793" s="10">
        <v>17</v>
      </c>
      <c r="M793" s="10">
        <v>17</v>
      </c>
      <c r="N793" s="10">
        <v>72</v>
      </c>
      <c r="O793" s="1">
        <v>2646.9216000000001</v>
      </c>
      <c r="P793" s="1">
        <v>2016.5</v>
      </c>
      <c r="Q793" s="1">
        <v>545.70000000000005</v>
      </c>
      <c r="R793" s="44">
        <f t="shared" si="120"/>
        <v>155.7012705882353</v>
      </c>
      <c r="S793" s="45">
        <f t="shared" si="121"/>
        <v>1</v>
      </c>
      <c r="T793" s="45">
        <f t="shared" si="122"/>
        <v>4.2352941176470589</v>
      </c>
      <c r="U793" s="44">
        <f t="shared" si="123"/>
        <v>630.42160000000013</v>
      </c>
      <c r="V793" s="46">
        <f t="shared" si="124"/>
        <v>0.23817161792778452</v>
      </c>
      <c r="W793" s="44">
        <f t="shared" si="125"/>
        <v>84.72160000000008</v>
      </c>
      <c r="X793" s="46">
        <f t="shared" si="126"/>
        <v>3.2007597051608959E-2</v>
      </c>
      <c r="Y793" s="23">
        <f>RANK(O793,O:O)</f>
        <v>1316</v>
      </c>
      <c r="Z793" s="23">
        <f>RANK(U793,U:U)</f>
        <v>1257</v>
      </c>
      <c r="AA793" s="23">
        <f>RANK(W793,W:W)</f>
        <v>1204</v>
      </c>
    </row>
    <row r="794" spans="1:27" x14ac:dyDescent="0.25">
      <c r="A794" s="23" t="str">
        <f t="shared" si="127"/>
        <v>Kim Pearson</v>
      </c>
      <c r="B794" s="23">
        <f t="shared" si="128"/>
        <v>1</v>
      </c>
      <c r="C794" s="23" t="str">
        <f t="shared" si="129"/>
        <v>2023Kim Pearson1</v>
      </c>
      <c r="D794" s="17">
        <v>2023</v>
      </c>
      <c r="E794" t="s">
        <v>421</v>
      </c>
      <c r="F794">
        <v>422074</v>
      </c>
      <c r="G794" t="s">
        <v>107</v>
      </c>
      <c r="H794" s="20">
        <v>4</v>
      </c>
      <c r="I794" s="20">
        <v>4</v>
      </c>
      <c r="J794" t="s">
        <v>9</v>
      </c>
      <c r="K794" t="s">
        <v>3</v>
      </c>
      <c r="L794" s="10">
        <v>135</v>
      </c>
      <c r="M794" s="10">
        <v>585</v>
      </c>
      <c r="N794" s="10">
        <v>1765</v>
      </c>
      <c r="O794" s="1">
        <v>66352.782999999996</v>
      </c>
      <c r="P794" s="1">
        <v>72420.5</v>
      </c>
      <c r="Q794" s="1">
        <v>4347</v>
      </c>
      <c r="R794" s="44">
        <f t="shared" si="120"/>
        <v>491.50209629629626</v>
      </c>
      <c r="S794" s="45">
        <f t="shared" si="121"/>
        <v>4.333333333333333</v>
      </c>
      <c r="T794" s="45">
        <f t="shared" si="122"/>
        <v>3.017094017094017</v>
      </c>
      <c r="U794" s="44">
        <f t="shared" si="123"/>
        <v>-6067.7170000000042</v>
      </c>
      <c r="V794" s="46">
        <f t="shared" si="124"/>
        <v>-9.1446307534681776E-2</v>
      </c>
      <c r="W794" s="44">
        <f t="shared" si="125"/>
        <v>-10414.717000000004</v>
      </c>
      <c r="X794" s="46">
        <f t="shared" si="126"/>
        <v>-0.1569597615822686</v>
      </c>
      <c r="Y794" s="23">
        <f>RANK(O794,O:O)</f>
        <v>265</v>
      </c>
      <c r="Z794" s="23">
        <f>RANK(U794,U:U)</f>
        <v>1523</v>
      </c>
      <c r="AA794" s="23">
        <f>RANK(W794,W:W)</f>
        <v>1521</v>
      </c>
    </row>
    <row r="795" spans="1:27" x14ac:dyDescent="0.25">
      <c r="A795" s="23" t="str">
        <f t="shared" si="127"/>
        <v>Kim Pearson</v>
      </c>
      <c r="B795" s="23">
        <f t="shared" si="128"/>
        <v>2</v>
      </c>
      <c r="C795" s="23" t="str">
        <f t="shared" si="129"/>
        <v>2023Kim Pearson2</v>
      </c>
      <c r="D795" s="17">
        <v>2023</v>
      </c>
      <c r="E795" t="s">
        <v>421</v>
      </c>
      <c r="F795">
        <v>259545</v>
      </c>
      <c r="G795" t="s">
        <v>494</v>
      </c>
      <c r="H795" s="20">
        <v>4</v>
      </c>
      <c r="I795" s="20">
        <v>2</v>
      </c>
      <c r="J795" t="s">
        <v>2</v>
      </c>
      <c r="K795" t="s">
        <v>3</v>
      </c>
      <c r="L795" s="10">
        <v>54</v>
      </c>
      <c r="M795" s="10">
        <v>301</v>
      </c>
      <c r="N795" s="10">
        <v>1509</v>
      </c>
      <c r="O795" s="1">
        <v>62514.656999999999</v>
      </c>
      <c r="P795" s="1">
        <v>53706.75</v>
      </c>
      <c r="Q795" s="1">
        <v>1808</v>
      </c>
      <c r="R795" s="44">
        <f t="shared" si="120"/>
        <v>1157.6788333333334</v>
      </c>
      <c r="S795" s="45">
        <f t="shared" si="121"/>
        <v>5.5740740740740744</v>
      </c>
      <c r="T795" s="45">
        <f t="shared" si="122"/>
        <v>5.0132890365448501</v>
      </c>
      <c r="U795" s="44">
        <f t="shared" si="123"/>
        <v>8807.9069999999992</v>
      </c>
      <c r="V795" s="46">
        <f t="shared" si="124"/>
        <v>0.14089347079037801</v>
      </c>
      <c r="W795" s="44">
        <f t="shared" si="125"/>
        <v>6999.9069999999992</v>
      </c>
      <c r="X795" s="46">
        <f t="shared" si="126"/>
        <v>0.11197225316296623</v>
      </c>
      <c r="Y795" s="23">
        <f>RANK(O795,O:O)</f>
        <v>292</v>
      </c>
      <c r="Z795" s="23">
        <f>RANK(U795,U:U)</f>
        <v>266</v>
      </c>
      <c r="AA795" s="23">
        <f>RANK(W795,W:W)</f>
        <v>186</v>
      </c>
    </row>
    <row r="796" spans="1:27" x14ac:dyDescent="0.25">
      <c r="A796" s="23" t="str">
        <f t="shared" si="127"/>
        <v>Kim Pearson</v>
      </c>
      <c r="B796" s="23">
        <f t="shared" si="128"/>
        <v>3</v>
      </c>
      <c r="C796" s="23" t="str">
        <f t="shared" si="129"/>
        <v>2023Kim Pearson3</v>
      </c>
      <c r="D796" s="17">
        <v>2023</v>
      </c>
      <c r="E796" t="s">
        <v>421</v>
      </c>
      <c r="F796">
        <v>466514</v>
      </c>
      <c r="G796" t="s">
        <v>121</v>
      </c>
      <c r="H796" s="20">
        <v>4</v>
      </c>
      <c r="I796" s="20">
        <v>4</v>
      </c>
      <c r="J796" t="s">
        <v>9</v>
      </c>
      <c r="K796" t="s">
        <v>3</v>
      </c>
      <c r="L796" s="10">
        <v>121</v>
      </c>
      <c r="M796" s="10">
        <v>420</v>
      </c>
      <c r="N796" s="10">
        <v>1479</v>
      </c>
      <c r="O796" s="1">
        <v>59647.652699999999</v>
      </c>
      <c r="P796" s="1">
        <v>53505.25</v>
      </c>
      <c r="Q796" s="1">
        <v>3802.5</v>
      </c>
      <c r="R796" s="44">
        <f t="shared" si="120"/>
        <v>492.95580743801651</v>
      </c>
      <c r="S796" s="45">
        <f t="shared" si="121"/>
        <v>3.4710743801652892</v>
      </c>
      <c r="T796" s="45">
        <f t="shared" si="122"/>
        <v>3.5214285714285714</v>
      </c>
      <c r="U796" s="44">
        <f t="shared" si="123"/>
        <v>6142.4026999999987</v>
      </c>
      <c r="V796" s="46">
        <f t="shared" si="124"/>
        <v>0.10297811266594903</v>
      </c>
      <c r="W796" s="44">
        <f t="shared" si="125"/>
        <v>2339.9026999999987</v>
      </c>
      <c r="X796" s="46">
        <f t="shared" si="126"/>
        <v>3.9228747387070252E-2</v>
      </c>
      <c r="Y796" s="23">
        <f>RANK(O796,O:O)</f>
        <v>311</v>
      </c>
      <c r="Z796" s="23">
        <f>RANK(U796,U:U)</f>
        <v>418</v>
      </c>
      <c r="AA796" s="23">
        <f>RANK(W796,W:W)</f>
        <v>513</v>
      </c>
    </row>
    <row r="797" spans="1:27" x14ac:dyDescent="0.25">
      <c r="A797" s="23" t="str">
        <f t="shared" si="127"/>
        <v>Kim Pearson</v>
      </c>
      <c r="B797" s="23">
        <f t="shared" si="128"/>
        <v>4</v>
      </c>
      <c r="C797" s="23" t="str">
        <f t="shared" si="129"/>
        <v>2023Kim Pearson4</v>
      </c>
      <c r="D797" s="17">
        <v>2023</v>
      </c>
      <c r="E797" t="s">
        <v>421</v>
      </c>
      <c r="F797">
        <v>725619</v>
      </c>
      <c r="G797" t="s">
        <v>190</v>
      </c>
      <c r="H797" s="20">
        <v>4</v>
      </c>
      <c r="I797" s="20">
        <v>4</v>
      </c>
      <c r="J797" t="s">
        <v>9</v>
      </c>
      <c r="K797" t="s">
        <v>3</v>
      </c>
      <c r="L797" s="10">
        <v>93</v>
      </c>
      <c r="M797" s="10">
        <v>309</v>
      </c>
      <c r="N797" s="10">
        <v>1309</v>
      </c>
      <c r="O797" s="1">
        <v>49769.2042</v>
      </c>
      <c r="P797" s="1">
        <v>48878.75</v>
      </c>
      <c r="Q797" s="1">
        <v>2909</v>
      </c>
      <c r="R797" s="44">
        <f t="shared" si="120"/>
        <v>535.15273333333334</v>
      </c>
      <c r="S797" s="45">
        <f t="shared" si="121"/>
        <v>3.3225806451612905</v>
      </c>
      <c r="T797" s="45">
        <f t="shared" si="122"/>
        <v>4.2362459546925564</v>
      </c>
      <c r="U797" s="44">
        <f t="shared" si="123"/>
        <v>890.45420000000013</v>
      </c>
      <c r="V797" s="46">
        <f t="shared" si="124"/>
        <v>1.7891670447887132E-2</v>
      </c>
      <c r="W797" s="44">
        <f t="shared" si="125"/>
        <v>-2018.5457999999999</v>
      </c>
      <c r="X797" s="46">
        <f t="shared" si="126"/>
        <v>-4.0558128916194321E-2</v>
      </c>
      <c r="Y797" s="23">
        <f>RANK(O797,O:O)</f>
        <v>375</v>
      </c>
      <c r="Z797" s="23">
        <f>RANK(U797,U:U)</f>
        <v>1164</v>
      </c>
      <c r="AA797" s="23">
        <f>RANK(W797,W:W)</f>
        <v>1493</v>
      </c>
    </row>
    <row r="798" spans="1:27" x14ac:dyDescent="0.25">
      <c r="A798" s="23" t="str">
        <f t="shared" si="127"/>
        <v>Kim Pearson</v>
      </c>
      <c r="B798" s="23">
        <f t="shared" si="128"/>
        <v>5</v>
      </c>
      <c r="C798" s="23" t="str">
        <f t="shared" si="129"/>
        <v>2023Kim Pearson5</v>
      </c>
      <c r="D798" s="17">
        <v>2023</v>
      </c>
      <c r="E798" t="s">
        <v>421</v>
      </c>
      <c r="F798">
        <v>609954</v>
      </c>
      <c r="G798" t="s">
        <v>161</v>
      </c>
      <c r="H798" s="20">
        <v>4</v>
      </c>
      <c r="I798" s="20">
        <v>2</v>
      </c>
      <c r="J798" t="s">
        <v>2</v>
      </c>
      <c r="K798" t="s">
        <v>3</v>
      </c>
      <c r="L798" s="10">
        <v>35</v>
      </c>
      <c r="M798" s="10">
        <v>144</v>
      </c>
      <c r="N798" s="10">
        <v>662</v>
      </c>
      <c r="O798" s="1">
        <v>27018.866000000002</v>
      </c>
      <c r="P798" s="1">
        <v>23886.75</v>
      </c>
      <c r="Q798" s="1">
        <v>1122.5</v>
      </c>
      <c r="R798" s="44">
        <f t="shared" si="120"/>
        <v>771.96760000000006</v>
      </c>
      <c r="S798" s="45">
        <f t="shared" si="121"/>
        <v>4.1142857142857139</v>
      </c>
      <c r="T798" s="45">
        <f t="shared" si="122"/>
        <v>4.5972222222222223</v>
      </c>
      <c r="U798" s="44">
        <f t="shared" si="123"/>
        <v>3132.1160000000018</v>
      </c>
      <c r="V798" s="46">
        <f t="shared" si="124"/>
        <v>0.11592329596660354</v>
      </c>
      <c r="W798" s="44">
        <f t="shared" si="125"/>
        <v>2009.6160000000018</v>
      </c>
      <c r="X798" s="46">
        <f t="shared" si="126"/>
        <v>7.4378251107948115E-2</v>
      </c>
      <c r="Y798" s="23">
        <f>RANK(O798,O:O)</f>
        <v>531</v>
      </c>
      <c r="Z798" s="23">
        <f>RANK(U798,U:U)</f>
        <v>667</v>
      </c>
      <c r="AA798" s="23">
        <f>RANK(W798,W:W)</f>
        <v>561</v>
      </c>
    </row>
    <row r="799" spans="1:27" x14ac:dyDescent="0.25">
      <c r="A799" s="23" t="str">
        <f t="shared" si="127"/>
        <v>Kim Pearson</v>
      </c>
      <c r="B799" s="23">
        <f t="shared" si="128"/>
        <v>6</v>
      </c>
      <c r="C799" s="23" t="str">
        <f t="shared" si="129"/>
        <v>2023Kim Pearson6</v>
      </c>
      <c r="D799" s="17">
        <v>2023</v>
      </c>
      <c r="E799" t="s">
        <v>421</v>
      </c>
      <c r="F799">
        <v>735008</v>
      </c>
      <c r="G799" t="s">
        <v>367</v>
      </c>
      <c r="H799" s="20">
        <v>4</v>
      </c>
      <c r="I799" s="20">
        <v>4</v>
      </c>
      <c r="J799" t="s">
        <v>9</v>
      </c>
      <c r="K799" t="s">
        <v>3</v>
      </c>
      <c r="L799" s="10">
        <v>45</v>
      </c>
      <c r="M799" s="10">
        <v>105</v>
      </c>
      <c r="N799" s="10">
        <v>448</v>
      </c>
      <c r="O799" s="1">
        <v>25438.815999999999</v>
      </c>
      <c r="P799" s="1">
        <v>19992</v>
      </c>
      <c r="Q799" s="1">
        <v>1363.5</v>
      </c>
      <c r="R799" s="44">
        <f t="shared" si="120"/>
        <v>565.30702222222214</v>
      </c>
      <c r="S799" s="45">
        <f t="shared" si="121"/>
        <v>2.3333333333333335</v>
      </c>
      <c r="T799" s="45">
        <f t="shared" si="122"/>
        <v>4.2666666666666666</v>
      </c>
      <c r="U799" s="44">
        <f t="shared" si="123"/>
        <v>5446.8159999999989</v>
      </c>
      <c r="V799" s="46">
        <f t="shared" si="124"/>
        <v>0.2141143675869191</v>
      </c>
      <c r="W799" s="44">
        <f t="shared" si="125"/>
        <v>4083.3159999999989</v>
      </c>
      <c r="X799" s="46">
        <f t="shared" si="126"/>
        <v>0.1605151749200906</v>
      </c>
      <c r="Y799" s="23">
        <f>RANK(O799,O:O)</f>
        <v>552</v>
      </c>
      <c r="Z799" s="23">
        <f>RANK(U799,U:U)</f>
        <v>470</v>
      </c>
      <c r="AA799" s="23">
        <f>RANK(W799,W:W)</f>
        <v>331</v>
      </c>
    </row>
    <row r="800" spans="1:27" x14ac:dyDescent="0.25">
      <c r="A800" s="23" t="str">
        <f t="shared" si="127"/>
        <v>Kim Pearson</v>
      </c>
      <c r="B800" s="23">
        <f t="shared" si="128"/>
        <v>7</v>
      </c>
      <c r="C800" s="23" t="str">
        <f t="shared" si="129"/>
        <v>2023Kim Pearson7</v>
      </c>
      <c r="D800" s="17">
        <v>2023</v>
      </c>
      <c r="E800" t="s">
        <v>421</v>
      </c>
      <c r="F800">
        <v>870139</v>
      </c>
      <c r="G800" t="s">
        <v>174</v>
      </c>
      <c r="H800" s="20">
        <v>4</v>
      </c>
      <c r="I800" s="20">
        <v>3</v>
      </c>
      <c r="J800" t="s">
        <v>2</v>
      </c>
      <c r="K800" t="s">
        <v>3</v>
      </c>
      <c r="L800" s="10">
        <v>40</v>
      </c>
      <c r="M800" s="10">
        <v>129</v>
      </c>
      <c r="N800" s="10">
        <v>587</v>
      </c>
      <c r="O800" s="1">
        <v>22022.370800000001</v>
      </c>
      <c r="P800" s="1">
        <v>20049.5</v>
      </c>
      <c r="Q800" s="1">
        <v>1248.5</v>
      </c>
      <c r="R800" s="44">
        <f t="shared" si="120"/>
        <v>550.55926999999997</v>
      </c>
      <c r="S800" s="45">
        <f t="shared" si="121"/>
        <v>3.2250000000000001</v>
      </c>
      <c r="T800" s="45">
        <f t="shared" si="122"/>
        <v>4.5503875968992249</v>
      </c>
      <c r="U800" s="44">
        <f t="shared" si="123"/>
        <v>1972.8708000000006</v>
      </c>
      <c r="V800" s="46">
        <f t="shared" si="124"/>
        <v>8.9584850691915532E-2</v>
      </c>
      <c r="W800" s="44">
        <f t="shared" si="125"/>
        <v>724.3708000000006</v>
      </c>
      <c r="X800" s="46">
        <f t="shared" si="126"/>
        <v>3.2892498567865393E-2</v>
      </c>
      <c r="Y800" s="23">
        <f>RANK(O800,O:O)</f>
        <v>586</v>
      </c>
      <c r="Z800" s="23">
        <f>RANK(U800,U:U)</f>
        <v>877</v>
      </c>
      <c r="AA800" s="23">
        <f>RANK(W800,W:W)</f>
        <v>889</v>
      </c>
    </row>
    <row r="801" spans="1:27" x14ac:dyDescent="0.25">
      <c r="A801" s="23" t="str">
        <f t="shared" si="127"/>
        <v>Kim Pearson</v>
      </c>
      <c r="B801" s="23">
        <f t="shared" si="128"/>
        <v>8</v>
      </c>
      <c r="C801" s="23" t="str">
        <f t="shared" si="129"/>
        <v>2023Kim Pearson8</v>
      </c>
      <c r="D801" s="17">
        <v>2023</v>
      </c>
      <c r="E801" t="s">
        <v>421</v>
      </c>
      <c r="F801">
        <v>642395</v>
      </c>
      <c r="G801" t="s">
        <v>512</v>
      </c>
      <c r="H801" s="20">
        <v>4</v>
      </c>
      <c r="I801" s="20">
        <v>2</v>
      </c>
      <c r="J801" t="s">
        <v>2</v>
      </c>
      <c r="K801" t="s">
        <v>3</v>
      </c>
      <c r="L801" s="10">
        <v>42</v>
      </c>
      <c r="M801" s="10">
        <v>122</v>
      </c>
      <c r="N801" s="10">
        <v>611</v>
      </c>
      <c r="O801" s="1">
        <v>21667.86</v>
      </c>
      <c r="P801" s="1">
        <v>18615</v>
      </c>
      <c r="Q801" s="1">
        <v>1298</v>
      </c>
      <c r="R801" s="44">
        <f t="shared" si="120"/>
        <v>515.9014285714286</v>
      </c>
      <c r="S801" s="45">
        <f t="shared" si="121"/>
        <v>2.9047619047619047</v>
      </c>
      <c r="T801" s="45">
        <f t="shared" si="122"/>
        <v>5.0081967213114753</v>
      </c>
      <c r="U801" s="44">
        <f t="shared" si="123"/>
        <v>3052.8600000000006</v>
      </c>
      <c r="V801" s="46">
        <f t="shared" si="124"/>
        <v>0.14089347079037803</v>
      </c>
      <c r="W801" s="44">
        <f t="shared" si="125"/>
        <v>1754.8600000000006</v>
      </c>
      <c r="X801" s="46">
        <f t="shared" si="126"/>
        <v>8.0989077832328643E-2</v>
      </c>
      <c r="Y801" s="23">
        <f>RANK(O801,O:O)</f>
        <v>590</v>
      </c>
      <c r="Z801" s="23">
        <f>RANK(U801,U:U)</f>
        <v>683</v>
      </c>
      <c r="AA801" s="23">
        <f>RANK(W801,W:W)</f>
        <v>594</v>
      </c>
    </row>
    <row r="802" spans="1:27" x14ac:dyDescent="0.25">
      <c r="A802" s="23" t="str">
        <f t="shared" si="127"/>
        <v>Kim Pearson</v>
      </c>
      <c r="B802" s="23">
        <f t="shared" si="128"/>
        <v>9</v>
      </c>
      <c r="C802" s="23" t="str">
        <f t="shared" si="129"/>
        <v>2023Kim Pearson9</v>
      </c>
      <c r="D802" s="17">
        <v>2023</v>
      </c>
      <c r="E802" t="s">
        <v>421</v>
      </c>
      <c r="F802">
        <v>650314</v>
      </c>
      <c r="G802" t="s">
        <v>178</v>
      </c>
      <c r="H802" s="20">
        <v>4</v>
      </c>
      <c r="I802" s="20">
        <v>4</v>
      </c>
      <c r="J802" t="s">
        <v>9</v>
      </c>
      <c r="K802" t="s">
        <v>3</v>
      </c>
      <c r="L802" s="10">
        <v>51</v>
      </c>
      <c r="M802" s="10">
        <v>97</v>
      </c>
      <c r="N802" s="10">
        <v>407</v>
      </c>
      <c r="O802" s="1">
        <v>19307.944</v>
      </c>
      <c r="P802" s="1">
        <v>14836.75</v>
      </c>
      <c r="Q802" s="1">
        <v>1524.5</v>
      </c>
      <c r="R802" s="44">
        <f t="shared" ref="R802:R865" si="130">O802/L802</f>
        <v>378.58713725490196</v>
      </c>
      <c r="S802" s="45">
        <f t="shared" ref="S802:S865" si="131">M802/L802</f>
        <v>1.9019607843137254</v>
      </c>
      <c r="T802" s="45">
        <f t="shared" ref="T802:T865" si="132">N802/M802</f>
        <v>4.195876288659794</v>
      </c>
      <c r="U802" s="44">
        <f t="shared" ref="U802:U865" si="133">O802-P802</f>
        <v>4471.1939999999995</v>
      </c>
      <c r="V802" s="46">
        <f t="shared" ref="V802:V865" si="134">U802/O802</f>
        <v>0.23157276611119235</v>
      </c>
      <c r="W802" s="44">
        <f t="shared" ref="W802:W865" si="135">O802-P802-Q802</f>
        <v>2946.6939999999995</v>
      </c>
      <c r="X802" s="46">
        <f t="shared" ref="X802:X865" si="136">W802/O802</f>
        <v>0.15261562805444223</v>
      </c>
      <c r="Y802" s="23">
        <f>RANK(O802,O:O)</f>
        <v>622</v>
      </c>
      <c r="Z802" s="23">
        <f>RANK(U802,U:U)</f>
        <v>545</v>
      </c>
      <c r="AA802" s="23">
        <f>RANK(W802,W:W)</f>
        <v>439</v>
      </c>
    </row>
    <row r="803" spans="1:27" x14ac:dyDescent="0.25">
      <c r="A803" s="23" t="str">
        <f t="shared" si="127"/>
        <v>Kim Pearson</v>
      </c>
      <c r="B803" s="23">
        <f t="shared" si="128"/>
        <v>10</v>
      </c>
      <c r="C803" s="23" t="str">
        <f t="shared" si="129"/>
        <v>2023Kim Pearson10</v>
      </c>
      <c r="D803" s="17">
        <v>2023</v>
      </c>
      <c r="E803" t="s">
        <v>421</v>
      </c>
      <c r="F803">
        <v>676623</v>
      </c>
      <c r="G803" t="s">
        <v>274</v>
      </c>
      <c r="H803" s="20">
        <v>4</v>
      </c>
      <c r="I803" s="20">
        <v>3</v>
      </c>
      <c r="J803" t="s">
        <v>2</v>
      </c>
      <c r="K803" t="s">
        <v>3</v>
      </c>
      <c r="L803" s="10">
        <v>63</v>
      </c>
      <c r="M803" s="10">
        <v>109</v>
      </c>
      <c r="N803" s="10">
        <v>413</v>
      </c>
      <c r="O803" s="1">
        <v>19078.6872</v>
      </c>
      <c r="P803" s="1">
        <v>17114</v>
      </c>
      <c r="Q803" s="1">
        <v>1873</v>
      </c>
      <c r="R803" s="44">
        <f t="shared" si="130"/>
        <v>302.83630476190478</v>
      </c>
      <c r="S803" s="45">
        <f t="shared" si="131"/>
        <v>1.7301587301587302</v>
      </c>
      <c r="T803" s="45">
        <f t="shared" si="132"/>
        <v>3.7889908256880735</v>
      </c>
      <c r="U803" s="44">
        <f t="shared" si="133"/>
        <v>1964.6872000000003</v>
      </c>
      <c r="V803" s="46">
        <f t="shared" si="134"/>
        <v>0.10297811266594907</v>
      </c>
      <c r="W803" s="44">
        <f t="shared" si="135"/>
        <v>91.687200000000303</v>
      </c>
      <c r="X803" s="46">
        <f t="shared" si="136"/>
        <v>4.8057394640864124E-3</v>
      </c>
      <c r="Y803" s="23">
        <f>RANK(O803,O:O)</f>
        <v>628</v>
      </c>
      <c r="Z803" s="23">
        <f>RANK(U803,U:U)</f>
        <v>878</v>
      </c>
      <c r="AA803" s="23">
        <f>RANK(W803,W:W)</f>
        <v>1200</v>
      </c>
    </row>
    <row r="804" spans="1:27" x14ac:dyDescent="0.25">
      <c r="A804" s="23" t="str">
        <f t="shared" si="127"/>
        <v>Kim Pearson</v>
      </c>
      <c r="B804" s="23">
        <f t="shared" si="128"/>
        <v>11</v>
      </c>
      <c r="C804" s="23" t="str">
        <f t="shared" si="129"/>
        <v>2023Kim Pearson11</v>
      </c>
      <c r="D804" s="17">
        <v>2023</v>
      </c>
      <c r="E804" t="s">
        <v>421</v>
      </c>
      <c r="F804">
        <v>145784</v>
      </c>
      <c r="G804" t="s">
        <v>27</v>
      </c>
      <c r="H804" s="20">
        <v>4</v>
      </c>
      <c r="I804" s="20">
        <v>4</v>
      </c>
      <c r="J804" t="s">
        <v>9</v>
      </c>
      <c r="K804" t="s">
        <v>3</v>
      </c>
      <c r="L804" s="10">
        <v>37</v>
      </c>
      <c r="M804" s="10">
        <v>117</v>
      </c>
      <c r="N804" s="10">
        <v>345</v>
      </c>
      <c r="O804" s="1">
        <v>17105.240000000002</v>
      </c>
      <c r="P804" s="1">
        <v>13079.25</v>
      </c>
      <c r="Q804" s="1">
        <v>1150</v>
      </c>
      <c r="R804" s="44">
        <f t="shared" si="130"/>
        <v>462.30378378378384</v>
      </c>
      <c r="S804" s="45">
        <f t="shared" si="131"/>
        <v>3.1621621621621623</v>
      </c>
      <c r="T804" s="45">
        <f t="shared" si="132"/>
        <v>2.9487179487179489</v>
      </c>
      <c r="U804" s="44">
        <f t="shared" si="133"/>
        <v>4025.9900000000016</v>
      </c>
      <c r="V804" s="46">
        <f t="shared" si="134"/>
        <v>0.23536588787997134</v>
      </c>
      <c r="W804" s="44">
        <f t="shared" si="135"/>
        <v>2875.9900000000016</v>
      </c>
      <c r="X804" s="46">
        <f t="shared" si="136"/>
        <v>0.16813502762896057</v>
      </c>
      <c r="Y804" s="23">
        <f>RANK(O804,O:O)</f>
        <v>651</v>
      </c>
      <c r="Z804" s="23">
        <f>RANK(U804,U:U)</f>
        <v>578</v>
      </c>
      <c r="AA804" s="23">
        <f>RANK(W804,W:W)</f>
        <v>449</v>
      </c>
    </row>
    <row r="805" spans="1:27" x14ac:dyDescent="0.25">
      <c r="A805" s="23" t="str">
        <f t="shared" si="127"/>
        <v>Kim Pearson</v>
      </c>
      <c r="B805" s="23">
        <f t="shared" si="128"/>
        <v>12</v>
      </c>
      <c r="C805" s="23" t="str">
        <f t="shared" si="129"/>
        <v>2023Kim Pearson12</v>
      </c>
      <c r="D805" s="17">
        <v>2023</v>
      </c>
      <c r="E805" t="s">
        <v>421</v>
      </c>
      <c r="F805">
        <v>219128</v>
      </c>
      <c r="G805" t="s">
        <v>56</v>
      </c>
      <c r="H805" s="20">
        <v>4</v>
      </c>
      <c r="I805" s="20">
        <v>4</v>
      </c>
      <c r="J805" t="s">
        <v>9</v>
      </c>
      <c r="K805" t="s">
        <v>10</v>
      </c>
      <c r="L805" s="10">
        <v>47</v>
      </c>
      <c r="M805" s="10">
        <v>74</v>
      </c>
      <c r="N805" s="10">
        <v>216</v>
      </c>
      <c r="O805" s="1">
        <v>13204.672</v>
      </c>
      <c r="P805" s="1">
        <v>10178.75</v>
      </c>
      <c r="Q805" s="1">
        <v>1390</v>
      </c>
      <c r="R805" s="44">
        <f t="shared" si="130"/>
        <v>280.95046808510637</v>
      </c>
      <c r="S805" s="45">
        <f t="shared" si="131"/>
        <v>1.574468085106383</v>
      </c>
      <c r="T805" s="45">
        <f t="shared" si="132"/>
        <v>2.9189189189189189</v>
      </c>
      <c r="U805" s="44">
        <f t="shared" si="133"/>
        <v>3025.9220000000005</v>
      </c>
      <c r="V805" s="46">
        <f t="shared" si="134"/>
        <v>0.22915540802528078</v>
      </c>
      <c r="W805" s="44">
        <f t="shared" si="135"/>
        <v>1635.9220000000005</v>
      </c>
      <c r="X805" s="46">
        <f t="shared" si="136"/>
        <v>0.12388963542600682</v>
      </c>
      <c r="Y805" s="23">
        <f>RANK(O805,O:O)</f>
        <v>710</v>
      </c>
      <c r="Z805" s="23">
        <f>RANK(U805,U:U)</f>
        <v>690</v>
      </c>
      <c r="AA805" s="23">
        <f>RANK(W805,W:W)</f>
        <v>611</v>
      </c>
    </row>
    <row r="806" spans="1:27" x14ac:dyDescent="0.25">
      <c r="A806" s="23" t="str">
        <f t="shared" si="127"/>
        <v>Kim Pearson</v>
      </c>
      <c r="B806" s="23">
        <f t="shared" si="128"/>
        <v>13</v>
      </c>
      <c r="C806" s="23" t="str">
        <f t="shared" si="129"/>
        <v>2023Kim Pearson13</v>
      </c>
      <c r="D806" s="17">
        <v>2023</v>
      </c>
      <c r="E806" t="s">
        <v>421</v>
      </c>
      <c r="F806">
        <v>250641</v>
      </c>
      <c r="G806" t="s">
        <v>297</v>
      </c>
      <c r="H806" s="20">
        <v>4</v>
      </c>
      <c r="I806" s="20">
        <v>4</v>
      </c>
      <c r="J806" t="s">
        <v>9</v>
      </c>
      <c r="K806" t="s">
        <v>10</v>
      </c>
      <c r="L806" s="10">
        <v>35</v>
      </c>
      <c r="M806" s="10">
        <v>103</v>
      </c>
      <c r="N806" s="10">
        <v>304</v>
      </c>
      <c r="O806" s="1">
        <v>12756.931200000001</v>
      </c>
      <c r="P806" s="1">
        <v>11157.75</v>
      </c>
      <c r="Q806" s="1">
        <v>1081.5</v>
      </c>
      <c r="R806" s="44">
        <f t="shared" si="130"/>
        <v>364.48374857142858</v>
      </c>
      <c r="S806" s="45">
        <f t="shared" si="131"/>
        <v>2.9428571428571431</v>
      </c>
      <c r="T806" s="45">
        <f t="shared" si="132"/>
        <v>2.9514563106796117</v>
      </c>
      <c r="U806" s="44">
        <f t="shared" si="133"/>
        <v>1599.1812000000009</v>
      </c>
      <c r="V806" s="46">
        <f t="shared" si="134"/>
        <v>0.12535782900514511</v>
      </c>
      <c r="W806" s="44">
        <f t="shared" si="135"/>
        <v>517.6812000000009</v>
      </c>
      <c r="X806" s="46">
        <f t="shared" si="136"/>
        <v>4.058038660583204E-2</v>
      </c>
      <c r="Y806" s="23">
        <f>RANK(O806,O:O)</f>
        <v>725</v>
      </c>
      <c r="Z806" s="23">
        <f>RANK(U806,U:U)</f>
        <v>962</v>
      </c>
      <c r="AA806" s="23">
        <f>RANK(W806,W:W)</f>
        <v>959</v>
      </c>
    </row>
    <row r="807" spans="1:27" x14ac:dyDescent="0.25">
      <c r="A807" s="23" t="str">
        <f t="shared" si="127"/>
        <v>Kim Pearson</v>
      </c>
      <c r="B807" s="23">
        <f t="shared" si="128"/>
        <v>14</v>
      </c>
      <c r="C807" s="23" t="str">
        <f t="shared" si="129"/>
        <v>2023Kim Pearson14</v>
      </c>
      <c r="D807" s="17">
        <v>2023</v>
      </c>
      <c r="E807" t="s">
        <v>421</v>
      </c>
      <c r="F807">
        <v>104983</v>
      </c>
      <c r="G807" t="s">
        <v>8</v>
      </c>
      <c r="H807" s="20">
        <v>4</v>
      </c>
      <c r="I807" s="20">
        <v>4</v>
      </c>
      <c r="J807" t="s">
        <v>9</v>
      </c>
      <c r="K807" t="s">
        <v>10</v>
      </c>
      <c r="L807" s="10">
        <v>41</v>
      </c>
      <c r="M807" s="10">
        <v>73</v>
      </c>
      <c r="N807" s="10">
        <v>199</v>
      </c>
      <c r="O807" s="1">
        <v>10267.208000000001</v>
      </c>
      <c r="P807" s="1">
        <v>7957.5</v>
      </c>
      <c r="Q807" s="1">
        <v>1220.5</v>
      </c>
      <c r="R807" s="44">
        <f t="shared" si="130"/>
        <v>250.41970731707318</v>
      </c>
      <c r="S807" s="45">
        <f t="shared" si="131"/>
        <v>1.7804878048780488</v>
      </c>
      <c r="T807" s="45">
        <f t="shared" si="132"/>
        <v>2.7260273972602738</v>
      </c>
      <c r="U807" s="44">
        <f t="shared" si="133"/>
        <v>2309.7080000000005</v>
      </c>
      <c r="V807" s="46">
        <f t="shared" si="134"/>
        <v>0.2249596969302658</v>
      </c>
      <c r="W807" s="44">
        <f t="shared" si="135"/>
        <v>1089.2080000000005</v>
      </c>
      <c r="X807" s="46">
        <f t="shared" si="136"/>
        <v>0.10608609468124153</v>
      </c>
      <c r="Y807" s="23">
        <f>RANK(O807,O:O)</f>
        <v>812</v>
      </c>
      <c r="Z807" s="23">
        <f>RANK(U807,U:U)</f>
        <v>811</v>
      </c>
      <c r="AA807" s="23">
        <f>RANK(W807,W:W)</f>
        <v>759</v>
      </c>
    </row>
    <row r="808" spans="1:27" x14ac:dyDescent="0.25">
      <c r="A808" s="23" t="str">
        <f t="shared" si="127"/>
        <v>Kim Pearson</v>
      </c>
      <c r="B808" s="23">
        <f t="shared" si="128"/>
        <v>15</v>
      </c>
      <c r="C808" s="23" t="str">
        <f t="shared" si="129"/>
        <v>2023Kim Pearson15</v>
      </c>
      <c r="D808" s="17">
        <v>2023</v>
      </c>
      <c r="E808" t="s">
        <v>421</v>
      </c>
      <c r="F808">
        <v>833290</v>
      </c>
      <c r="G808" t="s">
        <v>234</v>
      </c>
      <c r="H808" s="20">
        <v>4</v>
      </c>
      <c r="I808" s="20">
        <v>4</v>
      </c>
      <c r="J808" t="s">
        <v>9</v>
      </c>
      <c r="K808" t="s">
        <v>10</v>
      </c>
      <c r="L808" s="10">
        <v>35</v>
      </c>
      <c r="M808" s="10">
        <v>123</v>
      </c>
      <c r="N808" s="10">
        <v>267</v>
      </c>
      <c r="O808" s="1">
        <v>9893.25</v>
      </c>
      <c r="P808" s="1">
        <v>9893.25</v>
      </c>
      <c r="Q808" s="1">
        <v>1103</v>
      </c>
      <c r="R808" s="44">
        <f t="shared" si="130"/>
        <v>282.66428571428571</v>
      </c>
      <c r="S808" s="45">
        <f t="shared" si="131"/>
        <v>3.5142857142857142</v>
      </c>
      <c r="T808" s="45">
        <f t="shared" si="132"/>
        <v>2.1707317073170733</v>
      </c>
      <c r="U808" s="44">
        <f t="shared" si="133"/>
        <v>0</v>
      </c>
      <c r="V808" s="46">
        <f t="shared" si="134"/>
        <v>0</v>
      </c>
      <c r="W808" s="44">
        <f t="shared" si="135"/>
        <v>-1103</v>
      </c>
      <c r="X808" s="46">
        <f t="shared" si="136"/>
        <v>-0.11149015743057135</v>
      </c>
      <c r="Y808" s="23">
        <f>RANK(O808,O:O)</f>
        <v>837</v>
      </c>
      <c r="Z808" s="23">
        <f>RANK(U808,U:U)</f>
        <v>1492</v>
      </c>
      <c r="AA808" s="23">
        <f>RANK(W808,W:W)</f>
        <v>1474</v>
      </c>
    </row>
    <row r="809" spans="1:27" x14ac:dyDescent="0.25">
      <c r="A809" s="23" t="str">
        <f t="shared" si="127"/>
        <v>Kim Pearson</v>
      </c>
      <c r="B809" s="23">
        <f t="shared" si="128"/>
        <v>16</v>
      </c>
      <c r="C809" s="23" t="str">
        <f t="shared" si="129"/>
        <v>2023Kim Pearson16</v>
      </c>
      <c r="D809" s="17">
        <v>2023</v>
      </c>
      <c r="E809" t="s">
        <v>421</v>
      </c>
      <c r="F809">
        <v>519375</v>
      </c>
      <c r="G809" t="s">
        <v>314</v>
      </c>
      <c r="H809" s="20">
        <v>4</v>
      </c>
      <c r="I809" s="20">
        <v>4</v>
      </c>
      <c r="J809" t="s">
        <v>9</v>
      </c>
      <c r="K809" t="s">
        <v>10</v>
      </c>
      <c r="L809" s="10">
        <v>42</v>
      </c>
      <c r="M809" s="10">
        <v>81</v>
      </c>
      <c r="N809" s="10">
        <v>243</v>
      </c>
      <c r="O809" s="1">
        <v>9581.9418000000005</v>
      </c>
      <c r="P809" s="1">
        <v>7655</v>
      </c>
      <c r="Q809" s="1">
        <v>1256.5</v>
      </c>
      <c r="R809" s="44">
        <f t="shared" si="130"/>
        <v>228.14147142857144</v>
      </c>
      <c r="S809" s="45">
        <f t="shared" si="131"/>
        <v>1.9285714285714286</v>
      </c>
      <c r="T809" s="45">
        <f t="shared" si="132"/>
        <v>3</v>
      </c>
      <c r="U809" s="44">
        <f t="shared" si="133"/>
        <v>1926.9418000000005</v>
      </c>
      <c r="V809" s="46">
        <f t="shared" si="134"/>
        <v>0.20110138844717262</v>
      </c>
      <c r="W809" s="44">
        <f t="shared" si="135"/>
        <v>670.44180000000051</v>
      </c>
      <c r="X809" s="46">
        <f t="shared" si="136"/>
        <v>6.9969304134157903E-2</v>
      </c>
      <c r="Y809" s="23">
        <f>RANK(O809,O:O)</f>
        <v>852</v>
      </c>
      <c r="Z809" s="23">
        <f>RANK(U809,U:U)</f>
        <v>887</v>
      </c>
      <c r="AA809" s="23">
        <f>RANK(W809,W:W)</f>
        <v>905</v>
      </c>
    </row>
    <row r="810" spans="1:27" x14ac:dyDescent="0.25">
      <c r="A810" s="23" t="str">
        <f t="shared" si="127"/>
        <v>Kim Pearson</v>
      </c>
      <c r="B810" s="23">
        <f t="shared" si="128"/>
        <v>17</v>
      </c>
      <c r="C810" s="23" t="str">
        <f t="shared" si="129"/>
        <v>2023Kim Pearson17</v>
      </c>
      <c r="D810" s="17">
        <v>2023</v>
      </c>
      <c r="E810" t="s">
        <v>421</v>
      </c>
      <c r="F810">
        <v>245593</v>
      </c>
      <c r="G810" t="s">
        <v>521</v>
      </c>
      <c r="H810" s="20">
        <v>4</v>
      </c>
      <c r="I810" s="20">
        <v>4</v>
      </c>
      <c r="J810" t="s">
        <v>9</v>
      </c>
      <c r="K810" t="s">
        <v>10</v>
      </c>
      <c r="L810" s="10">
        <v>39</v>
      </c>
      <c r="M810" s="10">
        <v>75</v>
      </c>
      <c r="N810" s="10">
        <v>192</v>
      </c>
      <c r="O810" s="1">
        <v>9363.2639999999992</v>
      </c>
      <c r="P810" s="1">
        <v>6959.25</v>
      </c>
      <c r="Q810" s="1">
        <v>1166</v>
      </c>
      <c r="R810" s="44">
        <f t="shared" si="130"/>
        <v>240.08369230769227</v>
      </c>
      <c r="S810" s="45">
        <f t="shared" si="131"/>
        <v>1.9230769230769231</v>
      </c>
      <c r="T810" s="45">
        <f t="shared" si="132"/>
        <v>2.56</v>
      </c>
      <c r="U810" s="44">
        <f t="shared" si="133"/>
        <v>2404.0139999999992</v>
      </c>
      <c r="V810" s="46">
        <f t="shared" si="134"/>
        <v>0.25674956938093374</v>
      </c>
      <c r="W810" s="44">
        <f t="shared" si="135"/>
        <v>1238.0139999999992</v>
      </c>
      <c r="X810" s="46">
        <f t="shared" si="136"/>
        <v>0.1322203453838319</v>
      </c>
      <c r="Y810" s="23">
        <f>RANK(O810,O:O)</f>
        <v>865</v>
      </c>
      <c r="Z810" s="23">
        <f>RANK(U810,U:U)</f>
        <v>791</v>
      </c>
      <c r="AA810" s="23">
        <f>RANK(W810,W:W)</f>
        <v>720</v>
      </c>
    </row>
    <row r="811" spans="1:27" x14ac:dyDescent="0.25">
      <c r="A811" s="23" t="str">
        <f t="shared" si="127"/>
        <v>Kim Pearson</v>
      </c>
      <c r="B811" s="23">
        <f t="shared" si="128"/>
        <v>18</v>
      </c>
      <c r="C811" s="23" t="str">
        <f t="shared" si="129"/>
        <v>2023Kim Pearson18</v>
      </c>
      <c r="D811" s="17">
        <v>2023</v>
      </c>
      <c r="E811" t="s">
        <v>421</v>
      </c>
      <c r="F811">
        <v>469339</v>
      </c>
      <c r="G811" t="s">
        <v>123</v>
      </c>
      <c r="H811" s="20">
        <v>4</v>
      </c>
      <c r="I811" s="20">
        <v>3</v>
      </c>
      <c r="J811" t="s">
        <v>2</v>
      </c>
      <c r="K811" t="s">
        <v>10</v>
      </c>
      <c r="L811" s="10">
        <v>28</v>
      </c>
      <c r="M811" s="10">
        <v>70</v>
      </c>
      <c r="N811" s="10">
        <v>201</v>
      </c>
      <c r="O811" s="1">
        <v>9315.9920000000002</v>
      </c>
      <c r="P811" s="1">
        <v>7542.75</v>
      </c>
      <c r="Q811" s="1">
        <v>854</v>
      </c>
      <c r="R811" s="44">
        <f t="shared" si="130"/>
        <v>332.714</v>
      </c>
      <c r="S811" s="45">
        <f t="shared" si="131"/>
        <v>2.5</v>
      </c>
      <c r="T811" s="45">
        <f t="shared" si="132"/>
        <v>2.8714285714285714</v>
      </c>
      <c r="U811" s="44">
        <f t="shared" si="133"/>
        <v>1773.2420000000002</v>
      </c>
      <c r="V811" s="46">
        <f t="shared" si="134"/>
        <v>0.19034387320212384</v>
      </c>
      <c r="W811" s="44">
        <f t="shared" si="135"/>
        <v>919.24200000000019</v>
      </c>
      <c r="X811" s="46">
        <f t="shared" si="136"/>
        <v>9.8673549741133335E-2</v>
      </c>
      <c r="Y811" s="23">
        <f>RANK(O811,O:O)</f>
        <v>869</v>
      </c>
      <c r="Z811" s="23">
        <f>RANK(U811,U:U)</f>
        <v>927</v>
      </c>
      <c r="AA811" s="23">
        <f>RANK(W811,W:W)</f>
        <v>819</v>
      </c>
    </row>
    <row r="812" spans="1:27" x14ac:dyDescent="0.25">
      <c r="A812" s="23" t="str">
        <f t="shared" si="127"/>
        <v>Kim Pearson</v>
      </c>
      <c r="B812" s="23">
        <f t="shared" si="128"/>
        <v>19</v>
      </c>
      <c r="C812" s="23" t="str">
        <f t="shared" si="129"/>
        <v>2023Kim Pearson19</v>
      </c>
      <c r="D812" s="17">
        <v>2023</v>
      </c>
      <c r="E812" t="s">
        <v>421</v>
      </c>
      <c r="F812">
        <v>458704</v>
      </c>
      <c r="G812" t="s">
        <v>312</v>
      </c>
      <c r="H812" s="20">
        <v>4</v>
      </c>
      <c r="I812" s="20">
        <v>4</v>
      </c>
      <c r="J812" t="s">
        <v>9</v>
      </c>
      <c r="K812" t="s">
        <v>10</v>
      </c>
      <c r="L812" s="10">
        <v>11</v>
      </c>
      <c r="M812" s="10">
        <v>45</v>
      </c>
      <c r="N812" s="10">
        <v>170</v>
      </c>
      <c r="O812" s="1">
        <v>8825.84</v>
      </c>
      <c r="P812" s="1">
        <v>6783.5</v>
      </c>
      <c r="Q812" s="1">
        <v>351.5</v>
      </c>
      <c r="R812" s="44">
        <f t="shared" si="130"/>
        <v>802.34909090909093</v>
      </c>
      <c r="S812" s="45">
        <f t="shared" si="131"/>
        <v>4.0909090909090908</v>
      </c>
      <c r="T812" s="45">
        <f t="shared" si="132"/>
        <v>3.7777777777777777</v>
      </c>
      <c r="U812" s="44">
        <f t="shared" si="133"/>
        <v>2042.3400000000001</v>
      </c>
      <c r="V812" s="46">
        <f t="shared" si="134"/>
        <v>0.23140460284800088</v>
      </c>
      <c r="W812" s="44">
        <f t="shared" si="135"/>
        <v>1690.8400000000001</v>
      </c>
      <c r="X812" s="46">
        <f t="shared" si="136"/>
        <v>0.19157836534539491</v>
      </c>
      <c r="Y812" s="23">
        <f>RANK(O812,O:O)</f>
        <v>906</v>
      </c>
      <c r="Z812" s="23">
        <f>RANK(U812,U:U)</f>
        <v>861</v>
      </c>
      <c r="AA812" s="23">
        <f>RANK(W812,W:W)</f>
        <v>602</v>
      </c>
    </row>
    <row r="813" spans="1:27" x14ac:dyDescent="0.25">
      <c r="A813" s="23" t="str">
        <f t="shared" si="127"/>
        <v>Kim Pearson</v>
      </c>
      <c r="B813" s="23">
        <f t="shared" si="128"/>
        <v>20</v>
      </c>
      <c r="C813" s="23" t="str">
        <f t="shared" si="129"/>
        <v>2023Kim Pearson20</v>
      </c>
      <c r="D813" s="17">
        <v>2023</v>
      </c>
      <c r="E813" t="s">
        <v>421</v>
      </c>
      <c r="F813">
        <v>916061</v>
      </c>
      <c r="G813" t="s">
        <v>255</v>
      </c>
      <c r="H813" s="20">
        <v>4</v>
      </c>
      <c r="I813" s="20">
        <v>4</v>
      </c>
      <c r="J813" t="s">
        <v>9</v>
      </c>
      <c r="K813" t="s">
        <v>10</v>
      </c>
      <c r="L813" s="10">
        <v>36</v>
      </c>
      <c r="M813" s="10">
        <v>72</v>
      </c>
      <c r="N813" s="10">
        <v>197</v>
      </c>
      <c r="O813" s="1">
        <v>8743.7016000000003</v>
      </c>
      <c r="P813" s="1">
        <v>7303.25</v>
      </c>
      <c r="Q813" s="1">
        <v>1080</v>
      </c>
      <c r="R813" s="44">
        <f t="shared" si="130"/>
        <v>242.88060000000002</v>
      </c>
      <c r="S813" s="45">
        <f t="shared" si="131"/>
        <v>2</v>
      </c>
      <c r="T813" s="45">
        <f t="shared" si="132"/>
        <v>2.7361111111111112</v>
      </c>
      <c r="U813" s="44">
        <f t="shared" si="133"/>
        <v>1440.4516000000003</v>
      </c>
      <c r="V813" s="46">
        <f t="shared" si="134"/>
        <v>0.16474162384498578</v>
      </c>
      <c r="W813" s="44">
        <f t="shared" si="135"/>
        <v>360.45160000000033</v>
      </c>
      <c r="X813" s="46">
        <f t="shared" si="136"/>
        <v>4.1224142415839111E-2</v>
      </c>
      <c r="Y813" s="23">
        <f>RANK(O813,O:O)</f>
        <v>912</v>
      </c>
      <c r="Z813" s="23">
        <f>RANK(U813,U:U)</f>
        <v>1001</v>
      </c>
      <c r="AA813" s="23">
        <f>RANK(W813,W:W)</f>
        <v>1041</v>
      </c>
    </row>
    <row r="814" spans="1:27" x14ac:dyDescent="0.25">
      <c r="A814" s="23" t="str">
        <f t="shared" si="127"/>
        <v>Kim Pearson</v>
      </c>
      <c r="B814" s="23">
        <f t="shared" si="128"/>
        <v>21</v>
      </c>
      <c r="C814" s="23" t="str">
        <f t="shared" si="129"/>
        <v>2023Kim Pearson21</v>
      </c>
      <c r="D814" s="17">
        <v>2023</v>
      </c>
      <c r="E814" t="s">
        <v>421</v>
      </c>
      <c r="F814">
        <v>317731</v>
      </c>
      <c r="G814" t="s">
        <v>348</v>
      </c>
      <c r="H814" s="20">
        <v>4</v>
      </c>
      <c r="I814" s="20">
        <v>4</v>
      </c>
      <c r="J814" t="s">
        <v>9</v>
      </c>
      <c r="K814" t="s">
        <v>10</v>
      </c>
      <c r="L814" s="10">
        <v>36</v>
      </c>
      <c r="M814" s="10">
        <v>69</v>
      </c>
      <c r="N814" s="10">
        <v>183</v>
      </c>
      <c r="O814" s="1">
        <v>8661.9189999999999</v>
      </c>
      <c r="P814" s="1">
        <v>7404.5</v>
      </c>
      <c r="Q814" s="1">
        <v>1076.5</v>
      </c>
      <c r="R814" s="44">
        <f t="shared" si="130"/>
        <v>240.60886111111111</v>
      </c>
      <c r="S814" s="45">
        <f t="shared" si="131"/>
        <v>1.9166666666666667</v>
      </c>
      <c r="T814" s="45">
        <f t="shared" si="132"/>
        <v>2.652173913043478</v>
      </c>
      <c r="U814" s="44">
        <f t="shared" si="133"/>
        <v>1257.4189999999999</v>
      </c>
      <c r="V814" s="46">
        <f t="shared" si="134"/>
        <v>0.14516633092505252</v>
      </c>
      <c r="W814" s="44">
        <f t="shared" si="135"/>
        <v>180.91899999999987</v>
      </c>
      <c r="X814" s="46">
        <f t="shared" si="136"/>
        <v>2.088671113179422E-2</v>
      </c>
      <c r="Y814" s="23">
        <f>RANK(O814,O:O)</f>
        <v>919</v>
      </c>
      <c r="Z814" s="23">
        <f>RANK(U814,U:U)</f>
        <v>1045</v>
      </c>
      <c r="AA814" s="23">
        <f>RANK(W814,W:W)</f>
        <v>1149</v>
      </c>
    </row>
    <row r="815" spans="1:27" x14ac:dyDescent="0.25">
      <c r="A815" s="23" t="str">
        <f t="shared" si="127"/>
        <v>Kim Pearson</v>
      </c>
      <c r="B815" s="23">
        <f t="shared" si="128"/>
        <v>22</v>
      </c>
      <c r="C815" s="23" t="str">
        <f t="shared" si="129"/>
        <v>2023Kim Pearson22</v>
      </c>
      <c r="D815" s="17">
        <v>2023</v>
      </c>
      <c r="E815" t="s">
        <v>421</v>
      </c>
      <c r="F815">
        <v>733583</v>
      </c>
      <c r="G815" t="s">
        <v>197</v>
      </c>
      <c r="H815" s="20">
        <v>4</v>
      </c>
      <c r="I815" s="20">
        <v>4</v>
      </c>
      <c r="J815" t="s">
        <v>9</v>
      </c>
      <c r="K815" t="s">
        <v>10</v>
      </c>
      <c r="L815" s="10">
        <v>48</v>
      </c>
      <c r="M815" s="10">
        <v>66</v>
      </c>
      <c r="N815" s="10">
        <v>165</v>
      </c>
      <c r="O815" s="1">
        <v>8629.8799999999992</v>
      </c>
      <c r="P815" s="1">
        <v>6624.5</v>
      </c>
      <c r="Q815" s="1">
        <v>1410</v>
      </c>
      <c r="R815" s="44">
        <f t="shared" si="130"/>
        <v>179.78916666666666</v>
      </c>
      <c r="S815" s="45">
        <f t="shared" si="131"/>
        <v>1.375</v>
      </c>
      <c r="T815" s="45">
        <f t="shared" si="132"/>
        <v>2.5</v>
      </c>
      <c r="U815" s="44">
        <f t="shared" si="133"/>
        <v>2005.3799999999992</v>
      </c>
      <c r="V815" s="46">
        <f t="shared" si="134"/>
        <v>0.23237634822268668</v>
      </c>
      <c r="W815" s="44">
        <f t="shared" si="135"/>
        <v>595.3799999999992</v>
      </c>
      <c r="X815" s="46">
        <f t="shared" si="136"/>
        <v>6.8990530575164341E-2</v>
      </c>
      <c r="Y815" s="23">
        <f>RANK(O815,O:O)</f>
        <v>925</v>
      </c>
      <c r="Z815" s="23">
        <f>RANK(U815,U:U)</f>
        <v>868</v>
      </c>
      <c r="AA815" s="23">
        <f>RANK(W815,W:W)</f>
        <v>936</v>
      </c>
    </row>
    <row r="816" spans="1:27" x14ac:dyDescent="0.25">
      <c r="A816" s="23" t="str">
        <f t="shared" si="127"/>
        <v>Kim Pearson</v>
      </c>
      <c r="B816" s="23">
        <f t="shared" si="128"/>
        <v>23</v>
      </c>
      <c r="C816" s="23" t="str">
        <f t="shared" si="129"/>
        <v>2023Kim Pearson23</v>
      </c>
      <c r="D816" s="17">
        <v>2023</v>
      </c>
      <c r="E816" t="s">
        <v>421</v>
      </c>
      <c r="F816">
        <v>116138</v>
      </c>
      <c r="G816" t="s">
        <v>39</v>
      </c>
      <c r="H816" s="20">
        <v>4</v>
      </c>
      <c r="I816" s="20">
        <v>5</v>
      </c>
      <c r="J816" t="s">
        <v>2</v>
      </c>
      <c r="K816" t="s">
        <v>10</v>
      </c>
      <c r="L816" s="10">
        <v>30</v>
      </c>
      <c r="M816" s="10">
        <v>67</v>
      </c>
      <c r="N816" s="10">
        <v>193</v>
      </c>
      <c r="O816" s="1">
        <v>8603.1903000000002</v>
      </c>
      <c r="P816" s="1">
        <v>7717.25</v>
      </c>
      <c r="Q816" s="1">
        <v>906.5</v>
      </c>
      <c r="R816" s="44">
        <f t="shared" si="130"/>
        <v>286.77301</v>
      </c>
      <c r="S816" s="45">
        <f t="shared" si="131"/>
        <v>2.2333333333333334</v>
      </c>
      <c r="T816" s="45">
        <f t="shared" si="132"/>
        <v>2.8805970149253732</v>
      </c>
      <c r="U816" s="44">
        <f t="shared" si="133"/>
        <v>885.94030000000021</v>
      </c>
      <c r="V816" s="46">
        <f t="shared" si="134"/>
        <v>0.10297811266594907</v>
      </c>
      <c r="W816" s="44">
        <f t="shared" si="135"/>
        <v>-20.559699999999793</v>
      </c>
      <c r="X816" s="46">
        <f t="shared" si="136"/>
        <v>-2.3897762670668571E-3</v>
      </c>
      <c r="Y816" s="23">
        <f>RANK(O816,O:O)</f>
        <v>928</v>
      </c>
      <c r="Z816" s="23">
        <f>RANK(U816,U:U)</f>
        <v>1166</v>
      </c>
      <c r="AA816" s="23">
        <f>RANK(W816,W:W)</f>
        <v>1269</v>
      </c>
    </row>
    <row r="817" spans="1:27" x14ac:dyDescent="0.25">
      <c r="A817" s="23" t="str">
        <f t="shared" si="127"/>
        <v>Kim Pearson</v>
      </c>
      <c r="B817" s="23">
        <f t="shared" si="128"/>
        <v>24</v>
      </c>
      <c r="C817" s="23" t="str">
        <f t="shared" si="129"/>
        <v>2023Kim Pearson24</v>
      </c>
      <c r="D817" s="17">
        <v>2023</v>
      </c>
      <c r="E817" t="s">
        <v>421</v>
      </c>
      <c r="F817">
        <v>868970</v>
      </c>
      <c r="G817" t="s">
        <v>377</v>
      </c>
      <c r="H817" s="20">
        <v>4</v>
      </c>
      <c r="I817" s="20">
        <v>4</v>
      </c>
      <c r="J817" t="s">
        <v>9</v>
      </c>
      <c r="K817" t="s">
        <v>10</v>
      </c>
      <c r="L817" s="10">
        <v>34</v>
      </c>
      <c r="M817" s="10">
        <v>84</v>
      </c>
      <c r="N817" s="10">
        <v>222</v>
      </c>
      <c r="O817" s="1">
        <v>8530.4015999999992</v>
      </c>
      <c r="P817" s="1">
        <v>7103</v>
      </c>
      <c r="Q817" s="1">
        <v>1035</v>
      </c>
      <c r="R817" s="44">
        <f t="shared" si="130"/>
        <v>250.89416470588233</v>
      </c>
      <c r="S817" s="45">
        <f t="shared" si="131"/>
        <v>2.4705882352941178</v>
      </c>
      <c r="T817" s="45">
        <f t="shared" si="132"/>
        <v>2.6428571428571428</v>
      </c>
      <c r="U817" s="44">
        <f t="shared" si="133"/>
        <v>1427.4015999999992</v>
      </c>
      <c r="V817" s="46">
        <f t="shared" si="134"/>
        <v>0.16733111369574902</v>
      </c>
      <c r="W817" s="44">
        <f t="shared" si="135"/>
        <v>392.40159999999923</v>
      </c>
      <c r="X817" s="46">
        <f t="shared" si="136"/>
        <v>4.6000366500915886E-2</v>
      </c>
      <c r="Y817" s="23">
        <f>RANK(O817,O:O)</f>
        <v>933</v>
      </c>
      <c r="Z817" s="23">
        <f>RANK(U817,U:U)</f>
        <v>1011</v>
      </c>
      <c r="AA817" s="23">
        <f>RANK(W817,W:W)</f>
        <v>1024</v>
      </c>
    </row>
    <row r="818" spans="1:27" x14ac:dyDescent="0.25">
      <c r="A818" s="23" t="str">
        <f t="shared" si="127"/>
        <v>Kim Pearson</v>
      </c>
      <c r="B818" s="23">
        <f t="shared" si="128"/>
        <v>25</v>
      </c>
      <c r="C818" s="23" t="str">
        <f t="shared" si="129"/>
        <v>2023Kim Pearson25</v>
      </c>
      <c r="D818" s="17">
        <v>2023</v>
      </c>
      <c r="E818" t="s">
        <v>421</v>
      </c>
      <c r="F818">
        <v>331231</v>
      </c>
      <c r="G818" t="s">
        <v>307</v>
      </c>
      <c r="H818" s="20">
        <v>4</v>
      </c>
      <c r="I818" s="20">
        <v>4</v>
      </c>
      <c r="J818" t="s">
        <v>9</v>
      </c>
      <c r="K818" t="s">
        <v>10</v>
      </c>
      <c r="L818" s="10">
        <v>35</v>
      </c>
      <c r="M818" s="10">
        <v>72</v>
      </c>
      <c r="N818" s="10">
        <v>202</v>
      </c>
      <c r="O818" s="1">
        <v>7238.1455999999998</v>
      </c>
      <c r="P818" s="1">
        <v>6184</v>
      </c>
      <c r="Q818" s="1">
        <v>1051</v>
      </c>
      <c r="R818" s="44">
        <f t="shared" si="130"/>
        <v>206.80416</v>
      </c>
      <c r="S818" s="45">
        <f t="shared" si="131"/>
        <v>2.0571428571428569</v>
      </c>
      <c r="T818" s="45">
        <f t="shared" si="132"/>
        <v>2.8055555555555554</v>
      </c>
      <c r="U818" s="44">
        <f t="shared" si="133"/>
        <v>1054.1455999999998</v>
      </c>
      <c r="V818" s="46">
        <f t="shared" si="134"/>
        <v>0.14563752351154691</v>
      </c>
      <c r="W818" s="44">
        <f t="shared" si="135"/>
        <v>3.1455999999998312</v>
      </c>
      <c r="X818" s="46">
        <f t="shared" si="136"/>
        <v>4.3458644987741493E-4</v>
      </c>
      <c r="Y818" s="23">
        <f>RANK(O818,O:O)</f>
        <v>1002</v>
      </c>
      <c r="Z818" s="23">
        <f>RANK(U818,U:U)</f>
        <v>1106</v>
      </c>
      <c r="AA818" s="23">
        <f>RANK(W818,W:W)</f>
        <v>1251</v>
      </c>
    </row>
    <row r="819" spans="1:27" x14ac:dyDescent="0.25">
      <c r="A819" s="23" t="str">
        <f t="shared" si="127"/>
        <v>Kim Pearson</v>
      </c>
      <c r="B819" s="23">
        <f t="shared" si="128"/>
        <v>26</v>
      </c>
      <c r="C819" s="23" t="str">
        <f t="shared" si="129"/>
        <v>2023Kim Pearson26</v>
      </c>
      <c r="D819" s="17">
        <v>2023</v>
      </c>
      <c r="E819" t="s">
        <v>421</v>
      </c>
      <c r="F819">
        <v>270575</v>
      </c>
      <c r="G819" t="s">
        <v>68</v>
      </c>
      <c r="H819" s="20">
        <v>4</v>
      </c>
      <c r="I819" s="20">
        <v>4</v>
      </c>
      <c r="J819" t="s">
        <v>9</v>
      </c>
      <c r="K819" t="s">
        <v>10</v>
      </c>
      <c r="L819" s="10">
        <v>48</v>
      </c>
      <c r="M819" s="10">
        <v>66</v>
      </c>
      <c r="N819" s="10">
        <v>129</v>
      </c>
      <c r="O819" s="1">
        <v>7195.7970000000096</v>
      </c>
      <c r="P819" s="1">
        <v>6358.75</v>
      </c>
      <c r="Q819" s="1">
        <v>1410</v>
      </c>
      <c r="R819" s="44">
        <f t="shared" si="130"/>
        <v>149.91243750000021</v>
      </c>
      <c r="S819" s="45">
        <f t="shared" si="131"/>
        <v>1.375</v>
      </c>
      <c r="T819" s="45">
        <f t="shared" si="132"/>
        <v>1.9545454545454546</v>
      </c>
      <c r="U819" s="44">
        <f t="shared" si="133"/>
        <v>837.04700000000958</v>
      </c>
      <c r="V819" s="46">
        <f t="shared" si="134"/>
        <v>0.11632443216505531</v>
      </c>
      <c r="W819" s="44">
        <f t="shared" si="135"/>
        <v>-572.95299999999042</v>
      </c>
      <c r="X819" s="46">
        <f t="shared" si="136"/>
        <v>-7.9623285648551465E-2</v>
      </c>
      <c r="Y819" s="23">
        <f>RANK(O819,O:O)</f>
        <v>1004</v>
      </c>
      <c r="Z819" s="23">
        <f>RANK(U819,U:U)</f>
        <v>1186</v>
      </c>
      <c r="AA819" s="23">
        <f>RANK(W819,W:W)</f>
        <v>1442</v>
      </c>
    </row>
    <row r="820" spans="1:27" x14ac:dyDescent="0.25">
      <c r="A820" s="23" t="str">
        <f t="shared" si="127"/>
        <v>Kim Pearson</v>
      </c>
      <c r="B820" s="23">
        <f t="shared" si="128"/>
        <v>27</v>
      </c>
      <c r="C820" s="23" t="str">
        <f t="shared" si="129"/>
        <v>2023Kim Pearson27</v>
      </c>
      <c r="D820" s="17">
        <v>2023</v>
      </c>
      <c r="E820" t="s">
        <v>421</v>
      </c>
      <c r="F820">
        <v>726602</v>
      </c>
      <c r="G820" t="s">
        <v>191</v>
      </c>
      <c r="H820" s="20">
        <v>4</v>
      </c>
      <c r="I820" s="20">
        <v>4</v>
      </c>
      <c r="J820" t="s">
        <v>9</v>
      </c>
      <c r="K820" t="s">
        <v>10</v>
      </c>
      <c r="L820" s="10">
        <v>19</v>
      </c>
      <c r="M820" s="10">
        <v>54</v>
      </c>
      <c r="N820" s="10">
        <v>154</v>
      </c>
      <c r="O820" s="1">
        <v>7023.6804000000002</v>
      </c>
      <c r="P820" s="1">
        <v>6037.25</v>
      </c>
      <c r="Q820" s="1">
        <v>585.5</v>
      </c>
      <c r="R820" s="44">
        <f t="shared" si="130"/>
        <v>369.66738947368424</v>
      </c>
      <c r="S820" s="45">
        <f t="shared" si="131"/>
        <v>2.8421052631578947</v>
      </c>
      <c r="T820" s="45">
        <f t="shared" si="132"/>
        <v>2.8518518518518516</v>
      </c>
      <c r="U820" s="44">
        <f t="shared" si="133"/>
        <v>986.43040000000019</v>
      </c>
      <c r="V820" s="46">
        <f t="shared" si="134"/>
        <v>0.14044352018067338</v>
      </c>
      <c r="W820" s="44">
        <f t="shared" si="135"/>
        <v>400.93040000000019</v>
      </c>
      <c r="X820" s="46">
        <f t="shared" si="136"/>
        <v>5.7082665663431981E-2</v>
      </c>
      <c r="Y820" s="23">
        <f>RANK(O820,O:O)</f>
        <v>1015</v>
      </c>
      <c r="Z820" s="23">
        <f>RANK(U820,U:U)</f>
        <v>1127</v>
      </c>
      <c r="AA820" s="23">
        <f>RANK(W820,W:W)</f>
        <v>1016</v>
      </c>
    </row>
    <row r="821" spans="1:27" x14ac:dyDescent="0.25">
      <c r="A821" s="23" t="str">
        <f t="shared" si="127"/>
        <v>Kim Pearson</v>
      </c>
      <c r="B821" s="23">
        <f t="shared" si="128"/>
        <v>28</v>
      </c>
      <c r="C821" s="23" t="str">
        <f t="shared" si="129"/>
        <v>2023Kim Pearson28</v>
      </c>
      <c r="D821" s="17">
        <v>2023</v>
      </c>
      <c r="E821" t="s">
        <v>421</v>
      </c>
      <c r="F821">
        <v>601052</v>
      </c>
      <c r="G821" t="s">
        <v>319</v>
      </c>
      <c r="H821" s="20">
        <v>4</v>
      </c>
      <c r="I821" s="20">
        <v>4</v>
      </c>
      <c r="J821" t="s">
        <v>9</v>
      </c>
      <c r="K821" t="s">
        <v>10</v>
      </c>
      <c r="L821" s="10">
        <v>18</v>
      </c>
      <c r="M821" s="10">
        <v>65</v>
      </c>
      <c r="N821" s="10">
        <v>137</v>
      </c>
      <c r="O821" s="1">
        <v>6193.3040000000001</v>
      </c>
      <c r="P821" s="1">
        <v>4622</v>
      </c>
      <c r="Q821" s="1">
        <v>567</v>
      </c>
      <c r="R821" s="44">
        <f t="shared" si="130"/>
        <v>344.07244444444444</v>
      </c>
      <c r="S821" s="45">
        <f t="shared" si="131"/>
        <v>3.6111111111111112</v>
      </c>
      <c r="T821" s="45">
        <f t="shared" si="132"/>
        <v>2.1076923076923078</v>
      </c>
      <c r="U821" s="44">
        <f t="shared" si="133"/>
        <v>1571.3040000000001</v>
      </c>
      <c r="V821" s="46">
        <f t="shared" si="134"/>
        <v>0.25371013597911551</v>
      </c>
      <c r="W821" s="44">
        <f t="shared" si="135"/>
        <v>1004.3040000000001</v>
      </c>
      <c r="X821" s="46">
        <f t="shared" si="136"/>
        <v>0.16215964854946568</v>
      </c>
      <c r="Y821" s="23">
        <f>RANK(O821,O:O)</f>
        <v>1051</v>
      </c>
      <c r="Z821" s="23">
        <f>RANK(U821,U:U)</f>
        <v>971</v>
      </c>
      <c r="AA821" s="23">
        <f>RANK(W821,W:W)</f>
        <v>791</v>
      </c>
    </row>
    <row r="822" spans="1:27" x14ac:dyDescent="0.25">
      <c r="A822" s="23" t="str">
        <f t="shared" si="127"/>
        <v>Kim Pearson</v>
      </c>
      <c r="B822" s="23">
        <f t="shared" si="128"/>
        <v>29</v>
      </c>
      <c r="C822" s="23" t="str">
        <f t="shared" si="129"/>
        <v>2023Kim Pearson29</v>
      </c>
      <c r="D822" s="17">
        <v>2023</v>
      </c>
      <c r="E822" t="s">
        <v>421</v>
      </c>
      <c r="F822">
        <v>668464</v>
      </c>
      <c r="G822" t="s">
        <v>370</v>
      </c>
      <c r="H822" s="20">
        <v>4</v>
      </c>
      <c r="I822" s="20">
        <v>4</v>
      </c>
      <c r="J822" t="s">
        <v>9</v>
      </c>
      <c r="K822" t="s">
        <v>10</v>
      </c>
      <c r="L822" s="10">
        <v>33</v>
      </c>
      <c r="M822" s="10">
        <v>51</v>
      </c>
      <c r="N822" s="10">
        <v>134</v>
      </c>
      <c r="O822" s="1">
        <v>6074.1279999999997</v>
      </c>
      <c r="P822" s="1">
        <v>4913</v>
      </c>
      <c r="Q822" s="1">
        <v>975</v>
      </c>
      <c r="R822" s="44">
        <f t="shared" si="130"/>
        <v>184.06448484848485</v>
      </c>
      <c r="S822" s="45">
        <f t="shared" si="131"/>
        <v>1.5454545454545454</v>
      </c>
      <c r="T822" s="45">
        <f t="shared" si="132"/>
        <v>2.6274509803921569</v>
      </c>
      <c r="U822" s="44">
        <f t="shared" si="133"/>
        <v>1161.1279999999997</v>
      </c>
      <c r="V822" s="46">
        <f t="shared" si="134"/>
        <v>0.19115961994873992</v>
      </c>
      <c r="W822" s="44">
        <f t="shared" si="135"/>
        <v>186.1279999999997</v>
      </c>
      <c r="X822" s="46">
        <f t="shared" si="136"/>
        <v>3.0642752342393789E-2</v>
      </c>
      <c r="Y822" s="23">
        <f>RANK(O822,O:O)</f>
        <v>1060</v>
      </c>
      <c r="Z822" s="23">
        <f>RANK(U822,U:U)</f>
        <v>1062</v>
      </c>
      <c r="AA822" s="23">
        <f>RANK(W822,W:W)</f>
        <v>1145</v>
      </c>
    </row>
    <row r="823" spans="1:27" x14ac:dyDescent="0.25">
      <c r="A823" s="23" t="str">
        <f t="shared" si="127"/>
        <v>Kim Pearson</v>
      </c>
      <c r="B823" s="23">
        <f t="shared" si="128"/>
        <v>30</v>
      </c>
      <c r="C823" s="23" t="str">
        <f t="shared" si="129"/>
        <v>2023Kim Pearson30</v>
      </c>
      <c r="D823" s="17">
        <v>2023</v>
      </c>
      <c r="E823" t="s">
        <v>421</v>
      </c>
      <c r="F823">
        <v>521200</v>
      </c>
      <c r="G823" t="s">
        <v>356</v>
      </c>
      <c r="H823" s="20">
        <v>4</v>
      </c>
      <c r="I823" s="20">
        <v>4</v>
      </c>
      <c r="J823" t="s">
        <v>9</v>
      </c>
      <c r="K823" t="s">
        <v>10</v>
      </c>
      <c r="L823" s="10">
        <v>48</v>
      </c>
      <c r="M823" s="10">
        <v>70</v>
      </c>
      <c r="N823" s="10">
        <v>132</v>
      </c>
      <c r="O823" s="1">
        <v>5939.0496000000003</v>
      </c>
      <c r="P823" s="1">
        <v>4896.75</v>
      </c>
      <c r="Q823" s="1">
        <v>1414</v>
      </c>
      <c r="R823" s="44">
        <f t="shared" si="130"/>
        <v>123.73020000000001</v>
      </c>
      <c r="S823" s="45">
        <f t="shared" si="131"/>
        <v>1.4583333333333333</v>
      </c>
      <c r="T823" s="45">
        <f t="shared" si="132"/>
        <v>1.8857142857142857</v>
      </c>
      <c r="U823" s="44">
        <f t="shared" si="133"/>
        <v>1042.2996000000003</v>
      </c>
      <c r="V823" s="46">
        <f t="shared" si="134"/>
        <v>0.17549939303419865</v>
      </c>
      <c r="W823" s="44">
        <f t="shared" si="135"/>
        <v>-371.70039999999972</v>
      </c>
      <c r="X823" s="46">
        <f t="shared" si="136"/>
        <v>-6.2585838650008871E-2</v>
      </c>
      <c r="Y823" s="23">
        <f>RANK(O823,O:O)</f>
        <v>1068</v>
      </c>
      <c r="Z823" s="23">
        <f>RANK(U823,U:U)</f>
        <v>1108</v>
      </c>
      <c r="AA823" s="23">
        <f>RANK(W823,W:W)</f>
        <v>1419</v>
      </c>
    </row>
    <row r="824" spans="1:27" x14ac:dyDescent="0.25">
      <c r="A824" s="23" t="str">
        <f t="shared" si="127"/>
        <v>Kim Pearson</v>
      </c>
      <c r="B824" s="23">
        <f t="shared" si="128"/>
        <v>31</v>
      </c>
      <c r="C824" s="23" t="str">
        <f t="shared" si="129"/>
        <v>2023Kim Pearson31</v>
      </c>
      <c r="D824" s="17">
        <v>2023</v>
      </c>
      <c r="E824" t="s">
        <v>421</v>
      </c>
      <c r="F824">
        <v>758545</v>
      </c>
      <c r="G824" t="s">
        <v>207</v>
      </c>
      <c r="H824" s="20">
        <v>4</v>
      </c>
      <c r="I824" s="20">
        <v>4</v>
      </c>
      <c r="J824" t="s">
        <v>9</v>
      </c>
      <c r="K824" t="s">
        <v>10</v>
      </c>
      <c r="L824" s="10">
        <v>27</v>
      </c>
      <c r="M824" s="10">
        <v>49</v>
      </c>
      <c r="N824" s="10">
        <v>121</v>
      </c>
      <c r="O824" s="1">
        <v>5682.0888000000004</v>
      </c>
      <c r="P824" s="1">
        <v>4868.25</v>
      </c>
      <c r="Q824" s="1">
        <v>805</v>
      </c>
      <c r="R824" s="44">
        <f t="shared" si="130"/>
        <v>210.44773333333336</v>
      </c>
      <c r="S824" s="45">
        <f t="shared" si="131"/>
        <v>1.8148148148148149</v>
      </c>
      <c r="T824" s="45">
        <f t="shared" si="132"/>
        <v>2.4693877551020407</v>
      </c>
      <c r="U824" s="44">
        <f t="shared" si="133"/>
        <v>813.83880000000045</v>
      </c>
      <c r="V824" s="46">
        <f t="shared" si="134"/>
        <v>0.143228806983798</v>
      </c>
      <c r="W824" s="44">
        <f t="shared" si="135"/>
        <v>8.8388000000004467</v>
      </c>
      <c r="X824" s="46">
        <f t="shared" si="136"/>
        <v>1.555554710795869E-3</v>
      </c>
      <c r="Y824" s="23">
        <f>RANK(O824,O:O)</f>
        <v>1081</v>
      </c>
      <c r="Z824" s="23">
        <f>RANK(U824,U:U)</f>
        <v>1197</v>
      </c>
      <c r="AA824" s="23">
        <f>RANK(W824,W:W)</f>
        <v>1245</v>
      </c>
    </row>
    <row r="825" spans="1:27" x14ac:dyDescent="0.25">
      <c r="A825" s="23" t="str">
        <f t="shared" si="127"/>
        <v>Kim Pearson</v>
      </c>
      <c r="B825" s="23">
        <f t="shared" si="128"/>
        <v>32</v>
      </c>
      <c r="C825" s="23" t="str">
        <f t="shared" si="129"/>
        <v>2023Kim Pearson32</v>
      </c>
      <c r="D825" s="17">
        <v>2023</v>
      </c>
      <c r="E825" t="s">
        <v>421</v>
      </c>
      <c r="F825">
        <v>143836</v>
      </c>
      <c r="G825" t="s">
        <v>87</v>
      </c>
      <c r="H825" s="20">
        <v>4</v>
      </c>
      <c r="I825" s="20">
        <v>2</v>
      </c>
      <c r="J825" t="s">
        <v>2</v>
      </c>
      <c r="K825" t="s">
        <v>10</v>
      </c>
      <c r="L825" s="10">
        <v>42</v>
      </c>
      <c r="M825" s="10">
        <v>60</v>
      </c>
      <c r="N825" s="10">
        <v>123</v>
      </c>
      <c r="O825" s="1">
        <v>5311.3320000000003</v>
      </c>
      <c r="P825" s="1">
        <v>4563</v>
      </c>
      <c r="Q825" s="1">
        <v>1236</v>
      </c>
      <c r="R825" s="44">
        <f t="shared" si="130"/>
        <v>126.46028571428572</v>
      </c>
      <c r="S825" s="45">
        <f t="shared" si="131"/>
        <v>1.4285714285714286</v>
      </c>
      <c r="T825" s="45">
        <f t="shared" si="132"/>
        <v>2.0499999999999998</v>
      </c>
      <c r="U825" s="44">
        <f t="shared" si="133"/>
        <v>748.33200000000033</v>
      </c>
      <c r="V825" s="46">
        <f t="shared" si="134"/>
        <v>0.14089347079037806</v>
      </c>
      <c r="W825" s="44">
        <f t="shared" si="135"/>
        <v>-487.66799999999967</v>
      </c>
      <c r="X825" s="46">
        <f t="shared" si="136"/>
        <v>-9.1816516082971214E-2</v>
      </c>
      <c r="Y825" s="23">
        <f>RANK(O825,O:O)</f>
        <v>1106</v>
      </c>
      <c r="Z825" s="23">
        <f>RANK(U825,U:U)</f>
        <v>1218</v>
      </c>
      <c r="AA825" s="23">
        <f>RANK(W825,W:W)</f>
        <v>1432</v>
      </c>
    </row>
    <row r="826" spans="1:27" x14ac:dyDescent="0.25">
      <c r="A826" s="23" t="str">
        <f t="shared" si="127"/>
        <v>Kim Pearson</v>
      </c>
      <c r="B826" s="23">
        <f t="shared" si="128"/>
        <v>33</v>
      </c>
      <c r="C826" s="23" t="str">
        <f t="shared" si="129"/>
        <v>2023Kim Pearson33</v>
      </c>
      <c r="D826" s="17">
        <v>2023</v>
      </c>
      <c r="E826" t="s">
        <v>421</v>
      </c>
      <c r="F826">
        <v>427110</v>
      </c>
      <c r="G826" t="s">
        <v>353</v>
      </c>
      <c r="H826" s="20">
        <v>4</v>
      </c>
      <c r="I826" s="20">
        <v>4</v>
      </c>
      <c r="J826" t="s">
        <v>9</v>
      </c>
      <c r="K826" t="s">
        <v>10</v>
      </c>
      <c r="L826" s="10">
        <v>28</v>
      </c>
      <c r="M826" s="10">
        <v>55</v>
      </c>
      <c r="N826" s="10">
        <v>128</v>
      </c>
      <c r="O826" s="1">
        <v>5189.5583999999999</v>
      </c>
      <c r="P826" s="1">
        <v>4567</v>
      </c>
      <c r="Q826" s="1">
        <v>839</v>
      </c>
      <c r="R826" s="44">
        <f t="shared" si="130"/>
        <v>185.34137142857142</v>
      </c>
      <c r="S826" s="45">
        <f t="shared" si="131"/>
        <v>1.9642857142857142</v>
      </c>
      <c r="T826" s="45">
        <f t="shared" si="132"/>
        <v>2.3272727272727272</v>
      </c>
      <c r="U826" s="44">
        <f t="shared" si="133"/>
        <v>622.55839999999989</v>
      </c>
      <c r="V826" s="46">
        <f t="shared" si="134"/>
        <v>0.11996365625252428</v>
      </c>
      <c r="W826" s="44">
        <f t="shared" si="135"/>
        <v>-216.44160000000011</v>
      </c>
      <c r="X826" s="46">
        <f t="shared" si="136"/>
        <v>-4.1707132537519974E-2</v>
      </c>
      <c r="Y826" s="23">
        <f>RANK(O826,O:O)</f>
        <v>1117</v>
      </c>
      <c r="Z826" s="23">
        <f>RANK(U826,U:U)</f>
        <v>1264</v>
      </c>
      <c r="AA826" s="23">
        <f>RANK(W826,W:W)</f>
        <v>1381</v>
      </c>
    </row>
    <row r="827" spans="1:27" x14ac:dyDescent="0.25">
      <c r="A827" s="23" t="str">
        <f t="shared" si="127"/>
        <v>Kim Pearson</v>
      </c>
      <c r="B827" s="23">
        <f t="shared" si="128"/>
        <v>34</v>
      </c>
      <c r="C827" s="23" t="str">
        <f t="shared" si="129"/>
        <v>2023Kim Pearson34</v>
      </c>
      <c r="D827" s="17">
        <v>2023</v>
      </c>
      <c r="E827" t="s">
        <v>421</v>
      </c>
      <c r="F827">
        <v>315225</v>
      </c>
      <c r="G827" t="s">
        <v>306</v>
      </c>
      <c r="H827" s="20">
        <v>4</v>
      </c>
      <c r="I827" s="20">
        <v>4</v>
      </c>
      <c r="J827" t="s">
        <v>9</v>
      </c>
      <c r="K827" t="s">
        <v>10</v>
      </c>
      <c r="L827" s="10">
        <v>19</v>
      </c>
      <c r="M827" s="10">
        <v>45</v>
      </c>
      <c r="N827" s="10">
        <v>108</v>
      </c>
      <c r="O827" s="1">
        <v>4972.0439999999999</v>
      </c>
      <c r="P827" s="1">
        <v>4404.25</v>
      </c>
      <c r="Q827" s="1">
        <v>576</v>
      </c>
      <c r="R827" s="44">
        <f t="shared" si="130"/>
        <v>261.68652631578948</v>
      </c>
      <c r="S827" s="45">
        <f t="shared" si="131"/>
        <v>2.3684210526315788</v>
      </c>
      <c r="T827" s="45">
        <f t="shared" si="132"/>
        <v>2.4</v>
      </c>
      <c r="U827" s="44">
        <f t="shared" si="133"/>
        <v>567.79399999999987</v>
      </c>
      <c r="V827" s="46">
        <f t="shared" si="134"/>
        <v>0.11419729994344376</v>
      </c>
      <c r="W827" s="44">
        <f t="shared" si="135"/>
        <v>-8.206000000000131</v>
      </c>
      <c r="X827" s="46">
        <f t="shared" si="136"/>
        <v>-1.6504278723197404E-3</v>
      </c>
      <c r="Y827" s="23">
        <f>RANK(O827,O:O)</f>
        <v>1134</v>
      </c>
      <c r="Z827" s="23">
        <f>RANK(U827,U:U)</f>
        <v>1285</v>
      </c>
      <c r="AA827" s="23">
        <f>RANK(W827,W:W)</f>
        <v>1257</v>
      </c>
    </row>
    <row r="828" spans="1:27" x14ac:dyDescent="0.25">
      <c r="A828" s="23" t="str">
        <f t="shared" si="127"/>
        <v>Kim Pearson</v>
      </c>
      <c r="B828" s="23">
        <f t="shared" si="128"/>
        <v>35</v>
      </c>
      <c r="C828" s="23" t="str">
        <f t="shared" si="129"/>
        <v>2023Kim Pearson35</v>
      </c>
      <c r="D828" s="17">
        <v>2023</v>
      </c>
      <c r="E828" t="s">
        <v>421</v>
      </c>
      <c r="F828">
        <v>316008</v>
      </c>
      <c r="G828" t="s">
        <v>104</v>
      </c>
      <c r="H828" s="20">
        <v>4</v>
      </c>
      <c r="I828" s="20">
        <v>1</v>
      </c>
      <c r="J828" t="s">
        <v>2</v>
      </c>
      <c r="K828" t="s">
        <v>10</v>
      </c>
      <c r="L828" s="10">
        <v>22</v>
      </c>
      <c r="M828" s="10">
        <v>51</v>
      </c>
      <c r="N828" s="10">
        <v>114</v>
      </c>
      <c r="O828" s="1">
        <v>4053.6914999999999</v>
      </c>
      <c r="P828" s="1">
        <v>3636.25</v>
      </c>
      <c r="Q828" s="1">
        <v>666.5</v>
      </c>
      <c r="R828" s="44">
        <f t="shared" si="130"/>
        <v>184.25870454545455</v>
      </c>
      <c r="S828" s="45">
        <f t="shared" si="131"/>
        <v>2.3181818181818183</v>
      </c>
      <c r="T828" s="45">
        <f t="shared" si="132"/>
        <v>2.2352941176470589</v>
      </c>
      <c r="U828" s="44">
        <f t="shared" si="133"/>
        <v>417.44149999999991</v>
      </c>
      <c r="V828" s="46">
        <f t="shared" si="134"/>
        <v>0.10297811266594903</v>
      </c>
      <c r="W828" s="44">
        <f t="shared" si="135"/>
        <v>-249.05850000000009</v>
      </c>
      <c r="X828" s="46">
        <f t="shared" si="136"/>
        <v>-6.1439924572454542E-2</v>
      </c>
      <c r="Y828" s="23">
        <f>RANK(O828,O:O)</f>
        <v>1195</v>
      </c>
      <c r="Z828" s="23">
        <f>RANK(U828,U:U)</f>
        <v>1353</v>
      </c>
      <c r="AA828" s="23">
        <f>RANK(W828,W:W)</f>
        <v>1389</v>
      </c>
    </row>
    <row r="829" spans="1:27" x14ac:dyDescent="0.25">
      <c r="A829" s="23" t="str">
        <f t="shared" si="127"/>
        <v>Kim Pearson</v>
      </c>
      <c r="B829" s="23">
        <f t="shared" si="128"/>
        <v>36</v>
      </c>
      <c r="C829" s="23" t="str">
        <f t="shared" si="129"/>
        <v>2023Kim Pearson36</v>
      </c>
      <c r="D829" s="17">
        <v>2023</v>
      </c>
      <c r="E829" t="s">
        <v>421</v>
      </c>
      <c r="F829">
        <v>444980</v>
      </c>
      <c r="G829" t="s">
        <v>313</v>
      </c>
      <c r="H829" s="20">
        <v>4</v>
      </c>
      <c r="I829" s="20">
        <v>4</v>
      </c>
      <c r="J829" t="s">
        <v>9</v>
      </c>
      <c r="K829" t="s">
        <v>10</v>
      </c>
      <c r="L829" s="10">
        <v>30</v>
      </c>
      <c r="M829" s="10">
        <v>30</v>
      </c>
      <c r="N829" s="10">
        <v>75</v>
      </c>
      <c r="O829" s="1">
        <v>3529.5749999999998</v>
      </c>
      <c r="P829" s="1">
        <v>3040.25</v>
      </c>
      <c r="Q829" s="1">
        <v>870</v>
      </c>
      <c r="R829" s="44">
        <f t="shared" si="130"/>
        <v>117.65249999999999</v>
      </c>
      <c r="S829" s="45">
        <f t="shared" si="131"/>
        <v>1</v>
      </c>
      <c r="T829" s="45">
        <f t="shared" si="132"/>
        <v>2.5</v>
      </c>
      <c r="U829" s="44">
        <f t="shared" si="133"/>
        <v>489.32499999999982</v>
      </c>
      <c r="V829" s="46">
        <f t="shared" si="134"/>
        <v>0.13863567143352948</v>
      </c>
      <c r="W829" s="44">
        <f t="shared" si="135"/>
        <v>-380.67500000000018</v>
      </c>
      <c r="X829" s="46">
        <f t="shared" si="136"/>
        <v>-0.10785292846872505</v>
      </c>
      <c r="Y829" s="23">
        <f>RANK(O829,O:O)</f>
        <v>1239</v>
      </c>
      <c r="Z829" s="23">
        <f>RANK(U829,U:U)</f>
        <v>1323</v>
      </c>
      <c r="AA829" s="23">
        <f>RANK(W829,W:W)</f>
        <v>1420</v>
      </c>
    </row>
    <row r="830" spans="1:27" x14ac:dyDescent="0.25">
      <c r="A830" s="23" t="str">
        <f t="shared" si="127"/>
        <v>Kim Pearson</v>
      </c>
      <c r="B830" s="23">
        <f t="shared" si="128"/>
        <v>37</v>
      </c>
      <c r="C830" s="23" t="str">
        <f t="shared" si="129"/>
        <v>2023Kim Pearson37</v>
      </c>
      <c r="D830" s="17">
        <v>2023</v>
      </c>
      <c r="E830" t="s">
        <v>421</v>
      </c>
      <c r="F830">
        <v>129543</v>
      </c>
      <c r="G830" t="s">
        <v>19</v>
      </c>
      <c r="H830" s="20">
        <v>4</v>
      </c>
      <c r="I830" s="20">
        <v>4</v>
      </c>
      <c r="J830" t="s">
        <v>9</v>
      </c>
      <c r="K830" t="s">
        <v>10</v>
      </c>
      <c r="L830" s="10">
        <v>12</v>
      </c>
      <c r="M830" s="10">
        <v>18</v>
      </c>
      <c r="N830" s="10">
        <v>75</v>
      </c>
      <c r="O830" s="1">
        <v>3391.4</v>
      </c>
      <c r="P830" s="1">
        <v>2640</v>
      </c>
      <c r="Q830" s="1">
        <v>354</v>
      </c>
      <c r="R830" s="44">
        <f t="shared" si="130"/>
        <v>282.61666666666667</v>
      </c>
      <c r="S830" s="45">
        <f t="shared" si="131"/>
        <v>1.5</v>
      </c>
      <c r="T830" s="45">
        <f t="shared" si="132"/>
        <v>4.166666666666667</v>
      </c>
      <c r="U830" s="44">
        <f t="shared" si="133"/>
        <v>751.40000000000009</v>
      </c>
      <c r="V830" s="46">
        <f t="shared" si="134"/>
        <v>0.22156041752668518</v>
      </c>
      <c r="W830" s="44">
        <f t="shared" si="135"/>
        <v>397.40000000000009</v>
      </c>
      <c r="X830" s="46">
        <f t="shared" si="136"/>
        <v>0.11717874624049068</v>
      </c>
      <c r="Y830" s="23">
        <f>RANK(O830,O:O)</f>
        <v>1250</v>
      </c>
      <c r="Z830" s="23">
        <f>RANK(U830,U:U)</f>
        <v>1216</v>
      </c>
      <c r="AA830" s="23">
        <f>RANK(W830,W:W)</f>
        <v>1021</v>
      </c>
    </row>
    <row r="831" spans="1:27" x14ac:dyDescent="0.25">
      <c r="A831" s="23" t="str">
        <f t="shared" si="127"/>
        <v>Kim Pearson</v>
      </c>
      <c r="B831" s="23">
        <f t="shared" si="128"/>
        <v>38</v>
      </c>
      <c r="C831" s="23" t="str">
        <f t="shared" si="129"/>
        <v>2023Kim Pearson38</v>
      </c>
      <c r="D831" s="17">
        <v>2023</v>
      </c>
      <c r="E831" t="s">
        <v>421</v>
      </c>
      <c r="F831">
        <v>398755</v>
      </c>
      <c r="G831" t="s">
        <v>100</v>
      </c>
      <c r="H831" s="20">
        <v>4</v>
      </c>
      <c r="I831" s="20">
        <v>4</v>
      </c>
      <c r="J831" t="s">
        <v>9</v>
      </c>
      <c r="K831" t="s">
        <v>10</v>
      </c>
      <c r="L831" s="10">
        <v>11</v>
      </c>
      <c r="M831" s="10">
        <v>20</v>
      </c>
      <c r="N831" s="10">
        <v>53</v>
      </c>
      <c r="O831" s="1">
        <v>3160.4184</v>
      </c>
      <c r="P831" s="1">
        <v>2859</v>
      </c>
      <c r="Q831" s="1">
        <v>328</v>
      </c>
      <c r="R831" s="44">
        <f t="shared" si="130"/>
        <v>287.31076363636362</v>
      </c>
      <c r="S831" s="45">
        <f t="shared" si="131"/>
        <v>1.8181818181818181</v>
      </c>
      <c r="T831" s="45">
        <f t="shared" si="132"/>
        <v>2.65</v>
      </c>
      <c r="U831" s="44">
        <f t="shared" si="133"/>
        <v>301.41840000000002</v>
      </c>
      <c r="V831" s="46">
        <f t="shared" si="134"/>
        <v>9.5372941759863189E-2</v>
      </c>
      <c r="W831" s="44">
        <f t="shared" si="135"/>
        <v>-26.58159999999998</v>
      </c>
      <c r="X831" s="46">
        <f t="shared" si="136"/>
        <v>-8.4107851036432334E-3</v>
      </c>
      <c r="Y831" s="23">
        <f>RANK(O831,O:O)</f>
        <v>1272</v>
      </c>
      <c r="Z831" s="23">
        <f>RANK(U831,U:U)</f>
        <v>1398</v>
      </c>
      <c r="AA831" s="23">
        <f>RANK(W831,W:W)</f>
        <v>1272</v>
      </c>
    </row>
    <row r="832" spans="1:27" x14ac:dyDescent="0.25">
      <c r="A832" s="23" t="str">
        <f t="shared" si="127"/>
        <v>Kim Pearson</v>
      </c>
      <c r="B832" s="23">
        <f t="shared" si="128"/>
        <v>39</v>
      </c>
      <c r="C832" s="23" t="str">
        <f t="shared" si="129"/>
        <v>2023Kim Pearson39</v>
      </c>
      <c r="D832" s="17">
        <v>2023</v>
      </c>
      <c r="E832" t="s">
        <v>421</v>
      </c>
      <c r="F832">
        <v>478552</v>
      </c>
      <c r="G832" t="s">
        <v>379</v>
      </c>
      <c r="H832" s="20">
        <v>4</v>
      </c>
      <c r="I832" s="20">
        <v>4</v>
      </c>
      <c r="J832" t="s">
        <v>9</v>
      </c>
      <c r="K832" t="s">
        <v>10</v>
      </c>
      <c r="L832" s="10">
        <v>15</v>
      </c>
      <c r="M832" s="10">
        <v>33</v>
      </c>
      <c r="N832" s="10">
        <v>60</v>
      </c>
      <c r="O832" s="1">
        <v>2798.9279999999999</v>
      </c>
      <c r="P832" s="1">
        <v>2624.25</v>
      </c>
      <c r="Q832" s="1">
        <v>453</v>
      </c>
      <c r="R832" s="44">
        <f t="shared" si="130"/>
        <v>186.59520000000001</v>
      </c>
      <c r="S832" s="45">
        <f t="shared" si="131"/>
        <v>2.2000000000000002</v>
      </c>
      <c r="T832" s="45">
        <f t="shared" si="132"/>
        <v>1.8181818181818181</v>
      </c>
      <c r="U832" s="44">
        <f t="shared" si="133"/>
        <v>174.67799999999988</v>
      </c>
      <c r="V832" s="46">
        <f t="shared" si="134"/>
        <v>6.2408893690727267E-2</v>
      </c>
      <c r="W832" s="44">
        <f t="shared" si="135"/>
        <v>-278.32200000000012</v>
      </c>
      <c r="X832" s="46">
        <f t="shared" si="136"/>
        <v>-9.9438785134880261E-2</v>
      </c>
      <c r="Y832" s="23">
        <f>RANK(O832,O:O)</f>
        <v>1298</v>
      </c>
      <c r="Z832" s="23">
        <f>RANK(U832,U:U)</f>
        <v>1434</v>
      </c>
      <c r="AA832" s="23">
        <f>RANK(W832,W:W)</f>
        <v>1399</v>
      </c>
    </row>
    <row r="833" spans="1:27" x14ac:dyDescent="0.25">
      <c r="A833" s="23" t="str">
        <f t="shared" si="127"/>
        <v>Kim Pearson</v>
      </c>
      <c r="B833" s="23">
        <f t="shared" si="128"/>
        <v>40</v>
      </c>
      <c r="C833" s="23" t="str">
        <f t="shared" si="129"/>
        <v>2023Kim Pearson40</v>
      </c>
      <c r="D833" s="17">
        <v>2023</v>
      </c>
      <c r="E833" t="s">
        <v>421</v>
      </c>
      <c r="F833">
        <v>466846</v>
      </c>
      <c r="G833" t="s">
        <v>122</v>
      </c>
      <c r="H833" s="20">
        <v>4</v>
      </c>
      <c r="I833" s="20">
        <v>4</v>
      </c>
      <c r="J833" t="s">
        <v>9</v>
      </c>
      <c r="K833" t="s">
        <v>10</v>
      </c>
      <c r="L833" s="10">
        <v>12</v>
      </c>
      <c r="M833" s="10">
        <v>19</v>
      </c>
      <c r="N833" s="10">
        <v>55</v>
      </c>
      <c r="O833" s="1">
        <v>2513.373</v>
      </c>
      <c r="P833" s="1">
        <v>1953.5</v>
      </c>
      <c r="Q833" s="1">
        <v>355</v>
      </c>
      <c r="R833" s="44">
        <f t="shared" si="130"/>
        <v>209.44775000000001</v>
      </c>
      <c r="S833" s="45">
        <f t="shared" si="131"/>
        <v>1.5833333333333333</v>
      </c>
      <c r="T833" s="45">
        <f t="shared" si="132"/>
        <v>2.8947368421052633</v>
      </c>
      <c r="U833" s="44">
        <f t="shared" si="133"/>
        <v>559.87300000000005</v>
      </c>
      <c r="V833" s="46">
        <f t="shared" si="134"/>
        <v>0.22275762491281637</v>
      </c>
      <c r="W833" s="44">
        <f t="shared" si="135"/>
        <v>204.87300000000005</v>
      </c>
      <c r="X833" s="46">
        <f t="shared" si="136"/>
        <v>8.1513169752360684E-2</v>
      </c>
      <c r="Y833" s="23">
        <f>RANK(O833,O:O)</f>
        <v>1325</v>
      </c>
      <c r="Z833" s="23">
        <f>RANK(U833,U:U)</f>
        <v>1292</v>
      </c>
      <c r="AA833" s="23">
        <f>RANK(W833,W:W)</f>
        <v>1128</v>
      </c>
    </row>
    <row r="834" spans="1:27" x14ac:dyDescent="0.25">
      <c r="A834" s="23" t="str">
        <f t="shared" si="127"/>
        <v>Kim Pearson</v>
      </c>
      <c r="B834" s="23">
        <f t="shared" si="128"/>
        <v>41</v>
      </c>
      <c r="C834" s="23" t="str">
        <f t="shared" si="129"/>
        <v>2023Kim Pearson41</v>
      </c>
      <c r="D834" s="17">
        <v>2023</v>
      </c>
      <c r="E834" t="s">
        <v>421</v>
      </c>
      <c r="F834">
        <v>623397</v>
      </c>
      <c r="G834" t="s">
        <v>160</v>
      </c>
      <c r="H834" s="20">
        <v>4</v>
      </c>
      <c r="I834" s="20">
        <v>5</v>
      </c>
      <c r="J834" t="s">
        <v>2</v>
      </c>
      <c r="K834" t="s">
        <v>10</v>
      </c>
      <c r="L834" s="10">
        <v>10</v>
      </c>
      <c r="M834" s="10">
        <v>18</v>
      </c>
      <c r="N834" s="10">
        <v>63</v>
      </c>
      <c r="O834" s="1">
        <v>2002.8905</v>
      </c>
      <c r="P834" s="1">
        <v>1756.5</v>
      </c>
      <c r="Q834" s="1">
        <v>298</v>
      </c>
      <c r="R834" s="44">
        <f t="shared" si="130"/>
        <v>200.28905</v>
      </c>
      <c r="S834" s="45">
        <f t="shared" si="131"/>
        <v>1.8</v>
      </c>
      <c r="T834" s="45">
        <f t="shared" si="132"/>
        <v>3.5</v>
      </c>
      <c r="U834" s="44">
        <f t="shared" si="133"/>
        <v>246.39049999999997</v>
      </c>
      <c r="V834" s="46">
        <f t="shared" si="134"/>
        <v>0.12301745901735515</v>
      </c>
      <c r="W834" s="44">
        <f t="shared" si="135"/>
        <v>-51.609500000000025</v>
      </c>
      <c r="X834" s="46">
        <f t="shared" si="136"/>
        <v>-2.5767509506885188E-2</v>
      </c>
      <c r="Y834" s="23">
        <f>RANK(O834,O:O)</f>
        <v>1370</v>
      </c>
      <c r="Z834" s="23">
        <f>RANK(U834,U:U)</f>
        <v>1413</v>
      </c>
      <c r="AA834" s="23">
        <f>RANK(W834,W:W)</f>
        <v>1291</v>
      </c>
    </row>
    <row r="835" spans="1:27" x14ac:dyDescent="0.25">
      <c r="A835" s="23" t="str">
        <f t="shared" ref="A835:A898" si="137">E835</f>
        <v>Kim Pearson</v>
      </c>
      <c r="B835" s="23">
        <f t="shared" ref="B835:B898" si="138">IF(A834&lt;&gt;A835,1,B834+1)</f>
        <v>42</v>
      </c>
      <c r="C835" s="23" t="str">
        <f t="shared" ref="C835:C898" si="139">D835&amp;A835&amp;B835</f>
        <v>2023Kim Pearson42</v>
      </c>
      <c r="D835" s="17">
        <v>2023</v>
      </c>
      <c r="E835" t="s">
        <v>421</v>
      </c>
      <c r="F835">
        <v>762662</v>
      </c>
      <c r="G835" t="s">
        <v>326</v>
      </c>
      <c r="H835" s="20">
        <v>4</v>
      </c>
      <c r="I835" s="20">
        <v>4</v>
      </c>
      <c r="J835" t="s">
        <v>9</v>
      </c>
      <c r="K835" t="s">
        <v>10</v>
      </c>
      <c r="L835" s="10">
        <v>4</v>
      </c>
      <c r="M835" s="10">
        <v>19</v>
      </c>
      <c r="N835" s="10">
        <v>28</v>
      </c>
      <c r="O835" s="1">
        <v>1912.576</v>
      </c>
      <c r="P835" s="1">
        <v>1521</v>
      </c>
      <c r="Q835" s="1">
        <v>130.5</v>
      </c>
      <c r="R835" s="44">
        <f t="shared" si="130"/>
        <v>478.14400000000001</v>
      </c>
      <c r="S835" s="45">
        <f t="shared" si="131"/>
        <v>4.75</v>
      </c>
      <c r="T835" s="45">
        <f t="shared" si="132"/>
        <v>1.4736842105263157</v>
      </c>
      <c r="U835" s="44">
        <f t="shared" si="133"/>
        <v>391.57600000000002</v>
      </c>
      <c r="V835" s="46">
        <f t="shared" si="134"/>
        <v>0.20473748494177488</v>
      </c>
      <c r="W835" s="44">
        <f t="shared" si="135"/>
        <v>261.07600000000002</v>
      </c>
      <c r="X835" s="46">
        <f t="shared" si="136"/>
        <v>0.13650490228885023</v>
      </c>
      <c r="Y835" s="23">
        <f>RANK(O835,O:O)</f>
        <v>1378</v>
      </c>
      <c r="Z835" s="23">
        <f>RANK(U835,U:U)</f>
        <v>1363</v>
      </c>
      <c r="AA835" s="23">
        <f>RANK(W835,W:W)</f>
        <v>1082</v>
      </c>
    </row>
    <row r="836" spans="1:27" x14ac:dyDescent="0.25">
      <c r="A836" s="23" t="str">
        <f t="shared" si="137"/>
        <v>Kim Pearson</v>
      </c>
      <c r="B836" s="23">
        <f t="shared" si="138"/>
        <v>43</v>
      </c>
      <c r="C836" s="23" t="str">
        <f t="shared" si="139"/>
        <v>2023Kim Pearson43</v>
      </c>
      <c r="D836" s="17">
        <v>2023</v>
      </c>
      <c r="E836" t="s">
        <v>421</v>
      </c>
      <c r="F836">
        <v>249077</v>
      </c>
      <c r="G836" t="s">
        <v>277</v>
      </c>
      <c r="H836" s="20">
        <v>4</v>
      </c>
      <c r="I836" s="20">
        <v>4</v>
      </c>
      <c r="J836" t="s">
        <v>2</v>
      </c>
      <c r="K836" t="s">
        <v>10</v>
      </c>
      <c r="L836" s="10">
        <v>6</v>
      </c>
      <c r="M836" s="10">
        <v>18</v>
      </c>
      <c r="N836" s="10">
        <v>45</v>
      </c>
      <c r="O836" s="1">
        <v>1860.3225</v>
      </c>
      <c r="P836" s="1">
        <v>1668.75</v>
      </c>
      <c r="Q836" s="1">
        <v>185.5</v>
      </c>
      <c r="R836" s="44">
        <f t="shared" si="130"/>
        <v>310.05374999999998</v>
      </c>
      <c r="S836" s="45">
        <f t="shared" si="131"/>
        <v>3</v>
      </c>
      <c r="T836" s="45">
        <f t="shared" si="132"/>
        <v>2.5</v>
      </c>
      <c r="U836" s="44">
        <f t="shared" si="133"/>
        <v>191.57249999999999</v>
      </c>
      <c r="V836" s="46">
        <f t="shared" si="134"/>
        <v>0.10297811266594904</v>
      </c>
      <c r="W836" s="44">
        <f t="shared" si="135"/>
        <v>6.0724999999999909</v>
      </c>
      <c r="X836" s="46">
        <f t="shared" si="136"/>
        <v>3.2642189727856278E-3</v>
      </c>
      <c r="Y836" s="23">
        <f>RANK(O836,O:O)</f>
        <v>1379</v>
      </c>
      <c r="Z836" s="23">
        <f>RANK(U836,U:U)</f>
        <v>1430</v>
      </c>
      <c r="AA836" s="23">
        <f>RANK(W836,W:W)</f>
        <v>1250</v>
      </c>
    </row>
    <row r="837" spans="1:27" x14ac:dyDescent="0.25">
      <c r="A837" s="23" t="str">
        <f t="shared" si="137"/>
        <v>Kim Pearson</v>
      </c>
      <c r="B837" s="23">
        <f t="shared" si="138"/>
        <v>44</v>
      </c>
      <c r="C837" s="23" t="str">
        <f t="shared" si="139"/>
        <v>2023Kim Pearson44</v>
      </c>
      <c r="D837" s="17">
        <v>2023</v>
      </c>
      <c r="E837" t="s">
        <v>421</v>
      </c>
      <c r="F837">
        <v>310640</v>
      </c>
      <c r="G837" t="s">
        <v>77</v>
      </c>
      <c r="H837" s="20">
        <v>4</v>
      </c>
      <c r="I837" s="20">
        <v>4</v>
      </c>
      <c r="J837" t="s">
        <v>9</v>
      </c>
      <c r="K837" t="s">
        <v>10</v>
      </c>
      <c r="L837" s="10">
        <v>20</v>
      </c>
      <c r="M837" s="10">
        <v>20</v>
      </c>
      <c r="N837" s="10">
        <v>30</v>
      </c>
      <c r="O837" s="1">
        <v>1423.76</v>
      </c>
      <c r="P837" s="1">
        <v>1069.5</v>
      </c>
      <c r="Q837" s="1">
        <v>580</v>
      </c>
      <c r="R837" s="44">
        <f t="shared" si="130"/>
        <v>71.188000000000002</v>
      </c>
      <c r="S837" s="45">
        <f t="shared" si="131"/>
        <v>1</v>
      </c>
      <c r="T837" s="45">
        <f t="shared" si="132"/>
        <v>1.5</v>
      </c>
      <c r="U837" s="44">
        <f t="shared" si="133"/>
        <v>354.26</v>
      </c>
      <c r="V837" s="46">
        <f t="shared" si="134"/>
        <v>0.24882002584705287</v>
      </c>
      <c r="W837" s="44">
        <f t="shared" si="135"/>
        <v>-225.74</v>
      </c>
      <c r="X837" s="46">
        <f t="shared" si="136"/>
        <v>-0.15855200314659776</v>
      </c>
      <c r="Y837" s="23">
        <f>RANK(O837,O:O)</f>
        <v>1420</v>
      </c>
      <c r="Z837" s="23">
        <f>RANK(U837,U:U)</f>
        <v>1381</v>
      </c>
      <c r="AA837" s="23">
        <f>RANK(W837,W:W)</f>
        <v>1383</v>
      </c>
    </row>
    <row r="838" spans="1:27" x14ac:dyDescent="0.25">
      <c r="A838" s="23" t="str">
        <f t="shared" si="137"/>
        <v>Kim Pearson</v>
      </c>
      <c r="B838" s="23">
        <f t="shared" si="138"/>
        <v>45</v>
      </c>
      <c r="C838" s="23" t="str">
        <f t="shared" si="139"/>
        <v>2023Kim Pearson45</v>
      </c>
      <c r="D838" s="17">
        <v>2023</v>
      </c>
      <c r="E838" t="s">
        <v>421</v>
      </c>
      <c r="F838">
        <v>736536</v>
      </c>
      <c r="G838" t="s">
        <v>198</v>
      </c>
      <c r="H838" s="20">
        <v>4</v>
      </c>
      <c r="I838" s="20">
        <v>4</v>
      </c>
      <c r="J838" t="s">
        <v>9</v>
      </c>
      <c r="K838" t="s">
        <v>10</v>
      </c>
      <c r="L838" s="10">
        <v>5</v>
      </c>
      <c r="M838" s="10">
        <v>13</v>
      </c>
      <c r="N838" s="10">
        <v>34</v>
      </c>
      <c r="O838" s="1">
        <v>1343</v>
      </c>
      <c r="P838" s="1">
        <v>1343</v>
      </c>
      <c r="Q838" s="1">
        <v>153</v>
      </c>
      <c r="R838" s="44">
        <f t="shared" si="130"/>
        <v>268.60000000000002</v>
      </c>
      <c r="S838" s="45">
        <f t="shared" si="131"/>
        <v>2.6</v>
      </c>
      <c r="T838" s="45">
        <f t="shared" si="132"/>
        <v>2.6153846153846154</v>
      </c>
      <c r="U838" s="44">
        <f t="shared" si="133"/>
        <v>0</v>
      </c>
      <c r="V838" s="46">
        <f t="shared" si="134"/>
        <v>0</v>
      </c>
      <c r="W838" s="44">
        <f t="shared" si="135"/>
        <v>-153</v>
      </c>
      <c r="X838" s="46">
        <f t="shared" si="136"/>
        <v>-0.11392405063291139</v>
      </c>
      <c r="Y838" s="23">
        <f>RANK(O838,O:O)</f>
        <v>1426</v>
      </c>
      <c r="Z838" s="23">
        <f>RANK(U838,U:U)</f>
        <v>1492</v>
      </c>
      <c r="AA838" s="23">
        <f>RANK(W838,W:W)</f>
        <v>1362</v>
      </c>
    </row>
    <row r="839" spans="1:27" x14ac:dyDescent="0.25">
      <c r="A839" s="23" t="str">
        <f t="shared" si="137"/>
        <v>Kim Pearson</v>
      </c>
      <c r="B839" s="23">
        <f t="shared" si="138"/>
        <v>46</v>
      </c>
      <c r="C839" s="23" t="str">
        <f t="shared" si="139"/>
        <v>2023Kim Pearson46</v>
      </c>
      <c r="D839" s="17">
        <v>2023</v>
      </c>
      <c r="E839" t="s">
        <v>421</v>
      </c>
      <c r="F839">
        <v>235115</v>
      </c>
      <c r="G839" t="s">
        <v>62</v>
      </c>
      <c r="H839" s="20">
        <v>4</v>
      </c>
      <c r="I839" s="20">
        <v>4</v>
      </c>
      <c r="J839" t="s">
        <v>9</v>
      </c>
      <c r="K839" t="s">
        <v>10</v>
      </c>
      <c r="L839" s="10">
        <v>6</v>
      </c>
      <c r="M839" s="10">
        <v>8</v>
      </c>
      <c r="N839" s="10">
        <v>26</v>
      </c>
      <c r="O839" s="1">
        <v>1303.7919999999999</v>
      </c>
      <c r="P839" s="1">
        <v>1192.5</v>
      </c>
      <c r="Q839" s="1">
        <v>176</v>
      </c>
      <c r="R839" s="44">
        <f t="shared" si="130"/>
        <v>217.29866666666666</v>
      </c>
      <c r="S839" s="45">
        <f t="shared" si="131"/>
        <v>1.3333333333333333</v>
      </c>
      <c r="T839" s="45">
        <f t="shared" si="132"/>
        <v>3.25</v>
      </c>
      <c r="U839" s="44">
        <f t="shared" si="133"/>
        <v>111.29199999999992</v>
      </c>
      <c r="V839" s="46">
        <f t="shared" si="134"/>
        <v>8.5360241510915799E-2</v>
      </c>
      <c r="W839" s="44">
        <f t="shared" si="135"/>
        <v>-64.708000000000084</v>
      </c>
      <c r="X839" s="46">
        <f t="shared" si="136"/>
        <v>-4.9630615926466864E-2</v>
      </c>
      <c r="Y839" s="23">
        <f>RANK(O839,O:O)</f>
        <v>1429</v>
      </c>
      <c r="Z839" s="23">
        <f>RANK(U839,U:U)</f>
        <v>1455</v>
      </c>
      <c r="AA839" s="23">
        <f>RANK(W839,W:W)</f>
        <v>1305</v>
      </c>
    </row>
    <row r="840" spans="1:27" x14ac:dyDescent="0.25">
      <c r="A840" s="23" t="str">
        <f t="shared" si="137"/>
        <v>Kim Pearson</v>
      </c>
      <c r="B840" s="23">
        <f t="shared" si="138"/>
        <v>47</v>
      </c>
      <c r="C840" s="23" t="str">
        <f t="shared" si="139"/>
        <v>2023Kim Pearson47</v>
      </c>
      <c r="D840" s="17">
        <v>2023</v>
      </c>
      <c r="E840" t="s">
        <v>421</v>
      </c>
      <c r="F840">
        <v>196519</v>
      </c>
      <c r="G840" t="s">
        <v>278</v>
      </c>
      <c r="H840" s="20">
        <v>4</v>
      </c>
      <c r="I840" s="20">
        <v>1</v>
      </c>
      <c r="J840" t="s">
        <v>2</v>
      </c>
      <c r="K840" t="s">
        <v>10</v>
      </c>
      <c r="L840" s="10">
        <v>7</v>
      </c>
      <c r="M840" s="10">
        <v>7</v>
      </c>
      <c r="N840" s="10">
        <v>20</v>
      </c>
      <c r="O840" s="1">
        <v>847.26880000000006</v>
      </c>
      <c r="P840" s="1">
        <v>749</v>
      </c>
      <c r="Q840" s="1">
        <v>203</v>
      </c>
      <c r="R840" s="44">
        <f t="shared" si="130"/>
        <v>121.03840000000001</v>
      </c>
      <c r="S840" s="45">
        <f t="shared" si="131"/>
        <v>1</v>
      </c>
      <c r="T840" s="45">
        <f t="shared" si="132"/>
        <v>2.8571428571428572</v>
      </c>
      <c r="U840" s="44">
        <f t="shared" si="133"/>
        <v>98.268800000000056</v>
      </c>
      <c r="V840" s="46">
        <f t="shared" si="134"/>
        <v>0.11598302687411605</v>
      </c>
      <c r="W840" s="44">
        <f t="shared" si="135"/>
        <v>-104.73119999999994</v>
      </c>
      <c r="X840" s="46">
        <f t="shared" si="136"/>
        <v>-0.12361035836560952</v>
      </c>
      <c r="Y840" s="23">
        <f>RANK(O840,O:O)</f>
        <v>1466</v>
      </c>
      <c r="Z840" s="23">
        <f>RANK(U840,U:U)</f>
        <v>1463</v>
      </c>
      <c r="AA840" s="23">
        <f>RANK(W840,W:W)</f>
        <v>1331</v>
      </c>
    </row>
    <row r="841" spans="1:27" x14ac:dyDescent="0.25">
      <c r="A841" s="23" t="str">
        <f t="shared" si="137"/>
        <v>Kim Pearson</v>
      </c>
      <c r="B841" s="23">
        <f t="shared" si="138"/>
        <v>48</v>
      </c>
      <c r="C841" s="23" t="str">
        <f t="shared" si="139"/>
        <v>2023Kim Pearson48</v>
      </c>
      <c r="D841" s="17">
        <v>2023</v>
      </c>
      <c r="E841" t="s">
        <v>421</v>
      </c>
      <c r="F841">
        <v>186360</v>
      </c>
      <c r="G841" t="s">
        <v>47</v>
      </c>
      <c r="H841" s="20">
        <v>4</v>
      </c>
      <c r="I841" s="20">
        <v>4</v>
      </c>
      <c r="J841" t="s">
        <v>9</v>
      </c>
      <c r="K841" t="s">
        <v>10</v>
      </c>
      <c r="L841" s="10">
        <v>2</v>
      </c>
      <c r="M841" s="10">
        <v>2</v>
      </c>
      <c r="N841" s="10">
        <v>2</v>
      </c>
      <c r="O841" s="1">
        <v>55.985999999999997</v>
      </c>
      <c r="P841" s="1">
        <v>40.5</v>
      </c>
      <c r="Q841" s="1">
        <v>58</v>
      </c>
      <c r="R841" s="44">
        <f t="shared" si="130"/>
        <v>27.992999999999999</v>
      </c>
      <c r="S841" s="45">
        <f t="shared" si="131"/>
        <v>1</v>
      </c>
      <c r="T841" s="45">
        <f t="shared" si="132"/>
        <v>1</v>
      </c>
      <c r="U841" s="44">
        <f t="shared" si="133"/>
        <v>15.485999999999997</v>
      </c>
      <c r="V841" s="46">
        <f t="shared" si="134"/>
        <v>0.27660486550208979</v>
      </c>
      <c r="W841" s="44">
        <f t="shared" si="135"/>
        <v>-42.514000000000003</v>
      </c>
      <c r="X841" s="46">
        <f t="shared" si="136"/>
        <v>-0.7593684135319545</v>
      </c>
      <c r="Y841" s="23">
        <f>RANK(O841,O:O)</f>
        <v>1524</v>
      </c>
      <c r="Z841" s="23">
        <f>RANK(U841,U:U)</f>
        <v>1488</v>
      </c>
      <c r="AA841" s="23">
        <f>RANK(W841,W:W)</f>
        <v>1284</v>
      </c>
    </row>
    <row r="842" spans="1:27" x14ac:dyDescent="0.25">
      <c r="A842" s="23" t="str">
        <f t="shared" si="137"/>
        <v>Kurt Valentine</v>
      </c>
      <c r="B842" s="23">
        <f t="shared" si="138"/>
        <v>1</v>
      </c>
      <c r="C842" s="23" t="str">
        <f t="shared" si="139"/>
        <v>2023Kurt Valentine1</v>
      </c>
      <c r="D842" s="17">
        <v>2023</v>
      </c>
      <c r="E842" t="s">
        <v>424</v>
      </c>
      <c r="F842">
        <v>439017</v>
      </c>
      <c r="G842" t="s">
        <v>483</v>
      </c>
      <c r="H842" s="20">
        <v>2</v>
      </c>
      <c r="I842" s="20">
        <v>3</v>
      </c>
      <c r="J842" t="s">
        <v>2</v>
      </c>
      <c r="K842" t="s">
        <v>4</v>
      </c>
      <c r="L842" s="10">
        <v>91</v>
      </c>
      <c r="M842" s="10">
        <v>561</v>
      </c>
      <c r="N842" s="10">
        <v>3155</v>
      </c>
      <c r="O842" s="1">
        <v>123427.88800000001</v>
      </c>
      <c r="P842" s="1">
        <v>117640</v>
      </c>
      <c r="Q842" s="1">
        <v>3517</v>
      </c>
      <c r="R842" s="44">
        <f t="shared" si="130"/>
        <v>1356.3504175824175</v>
      </c>
      <c r="S842" s="45">
        <f t="shared" si="131"/>
        <v>6.1648351648351651</v>
      </c>
      <c r="T842" s="45">
        <f t="shared" si="132"/>
        <v>5.6238859180035652</v>
      </c>
      <c r="U842" s="44">
        <f t="shared" si="133"/>
        <v>5787.8880000000063</v>
      </c>
      <c r="V842" s="46">
        <f t="shared" si="134"/>
        <v>4.6892870758673322E-2</v>
      </c>
      <c r="W842" s="44">
        <f t="shared" si="135"/>
        <v>2270.8880000000063</v>
      </c>
      <c r="X842" s="46">
        <f t="shared" si="136"/>
        <v>1.8398500021324243E-2</v>
      </c>
      <c r="Y842" s="23">
        <f>RANK(O842,O:O)</f>
        <v>112</v>
      </c>
      <c r="Z842" s="23">
        <f>RANK(U842,U:U)</f>
        <v>447</v>
      </c>
      <c r="AA842" s="23">
        <f>RANK(W842,W:W)</f>
        <v>525</v>
      </c>
    </row>
    <row r="843" spans="1:27" x14ac:dyDescent="0.25">
      <c r="A843" s="23" t="str">
        <f t="shared" si="137"/>
        <v>Kurt Valentine</v>
      </c>
      <c r="B843" s="23">
        <f t="shared" si="138"/>
        <v>2</v>
      </c>
      <c r="C843" s="23" t="str">
        <f t="shared" si="139"/>
        <v>2023Kurt Valentine2</v>
      </c>
      <c r="D843" s="17">
        <v>2023</v>
      </c>
      <c r="E843" t="s">
        <v>424</v>
      </c>
      <c r="F843">
        <v>688564</v>
      </c>
      <c r="G843" t="s">
        <v>176</v>
      </c>
      <c r="H843" s="20">
        <v>2</v>
      </c>
      <c r="I843" s="20">
        <v>4</v>
      </c>
      <c r="J843" t="s">
        <v>2</v>
      </c>
      <c r="K843" t="s">
        <v>4</v>
      </c>
      <c r="L843" s="10">
        <v>124</v>
      </c>
      <c r="M843" s="10">
        <v>337</v>
      </c>
      <c r="N843" s="10">
        <v>1590</v>
      </c>
      <c r="O843" s="1">
        <v>74290.829400000002</v>
      </c>
      <c r="P843" s="1">
        <v>66640.5</v>
      </c>
      <c r="Q843" s="1">
        <v>4333.75</v>
      </c>
      <c r="R843" s="44">
        <f t="shared" si="130"/>
        <v>599.11959193548387</v>
      </c>
      <c r="S843" s="45">
        <f t="shared" si="131"/>
        <v>2.717741935483871</v>
      </c>
      <c r="T843" s="45">
        <f t="shared" si="132"/>
        <v>4.7181008902077153</v>
      </c>
      <c r="U843" s="44">
        <f t="shared" si="133"/>
        <v>7650.3294000000024</v>
      </c>
      <c r="V843" s="46">
        <f t="shared" si="134"/>
        <v>0.10297811266594908</v>
      </c>
      <c r="W843" s="44">
        <f t="shared" si="135"/>
        <v>3316.5794000000024</v>
      </c>
      <c r="X843" s="46">
        <f t="shared" si="136"/>
        <v>4.4643187144172633E-2</v>
      </c>
      <c r="Y843" s="23">
        <f>RANK(O843,O:O)</f>
        <v>234</v>
      </c>
      <c r="Z843" s="23">
        <f>RANK(U843,U:U)</f>
        <v>320</v>
      </c>
      <c r="AA843" s="23">
        <f>RANK(W843,W:W)</f>
        <v>405</v>
      </c>
    </row>
    <row r="844" spans="1:27" x14ac:dyDescent="0.25">
      <c r="A844" s="23" t="str">
        <f t="shared" si="137"/>
        <v>Kurt Valentine</v>
      </c>
      <c r="B844" s="23">
        <f t="shared" si="138"/>
        <v>3</v>
      </c>
      <c r="C844" s="23" t="str">
        <f t="shared" si="139"/>
        <v>2023Kurt Valentine3</v>
      </c>
      <c r="D844" s="17">
        <v>2023</v>
      </c>
      <c r="E844" t="s">
        <v>424</v>
      </c>
      <c r="F844">
        <v>221841</v>
      </c>
      <c r="G844" t="s">
        <v>57</v>
      </c>
      <c r="H844" s="20">
        <v>2</v>
      </c>
      <c r="I844" s="20">
        <v>2</v>
      </c>
      <c r="J844" t="s">
        <v>9</v>
      </c>
      <c r="K844" t="s">
        <v>3</v>
      </c>
      <c r="L844" s="10">
        <v>127</v>
      </c>
      <c r="M844" s="10">
        <v>363</v>
      </c>
      <c r="N844" s="10">
        <v>1292</v>
      </c>
      <c r="O844" s="1">
        <v>60769.239000000001</v>
      </c>
      <c r="P844" s="1">
        <v>52207.25</v>
      </c>
      <c r="Q844" s="1">
        <v>4459.45</v>
      </c>
      <c r="R844" s="44">
        <f t="shared" si="130"/>
        <v>478.49794488188979</v>
      </c>
      <c r="S844" s="45">
        <f t="shared" si="131"/>
        <v>2.8582677165354329</v>
      </c>
      <c r="T844" s="45">
        <f t="shared" si="132"/>
        <v>3.559228650137741</v>
      </c>
      <c r="U844" s="44">
        <f t="shared" si="133"/>
        <v>8561.9890000000014</v>
      </c>
      <c r="V844" s="46">
        <f t="shared" si="134"/>
        <v>0.14089347079037803</v>
      </c>
      <c r="W844" s="44">
        <f t="shared" si="135"/>
        <v>4102.5390000000016</v>
      </c>
      <c r="X844" s="46">
        <f t="shared" si="136"/>
        <v>6.7510126299261397E-2</v>
      </c>
      <c r="Y844" s="23">
        <f>RANK(O844,O:O)</f>
        <v>302</v>
      </c>
      <c r="Z844" s="23">
        <f>RANK(U844,U:U)</f>
        <v>281</v>
      </c>
      <c r="AA844" s="23">
        <f>RANK(W844,W:W)</f>
        <v>329</v>
      </c>
    </row>
    <row r="845" spans="1:27" x14ac:dyDescent="0.25">
      <c r="A845" s="23" t="str">
        <f t="shared" si="137"/>
        <v>Kurt Valentine</v>
      </c>
      <c r="B845" s="23">
        <f t="shared" si="138"/>
        <v>4</v>
      </c>
      <c r="C845" s="23" t="str">
        <f t="shared" si="139"/>
        <v>2023Kurt Valentine4</v>
      </c>
      <c r="D845" s="17">
        <v>2023</v>
      </c>
      <c r="E845" t="s">
        <v>424</v>
      </c>
      <c r="F845">
        <v>903842</v>
      </c>
      <c r="G845" t="s">
        <v>250</v>
      </c>
      <c r="H845" s="20">
        <v>2</v>
      </c>
      <c r="I845" s="20">
        <v>2</v>
      </c>
      <c r="J845" t="s">
        <v>9</v>
      </c>
      <c r="K845" t="s">
        <v>3</v>
      </c>
      <c r="L845" s="10">
        <v>69</v>
      </c>
      <c r="M845" s="10">
        <v>259</v>
      </c>
      <c r="N845" s="10">
        <v>1182</v>
      </c>
      <c r="O845" s="1">
        <v>53397.489600000001</v>
      </c>
      <c r="P845" s="1">
        <v>44137</v>
      </c>
      <c r="Q845" s="1">
        <v>2490.6999999999998</v>
      </c>
      <c r="R845" s="44">
        <f t="shared" si="130"/>
        <v>773.87666086956528</v>
      </c>
      <c r="S845" s="45">
        <f t="shared" si="131"/>
        <v>3.7536231884057969</v>
      </c>
      <c r="T845" s="45">
        <f t="shared" si="132"/>
        <v>4.5637065637065639</v>
      </c>
      <c r="U845" s="44">
        <f t="shared" si="133"/>
        <v>9260.4896000000008</v>
      </c>
      <c r="V845" s="46">
        <f t="shared" si="134"/>
        <v>0.17342556118967811</v>
      </c>
      <c r="W845" s="44">
        <f t="shared" si="135"/>
        <v>6769.789600000001</v>
      </c>
      <c r="X845" s="46">
        <f t="shared" si="136"/>
        <v>0.12678104627600323</v>
      </c>
      <c r="Y845" s="23">
        <f>RANK(O845,O:O)</f>
        <v>353</v>
      </c>
      <c r="Z845" s="23">
        <f>RANK(U845,U:U)</f>
        <v>246</v>
      </c>
      <c r="AA845" s="23">
        <f>RANK(W845,W:W)</f>
        <v>196</v>
      </c>
    </row>
    <row r="846" spans="1:27" x14ac:dyDescent="0.25">
      <c r="A846" s="23" t="str">
        <f t="shared" si="137"/>
        <v>Kurt Valentine</v>
      </c>
      <c r="B846" s="23">
        <f t="shared" si="138"/>
        <v>5</v>
      </c>
      <c r="C846" s="23" t="str">
        <f t="shared" si="139"/>
        <v>2023Kurt Valentine5</v>
      </c>
      <c r="D846" s="17">
        <v>2023</v>
      </c>
      <c r="E846" t="s">
        <v>424</v>
      </c>
      <c r="F846">
        <v>947664</v>
      </c>
      <c r="G846" t="s">
        <v>358</v>
      </c>
      <c r="H846" s="20">
        <v>2</v>
      </c>
      <c r="I846" s="20">
        <v>2</v>
      </c>
      <c r="J846" t="s">
        <v>9</v>
      </c>
      <c r="K846" t="s">
        <v>3</v>
      </c>
      <c r="L846" s="10">
        <v>95</v>
      </c>
      <c r="M846" s="10">
        <v>367</v>
      </c>
      <c r="N846" s="10">
        <v>1364</v>
      </c>
      <c r="O846" s="1">
        <v>51319.844799999999</v>
      </c>
      <c r="P846" s="1">
        <v>45734.75</v>
      </c>
      <c r="Q846" s="1">
        <v>3440.4</v>
      </c>
      <c r="R846" s="44">
        <f t="shared" si="130"/>
        <v>540.20889263157892</v>
      </c>
      <c r="S846" s="45">
        <f t="shared" si="131"/>
        <v>3.8631578947368421</v>
      </c>
      <c r="T846" s="45">
        <f t="shared" si="132"/>
        <v>3.7166212534059944</v>
      </c>
      <c r="U846" s="44">
        <f t="shared" si="133"/>
        <v>5585.0947999999989</v>
      </c>
      <c r="V846" s="46">
        <f t="shared" si="134"/>
        <v>0.10882914439367125</v>
      </c>
      <c r="W846" s="44">
        <f t="shared" si="135"/>
        <v>2144.6947999999988</v>
      </c>
      <c r="X846" s="46">
        <f t="shared" si="136"/>
        <v>4.1790749920584305E-2</v>
      </c>
      <c r="Y846" s="23">
        <f>RANK(O846,O:O)</f>
        <v>365</v>
      </c>
      <c r="Z846" s="23">
        <f>RANK(U846,U:U)</f>
        <v>461</v>
      </c>
      <c r="AA846" s="23">
        <f>RANK(W846,W:W)</f>
        <v>541</v>
      </c>
    </row>
    <row r="847" spans="1:27" x14ac:dyDescent="0.25">
      <c r="A847" s="23" t="str">
        <f t="shared" si="137"/>
        <v>Kurt Valentine</v>
      </c>
      <c r="B847" s="23">
        <f t="shared" si="138"/>
        <v>6</v>
      </c>
      <c r="C847" s="23" t="str">
        <f t="shared" si="139"/>
        <v>2023Kurt Valentine6</v>
      </c>
      <c r="D847" s="17">
        <v>2023</v>
      </c>
      <c r="E847" t="s">
        <v>424</v>
      </c>
      <c r="F847">
        <v>925350</v>
      </c>
      <c r="G847" t="s">
        <v>166</v>
      </c>
      <c r="H847" s="20">
        <v>2</v>
      </c>
      <c r="I847" s="20">
        <v>2</v>
      </c>
      <c r="J847" t="s">
        <v>2</v>
      </c>
      <c r="K847" t="s">
        <v>3</v>
      </c>
      <c r="L847" s="10">
        <v>86</v>
      </c>
      <c r="M847" s="10">
        <v>214</v>
      </c>
      <c r="N847" s="10">
        <v>626</v>
      </c>
      <c r="O847" s="1">
        <v>29535.627</v>
      </c>
      <c r="P847" s="1">
        <v>25374.25</v>
      </c>
      <c r="Q847" s="1">
        <v>2985.75</v>
      </c>
      <c r="R847" s="44">
        <f t="shared" si="130"/>
        <v>343.43752325581397</v>
      </c>
      <c r="S847" s="45">
        <f t="shared" si="131"/>
        <v>2.4883720930232558</v>
      </c>
      <c r="T847" s="45">
        <f t="shared" si="132"/>
        <v>2.9252336448598131</v>
      </c>
      <c r="U847" s="44">
        <f t="shared" si="133"/>
        <v>4161.3770000000004</v>
      </c>
      <c r="V847" s="46">
        <f t="shared" si="134"/>
        <v>0.14089347079037801</v>
      </c>
      <c r="W847" s="44">
        <f t="shared" si="135"/>
        <v>1175.6270000000004</v>
      </c>
      <c r="X847" s="46">
        <f t="shared" si="136"/>
        <v>3.9803691995433189E-2</v>
      </c>
      <c r="Y847" s="23">
        <f>RANK(O847,O:O)</f>
        <v>516</v>
      </c>
      <c r="Z847" s="23">
        <f>RANK(U847,U:U)</f>
        <v>567</v>
      </c>
      <c r="AA847" s="23">
        <f>RANK(W847,W:W)</f>
        <v>736</v>
      </c>
    </row>
    <row r="848" spans="1:27" x14ac:dyDescent="0.25">
      <c r="A848" s="23" t="str">
        <f t="shared" si="137"/>
        <v>Kurt Valentine</v>
      </c>
      <c r="B848" s="23">
        <f t="shared" si="138"/>
        <v>7</v>
      </c>
      <c r="C848" s="23" t="str">
        <f t="shared" si="139"/>
        <v>2023Kurt Valentine7</v>
      </c>
      <c r="D848" s="17">
        <v>2023</v>
      </c>
      <c r="E848" t="s">
        <v>424</v>
      </c>
      <c r="F848">
        <v>613934</v>
      </c>
      <c r="G848" t="s">
        <v>162</v>
      </c>
      <c r="H848" s="20">
        <v>2</v>
      </c>
      <c r="I848" s="20">
        <v>2</v>
      </c>
      <c r="J848" t="s">
        <v>9</v>
      </c>
      <c r="K848" t="s">
        <v>3</v>
      </c>
      <c r="L848" s="10">
        <v>34</v>
      </c>
      <c r="M848" s="10">
        <v>105</v>
      </c>
      <c r="N848" s="10">
        <v>359</v>
      </c>
      <c r="O848" s="1">
        <v>17659.334999999999</v>
      </c>
      <c r="P848" s="1">
        <v>15171.25</v>
      </c>
      <c r="Q848" s="1">
        <v>1201.8499999999999</v>
      </c>
      <c r="R848" s="44">
        <f t="shared" si="130"/>
        <v>519.39220588235287</v>
      </c>
      <c r="S848" s="45">
        <f t="shared" si="131"/>
        <v>3.0882352941176472</v>
      </c>
      <c r="T848" s="45">
        <f t="shared" si="132"/>
        <v>3.4190476190476189</v>
      </c>
      <c r="U848" s="44">
        <f t="shared" si="133"/>
        <v>2488.0849999999991</v>
      </c>
      <c r="V848" s="46">
        <f t="shared" si="134"/>
        <v>0.14089347079037798</v>
      </c>
      <c r="W848" s="44">
        <f t="shared" si="135"/>
        <v>1286.2349999999992</v>
      </c>
      <c r="X848" s="46">
        <f t="shared" si="136"/>
        <v>7.2835981649365583E-2</v>
      </c>
      <c r="Y848" s="23">
        <f>RANK(O848,O:O)</f>
        <v>648</v>
      </c>
      <c r="Z848" s="23">
        <f>RANK(U848,U:U)</f>
        <v>775</v>
      </c>
      <c r="AA848" s="23">
        <f>RANK(W848,W:W)</f>
        <v>707</v>
      </c>
    </row>
    <row r="849" spans="1:27" x14ac:dyDescent="0.25">
      <c r="A849" s="23" t="str">
        <f t="shared" si="137"/>
        <v>Kurt Valentine</v>
      </c>
      <c r="B849" s="23">
        <f t="shared" si="138"/>
        <v>8</v>
      </c>
      <c r="C849" s="23" t="str">
        <f t="shared" si="139"/>
        <v>2023Kurt Valentine8</v>
      </c>
      <c r="D849" s="17">
        <v>2023</v>
      </c>
      <c r="E849" t="s">
        <v>424</v>
      </c>
      <c r="F849">
        <v>782190</v>
      </c>
      <c r="G849" t="s">
        <v>53</v>
      </c>
      <c r="H849" s="20">
        <v>2</v>
      </c>
      <c r="I849" s="20">
        <v>2</v>
      </c>
      <c r="J849" t="s">
        <v>2</v>
      </c>
      <c r="K849" t="s">
        <v>3</v>
      </c>
      <c r="L849" s="10">
        <v>56</v>
      </c>
      <c r="M849" s="10">
        <v>145</v>
      </c>
      <c r="N849" s="10">
        <v>404</v>
      </c>
      <c r="O849" s="1">
        <v>17074.716</v>
      </c>
      <c r="P849" s="1">
        <v>14669</v>
      </c>
      <c r="Q849" s="1">
        <v>1951.5</v>
      </c>
      <c r="R849" s="44">
        <f t="shared" si="130"/>
        <v>304.90564285714288</v>
      </c>
      <c r="S849" s="45">
        <f t="shared" si="131"/>
        <v>2.5892857142857144</v>
      </c>
      <c r="T849" s="45">
        <f t="shared" si="132"/>
        <v>2.7862068965517239</v>
      </c>
      <c r="U849" s="44">
        <f t="shared" si="133"/>
        <v>2405.7160000000003</v>
      </c>
      <c r="V849" s="46">
        <f t="shared" si="134"/>
        <v>0.14089347079037803</v>
      </c>
      <c r="W849" s="44">
        <f t="shared" si="135"/>
        <v>454.21600000000035</v>
      </c>
      <c r="X849" s="46">
        <f t="shared" si="136"/>
        <v>2.6601672320640667E-2</v>
      </c>
      <c r="Y849" s="23">
        <f>RANK(O849,O:O)</f>
        <v>652</v>
      </c>
      <c r="Z849" s="23">
        <f>RANK(U849,U:U)</f>
        <v>789</v>
      </c>
      <c r="AA849" s="23">
        <f>RANK(W849,W:W)</f>
        <v>990</v>
      </c>
    </row>
    <row r="850" spans="1:27" x14ac:dyDescent="0.25">
      <c r="A850" s="23" t="str">
        <f t="shared" si="137"/>
        <v>Kurt Valentine</v>
      </c>
      <c r="B850" s="23">
        <f t="shared" si="138"/>
        <v>9</v>
      </c>
      <c r="C850" s="23" t="str">
        <f t="shared" si="139"/>
        <v>2023Kurt Valentine9</v>
      </c>
      <c r="D850" s="17">
        <v>2023</v>
      </c>
      <c r="E850" t="s">
        <v>424</v>
      </c>
      <c r="F850">
        <v>309059</v>
      </c>
      <c r="G850" t="s">
        <v>299</v>
      </c>
      <c r="H850" s="20">
        <v>2</v>
      </c>
      <c r="I850" s="20">
        <v>2</v>
      </c>
      <c r="J850" t="s">
        <v>9</v>
      </c>
      <c r="K850" t="s">
        <v>10</v>
      </c>
      <c r="L850" s="10">
        <v>49</v>
      </c>
      <c r="M850" s="10">
        <v>76</v>
      </c>
      <c r="N850" s="10">
        <v>277</v>
      </c>
      <c r="O850" s="1">
        <v>13573.161</v>
      </c>
      <c r="P850" s="1">
        <v>12569</v>
      </c>
      <c r="Q850" s="1">
        <v>1651.6</v>
      </c>
      <c r="R850" s="44">
        <f t="shared" si="130"/>
        <v>277.00328571428571</v>
      </c>
      <c r="S850" s="45">
        <f t="shared" si="131"/>
        <v>1.5510204081632653</v>
      </c>
      <c r="T850" s="45">
        <f t="shared" si="132"/>
        <v>3.6447368421052633</v>
      </c>
      <c r="U850" s="44">
        <f t="shared" si="133"/>
        <v>1004.1610000000001</v>
      </c>
      <c r="V850" s="46">
        <f t="shared" si="134"/>
        <v>7.3981366610180191E-2</v>
      </c>
      <c r="W850" s="44">
        <f t="shared" si="135"/>
        <v>-647.43899999999985</v>
      </c>
      <c r="X850" s="46">
        <f t="shared" si="136"/>
        <v>-4.7699942555753952E-2</v>
      </c>
      <c r="Y850" s="23">
        <f>RANK(O850,O:O)</f>
        <v>702</v>
      </c>
      <c r="Z850" s="23">
        <f>RANK(U850,U:U)</f>
        <v>1119</v>
      </c>
      <c r="AA850" s="23">
        <f>RANK(W850,W:W)</f>
        <v>1451</v>
      </c>
    </row>
    <row r="851" spans="1:27" x14ac:dyDescent="0.25">
      <c r="A851" s="23" t="str">
        <f t="shared" si="137"/>
        <v>Kurt Valentine</v>
      </c>
      <c r="B851" s="23">
        <f t="shared" si="138"/>
        <v>10</v>
      </c>
      <c r="C851" s="23" t="str">
        <f t="shared" si="139"/>
        <v>2023Kurt Valentine10</v>
      </c>
      <c r="D851" s="17">
        <v>2023</v>
      </c>
      <c r="E851" t="s">
        <v>424</v>
      </c>
      <c r="F851">
        <v>650722</v>
      </c>
      <c r="G851" t="s">
        <v>179</v>
      </c>
      <c r="H851" s="20">
        <v>2</v>
      </c>
      <c r="I851" s="20">
        <v>2</v>
      </c>
      <c r="J851" t="s">
        <v>9</v>
      </c>
      <c r="K851" t="s">
        <v>10</v>
      </c>
      <c r="L851" s="10">
        <v>30</v>
      </c>
      <c r="M851" s="10">
        <v>108</v>
      </c>
      <c r="N851" s="10">
        <v>225</v>
      </c>
      <c r="O851" s="1">
        <v>9921.42</v>
      </c>
      <c r="P851" s="1">
        <v>8386.25</v>
      </c>
      <c r="Q851" s="1">
        <v>1078.25</v>
      </c>
      <c r="R851" s="44">
        <f t="shared" si="130"/>
        <v>330.714</v>
      </c>
      <c r="S851" s="45">
        <f t="shared" si="131"/>
        <v>3.6</v>
      </c>
      <c r="T851" s="45">
        <f t="shared" si="132"/>
        <v>2.0833333333333335</v>
      </c>
      <c r="U851" s="44">
        <f t="shared" si="133"/>
        <v>1535.17</v>
      </c>
      <c r="V851" s="46">
        <f t="shared" si="134"/>
        <v>0.15473289105793325</v>
      </c>
      <c r="W851" s="44">
        <f t="shared" si="135"/>
        <v>456.92000000000007</v>
      </c>
      <c r="X851" s="46">
        <f t="shared" si="136"/>
        <v>4.6053891479243908E-2</v>
      </c>
      <c r="Y851" s="23">
        <f>RANK(O851,O:O)</f>
        <v>834</v>
      </c>
      <c r="Z851" s="23">
        <f>RANK(U851,U:U)</f>
        <v>980</v>
      </c>
      <c r="AA851" s="23">
        <f>RANK(W851,W:W)</f>
        <v>989</v>
      </c>
    </row>
    <row r="852" spans="1:27" x14ac:dyDescent="0.25">
      <c r="A852" s="23" t="str">
        <f t="shared" si="137"/>
        <v>Kurt Valentine</v>
      </c>
      <c r="B852" s="23">
        <f t="shared" si="138"/>
        <v>11</v>
      </c>
      <c r="C852" s="23" t="str">
        <f t="shared" si="139"/>
        <v>2023Kurt Valentine11</v>
      </c>
      <c r="D852" s="17">
        <v>2023</v>
      </c>
      <c r="E852" t="s">
        <v>424</v>
      </c>
      <c r="F852">
        <v>784350</v>
      </c>
      <c r="G852" t="s">
        <v>376</v>
      </c>
      <c r="H852" s="20">
        <v>2</v>
      </c>
      <c r="I852" s="20">
        <v>2</v>
      </c>
      <c r="J852" t="s">
        <v>9</v>
      </c>
      <c r="K852" t="s">
        <v>10</v>
      </c>
      <c r="L852" s="10">
        <v>22</v>
      </c>
      <c r="M852" s="10">
        <v>41</v>
      </c>
      <c r="N852" s="10">
        <v>101</v>
      </c>
      <c r="O852" s="1">
        <v>4509.6270000000004</v>
      </c>
      <c r="P852" s="1">
        <v>3874.25</v>
      </c>
      <c r="Q852" s="1">
        <v>749.1</v>
      </c>
      <c r="R852" s="44">
        <f t="shared" si="130"/>
        <v>204.98304545454548</v>
      </c>
      <c r="S852" s="45">
        <f t="shared" si="131"/>
        <v>1.8636363636363635</v>
      </c>
      <c r="T852" s="45">
        <f t="shared" si="132"/>
        <v>2.4634146341463414</v>
      </c>
      <c r="U852" s="44">
        <f t="shared" si="133"/>
        <v>635.37700000000041</v>
      </c>
      <c r="V852" s="46">
        <f t="shared" si="134"/>
        <v>0.14089347079037809</v>
      </c>
      <c r="W852" s="44">
        <f t="shared" si="135"/>
        <v>-113.72299999999962</v>
      </c>
      <c r="X852" s="46">
        <f t="shared" si="136"/>
        <v>-2.5217828436808545E-2</v>
      </c>
      <c r="Y852" s="23">
        <f>RANK(O852,O:O)</f>
        <v>1163</v>
      </c>
      <c r="Z852" s="23">
        <f>RANK(U852,U:U)</f>
        <v>1254</v>
      </c>
      <c r="AA852" s="23">
        <f>RANK(W852,W:W)</f>
        <v>1338</v>
      </c>
    </row>
    <row r="853" spans="1:27" x14ac:dyDescent="0.25">
      <c r="A853" s="23" t="str">
        <f t="shared" si="137"/>
        <v>Malik Mann</v>
      </c>
      <c r="B853" s="23">
        <f t="shared" si="138"/>
        <v>1</v>
      </c>
      <c r="C853" s="23" t="str">
        <f t="shared" si="139"/>
        <v>2023Malik Mann1</v>
      </c>
      <c r="D853" s="17">
        <v>2023</v>
      </c>
      <c r="E853" t="s">
        <v>417</v>
      </c>
      <c r="F853">
        <v>552957</v>
      </c>
      <c r="G853" t="s">
        <v>141</v>
      </c>
      <c r="H853" s="20">
        <v>6</v>
      </c>
      <c r="I853" s="20">
        <v>6</v>
      </c>
      <c r="J853" t="s">
        <v>9</v>
      </c>
      <c r="K853" t="s">
        <v>3</v>
      </c>
      <c r="L853" s="10">
        <v>71</v>
      </c>
      <c r="M853" s="10">
        <v>304</v>
      </c>
      <c r="N853" s="10">
        <v>1443</v>
      </c>
      <c r="O853" s="1">
        <v>67059.494999999995</v>
      </c>
      <c r="P853" s="1">
        <v>57611.25</v>
      </c>
      <c r="Q853" s="1">
        <v>2698.36</v>
      </c>
      <c r="R853" s="44">
        <f t="shared" si="130"/>
        <v>944.49992957746474</v>
      </c>
      <c r="S853" s="45">
        <f t="shared" si="131"/>
        <v>4.28169014084507</v>
      </c>
      <c r="T853" s="45">
        <f t="shared" si="132"/>
        <v>4.7467105263157894</v>
      </c>
      <c r="U853" s="44">
        <f t="shared" si="133"/>
        <v>9448.2449999999953</v>
      </c>
      <c r="V853" s="46">
        <f t="shared" si="134"/>
        <v>0.14089347079037795</v>
      </c>
      <c r="W853" s="44">
        <f t="shared" si="135"/>
        <v>6749.8849999999948</v>
      </c>
      <c r="X853" s="46">
        <f t="shared" si="136"/>
        <v>0.1006551719484317</v>
      </c>
      <c r="Y853" s="23">
        <f>RANK(O853,O:O)</f>
        <v>263</v>
      </c>
      <c r="Z853" s="23">
        <f>RANK(U853,U:U)</f>
        <v>239</v>
      </c>
      <c r="AA853" s="23">
        <f>RANK(W853,W:W)</f>
        <v>198</v>
      </c>
    </row>
    <row r="854" spans="1:27" x14ac:dyDescent="0.25">
      <c r="A854" s="23" t="str">
        <f t="shared" si="137"/>
        <v>Malik Mann</v>
      </c>
      <c r="B854" s="23">
        <f t="shared" si="138"/>
        <v>2</v>
      </c>
      <c r="C854" s="23" t="str">
        <f t="shared" si="139"/>
        <v>2023Malik Mann2</v>
      </c>
      <c r="D854" s="17">
        <v>2023</v>
      </c>
      <c r="E854" t="s">
        <v>417</v>
      </c>
      <c r="F854">
        <v>713162</v>
      </c>
      <c r="G854" t="s">
        <v>188</v>
      </c>
      <c r="H854" s="20">
        <v>6</v>
      </c>
      <c r="I854" s="20">
        <v>6</v>
      </c>
      <c r="J854" t="s">
        <v>2</v>
      </c>
      <c r="K854" t="s">
        <v>3</v>
      </c>
      <c r="L854" s="10">
        <v>139</v>
      </c>
      <c r="M854" s="10">
        <v>310</v>
      </c>
      <c r="N854" s="10">
        <v>1311</v>
      </c>
      <c r="O854" s="1">
        <v>65692.711999999898</v>
      </c>
      <c r="P854" s="1">
        <v>50230.75</v>
      </c>
      <c r="Q854" s="1">
        <v>4953.6899999999896</v>
      </c>
      <c r="R854" s="44">
        <f t="shared" si="130"/>
        <v>472.60943884892015</v>
      </c>
      <c r="S854" s="45">
        <f t="shared" si="131"/>
        <v>2.2302158273381294</v>
      </c>
      <c r="T854" s="45">
        <f t="shared" si="132"/>
        <v>4.2290322580645165</v>
      </c>
      <c r="U854" s="44">
        <f t="shared" si="133"/>
        <v>15461.961999999898</v>
      </c>
      <c r="V854" s="46">
        <f t="shared" si="134"/>
        <v>0.23536799637682673</v>
      </c>
      <c r="W854" s="44">
        <f t="shared" si="135"/>
        <v>10508.271999999908</v>
      </c>
      <c r="X854" s="46">
        <f t="shared" si="136"/>
        <v>0.15996100145781658</v>
      </c>
      <c r="Y854" s="23">
        <f>RANK(O854,O:O)</f>
        <v>269</v>
      </c>
      <c r="Z854" s="23">
        <f>RANK(U854,U:U)</f>
        <v>116</v>
      </c>
      <c r="AA854" s="23">
        <f>RANK(W854,W:W)</f>
        <v>116</v>
      </c>
    </row>
    <row r="855" spans="1:27" x14ac:dyDescent="0.25">
      <c r="A855" s="23" t="str">
        <f t="shared" si="137"/>
        <v>Malik Mann</v>
      </c>
      <c r="B855" s="23">
        <f t="shared" si="138"/>
        <v>3</v>
      </c>
      <c r="C855" s="23" t="str">
        <f t="shared" si="139"/>
        <v>2023Malik Mann3</v>
      </c>
      <c r="D855" s="17">
        <v>2023</v>
      </c>
      <c r="E855" t="s">
        <v>417</v>
      </c>
      <c r="F855">
        <v>504704</v>
      </c>
      <c r="G855" t="s">
        <v>131</v>
      </c>
      <c r="H855" s="20">
        <v>6</v>
      </c>
      <c r="I855" s="20">
        <v>6</v>
      </c>
      <c r="J855" t="s">
        <v>9</v>
      </c>
      <c r="K855" t="s">
        <v>3</v>
      </c>
      <c r="L855" s="10">
        <v>112</v>
      </c>
      <c r="M855" s="10">
        <v>351</v>
      </c>
      <c r="N855" s="10">
        <v>1179</v>
      </c>
      <c r="O855" s="1">
        <v>53319.93</v>
      </c>
      <c r="P855" s="1">
        <v>45807.5</v>
      </c>
      <c r="Q855" s="1">
        <v>4108.9399999999996</v>
      </c>
      <c r="R855" s="44">
        <f t="shared" si="130"/>
        <v>476.0708035714286</v>
      </c>
      <c r="S855" s="45">
        <f t="shared" si="131"/>
        <v>3.1339285714285716</v>
      </c>
      <c r="T855" s="45">
        <f t="shared" si="132"/>
        <v>3.358974358974359</v>
      </c>
      <c r="U855" s="44">
        <f t="shared" si="133"/>
        <v>7512.43</v>
      </c>
      <c r="V855" s="46">
        <f t="shared" si="134"/>
        <v>0.14089347079037801</v>
      </c>
      <c r="W855" s="44">
        <f t="shared" si="135"/>
        <v>3403.4900000000007</v>
      </c>
      <c r="X855" s="46">
        <f t="shared" si="136"/>
        <v>6.3831479148603543E-2</v>
      </c>
      <c r="Y855" s="23">
        <f>RANK(O855,O:O)</f>
        <v>354</v>
      </c>
      <c r="Z855" s="23">
        <f>RANK(U855,U:U)</f>
        <v>326</v>
      </c>
      <c r="AA855" s="23">
        <f>RANK(W855,W:W)</f>
        <v>396</v>
      </c>
    </row>
    <row r="856" spans="1:27" x14ac:dyDescent="0.25">
      <c r="A856" s="23" t="str">
        <f t="shared" si="137"/>
        <v>Malik Mann</v>
      </c>
      <c r="B856" s="23">
        <f t="shared" si="138"/>
        <v>4</v>
      </c>
      <c r="C856" s="23" t="str">
        <f t="shared" si="139"/>
        <v>2023Malik Mann4</v>
      </c>
      <c r="D856" s="17">
        <v>2023</v>
      </c>
      <c r="E856" t="s">
        <v>417</v>
      </c>
      <c r="F856">
        <v>333866</v>
      </c>
      <c r="G856" t="s">
        <v>285</v>
      </c>
      <c r="H856" s="20">
        <v>6</v>
      </c>
      <c r="I856" s="20">
        <v>3</v>
      </c>
      <c r="J856" t="s">
        <v>2</v>
      </c>
      <c r="K856" t="s">
        <v>3</v>
      </c>
      <c r="L856" s="10">
        <v>43</v>
      </c>
      <c r="M856" s="10">
        <v>289</v>
      </c>
      <c r="N856" s="10">
        <v>1374</v>
      </c>
      <c r="O856" s="1">
        <v>47967.587899999999</v>
      </c>
      <c r="P856" s="1">
        <v>45718.25</v>
      </c>
      <c r="Q856" s="1">
        <v>1755.18</v>
      </c>
      <c r="R856" s="44">
        <f t="shared" si="130"/>
        <v>1115.5253</v>
      </c>
      <c r="S856" s="45">
        <f t="shared" si="131"/>
        <v>6.7209302325581399</v>
      </c>
      <c r="T856" s="45">
        <f t="shared" si="132"/>
        <v>4.7543252595155705</v>
      </c>
      <c r="U856" s="44">
        <f t="shared" si="133"/>
        <v>2249.3378999999986</v>
      </c>
      <c r="V856" s="46">
        <f t="shared" si="134"/>
        <v>4.6892870758673245E-2</v>
      </c>
      <c r="W856" s="44">
        <f t="shared" si="135"/>
        <v>494.15789999999856</v>
      </c>
      <c r="X856" s="46">
        <f t="shared" si="136"/>
        <v>1.0301912637971079E-2</v>
      </c>
      <c r="Y856" s="23">
        <f>RANK(O856,O:O)</f>
        <v>388</v>
      </c>
      <c r="Z856" s="23">
        <f>RANK(U856,U:U)</f>
        <v>827</v>
      </c>
      <c r="AA856" s="23">
        <f>RANK(W856,W:W)</f>
        <v>966</v>
      </c>
    </row>
    <row r="857" spans="1:27" x14ac:dyDescent="0.25">
      <c r="A857" s="23" t="str">
        <f t="shared" si="137"/>
        <v>Malik Mann</v>
      </c>
      <c r="B857" s="23">
        <f t="shared" si="138"/>
        <v>5</v>
      </c>
      <c r="C857" s="23" t="str">
        <f t="shared" si="139"/>
        <v>2023Malik Mann5</v>
      </c>
      <c r="D857" s="17">
        <v>2023</v>
      </c>
      <c r="E857" t="s">
        <v>417</v>
      </c>
      <c r="F857">
        <v>461878</v>
      </c>
      <c r="G857" t="s">
        <v>362</v>
      </c>
      <c r="H857" s="20">
        <v>6</v>
      </c>
      <c r="I857" s="20">
        <v>6</v>
      </c>
      <c r="J857" t="s">
        <v>9</v>
      </c>
      <c r="K857" t="s">
        <v>3</v>
      </c>
      <c r="L857" s="10">
        <v>135</v>
      </c>
      <c r="M857" s="10">
        <v>207</v>
      </c>
      <c r="N857" s="10">
        <v>1014</v>
      </c>
      <c r="O857" s="1">
        <v>45742.2192</v>
      </c>
      <c r="P857" s="1">
        <v>40029.5</v>
      </c>
      <c r="Q857" s="1">
        <v>4703.3999999999896</v>
      </c>
      <c r="R857" s="44">
        <f t="shared" si="130"/>
        <v>338.83125333333334</v>
      </c>
      <c r="S857" s="45">
        <f t="shared" si="131"/>
        <v>1.5333333333333334</v>
      </c>
      <c r="T857" s="45">
        <f t="shared" si="132"/>
        <v>4.8985507246376816</v>
      </c>
      <c r="U857" s="44">
        <f t="shared" si="133"/>
        <v>5712.7191999999995</v>
      </c>
      <c r="V857" s="46">
        <f t="shared" si="134"/>
        <v>0.12488941944469541</v>
      </c>
      <c r="W857" s="44">
        <f t="shared" si="135"/>
        <v>1009.3192000000099</v>
      </c>
      <c r="X857" s="46">
        <f t="shared" si="136"/>
        <v>2.2065374563200246E-2</v>
      </c>
      <c r="Y857" s="23">
        <f>RANK(O857,O:O)</f>
        <v>399</v>
      </c>
      <c r="Z857" s="23">
        <f>RANK(U857,U:U)</f>
        <v>454</v>
      </c>
      <c r="AA857" s="23">
        <f>RANK(W857,W:W)</f>
        <v>788</v>
      </c>
    </row>
    <row r="858" spans="1:27" x14ac:dyDescent="0.25">
      <c r="A858" s="23" t="str">
        <f t="shared" si="137"/>
        <v>Malik Mann</v>
      </c>
      <c r="B858" s="23">
        <f t="shared" si="138"/>
        <v>6</v>
      </c>
      <c r="C858" s="23" t="str">
        <f t="shared" si="139"/>
        <v>2023Malik Mann6</v>
      </c>
      <c r="D858" s="17">
        <v>2023</v>
      </c>
      <c r="E858" t="s">
        <v>417</v>
      </c>
      <c r="F858">
        <v>294766</v>
      </c>
      <c r="G858" t="s">
        <v>73</v>
      </c>
      <c r="H858" s="20">
        <v>6</v>
      </c>
      <c r="I858" s="20">
        <v>6</v>
      </c>
      <c r="J858" t="s">
        <v>9</v>
      </c>
      <c r="K858" t="s">
        <v>3</v>
      </c>
      <c r="L858" s="10">
        <v>96</v>
      </c>
      <c r="M858" s="10">
        <v>246</v>
      </c>
      <c r="N858" s="10">
        <v>810</v>
      </c>
      <c r="O858" s="1">
        <v>41944.158000000003</v>
      </c>
      <c r="P858" s="1">
        <v>36034.5</v>
      </c>
      <c r="Q858" s="1">
        <v>3459.66</v>
      </c>
      <c r="R858" s="44">
        <f t="shared" si="130"/>
        <v>436.91831250000001</v>
      </c>
      <c r="S858" s="45">
        <f t="shared" si="131"/>
        <v>2.5625</v>
      </c>
      <c r="T858" s="45">
        <f t="shared" si="132"/>
        <v>3.2926829268292681</v>
      </c>
      <c r="U858" s="44">
        <f t="shared" si="133"/>
        <v>5909.6580000000031</v>
      </c>
      <c r="V858" s="46">
        <f t="shared" si="134"/>
        <v>0.14089347079037806</v>
      </c>
      <c r="W858" s="44">
        <f t="shared" si="135"/>
        <v>2449.9980000000032</v>
      </c>
      <c r="X858" s="46">
        <f t="shared" si="136"/>
        <v>5.8410947240853016E-2</v>
      </c>
      <c r="Y858" s="23">
        <f>RANK(O858,O:O)</f>
        <v>427</v>
      </c>
      <c r="Z858" s="23">
        <f>RANK(U858,U:U)</f>
        <v>438</v>
      </c>
      <c r="AA858" s="23">
        <f>RANK(W858,W:W)</f>
        <v>499</v>
      </c>
    </row>
    <row r="859" spans="1:27" x14ac:dyDescent="0.25">
      <c r="A859" s="23" t="str">
        <f t="shared" si="137"/>
        <v>Malik Mann</v>
      </c>
      <c r="B859" s="23">
        <f t="shared" si="138"/>
        <v>7</v>
      </c>
      <c r="C859" s="23" t="str">
        <f t="shared" si="139"/>
        <v>2023Malik Mann7</v>
      </c>
      <c r="D859" s="17">
        <v>2023</v>
      </c>
      <c r="E859" t="s">
        <v>417</v>
      </c>
      <c r="F859">
        <v>734174</v>
      </c>
      <c r="G859" t="s">
        <v>369</v>
      </c>
      <c r="H859" s="20">
        <v>6</v>
      </c>
      <c r="I859" s="20">
        <v>6</v>
      </c>
      <c r="J859" t="s">
        <v>9</v>
      </c>
      <c r="K859" t="s">
        <v>3</v>
      </c>
      <c r="L859" s="10">
        <v>60</v>
      </c>
      <c r="M859" s="10">
        <v>129</v>
      </c>
      <c r="N859" s="10">
        <v>583</v>
      </c>
      <c r="O859" s="1">
        <v>28979.402399999999</v>
      </c>
      <c r="P859" s="1">
        <v>25336.25</v>
      </c>
      <c r="Q859" s="1">
        <v>2134.21</v>
      </c>
      <c r="R859" s="44">
        <f t="shared" si="130"/>
        <v>482.99003999999996</v>
      </c>
      <c r="S859" s="45">
        <f t="shared" si="131"/>
        <v>2.15</v>
      </c>
      <c r="T859" s="45">
        <f t="shared" si="132"/>
        <v>4.5193798449612403</v>
      </c>
      <c r="U859" s="44">
        <f t="shared" si="133"/>
        <v>3643.152399999999</v>
      </c>
      <c r="V859" s="46">
        <f t="shared" si="134"/>
        <v>0.12571523559091746</v>
      </c>
      <c r="W859" s="44">
        <f t="shared" si="135"/>
        <v>1508.942399999999</v>
      </c>
      <c r="X859" s="46">
        <f t="shared" si="136"/>
        <v>5.206947952798361E-2</v>
      </c>
      <c r="Y859" s="23">
        <f>RANK(O859,O:O)</f>
        <v>520</v>
      </c>
      <c r="Z859" s="23">
        <f>RANK(U859,U:U)</f>
        <v>606</v>
      </c>
      <c r="AA859" s="23">
        <f>RANK(W859,W:W)</f>
        <v>643</v>
      </c>
    </row>
    <row r="860" spans="1:27" x14ac:dyDescent="0.25">
      <c r="A860" s="23" t="str">
        <f t="shared" si="137"/>
        <v>Malik Mann</v>
      </c>
      <c r="B860" s="23">
        <f t="shared" si="138"/>
        <v>8</v>
      </c>
      <c r="C860" s="23" t="str">
        <f t="shared" si="139"/>
        <v>2023Malik Mann8</v>
      </c>
      <c r="D860" s="17">
        <v>2023</v>
      </c>
      <c r="E860" t="s">
        <v>417</v>
      </c>
      <c r="F860">
        <v>548541</v>
      </c>
      <c r="G860" t="s">
        <v>173</v>
      </c>
      <c r="H860" s="20">
        <v>6</v>
      </c>
      <c r="I860" s="20">
        <v>6</v>
      </c>
      <c r="J860" t="s">
        <v>2</v>
      </c>
      <c r="K860" t="s">
        <v>3</v>
      </c>
      <c r="L860" s="10">
        <v>50</v>
      </c>
      <c r="M860" s="10">
        <v>111</v>
      </c>
      <c r="N860" s="10">
        <v>498</v>
      </c>
      <c r="O860" s="1">
        <v>20574.092799999999</v>
      </c>
      <c r="P860" s="1">
        <v>19380.75</v>
      </c>
      <c r="Q860" s="1">
        <v>1782.61</v>
      </c>
      <c r="R860" s="44">
        <f t="shared" si="130"/>
        <v>411.48185599999999</v>
      </c>
      <c r="S860" s="45">
        <f t="shared" si="131"/>
        <v>2.2200000000000002</v>
      </c>
      <c r="T860" s="45">
        <f t="shared" si="132"/>
        <v>4.4864864864864868</v>
      </c>
      <c r="U860" s="44">
        <f t="shared" si="133"/>
        <v>1193.3427999999985</v>
      </c>
      <c r="V860" s="46">
        <f t="shared" si="134"/>
        <v>5.800220751410233E-2</v>
      </c>
      <c r="W860" s="44">
        <f t="shared" si="135"/>
        <v>-589.26720000000137</v>
      </c>
      <c r="X860" s="46">
        <f t="shared" si="136"/>
        <v>-2.8641223976592613E-2</v>
      </c>
      <c r="Y860" s="23">
        <f>RANK(O860,O:O)</f>
        <v>606</v>
      </c>
      <c r="Z860" s="23">
        <f>RANK(U860,U:U)</f>
        <v>1060</v>
      </c>
      <c r="AA860" s="23">
        <f>RANK(W860,W:W)</f>
        <v>1444</v>
      </c>
    </row>
    <row r="861" spans="1:27" x14ac:dyDescent="0.25">
      <c r="A861" s="23" t="str">
        <f t="shared" si="137"/>
        <v>Malik Mann</v>
      </c>
      <c r="B861" s="23">
        <f t="shared" si="138"/>
        <v>9</v>
      </c>
      <c r="C861" s="23" t="str">
        <f t="shared" si="139"/>
        <v>2023Malik Mann9</v>
      </c>
      <c r="D861" s="17">
        <v>2023</v>
      </c>
      <c r="E861" t="s">
        <v>417</v>
      </c>
      <c r="F861">
        <v>228068</v>
      </c>
      <c r="G861" t="s">
        <v>59</v>
      </c>
      <c r="H861" s="20">
        <v>6</v>
      </c>
      <c r="I861" s="20">
        <v>6</v>
      </c>
      <c r="J861" t="s">
        <v>9</v>
      </c>
      <c r="K861" t="s">
        <v>3</v>
      </c>
      <c r="L861" s="10">
        <v>70</v>
      </c>
      <c r="M861" s="10">
        <v>155</v>
      </c>
      <c r="N861" s="10">
        <v>364</v>
      </c>
      <c r="O861" s="1">
        <v>16663.052</v>
      </c>
      <c r="P861" s="1">
        <v>14298.75</v>
      </c>
      <c r="Q861" s="1">
        <v>2495.41</v>
      </c>
      <c r="R861" s="44">
        <f t="shared" si="130"/>
        <v>238.0436</v>
      </c>
      <c r="S861" s="45">
        <f t="shared" si="131"/>
        <v>2.2142857142857144</v>
      </c>
      <c r="T861" s="45">
        <f t="shared" si="132"/>
        <v>2.3483870967741933</v>
      </c>
      <c r="U861" s="44">
        <f t="shared" si="133"/>
        <v>2364.3019999999997</v>
      </c>
      <c r="V861" s="46">
        <f t="shared" si="134"/>
        <v>0.14188889286308412</v>
      </c>
      <c r="W861" s="44">
        <f t="shared" si="135"/>
        <v>-131.10800000000017</v>
      </c>
      <c r="X861" s="46">
        <f t="shared" si="136"/>
        <v>-7.8681864522777804E-3</v>
      </c>
      <c r="Y861" s="23">
        <f>RANK(O861,O:O)</f>
        <v>658</v>
      </c>
      <c r="Z861" s="23">
        <f>RANK(U861,U:U)</f>
        <v>803</v>
      </c>
      <c r="AA861" s="23">
        <f>RANK(W861,W:W)</f>
        <v>1346</v>
      </c>
    </row>
    <row r="862" spans="1:27" x14ac:dyDescent="0.25">
      <c r="A862" s="23" t="str">
        <f t="shared" si="137"/>
        <v>Malik Mann</v>
      </c>
      <c r="B862" s="23">
        <f t="shared" si="138"/>
        <v>10</v>
      </c>
      <c r="C862" s="23" t="str">
        <f t="shared" si="139"/>
        <v>2023Malik Mann10</v>
      </c>
      <c r="D862" s="17">
        <v>2023</v>
      </c>
      <c r="E862" t="s">
        <v>417</v>
      </c>
      <c r="F862">
        <v>673382</v>
      </c>
      <c r="G862" t="s">
        <v>322</v>
      </c>
      <c r="H862" s="20">
        <v>6</v>
      </c>
      <c r="I862" s="20">
        <v>6</v>
      </c>
      <c r="J862" t="s">
        <v>9</v>
      </c>
      <c r="K862" t="s">
        <v>10</v>
      </c>
      <c r="L862" s="10">
        <v>22</v>
      </c>
      <c r="M862" s="10">
        <v>71</v>
      </c>
      <c r="N862" s="10">
        <v>268</v>
      </c>
      <c r="O862" s="1">
        <v>12827.28</v>
      </c>
      <c r="P862" s="1">
        <v>11020</v>
      </c>
      <c r="Q862" s="1">
        <v>808.25</v>
      </c>
      <c r="R862" s="44">
        <f t="shared" si="130"/>
        <v>583.05818181818188</v>
      </c>
      <c r="S862" s="45">
        <f t="shared" si="131"/>
        <v>3.2272727272727271</v>
      </c>
      <c r="T862" s="45">
        <f t="shared" si="132"/>
        <v>3.7746478873239435</v>
      </c>
      <c r="U862" s="44">
        <f t="shared" si="133"/>
        <v>1807.2800000000007</v>
      </c>
      <c r="V862" s="46">
        <f t="shared" si="134"/>
        <v>0.14089347079037806</v>
      </c>
      <c r="W862" s="44">
        <f t="shared" si="135"/>
        <v>999.03000000000065</v>
      </c>
      <c r="X862" s="46">
        <f t="shared" si="136"/>
        <v>7.7883230115815716E-2</v>
      </c>
      <c r="Y862" s="23">
        <f>RANK(O862,O:O)</f>
        <v>723</v>
      </c>
      <c r="Z862" s="23">
        <f>RANK(U862,U:U)</f>
        <v>917</v>
      </c>
      <c r="AA862" s="23">
        <f>RANK(W862,W:W)</f>
        <v>796</v>
      </c>
    </row>
    <row r="863" spans="1:27" x14ac:dyDescent="0.25">
      <c r="A863" s="23" t="str">
        <f t="shared" si="137"/>
        <v>Malik Mann</v>
      </c>
      <c r="B863" s="23">
        <f t="shared" si="138"/>
        <v>11</v>
      </c>
      <c r="C863" s="23" t="str">
        <f t="shared" si="139"/>
        <v>2023Malik Mann11</v>
      </c>
      <c r="D863" s="17">
        <v>2023</v>
      </c>
      <c r="E863" t="s">
        <v>417</v>
      </c>
      <c r="F863">
        <v>911084</v>
      </c>
      <c r="G863" t="s">
        <v>253</v>
      </c>
      <c r="H863" s="20">
        <v>6</v>
      </c>
      <c r="I863" s="20">
        <v>6</v>
      </c>
      <c r="J863" t="s">
        <v>9</v>
      </c>
      <c r="K863" t="s">
        <v>10</v>
      </c>
      <c r="L863" s="10">
        <v>15</v>
      </c>
      <c r="M863" s="10">
        <v>63</v>
      </c>
      <c r="N863" s="10">
        <v>184</v>
      </c>
      <c r="O863" s="1">
        <v>6900.5951999999997</v>
      </c>
      <c r="P863" s="1">
        <v>5671</v>
      </c>
      <c r="Q863" s="1">
        <v>569.41999999999996</v>
      </c>
      <c r="R863" s="44">
        <f t="shared" si="130"/>
        <v>460.03967999999998</v>
      </c>
      <c r="S863" s="45">
        <f t="shared" si="131"/>
        <v>4.2</v>
      </c>
      <c r="T863" s="45">
        <f t="shared" si="132"/>
        <v>2.9206349206349205</v>
      </c>
      <c r="U863" s="44">
        <f t="shared" si="133"/>
        <v>1229.5951999999997</v>
      </c>
      <c r="V863" s="46">
        <f t="shared" si="134"/>
        <v>0.17818683234744734</v>
      </c>
      <c r="W863" s="44">
        <f t="shared" si="135"/>
        <v>660.17519999999979</v>
      </c>
      <c r="X863" s="46">
        <f t="shared" si="136"/>
        <v>9.5669312699287135E-2</v>
      </c>
      <c r="Y863" s="23">
        <f>RANK(O863,O:O)</f>
        <v>1020</v>
      </c>
      <c r="Z863" s="23">
        <f>RANK(U863,U:U)</f>
        <v>1053</v>
      </c>
      <c r="AA863" s="23">
        <f>RANK(W863,W:W)</f>
        <v>910</v>
      </c>
    </row>
    <row r="864" spans="1:27" x14ac:dyDescent="0.25">
      <c r="A864" s="23" t="str">
        <f t="shared" si="137"/>
        <v>Malik Mann</v>
      </c>
      <c r="B864" s="23">
        <f t="shared" si="138"/>
        <v>12</v>
      </c>
      <c r="C864" s="23" t="str">
        <f t="shared" si="139"/>
        <v>2023Malik Mann12</v>
      </c>
      <c r="D864" s="17">
        <v>2023</v>
      </c>
      <c r="E864" t="s">
        <v>417</v>
      </c>
      <c r="F864">
        <v>789083</v>
      </c>
      <c r="G864" t="s">
        <v>349</v>
      </c>
      <c r="H864" s="20">
        <v>6</v>
      </c>
      <c r="I864" s="20">
        <v>6</v>
      </c>
      <c r="J864" t="s">
        <v>9</v>
      </c>
      <c r="K864" t="s">
        <v>10</v>
      </c>
      <c r="L864" s="10">
        <v>40</v>
      </c>
      <c r="M864" s="10">
        <v>58</v>
      </c>
      <c r="N864" s="10">
        <v>152</v>
      </c>
      <c r="O864" s="1">
        <v>6715.3263999999999</v>
      </c>
      <c r="P864" s="1">
        <v>6145.75</v>
      </c>
      <c r="Q864" s="1">
        <v>1389.6</v>
      </c>
      <c r="R864" s="44">
        <f t="shared" si="130"/>
        <v>167.88316</v>
      </c>
      <c r="S864" s="45">
        <f t="shared" si="131"/>
        <v>1.45</v>
      </c>
      <c r="T864" s="45">
        <f t="shared" si="132"/>
        <v>2.6206896551724137</v>
      </c>
      <c r="U864" s="44">
        <f t="shared" si="133"/>
        <v>569.57639999999992</v>
      </c>
      <c r="V864" s="46">
        <f t="shared" si="134"/>
        <v>8.4817381326393895E-2</v>
      </c>
      <c r="W864" s="44">
        <f t="shared" si="135"/>
        <v>-820.02359999999999</v>
      </c>
      <c r="X864" s="46">
        <f t="shared" si="136"/>
        <v>-0.12211224758933534</v>
      </c>
      <c r="Y864" s="23">
        <f>RANK(O864,O:O)</f>
        <v>1028</v>
      </c>
      <c r="Z864" s="23">
        <f>RANK(U864,U:U)</f>
        <v>1284</v>
      </c>
      <c r="AA864" s="23">
        <f>RANK(W864,W:W)</f>
        <v>1462</v>
      </c>
    </row>
    <row r="865" spans="1:27" x14ac:dyDescent="0.25">
      <c r="A865" s="23" t="str">
        <f t="shared" si="137"/>
        <v>Malik Mann</v>
      </c>
      <c r="B865" s="23">
        <f t="shared" si="138"/>
        <v>13</v>
      </c>
      <c r="C865" s="23" t="str">
        <f t="shared" si="139"/>
        <v>2023Malik Mann13</v>
      </c>
      <c r="D865" s="17">
        <v>2023</v>
      </c>
      <c r="E865" t="s">
        <v>417</v>
      </c>
      <c r="F865">
        <v>128453</v>
      </c>
      <c r="G865" t="s">
        <v>130</v>
      </c>
      <c r="H865" s="20">
        <v>6</v>
      </c>
      <c r="I865" s="20">
        <v>1</v>
      </c>
      <c r="J865" t="s">
        <v>2</v>
      </c>
      <c r="K865" t="s">
        <v>10</v>
      </c>
      <c r="L865" s="10">
        <v>17</v>
      </c>
      <c r="M865" s="10">
        <v>35</v>
      </c>
      <c r="N865" s="10">
        <v>53</v>
      </c>
      <c r="O865" s="1">
        <v>2393.3364000000001</v>
      </c>
      <c r="P865" s="1">
        <v>2115.75</v>
      </c>
      <c r="Q865" s="1">
        <v>603</v>
      </c>
      <c r="R865" s="44">
        <f t="shared" si="130"/>
        <v>140.78449411764706</v>
      </c>
      <c r="S865" s="45">
        <f t="shared" si="131"/>
        <v>2.0588235294117645</v>
      </c>
      <c r="T865" s="45">
        <f t="shared" si="132"/>
        <v>1.5142857142857142</v>
      </c>
      <c r="U865" s="44">
        <f t="shared" si="133"/>
        <v>277.58640000000014</v>
      </c>
      <c r="V865" s="46">
        <f t="shared" si="134"/>
        <v>0.11598302687411603</v>
      </c>
      <c r="W865" s="44">
        <f t="shared" si="135"/>
        <v>-325.41359999999986</v>
      </c>
      <c r="X865" s="46">
        <f t="shared" si="136"/>
        <v>-0.13596651101784096</v>
      </c>
      <c r="Y865" s="23">
        <f>RANK(O865,O:O)</f>
        <v>1336</v>
      </c>
      <c r="Z865" s="23">
        <f>RANK(U865,U:U)</f>
        <v>1403</v>
      </c>
      <c r="AA865" s="23">
        <f>RANK(W865,W:W)</f>
        <v>1409</v>
      </c>
    </row>
    <row r="866" spans="1:27" x14ac:dyDescent="0.25">
      <c r="A866" s="23" t="str">
        <f t="shared" si="137"/>
        <v>Malik Mann</v>
      </c>
      <c r="B866" s="23">
        <f t="shared" si="138"/>
        <v>14</v>
      </c>
      <c r="C866" s="23" t="str">
        <f t="shared" si="139"/>
        <v>2023Malik Mann14</v>
      </c>
      <c r="D866" s="17">
        <v>2023</v>
      </c>
      <c r="E866" t="s">
        <v>417</v>
      </c>
      <c r="F866">
        <v>688564</v>
      </c>
      <c r="G866" t="s">
        <v>176</v>
      </c>
      <c r="H866" s="20">
        <v>6</v>
      </c>
      <c r="I866" s="20">
        <v>4</v>
      </c>
      <c r="J866" t="s">
        <v>2</v>
      </c>
      <c r="K866" t="s">
        <v>10</v>
      </c>
      <c r="L866" s="10">
        <v>7</v>
      </c>
      <c r="M866" s="10">
        <v>12</v>
      </c>
      <c r="N866" s="10">
        <v>36</v>
      </c>
      <c r="O866" s="1">
        <v>1656.5927999999999</v>
      </c>
      <c r="P866" s="1">
        <v>1486</v>
      </c>
      <c r="Q866" s="1">
        <v>245.4</v>
      </c>
      <c r="R866" s="44">
        <f t="shared" ref="R866:R929" si="140">O866/L866</f>
        <v>236.65611428571427</v>
      </c>
      <c r="S866" s="45">
        <f t="shared" ref="S866:S929" si="141">M866/L866</f>
        <v>1.7142857142857142</v>
      </c>
      <c r="T866" s="45">
        <f t="shared" ref="T866:T929" si="142">N866/M866</f>
        <v>3</v>
      </c>
      <c r="U866" s="44">
        <f t="shared" ref="U866:U929" si="143">O866-P866</f>
        <v>170.5927999999999</v>
      </c>
      <c r="V866" s="46">
        <f t="shared" ref="V866:V929" si="144">U866/O866</f>
        <v>0.10297811266594899</v>
      </c>
      <c r="W866" s="44">
        <f t="shared" ref="W866:W929" si="145">O866-P866-Q866</f>
        <v>-74.807200000000108</v>
      </c>
      <c r="X866" s="46">
        <f t="shared" ref="X866:X929" si="146">W866/O866</f>
        <v>-4.5157264959741532E-2</v>
      </c>
      <c r="Y866" s="23">
        <f>RANK(O866,O:O)</f>
        <v>1401</v>
      </c>
      <c r="Z866" s="23">
        <f>RANK(U866,U:U)</f>
        <v>1435</v>
      </c>
      <c r="AA866" s="23">
        <f>RANK(W866,W:W)</f>
        <v>1310</v>
      </c>
    </row>
    <row r="867" spans="1:27" x14ac:dyDescent="0.25">
      <c r="A867" s="23" t="str">
        <f t="shared" si="137"/>
        <v>Mary Amendola</v>
      </c>
      <c r="B867" s="23">
        <f t="shared" si="138"/>
        <v>1</v>
      </c>
      <c r="C867" s="23" t="str">
        <f t="shared" si="139"/>
        <v>2023Mary Amendola1</v>
      </c>
      <c r="D867" s="17">
        <v>2023</v>
      </c>
      <c r="E867" t="s">
        <v>406</v>
      </c>
      <c r="F867">
        <v>439017</v>
      </c>
      <c r="G867" t="s">
        <v>483</v>
      </c>
      <c r="H867" s="20">
        <v>5</v>
      </c>
      <c r="I867" s="20">
        <v>3</v>
      </c>
      <c r="J867" t="s">
        <v>2</v>
      </c>
      <c r="K867" t="s">
        <v>6</v>
      </c>
      <c r="L867" s="10">
        <v>76</v>
      </c>
      <c r="M867" s="10">
        <v>700</v>
      </c>
      <c r="N867" s="10">
        <v>4570</v>
      </c>
      <c r="O867" s="1">
        <v>170714.54509999999</v>
      </c>
      <c r="P867" s="1">
        <v>162709.25</v>
      </c>
      <c r="Q867" s="1">
        <v>3274.28</v>
      </c>
      <c r="R867" s="44">
        <f t="shared" si="140"/>
        <v>2246.2440144736843</v>
      </c>
      <c r="S867" s="45">
        <f t="shared" si="141"/>
        <v>9.2105263157894743</v>
      </c>
      <c r="T867" s="45">
        <f t="shared" si="142"/>
        <v>6.5285714285714285</v>
      </c>
      <c r="U867" s="44">
        <f t="shared" si="143"/>
        <v>8005.2950999999885</v>
      </c>
      <c r="V867" s="46">
        <f t="shared" si="144"/>
        <v>4.6892870758673211E-2</v>
      </c>
      <c r="W867" s="44">
        <f t="shared" si="145"/>
        <v>4731.0150999999878</v>
      </c>
      <c r="X867" s="46">
        <f t="shared" si="146"/>
        <v>2.7713017055627488E-2</v>
      </c>
      <c r="Y867" s="23">
        <f>RANK(O867,O:O)</f>
        <v>61</v>
      </c>
      <c r="Z867" s="23">
        <f>RANK(U867,U:U)</f>
        <v>301</v>
      </c>
      <c r="AA867" s="23">
        <f>RANK(W867,W:W)</f>
        <v>285</v>
      </c>
    </row>
    <row r="868" spans="1:27" x14ac:dyDescent="0.25">
      <c r="A868" s="23" t="str">
        <f t="shared" si="137"/>
        <v>Mary Amendola</v>
      </c>
      <c r="B868" s="23">
        <f t="shared" si="138"/>
        <v>2</v>
      </c>
      <c r="C868" s="23" t="str">
        <f t="shared" si="139"/>
        <v>2023Mary Amendola2</v>
      </c>
      <c r="D868" s="17">
        <v>2023</v>
      </c>
      <c r="E868" t="s">
        <v>406</v>
      </c>
      <c r="F868">
        <v>110765</v>
      </c>
      <c r="G868" t="s">
        <v>12</v>
      </c>
      <c r="H868" s="20">
        <v>5</v>
      </c>
      <c r="I868" s="20">
        <v>5</v>
      </c>
      <c r="J868" t="s">
        <v>9</v>
      </c>
      <c r="K868" t="s">
        <v>4</v>
      </c>
      <c r="L868" s="10">
        <v>133</v>
      </c>
      <c r="M868" s="10">
        <v>524</v>
      </c>
      <c r="N868" s="10">
        <v>2511</v>
      </c>
      <c r="O868" s="1">
        <v>104460.1652</v>
      </c>
      <c r="P868" s="1">
        <v>95220.75</v>
      </c>
      <c r="Q868" s="1">
        <v>5007.09</v>
      </c>
      <c r="R868" s="44">
        <f t="shared" si="140"/>
        <v>785.41477593984962</v>
      </c>
      <c r="S868" s="45">
        <f t="shared" si="141"/>
        <v>3.9398496240601504</v>
      </c>
      <c r="T868" s="45">
        <f t="shared" si="142"/>
        <v>4.7919847328244272</v>
      </c>
      <c r="U868" s="44">
        <f t="shared" si="143"/>
        <v>9239.4152000000031</v>
      </c>
      <c r="V868" s="46">
        <f t="shared" si="144"/>
        <v>8.8449172776150303E-2</v>
      </c>
      <c r="W868" s="44">
        <f t="shared" si="145"/>
        <v>4232.325200000003</v>
      </c>
      <c r="X868" s="46">
        <f t="shared" si="146"/>
        <v>4.0516164146368806E-2</v>
      </c>
      <c r="Y868" s="23">
        <f>RANK(O868,O:O)</f>
        <v>151</v>
      </c>
      <c r="Z868" s="23">
        <f>RANK(U868,U:U)</f>
        <v>248</v>
      </c>
      <c r="AA868" s="23">
        <f>RANK(W868,W:W)</f>
        <v>322</v>
      </c>
    </row>
    <row r="869" spans="1:27" x14ac:dyDescent="0.25">
      <c r="A869" s="23" t="str">
        <f t="shared" si="137"/>
        <v>Mary Amendola</v>
      </c>
      <c r="B869" s="23">
        <f t="shared" si="138"/>
        <v>3</v>
      </c>
      <c r="C869" s="23" t="str">
        <f t="shared" si="139"/>
        <v>2023Mary Amendola3</v>
      </c>
      <c r="D869" s="17">
        <v>2023</v>
      </c>
      <c r="E869" t="s">
        <v>406</v>
      </c>
      <c r="F869">
        <v>961606</v>
      </c>
      <c r="G869" t="s">
        <v>264</v>
      </c>
      <c r="H869" s="20">
        <v>5</v>
      </c>
      <c r="I869" s="20">
        <v>5</v>
      </c>
      <c r="J869" t="s">
        <v>9</v>
      </c>
      <c r="K869" t="s">
        <v>4</v>
      </c>
      <c r="L869" s="10">
        <v>109</v>
      </c>
      <c r="M869" s="10">
        <v>434</v>
      </c>
      <c r="N869" s="10">
        <v>2082</v>
      </c>
      <c r="O869" s="1">
        <v>94965.073199999999</v>
      </c>
      <c r="P869" s="1">
        <v>79397</v>
      </c>
      <c r="Q869" s="1">
        <v>4114.6499999999996</v>
      </c>
      <c r="R869" s="44">
        <f t="shared" si="140"/>
        <v>871.23920366972482</v>
      </c>
      <c r="S869" s="45">
        <f t="shared" si="141"/>
        <v>3.9816513761467891</v>
      </c>
      <c r="T869" s="45">
        <f t="shared" si="142"/>
        <v>4.7972350230414751</v>
      </c>
      <c r="U869" s="44">
        <f t="shared" si="143"/>
        <v>15568.073199999999</v>
      </c>
      <c r="V869" s="46">
        <f t="shared" si="144"/>
        <v>0.16393472542492601</v>
      </c>
      <c r="W869" s="44">
        <f t="shared" si="145"/>
        <v>11453.423199999999</v>
      </c>
      <c r="X869" s="46">
        <f t="shared" si="146"/>
        <v>0.12060669058695571</v>
      </c>
      <c r="Y869" s="23">
        <f>RANK(O869,O:O)</f>
        <v>172</v>
      </c>
      <c r="Z869" s="23">
        <f>RANK(U869,U:U)</f>
        <v>114</v>
      </c>
      <c r="AA869" s="23">
        <f>RANK(W869,W:W)</f>
        <v>103</v>
      </c>
    </row>
    <row r="870" spans="1:27" x14ac:dyDescent="0.25">
      <c r="A870" s="23" t="str">
        <f t="shared" si="137"/>
        <v>Mary Amendola</v>
      </c>
      <c r="B870" s="23">
        <f t="shared" si="138"/>
        <v>4</v>
      </c>
      <c r="C870" s="23" t="str">
        <f t="shared" si="139"/>
        <v>2023Mary Amendola4</v>
      </c>
      <c r="D870" s="17">
        <v>2023</v>
      </c>
      <c r="E870" t="s">
        <v>406</v>
      </c>
      <c r="F870">
        <v>734173</v>
      </c>
      <c r="G870" t="s">
        <v>64</v>
      </c>
      <c r="H870" s="20">
        <v>5</v>
      </c>
      <c r="I870" s="20">
        <v>3</v>
      </c>
      <c r="J870" t="s">
        <v>2</v>
      </c>
      <c r="K870" t="s">
        <v>4</v>
      </c>
      <c r="L870" s="10">
        <v>119</v>
      </c>
      <c r="M870" s="10">
        <v>439</v>
      </c>
      <c r="N870" s="10">
        <v>2043</v>
      </c>
      <c r="O870" s="1">
        <v>79476.747600000002</v>
      </c>
      <c r="P870" s="1">
        <v>69903</v>
      </c>
      <c r="Q870" s="1">
        <v>4452.54</v>
      </c>
      <c r="R870" s="44">
        <f t="shared" si="140"/>
        <v>667.87182857142864</v>
      </c>
      <c r="S870" s="45">
        <f t="shared" si="141"/>
        <v>3.6890756302521011</v>
      </c>
      <c r="T870" s="45">
        <f t="shared" si="142"/>
        <v>4.6537585421412304</v>
      </c>
      <c r="U870" s="44">
        <f t="shared" si="143"/>
        <v>9573.7476000000024</v>
      </c>
      <c r="V870" s="46">
        <f t="shared" si="144"/>
        <v>0.12045973053884759</v>
      </c>
      <c r="W870" s="44">
        <f t="shared" si="145"/>
        <v>5121.2076000000025</v>
      </c>
      <c r="X870" s="46">
        <f t="shared" si="146"/>
        <v>6.4436552257707169E-2</v>
      </c>
      <c r="Y870" s="23">
        <f>RANK(O870,O:O)</f>
        <v>210</v>
      </c>
      <c r="Z870" s="23">
        <f>RANK(U870,U:U)</f>
        <v>232</v>
      </c>
      <c r="AA870" s="23">
        <f>RANK(W870,W:W)</f>
        <v>269</v>
      </c>
    </row>
    <row r="871" spans="1:27" x14ac:dyDescent="0.25">
      <c r="A871" s="23" t="str">
        <f t="shared" si="137"/>
        <v>Mary Amendola</v>
      </c>
      <c r="B871" s="23">
        <f t="shared" si="138"/>
        <v>5</v>
      </c>
      <c r="C871" s="23" t="str">
        <f t="shared" si="139"/>
        <v>2023Mary Amendola5</v>
      </c>
      <c r="D871" s="17">
        <v>2023</v>
      </c>
      <c r="E871" t="s">
        <v>406</v>
      </c>
      <c r="F871">
        <v>128453</v>
      </c>
      <c r="G871" t="s">
        <v>130</v>
      </c>
      <c r="H871" s="20">
        <v>5</v>
      </c>
      <c r="I871" s="20">
        <v>1</v>
      </c>
      <c r="J871" t="s">
        <v>2</v>
      </c>
      <c r="K871" t="s">
        <v>3</v>
      </c>
      <c r="L871" s="10">
        <v>129</v>
      </c>
      <c r="M871" s="10">
        <v>330</v>
      </c>
      <c r="N871" s="10">
        <v>1429</v>
      </c>
      <c r="O871" s="1">
        <v>63536.675999999999</v>
      </c>
      <c r="P871" s="1">
        <v>56167.5</v>
      </c>
      <c r="Q871" s="1">
        <v>4648.59</v>
      </c>
      <c r="R871" s="44">
        <f t="shared" si="140"/>
        <v>492.53237209302324</v>
      </c>
      <c r="S871" s="45">
        <f t="shared" si="141"/>
        <v>2.558139534883721</v>
      </c>
      <c r="T871" s="45">
        <f t="shared" si="142"/>
        <v>4.3303030303030301</v>
      </c>
      <c r="U871" s="44">
        <f t="shared" si="143"/>
        <v>7369.1759999999995</v>
      </c>
      <c r="V871" s="46">
        <f t="shared" si="144"/>
        <v>0.11598302687411598</v>
      </c>
      <c r="W871" s="44">
        <f t="shared" si="145"/>
        <v>2720.5859999999993</v>
      </c>
      <c r="X871" s="46">
        <f t="shared" si="146"/>
        <v>4.2819142757798648E-2</v>
      </c>
      <c r="Y871" s="23">
        <f>RANK(O871,O:O)</f>
        <v>284</v>
      </c>
      <c r="Z871" s="23">
        <f>RANK(U871,U:U)</f>
        <v>338</v>
      </c>
      <c r="AA871" s="23">
        <f>RANK(W871,W:W)</f>
        <v>471</v>
      </c>
    </row>
    <row r="872" spans="1:27" x14ac:dyDescent="0.25">
      <c r="A872" s="23" t="str">
        <f t="shared" si="137"/>
        <v>Mary Amendola</v>
      </c>
      <c r="B872" s="23">
        <f t="shared" si="138"/>
        <v>6</v>
      </c>
      <c r="C872" s="23" t="str">
        <f t="shared" si="139"/>
        <v>2023Mary Amendola6</v>
      </c>
      <c r="D872" s="17">
        <v>2023</v>
      </c>
      <c r="E872" t="s">
        <v>406</v>
      </c>
      <c r="F872">
        <v>105021</v>
      </c>
      <c r="G872" t="s">
        <v>11</v>
      </c>
      <c r="H872" s="20">
        <v>5</v>
      </c>
      <c r="I872" s="20">
        <v>5</v>
      </c>
      <c r="J872" t="s">
        <v>9</v>
      </c>
      <c r="K872" t="s">
        <v>3</v>
      </c>
      <c r="L872" s="10">
        <v>85</v>
      </c>
      <c r="M872" s="10">
        <v>231</v>
      </c>
      <c r="N872" s="10">
        <v>1097</v>
      </c>
      <c r="O872" s="1">
        <v>48626.1</v>
      </c>
      <c r="P872" s="1">
        <v>41775</v>
      </c>
      <c r="Q872" s="1">
        <v>3078.42</v>
      </c>
      <c r="R872" s="44">
        <f t="shared" si="140"/>
        <v>572.07176470588229</v>
      </c>
      <c r="S872" s="45">
        <f t="shared" si="141"/>
        <v>2.7176470588235295</v>
      </c>
      <c r="T872" s="45">
        <f t="shared" si="142"/>
        <v>4.7489177489177488</v>
      </c>
      <c r="U872" s="44">
        <f t="shared" si="143"/>
        <v>6851.0999999999985</v>
      </c>
      <c r="V872" s="46">
        <f t="shared" si="144"/>
        <v>0.14089347079037798</v>
      </c>
      <c r="W872" s="44">
        <f t="shared" si="145"/>
        <v>3772.6799999999985</v>
      </c>
      <c r="X872" s="46">
        <f t="shared" si="146"/>
        <v>7.7585494209899589E-2</v>
      </c>
      <c r="Y872" s="23">
        <f>RANK(O872,O:O)</f>
        <v>382</v>
      </c>
      <c r="Z872" s="23">
        <f>RANK(U872,U:U)</f>
        <v>374</v>
      </c>
      <c r="AA872" s="23">
        <f>RANK(W872,W:W)</f>
        <v>358</v>
      </c>
    </row>
    <row r="873" spans="1:27" x14ac:dyDescent="0.25">
      <c r="A873" s="23" t="str">
        <f t="shared" si="137"/>
        <v>Mary Amendola</v>
      </c>
      <c r="B873" s="23">
        <f t="shared" si="138"/>
        <v>7</v>
      </c>
      <c r="C873" s="23" t="str">
        <f t="shared" si="139"/>
        <v>2023Mary Amendola7</v>
      </c>
      <c r="D873" s="17">
        <v>2023</v>
      </c>
      <c r="E873" t="s">
        <v>406</v>
      </c>
      <c r="F873">
        <v>577416</v>
      </c>
      <c r="G873" t="s">
        <v>150</v>
      </c>
      <c r="H873" s="20">
        <v>5</v>
      </c>
      <c r="I873" s="20">
        <v>5</v>
      </c>
      <c r="J873" t="s">
        <v>9</v>
      </c>
      <c r="K873" t="s">
        <v>3</v>
      </c>
      <c r="L873" s="10">
        <v>130</v>
      </c>
      <c r="M873" s="10">
        <v>264</v>
      </c>
      <c r="N873" s="10">
        <v>963</v>
      </c>
      <c r="O873" s="1">
        <v>43579.578000000001</v>
      </c>
      <c r="P873" s="1">
        <v>37439.5</v>
      </c>
      <c r="Q873" s="1">
        <v>4603.0200000000004</v>
      </c>
      <c r="R873" s="44">
        <f t="shared" si="140"/>
        <v>335.22752307692309</v>
      </c>
      <c r="S873" s="45">
        <f t="shared" si="141"/>
        <v>2.0307692307692307</v>
      </c>
      <c r="T873" s="45">
        <f t="shared" si="142"/>
        <v>3.6477272727272729</v>
      </c>
      <c r="U873" s="44">
        <f t="shared" si="143"/>
        <v>6140.0780000000013</v>
      </c>
      <c r="V873" s="46">
        <f t="shared" si="144"/>
        <v>0.14089347079037803</v>
      </c>
      <c r="W873" s="44">
        <f t="shared" si="145"/>
        <v>1537.0580000000009</v>
      </c>
      <c r="X873" s="46">
        <f t="shared" si="146"/>
        <v>3.5270144194604197E-2</v>
      </c>
      <c r="Y873" s="23">
        <f>RANK(O873,O:O)</f>
        <v>411</v>
      </c>
      <c r="Z873" s="23">
        <f>RANK(U873,U:U)</f>
        <v>419</v>
      </c>
      <c r="AA873" s="23">
        <f>RANK(W873,W:W)</f>
        <v>634</v>
      </c>
    </row>
    <row r="874" spans="1:27" x14ac:dyDescent="0.25">
      <c r="A874" s="23" t="str">
        <f t="shared" si="137"/>
        <v>Mary Amendola</v>
      </c>
      <c r="B874" s="23">
        <f t="shared" si="138"/>
        <v>8</v>
      </c>
      <c r="C874" s="23" t="str">
        <f t="shared" si="139"/>
        <v>2023Mary Amendola8</v>
      </c>
      <c r="D874" s="17">
        <v>2023</v>
      </c>
      <c r="E874" t="s">
        <v>406</v>
      </c>
      <c r="F874">
        <v>693197</v>
      </c>
      <c r="G874" t="s">
        <v>491</v>
      </c>
      <c r="H874" s="20">
        <v>5</v>
      </c>
      <c r="I874" s="20">
        <v>5</v>
      </c>
      <c r="J874" t="s">
        <v>9</v>
      </c>
      <c r="K874" t="s">
        <v>3</v>
      </c>
      <c r="L874" s="10">
        <v>59</v>
      </c>
      <c r="M874" s="10">
        <v>204</v>
      </c>
      <c r="N874" s="10">
        <v>891</v>
      </c>
      <c r="O874" s="1">
        <v>37100.463000000003</v>
      </c>
      <c r="P874" s="1">
        <v>31873.25</v>
      </c>
      <c r="Q874" s="1">
        <v>2185.5</v>
      </c>
      <c r="R874" s="44">
        <f t="shared" si="140"/>
        <v>628.82140677966106</v>
      </c>
      <c r="S874" s="45">
        <f t="shared" si="141"/>
        <v>3.4576271186440679</v>
      </c>
      <c r="T874" s="45">
        <f t="shared" si="142"/>
        <v>4.367647058823529</v>
      </c>
      <c r="U874" s="44">
        <f t="shared" si="143"/>
        <v>5227.2130000000034</v>
      </c>
      <c r="V874" s="46">
        <f t="shared" si="144"/>
        <v>0.14089347079037809</v>
      </c>
      <c r="W874" s="44">
        <f t="shared" si="145"/>
        <v>3041.7130000000034</v>
      </c>
      <c r="X874" s="46">
        <f t="shared" si="146"/>
        <v>8.1985850149632986E-2</v>
      </c>
      <c r="Y874" s="23">
        <f>RANK(O874,O:O)</f>
        <v>458</v>
      </c>
      <c r="Z874" s="23">
        <f>RANK(U874,U:U)</f>
        <v>493</v>
      </c>
      <c r="AA874" s="23">
        <f>RANK(W874,W:W)</f>
        <v>427</v>
      </c>
    </row>
    <row r="875" spans="1:27" x14ac:dyDescent="0.25">
      <c r="A875" s="23" t="str">
        <f t="shared" si="137"/>
        <v>Mary Amendola</v>
      </c>
      <c r="B875" s="23">
        <f t="shared" si="138"/>
        <v>9</v>
      </c>
      <c r="C875" s="23" t="str">
        <f t="shared" si="139"/>
        <v>2023Mary Amendola9</v>
      </c>
      <c r="D875" s="17">
        <v>2023</v>
      </c>
      <c r="E875" t="s">
        <v>406</v>
      </c>
      <c r="F875">
        <v>203761</v>
      </c>
      <c r="G875" t="s">
        <v>51</v>
      </c>
      <c r="H875" s="20">
        <v>5</v>
      </c>
      <c r="I875" s="20">
        <v>5</v>
      </c>
      <c r="J875" t="s">
        <v>9</v>
      </c>
      <c r="K875" t="s">
        <v>3</v>
      </c>
      <c r="L875" s="10">
        <v>91</v>
      </c>
      <c r="M875" s="10">
        <v>253</v>
      </c>
      <c r="N875" s="10">
        <v>763</v>
      </c>
      <c r="O875" s="1">
        <v>36612.455999999998</v>
      </c>
      <c r="P875" s="1">
        <v>31454</v>
      </c>
      <c r="Q875" s="1">
        <v>3304.71</v>
      </c>
      <c r="R875" s="44">
        <f t="shared" si="140"/>
        <v>402.33468131868131</v>
      </c>
      <c r="S875" s="45">
        <f t="shared" si="141"/>
        <v>2.7802197802197801</v>
      </c>
      <c r="T875" s="45">
        <f t="shared" si="142"/>
        <v>3.0158102766798418</v>
      </c>
      <c r="U875" s="44">
        <f t="shared" si="143"/>
        <v>5158.4559999999983</v>
      </c>
      <c r="V875" s="46">
        <f t="shared" si="144"/>
        <v>0.14089347079037798</v>
      </c>
      <c r="W875" s="44">
        <f t="shared" si="145"/>
        <v>1853.7459999999983</v>
      </c>
      <c r="X875" s="46">
        <f t="shared" si="146"/>
        <v>5.0631566481090434E-2</v>
      </c>
      <c r="Y875" s="23">
        <f>RANK(O875,O:O)</f>
        <v>463</v>
      </c>
      <c r="Z875" s="23">
        <f>RANK(U875,U:U)</f>
        <v>500</v>
      </c>
      <c r="AA875" s="23">
        <f>RANK(W875,W:W)</f>
        <v>582</v>
      </c>
    </row>
    <row r="876" spans="1:27" x14ac:dyDescent="0.25">
      <c r="A876" s="23" t="str">
        <f t="shared" si="137"/>
        <v>Mary Amendola</v>
      </c>
      <c r="B876" s="23">
        <f t="shared" si="138"/>
        <v>10</v>
      </c>
      <c r="C876" s="23" t="str">
        <f t="shared" si="139"/>
        <v>2023Mary Amendola10</v>
      </c>
      <c r="D876" s="17">
        <v>2023</v>
      </c>
      <c r="E876" t="s">
        <v>406</v>
      </c>
      <c r="F876">
        <v>550437</v>
      </c>
      <c r="G876" t="s">
        <v>509</v>
      </c>
      <c r="H876" s="20">
        <v>5</v>
      </c>
      <c r="I876" s="20">
        <v>5</v>
      </c>
      <c r="J876" t="s">
        <v>9</v>
      </c>
      <c r="K876" t="s">
        <v>3</v>
      </c>
      <c r="L876" s="10">
        <v>36</v>
      </c>
      <c r="M876" s="10">
        <v>134</v>
      </c>
      <c r="N876" s="10">
        <v>688</v>
      </c>
      <c r="O876" s="1">
        <v>34906.628799999999</v>
      </c>
      <c r="P876" s="1">
        <v>28694.5</v>
      </c>
      <c r="Q876" s="1">
        <v>1346.91</v>
      </c>
      <c r="R876" s="44">
        <f t="shared" si="140"/>
        <v>969.62857777777776</v>
      </c>
      <c r="S876" s="45">
        <f t="shared" si="141"/>
        <v>3.7222222222222223</v>
      </c>
      <c r="T876" s="45">
        <f t="shared" si="142"/>
        <v>5.1343283582089549</v>
      </c>
      <c r="U876" s="44">
        <f t="shared" si="143"/>
        <v>6212.1287999999986</v>
      </c>
      <c r="V876" s="46">
        <f t="shared" si="144"/>
        <v>0.17796415791375417</v>
      </c>
      <c r="W876" s="44">
        <f t="shared" si="145"/>
        <v>4865.2187999999987</v>
      </c>
      <c r="X876" s="46">
        <f t="shared" si="146"/>
        <v>0.13937807709462904</v>
      </c>
      <c r="Y876" s="23">
        <f>RANK(O876,O:O)</f>
        <v>477</v>
      </c>
      <c r="Z876" s="23">
        <f>RANK(U876,U:U)</f>
        <v>414</v>
      </c>
      <c r="AA876" s="23">
        <f>RANK(W876,W:W)</f>
        <v>280</v>
      </c>
    </row>
    <row r="877" spans="1:27" x14ac:dyDescent="0.25">
      <c r="A877" s="23" t="str">
        <f t="shared" si="137"/>
        <v>Mary Amendola</v>
      </c>
      <c r="B877" s="23">
        <f t="shared" si="138"/>
        <v>11</v>
      </c>
      <c r="C877" s="23" t="str">
        <f t="shared" si="139"/>
        <v>2023Mary Amendola11</v>
      </c>
      <c r="D877" s="17">
        <v>2023</v>
      </c>
      <c r="E877" t="s">
        <v>406</v>
      </c>
      <c r="F877">
        <v>335207</v>
      </c>
      <c r="G877" t="s">
        <v>25</v>
      </c>
      <c r="H877" s="20">
        <v>5</v>
      </c>
      <c r="I877" s="20">
        <v>5</v>
      </c>
      <c r="J877" t="s">
        <v>2</v>
      </c>
      <c r="K877" t="s">
        <v>3</v>
      </c>
      <c r="L877" s="10">
        <v>75</v>
      </c>
      <c r="M877" s="10">
        <v>207</v>
      </c>
      <c r="N877" s="10">
        <v>753</v>
      </c>
      <c r="O877" s="1">
        <v>33832.241999999998</v>
      </c>
      <c r="P877" s="1">
        <v>29065.5</v>
      </c>
      <c r="Q877" s="1">
        <v>2721.51</v>
      </c>
      <c r="R877" s="44">
        <f t="shared" si="140"/>
        <v>451.09655999999995</v>
      </c>
      <c r="S877" s="45">
        <f t="shared" si="141"/>
        <v>2.76</v>
      </c>
      <c r="T877" s="45">
        <f t="shared" si="142"/>
        <v>3.63768115942029</v>
      </c>
      <c r="U877" s="44">
        <f t="shared" si="143"/>
        <v>4766.7419999999984</v>
      </c>
      <c r="V877" s="46">
        <f t="shared" si="144"/>
        <v>0.14089347079037798</v>
      </c>
      <c r="W877" s="44">
        <f t="shared" si="145"/>
        <v>2045.2319999999982</v>
      </c>
      <c r="X877" s="46">
        <f t="shared" si="146"/>
        <v>6.0452156850852458E-2</v>
      </c>
      <c r="Y877" s="23">
        <f>RANK(O877,O:O)</f>
        <v>486</v>
      </c>
      <c r="Z877" s="23">
        <f>RANK(U877,U:U)</f>
        <v>518</v>
      </c>
      <c r="AA877" s="23">
        <f>RANK(W877,W:W)</f>
        <v>556</v>
      </c>
    </row>
    <row r="878" spans="1:27" x14ac:dyDescent="0.25">
      <c r="A878" s="23" t="str">
        <f t="shared" si="137"/>
        <v>Mary Amendola</v>
      </c>
      <c r="B878" s="23">
        <f t="shared" si="138"/>
        <v>12</v>
      </c>
      <c r="C878" s="23" t="str">
        <f t="shared" si="139"/>
        <v>2023Mary Amendola12</v>
      </c>
      <c r="D878" s="17">
        <v>2023</v>
      </c>
      <c r="E878" t="s">
        <v>406</v>
      </c>
      <c r="F878">
        <v>380543</v>
      </c>
      <c r="G878" t="s">
        <v>380</v>
      </c>
      <c r="H878" s="20">
        <v>5</v>
      </c>
      <c r="I878" s="20">
        <v>5</v>
      </c>
      <c r="J878" t="s">
        <v>9</v>
      </c>
      <c r="K878" t="s">
        <v>3</v>
      </c>
      <c r="L878" s="10">
        <v>119</v>
      </c>
      <c r="M878" s="10">
        <v>254</v>
      </c>
      <c r="N878" s="10">
        <v>873</v>
      </c>
      <c r="O878" s="1">
        <v>33430.370999999999</v>
      </c>
      <c r="P878" s="1">
        <v>28720.25</v>
      </c>
      <c r="Q878" s="1">
        <v>4230.54</v>
      </c>
      <c r="R878" s="44">
        <f t="shared" si="140"/>
        <v>280.92748739495795</v>
      </c>
      <c r="S878" s="45">
        <f t="shared" si="141"/>
        <v>2.134453781512605</v>
      </c>
      <c r="T878" s="45">
        <f t="shared" si="142"/>
        <v>3.4370078740157481</v>
      </c>
      <c r="U878" s="44">
        <f t="shared" si="143"/>
        <v>4710.1209999999992</v>
      </c>
      <c r="V878" s="46">
        <f t="shared" si="144"/>
        <v>0.14089347079037798</v>
      </c>
      <c r="W878" s="44">
        <f t="shared" si="145"/>
        <v>479.58099999999922</v>
      </c>
      <c r="X878" s="46">
        <f t="shared" si="146"/>
        <v>1.4345667895818422E-2</v>
      </c>
      <c r="Y878" s="23">
        <f>RANK(O878,O:O)</f>
        <v>488</v>
      </c>
      <c r="Z878" s="23">
        <f>RANK(U878,U:U)</f>
        <v>525</v>
      </c>
      <c r="AA878" s="23">
        <f>RANK(W878,W:W)</f>
        <v>977</v>
      </c>
    </row>
    <row r="879" spans="1:27" x14ac:dyDescent="0.25">
      <c r="A879" s="23" t="str">
        <f t="shared" si="137"/>
        <v>Mary Amendola</v>
      </c>
      <c r="B879" s="23">
        <f t="shared" si="138"/>
        <v>13</v>
      </c>
      <c r="C879" s="23" t="str">
        <f t="shared" si="139"/>
        <v>2023Mary Amendola13</v>
      </c>
      <c r="D879" s="17">
        <v>2023</v>
      </c>
      <c r="E879" t="s">
        <v>406</v>
      </c>
      <c r="F879">
        <v>629125</v>
      </c>
      <c r="G879" t="s">
        <v>320</v>
      </c>
      <c r="H879" s="20">
        <v>5</v>
      </c>
      <c r="I879" s="20">
        <v>5</v>
      </c>
      <c r="J879" t="s">
        <v>9</v>
      </c>
      <c r="K879" t="s">
        <v>3</v>
      </c>
      <c r="L879" s="10">
        <v>26</v>
      </c>
      <c r="M879" s="10">
        <v>104</v>
      </c>
      <c r="N879" s="10">
        <v>487</v>
      </c>
      <c r="O879" s="1">
        <v>26118.414000000001</v>
      </c>
      <c r="P879" s="1">
        <v>22438.5</v>
      </c>
      <c r="Q879" s="1">
        <v>981.54</v>
      </c>
      <c r="R879" s="44">
        <f t="shared" si="140"/>
        <v>1004.5543846153846</v>
      </c>
      <c r="S879" s="45">
        <f t="shared" si="141"/>
        <v>4</v>
      </c>
      <c r="T879" s="45">
        <f t="shared" si="142"/>
        <v>4.6826923076923075</v>
      </c>
      <c r="U879" s="44">
        <f t="shared" si="143"/>
        <v>3679.9140000000007</v>
      </c>
      <c r="V879" s="46">
        <f t="shared" si="144"/>
        <v>0.14089347079037803</v>
      </c>
      <c r="W879" s="44">
        <f t="shared" si="145"/>
        <v>2698.3740000000007</v>
      </c>
      <c r="X879" s="46">
        <f t="shared" si="146"/>
        <v>0.10331308784675826</v>
      </c>
      <c r="Y879" s="23">
        <f>RANK(O879,O:O)</f>
        <v>542</v>
      </c>
      <c r="Z879" s="23">
        <f>RANK(U879,U:U)</f>
        <v>605</v>
      </c>
      <c r="AA879" s="23">
        <f>RANK(W879,W:W)</f>
        <v>475</v>
      </c>
    </row>
    <row r="880" spans="1:27" x14ac:dyDescent="0.25">
      <c r="A880" s="23" t="str">
        <f t="shared" si="137"/>
        <v>Mary Amendola</v>
      </c>
      <c r="B880" s="23">
        <f t="shared" si="138"/>
        <v>14</v>
      </c>
      <c r="C880" s="23" t="str">
        <f t="shared" si="139"/>
        <v>2023Mary Amendola14</v>
      </c>
      <c r="D880" s="17">
        <v>2023</v>
      </c>
      <c r="E880" t="s">
        <v>406</v>
      </c>
      <c r="F880">
        <v>504855</v>
      </c>
      <c r="G880" t="s">
        <v>132</v>
      </c>
      <c r="H880" s="20">
        <v>5</v>
      </c>
      <c r="I880" s="20">
        <v>5</v>
      </c>
      <c r="J880" t="s">
        <v>9</v>
      </c>
      <c r="K880" t="s">
        <v>3</v>
      </c>
      <c r="L880" s="10">
        <v>56</v>
      </c>
      <c r="M880" s="10">
        <v>170</v>
      </c>
      <c r="N880" s="10">
        <v>628</v>
      </c>
      <c r="O880" s="1">
        <v>24334.603999999999</v>
      </c>
      <c r="P880" s="1">
        <v>21576.75</v>
      </c>
      <c r="Q880" s="1">
        <v>2047.59</v>
      </c>
      <c r="R880" s="44">
        <f t="shared" si="140"/>
        <v>434.54649999999998</v>
      </c>
      <c r="S880" s="45">
        <f t="shared" si="141"/>
        <v>3.0357142857142856</v>
      </c>
      <c r="T880" s="45">
        <f t="shared" si="142"/>
        <v>3.6941176470588237</v>
      </c>
      <c r="U880" s="44">
        <f t="shared" si="143"/>
        <v>2757.8539999999994</v>
      </c>
      <c r="V880" s="46">
        <f t="shared" si="144"/>
        <v>0.11333054772537081</v>
      </c>
      <c r="W880" s="44">
        <f t="shared" si="145"/>
        <v>710.26399999999944</v>
      </c>
      <c r="X880" s="46">
        <f t="shared" si="146"/>
        <v>2.9187407364426373E-2</v>
      </c>
      <c r="Y880" s="23">
        <f>RANK(O880,O:O)</f>
        <v>563</v>
      </c>
      <c r="Z880" s="23">
        <f>RANK(U880,U:U)</f>
        <v>733</v>
      </c>
      <c r="AA880" s="23">
        <f>RANK(W880,W:W)</f>
        <v>892</v>
      </c>
    </row>
    <row r="881" spans="1:27" x14ac:dyDescent="0.25">
      <c r="A881" s="23" t="str">
        <f t="shared" si="137"/>
        <v>Mary Amendola</v>
      </c>
      <c r="B881" s="23">
        <f t="shared" si="138"/>
        <v>15</v>
      </c>
      <c r="C881" s="23" t="str">
        <f t="shared" si="139"/>
        <v>2023Mary Amendola15</v>
      </c>
      <c r="D881" s="17">
        <v>2023</v>
      </c>
      <c r="E881" t="s">
        <v>406</v>
      </c>
      <c r="F881">
        <v>782190</v>
      </c>
      <c r="G881" t="s">
        <v>53</v>
      </c>
      <c r="H881" s="20">
        <v>5</v>
      </c>
      <c r="I881" s="20">
        <v>2</v>
      </c>
      <c r="J881" t="s">
        <v>2</v>
      </c>
      <c r="K881" t="s">
        <v>3</v>
      </c>
      <c r="L881" s="10">
        <v>128</v>
      </c>
      <c r="M881" s="10">
        <v>200</v>
      </c>
      <c r="N881" s="10">
        <v>562</v>
      </c>
      <c r="O881" s="1">
        <v>23990.330999999998</v>
      </c>
      <c r="P881" s="1">
        <v>20610.25</v>
      </c>
      <c r="Q881" s="1">
        <v>4463.99999999999</v>
      </c>
      <c r="R881" s="44">
        <f t="shared" si="140"/>
        <v>187.42446093749999</v>
      </c>
      <c r="S881" s="45">
        <f t="shared" si="141"/>
        <v>1.5625</v>
      </c>
      <c r="T881" s="45">
        <f t="shared" si="142"/>
        <v>2.81</v>
      </c>
      <c r="U881" s="44">
        <f t="shared" si="143"/>
        <v>3380.0809999999983</v>
      </c>
      <c r="V881" s="46">
        <f t="shared" si="144"/>
        <v>0.14089347079037795</v>
      </c>
      <c r="W881" s="44">
        <f t="shared" si="145"/>
        <v>-1083.9189999999917</v>
      </c>
      <c r="X881" s="46">
        <f t="shared" si="146"/>
        <v>-4.518149416112649E-2</v>
      </c>
      <c r="Y881" s="23">
        <f>RANK(O881,O:O)</f>
        <v>567</v>
      </c>
      <c r="Z881" s="23">
        <f>RANK(U881,U:U)</f>
        <v>634</v>
      </c>
      <c r="AA881" s="23">
        <f>RANK(W881,W:W)</f>
        <v>1471</v>
      </c>
    </row>
    <row r="882" spans="1:27" x14ac:dyDescent="0.25">
      <c r="A882" s="23" t="str">
        <f t="shared" si="137"/>
        <v>Mary Amendola</v>
      </c>
      <c r="B882" s="23">
        <f t="shared" si="138"/>
        <v>16</v>
      </c>
      <c r="C882" s="23" t="str">
        <f t="shared" si="139"/>
        <v>2023Mary Amendola16</v>
      </c>
      <c r="D882" s="17">
        <v>2023</v>
      </c>
      <c r="E882" t="s">
        <v>406</v>
      </c>
      <c r="F882">
        <v>167602</v>
      </c>
      <c r="G882" t="s">
        <v>5</v>
      </c>
      <c r="H882" s="20">
        <v>5</v>
      </c>
      <c r="I882" s="20">
        <v>4</v>
      </c>
      <c r="J882" t="s">
        <v>2</v>
      </c>
      <c r="K882" t="s">
        <v>10</v>
      </c>
      <c r="L882" s="10">
        <v>50</v>
      </c>
      <c r="M882" s="10">
        <v>83</v>
      </c>
      <c r="N882" s="10">
        <v>278</v>
      </c>
      <c r="O882" s="1">
        <v>13509.7096</v>
      </c>
      <c r="P882" s="1">
        <v>12192.75</v>
      </c>
      <c r="Q882" s="1">
        <v>1749.6</v>
      </c>
      <c r="R882" s="44">
        <f t="shared" si="140"/>
        <v>270.19419199999999</v>
      </c>
      <c r="S882" s="45">
        <f t="shared" si="141"/>
        <v>1.66</v>
      </c>
      <c r="T882" s="45">
        <f t="shared" si="142"/>
        <v>3.3493975903614457</v>
      </c>
      <c r="U882" s="44">
        <f t="shared" si="143"/>
        <v>1316.9596000000001</v>
      </c>
      <c r="V882" s="46">
        <f t="shared" si="144"/>
        <v>9.7482450696053463E-2</v>
      </c>
      <c r="W882" s="44">
        <f t="shared" si="145"/>
        <v>-432.64039999999977</v>
      </c>
      <c r="X882" s="46">
        <f t="shared" si="146"/>
        <v>-3.2024404136710663E-2</v>
      </c>
      <c r="Y882" s="23">
        <f>RANK(O882,O:O)</f>
        <v>704</v>
      </c>
      <c r="Z882" s="23">
        <f>RANK(U882,U:U)</f>
        <v>1033</v>
      </c>
      <c r="AA882" s="23">
        <f>RANK(W882,W:W)</f>
        <v>1428</v>
      </c>
    </row>
    <row r="883" spans="1:27" x14ac:dyDescent="0.25">
      <c r="A883" s="23" t="str">
        <f t="shared" si="137"/>
        <v>Mary Amendola</v>
      </c>
      <c r="B883" s="23">
        <f t="shared" si="138"/>
        <v>17</v>
      </c>
      <c r="C883" s="23" t="str">
        <f t="shared" si="139"/>
        <v>2023Mary Amendola17</v>
      </c>
      <c r="D883" s="17">
        <v>2023</v>
      </c>
      <c r="E883" t="s">
        <v>406</v>
      </c>
      <c r="F883">
        <v>623397</v>
      </c>
      <c r="G883" t="s">
        <v>160</v>
      </c>
      <c r="H883" s="20">
        <v>5</v>
      </c>
      <c r="I883" s="20">
        <v>5</v>
      </c>
      <c r="J883" t="s">
        <v>2</v>
      </c>
      <c r="K883" t="s">
        <v>10</v>
      </c>
      <c r="L883" s="10">
        <v>55</v>
      </c>
      <c r="M883" s="10">
        <v>91</v>
      </c>
      <c r="N883" s="10">
        <v>315</v>
      </c>
      <c r="O883" s="1">
        <v>11927.4025</v>
      </c>
      <c r="P883" s="1">
        <v>11338.75</v>
      </c>
      <c r="Q883" s="1">
        <v>1924.2</v>
      </c>
      <c r="R883" s="44">
        <f t="shared" si="140"/>
        <v>216.86186363636364</v>
      </c>
      <c r="S883" s="45">
        <f t="shared" si="141"/>
        <v>1.6545454545454545</v>
      </c>
      <c r="T883" s="45">
        <f t="shared" si="142"/>
        <v>3.4615384615384617</v>
      </c>
      <c r="U883" s="44">
        <f t="shared" si="143"/>
        <v>588.65250000000015</v>
      </c>
      <c r="V883" s="46">
        <f t="shared" si="144"/>
        <v>4.9352950066034927E-2</v>
      </c>
      <c r="W883" s="44">
        <f t="shared" si="145"/>
        <v>-1335.5474999999999</v>
      </c>
      <c r="X883" s="46">
        <f t="shared" si="146"/>
        <v>-0.11197303855554468</v>
      </c>
      <c r="Y883" s="23">
        <f>RANK(O883,O:O)</f>
        <v>757</v>
      </c>
      <c r="Z883" s="23">
        <f>RANK(U883,U:U)</f>
        <v>1276</v>
      </c>
      <c r="AA883" s="23">
        <f>RANK(W883,W:W)</f>
        <v>1483</v>
      </c>
    </row>
    <row r="884" spans="1:27" x14ac:dyDescent="0.25">
      <c r="A884" s="23" t="str">
        <f t="shared" si="137"/>
        <v>Mary Amendola</v>
      </c>
      <c r="B884" s="23">
        <f t="shared" si="138"/>
        <v>18</v>
      </c>
      <c r="C884" s="23" t="str">
        <f t="shared" si="139"/>
        <v>2023Mary Amendola18</v>
      </c>
      <c r="D884" s="17">
        <v>2023</v>
      </c>
      <c r="E884" t="s">
        <v>406</v>
      </c>
      <c r="F884">
        <v>716851</v>
      </c>
      <c r="G884" t="s">
        <v>371</v>
      </c>
      <c r="H884" s="20">
        <v>5</v>
      </c>
      <c r="I884" s="20">
        <v>5</v>
      </c>
      <c r="J884" t="s">
        <v>9</v>
      </c>
      <c r="K884" t="s">
        <v>10</v>
      </c>
      <c r="L884" s="10">
        <v>50</v>
      </c>
      <c r="M884" s="10">
        <v>106</v>
      </c>
      <c r="N884" s="10">
        <v>294</v>
      </c>
      <c r="O884" s="1">
        <v>11763.674999999999</v>
      </c>
      <c r="P884" s="1">
        <v>10106.25</v>
      </c>
      <c r="Q884" s="1">
        <v>1775.31</v>
      </c>
      <c r="R884" s="44">
        <f t="shared" si="140"/>
        <v>235.27349999999998</v>
      </c>
      <c r="S884" s="45">
        <f t="shared" si="141"/>
        <v>2.12</v>
      </c>
      <c r="T884" s="45">
        <f t="shared" si="142"/>
        <v>2.7735849056603774</v>
      </c>
      <c r="U884" s="44">
        <f t="shared" si="143"/>
        <v>1657.4249999999993</v>
      </c>
      <c r="V884" s="46">
        <f t="shared" si="144"/>
        <v>0.14089347079037795</v>
      </c>
      <c r="W884" s="44">
        <f t="shared" si="145"/>
        <v>-117.88500000000067</v>
      </c>
      <c r="X884" s="46">
        <f t="shared" si="146"/>
        <v>-1.0021103099159122E-2</v>
      </c>
      <c r="Y884" s="23">
        <f>RANK(O884,O:O)</f>
        <v>764</v>
      </c>
      <c r="Z884" s="23">
        <f>RANK(U884,U:U)</f>
        <v>956</v>
      </c>
      <c r="AA884" s="23">
        <f>RANK(W884,W:W)</f>
        <v>1342</v>
      </c>
    </row>
    <row r="885" spans="1:27" x14ac:dyDescent="0.25">
      <c r="A885" s="23" t="str">
        <f t="shared" si="137"/>
        <v>Mary Amendola</v>
      </c>
      <c r="B885" s="23">
        <f t="shared" si="138"/>
        <v>19</v>
      </c>
      <c r="C885" s="23" t="str">
        <f t="shared" si="139"/>
        <v>2023Mary Amendola19</v>
      </c>
      <c r="D885" s="17">
        <v>2023</v>
      </c>
      <c r="E885" t="s">
        <v>406</v>
      </c>
      <c r="F885">
        <v>243906</v>
      </c>
      <c r="G885" t="s">
        <v>66</v>
      </c>
      <c r="H885" s="20">
        <v>5</v>
      </c>
      <c r="I885" s="20">
        <v>5</v>
      </c>
      <c r="J885" t="s">
        <v>9</v>
      </c>
      <c r="K885" t="s">
        <v>10</v>
      </c>
      <c r="L885" s="10">
        <v>30</v>
      </c>
      <c r="M885" s="10">
        <v>52</v>
      </c>
      <c r="N885" s="10">
        <v>224</v>
      </c>
      <c r="O885" s="1">
        <v>9996.5319999999992</v>
      </c>
      <c r="P885" s="1">
        <v>8869.75</v>
      </c>
      <c r="Q885" s="1">
        <v>1052.4000000000001</v>
      </c>
      <c r="R885" s="44">
        <f t="shared" si="140"/>
        <v>333.21773333333329</v>
      </c>
      <c r="S885" s="45">
        <f t="shared" si="141"/>
        <v>1.7333333333333334</v>
      </c>
      <c r="T885" s="45">
        <f t="shared" si="142"/>
        <v>4.3076923076923075</v>
      </c>
      <c r="U885" s="44">
        <f t="shared" si="143"/>
        <v>1126.7819999999992</v>
      </c>
      <c r="V885" s="46">
        <f t="shared" si="144"/>
        <v>0.11271729035629549</v>
      </c>
      <c r="W885" s="44">
        <f t="shared" si="145"/>
        <v>74.381999999999152</v>
      </c>
      <c r="X885" s="46">
        <f t="shared" si="146"/>
        <v>7.4407804626643679E-3</v>
      </c>
      <c r="Y885" s="23">
        <f>RANK(O885,O:O)</f>
        <v>830</v>
      </c>
      <c r="Z885" s="23">
        <f>RANK(U885,U:U)</f>
        <v>1076</v>
      </c>
      <c r="AA885" s="23">
        <f>RANK(W885,W:W)</f>
        <v>1211</v>
      </c>
    </row>
    <row r="886" spans="1:27" x14ac:dyDescent="0.25">
      <c r="A886" s="23" t="str">
        <f t="shared" si="137"/>
        <v>Mary Amendola</v>
      </c>
      <c r="B886" s="23">
        <f t="shared" si="138"/>
        <v>20</v>
      </c>
      <c r="C886" s="23" t="str">
        <f t="shared" si="139"/>
        <v>2023Mary Amendola20</v>
      </c>
      <c r="D886" s="17">
        <v>2023</v>
      </c>
      <c r="E886" t="s">
        <v>406</v>
      </c>
      <c r="F886">
        <v>742625</v>
      </c>
      <c r="G886" t="s">
        <v>202</v>
      </c>
      <c r="H886" s="20">
        <v>5</v>
      </c>
      <c r="I886" s="20">
        <v>5</v>
      </c>
      <c r="J886" t="s">
        <v>9</v>
      </c>
      <c r="K886" t="s">
        <v>10</v>
      </c>
      <c r="L886" s="10">
        <v>56</v>
      </c>
      <c r="M886" s="10">
        <v>83</v>
      </c>
      <c r="N886" s="10">
        <v>194</v>
      </c>
      <c r="O886" s="1">
        <v>9420.6420000000107</v>
      </c>
      <c r="P886" s="1">
        <v>8329.5</v>
      </c>
      <c r="Q886" s="1">
        <v>1947.6</v>
      </c>
      <c r="R886" s="44">
        <f t="shared" si="140"/>
        <v>168.2257500000002</v>
      </c>
      <c r="S886" s="45">
        <f t="shared" si="141"/>
        <v>1.4821428571428572</v>
      </c>
      <c r="T886" s="45">
        <f t="shared" si="142"/>
        <v>2.3373493975903616</v>
      </c>
      <c r="U886" s="44">
        <f t="shared" si="143"/>
        <v>1091.1420000000107</v>
      </c>
      <c r="V886" s="46">
        <f t="shared" si="144"/>
        <v>0.11582459029862396</v>
      </c>
      <c r="W886" s="44">
        <f t="shared" si="145"/>
        <v>-856.45799999998917</v>
      </c>
      <c r="X886" s="46">
        <f t="shared" si="146"/>
        <v>-9.0912912304701554E-2</v>
      </c>
      <c r="Y886" s="23">
        <f>RANK(O886,O:O)</f>
        <v>861</v>
      </c>
      <c r="Z886" s="23">
        <f>RANK(U886,U:U)</f>
        <v>1090</v>
      </c>
      <c r="AA886" s="23">
        <f>RANK(W886,W:W)</f>
        <v>1465</v>
      </c>
    </row>
    <row r="887" spans="1:27" x14ac:dyDescent="0.25">
      <c r="A887" s="23" t="str">
        <f t="shared" si="137"/>
        <v>Mary Amendola</v>
      </c>
      <c r="B887" s="23">
        <f t="shared" si="138"/>
        <v>21</v>
      </c>
      <c r="C887" s="23" t="str">
        <f t="shared" si="139"/>
        <v>2023Mary Amendola21</v>
      </c>
      <c r="D887" s="17">
        <v>2023</v>
      </c>
      <c r="E887" t="s">
        <v>406</v>
      </c>
      <c r="F887">
        <v>962009</v>
      </c>
      <c r="G887" t="s">
        <v>382</v>
      </c>
      <c r="H887" s="20">
        <v>5</v>
      </c>
      <c r="I887" s="20">
        <v>5</v>
      </c>
      <c r="J887" t="s">
        <v>9</v>
      </c>
      <c r="K887" t="s">
        <v>10</v>
      </c>
      <c r="L887" s="10">
        <v>23</v>
      </c>
      <c r="M887" s="10">
        <v>43</v>
      </c>
      <c r="N887" s="10">
        <v>108</v>
      </c>
      <c r="O887" s="1">
        <v>5498.1540000000005</v>
      </c>
      <c r="P887" s="1">
        <v>4723.5</v>
      </c>
      <c r="Q887" s="1">
        <v>810.6</v>
      </c>
      <c r="R887" s="44">
        <f t="shared" si="140"/>
        <v>239.05017391304349</v>
      </c>
      <c r="S887" s="45">
        <f t="shared" si="141"/>
        <v>1.8695652173913044</v>
      </c>
      <c r="T887" s="45">
        <f t="shared" si="142"/>
        <v>2.5116279069767442</v>
      </c>
      <c r="U887" s="44">
        <f t="shared" si="143"/>
        <v>774.65400000000045</v>
      </c>
      <c r="V887" s="46">
        <f t="shared" si="144"/>
        <v>0.14089347079037809</v>
      </c>
      <c r="W887" s="44">
        <f t="shared" si="145"/>
        <v>-35.945999999999572</v>
      </c>
      <c r="X887" s="46">
        <f t="shared" si="146"/>
        <v>-6.5378306973576166E-3</v>
      </c>
      <c r="Y887" s="23">
        <f>RANK(O887,O:O)</f>
        <v>1094</v>
      </c>
      <c r="Z887" s="23">
        <f>RANK(U887,U:U)</f>
        <v>1209</v>
      </c>
      <c r="AA887" s="23">
        <f>RANK(W887,W:W)</f>
        <v>1280</v>
      </c>
    </row>
    <row r="888" spans="1:27" x14ac:dyDescent="0.25">
      <c r="A888" s="23" t="str">
        <f t="shared" si="137"/>
        <v>Mary Amendola</v>
      </c>
      <c r="B888" s="23">
        <f t="shared" si="138"/>
        <v>22</v>
      </c>
      <c r="C888" s="23" t="str">
        <f t="shared" si="139"/>
        <v>2023Mary Amendola22</v>
      </c>
      <c r="D888" s="17">
        <v>2023</v>
      </c>
      <c r="E888" t="s">
        <v>406</v>
      </c>
      <c r="F888">
        <v>281083</v>
      </c>
      <c r="G888" t="s">
        <v>69</v>
      </c>
      <c r="H888" s="20">
        <v>5</v>
      </c>
      <c r="I888" s="20">
        <v>6</v>
      </c>
      <c r="J888" t="s">
        <v>2</v>
      </c>
      <c r="K888" t="s">
        <v>10</v>
      </c>
      <c r="L888" s="10">
        <v>26</v>
      </c>
      <c r="M888" s="10">
        <v>50</v>
      </c>
      <c r="N888" s="10">
        <v>110</v>
      </c>
      <c r="O888" s="1">
        <v>4351.9049999999997</v>
      </c>
      <c r="P888" s="1">
        <v>3738.75</v>
      </c>
      <c r="Q888" s="1">
        <v>918</v>
      </c>
      <c r="R888" s="44">
        <f t="shared" si="140"/>
        <v>167.38096153846152</v>
      </c>
      <c r="S888" s="45">
        <f t="shared" si="141"/>
        <v>1.9230769230769231</v>
      </c>
      <c r="T888" s="45">
        <f t="shared" si="142"/>
        <v>2.2000000000000002</v>
      </c>
      <c r="U888" s="44">
        <f t="shared" si="143"/>
        <v>613.15499999999975</v>
      </c>
      <c r="V888" s="46">
        <f t="shared" si="144"/>
        <v>0.14089347079037795</v>
      </c>
      <c r="W888" s="44">
        <f t="shared" si="145"/>
        <v>-304.84500000000025</v>
      </c>
      <c r="X888" s="46">
        <f t="shared" si="146"/>
        <v>-7.0048633874131044E-2</v>
      </c>
      <c r="Y888" s="23">
        <f>RANK(O888,O:O)</f>
        <v>1176</v>
      </c>
      <c r="Z888" s="23">
        <f>RANK(U888,U:U)</f>
        <v>1267</v>
      </c>
      <c r="AA888" s="23">
        <f>RANK(W888,W:W)</f>
        <v>1403</v>
      </c>
    </row>
    <row r="889" spans="1:27" x14ac:dyDescent="0.25">
      <c r="A889" s="23" t="str">
        <f t="shared" si="137"/>
        <v>Mary Amendola</v>
      </c>
      <c r="B889" s="23">
        <f t="shared" si="138"/>
        <v>23</v>
      </c>
      <c r="C889" s="23" t="str">
        <f t="shared" si="139"/>
        <v>2023Mary Amendola23</v>
      </c>
      <c r="D889" s="17">
        <v>2023</v>
      </c>
      <c r="E889" t="s">
        <v>406</v>
      </c>
      <c r="F889">
        <v>522997</v>
      </c>
      <c r="G889" t="s">
        <v>133</v>
      </c>
      <c r="H889" s="20">
        <v>5</v>
      </c>
      <c r="I889" s="20">
        <v>5</v>
      </c>
      <c r="J889" t="s">
        <v>9</v>
      </c>
      <c r="K889" t="s">
        <v>10</v>
      </c>
      <c r="L889" s="10">
        <v>16</v>
      </c>
      <c r="M889" s="10">
        <v>48</v>
      </c>
      <c r="N889" s="10">
        <v>111</v>
      </c>
      <c r="O889" s="1">
        <v>4016.3820000000001</v>
      </c>
      <c r="P889" s="1">
        <v>3450.5</v>
      </c>
      <c r="Q889" s="1">
        <v>584.97</v>
      </c>
      <c r="R889" s="44">
        <f t="shared" si="140"/>
        <v>251.023875</v>
      </c>
      <c r="S889" s="45">
        <f t="shared" si="141"/>
        <v>3</v>
      </c>
      <c r="T889" s="45">
        <f t="shared" si="142"/>
        <v>2.3125</v>
      </c>
      <c r="U889" s="44">
        <f t="shared" si="143"/>
        <v>565.88200000000006</v>
      </c>
      <c r="V889" s="46">
        <f t="shared" si="144"/>
        <v>0.14089347079037803</v>
      </c>
      <c r="W889" s="44">
        <f t="shared" si="145"/>
        <v>-19.087999999999965</v>
      </c>
      <c r="X889" s="46">
        <f t="shared" si="146"/>
        <v>-4.7525359888576247E-3</v>
      </c>
      <c r="Y889" s="23">
        <f>RANK(O889,O:O)</f>
        <v>1200</v>
      </c>
      <c r="Z889" s="23">
        <f>RANK(U889,U:U)</f>
        <v>1288</v>
      </c>
      <c r="AA889" s="23">
        <f>RANK(W889,W:W)</f>
        <v>1267</v>
      </c>
    </row>
    <row r="890" spans="1:27" x14ac:dyDescent="0.25">
      <c r="A890" s="23" t="str">
        <f t="shared" si="137"/>
        <v>Mary Amendola</v>
      </c>
      <c r="B890" s="23">
        <f t="shared" si="138"/>
        <v>24</v>
      </c>
      <c r="C890" s="23" t="str">
        <f t="shared" si="139"/>
        <v>2023Mary Amendola24</v>
      </c>
      <c r="D890" s="17">
        <v>2023</v>
      </c>
      <c r="E890" t="s">
        <v>406</v>
      </c>
      <c r="F890">
        <v>354104</v>
      </c>
      <c r="G890" t="s">
        <v>89</v>
      </c>
      <c r="H890" s="20">
        <v>5</v>
      </c>
      <c r="I890" s="20">
        <v>5</v>
      </c>
      <c r="J890" t="s">
        <v>9</v>
      </c>
      <c r="K890" t="s">
        <v>10</v>
      </c>
      <c r="L890" s="10">
        <v>9</v>
      </c>
      <c r="M890" s="10">
        <v>33</v>
      </c>
      <c r="N890" s="10">
        <v>79</v>
      </c>
      <c r="O890" s="1">
        <v>3596.7469999999998</v>
      </c>
      <c r="P890" s="1">
        <v>3226.5</v>
      </c>
      <c r="Q890" s="1">
        <v>334.71</v>
      </c>
      <c r="R890" s="44">
        <f t="shared" si="140"/>
        <v>399.63855555555551</v>
      </c>
      <c r="S890" s="45">
        <f t="shared" si="141"/>
        <v>3.6666666666666665</v>
      </c>
      <c r="T890" s="45">
        <f t="shared" si="142"/>
        <v>2.393939393939394</v>
      </c>
      <c r="U890" s="44">
        <f t="shared" si="143"/>
        <v>370.24699999999984</v>
      </c>
      <c r="V890" s="46">
        <f t="shared" si="144"/>
        <v>0.10293940607999391</v>
      </c>
      <c r="W890" s="44">
        <f t="shared" si="145"/>
        <v>35.536999999999864</v>
      </c>
      <c r="X890" s="46">
        <f t="shared" si="146"/>
        <v>9.8803168529785004E-3</v>
      </c>
      <c r="Y890" s="23">
        <f>RANK(O890,O:O)</f>
        <v>1232</v>
      </c>
      <c r="Z890" s="23">
        <f>RANK(U890,U:U)</f>
        <v>1372</v>
      </c>
      <c r="AA890" s="23">
        <f>RANK(W890,W:W)</f>
        <v>1231</v>
      </c>
    </row>
    <row r="891" spans="1:27" x14ac:dyDescent="0.25">
      <c r="A891" s="23" t="str">
        <f t="shared" si="137"/>
        <v>Mary Amendola</v>
      </c>
      <c r="B891" s="23">
        <f t="shared" si="138"/>
        <v>25</v>
      </c>
      <c r="C891" s="23" t="str">
        <f t="shared" si="139"/>
        <v>2023Mary Amendola25</v>
      </c>
      <c r="D891" s="17">
        <v>2023</v>
      </c>
      <c r="E891" t="s">
        <v>406</v>
      </c>
      <c r="F891">
        <v>321904</v>
      </c>
      <c r="G891" t="s">
        <v>366</v>
      </c>
      <c r="H891" s="20">
        <v>5</v>
      </c>
      <c r="I891" s="20">
        <v>5</v>
      </c>
      <c r="J891" t="s">
        <v>9</v>
      </c>
      <c r="K891" t="s">
        <v>10</v>
      </c>
      <c r="L891" s="10">
        <v>17</v>
      </c>
      <c r="M891" s="10">
        <v>26</v>
      </c>
      <c r="N891" s="10">
        <v>51</v>
      </c>
      <c r="O891" s="1">
        <v>2184.3429999999998</v>
      </c>
      <c r="P891" s="1">
        <v>1973.75</v>
      </c>
      <c r="Q891" s="1">
        <v>592.20000000000005</v>
      </c>
      <c r="R891" s="44">
        <f t="shared" si="140"/>
        <v>128.49076470588236</v>
      </c>
      <c r="S891" s="45">
        <f t="shared" si="141"/>
        <v>1.5294117647058822</v>
      </c>
      <c r="T891" s="45">
        <f t="shared" si="142"/>
        <v>1.9615384615384615</v>
      </c>
      <c r="U891" s="44">
        <f t="shared" si="143"/>
        <v>210.59299999999985</v>
      </c>
      <c r="V891" s="46">
        <f t="shared" si="144"/>
        <v>9.6410224950934834E-2</v>
      </c>
      <c r="W891" s="44">
        <f t="shared" si="145"/>
        <v>-381.6070000000002</v>
      </c>
      <c r="X891" s="46">
        <f t="shared" si="146"/>
        <v>-0.17470104283072768</v>
      </c>
      <c r="Y891" s="23">
        <f>RANK(O891,O:O)</f>
        <v>1351</v>
      </c>
      <c r="Z891" s="23">
        <f>RANK(U891,U:U)</f>
        <v>1422</v>
      </c>
      <c r="AA891" s="23">
        <f>RANK(W891,W:W)</f>
        <v>1421</v>
      </c>
    </row>
    <row r="892" spans="1:27" x14ac:dyDescent="0.25">
      <c r="A892" s="23" t="str">
        <f t="shared" si="137"/>
        <v>Mikhail Reilly</v>
      </c>
      <c r="B892" s="23">
        <f t="shared" si="138"/>
        <v>1</v>
      </c>
      <c r="C892" s="23" t="str">
        <f t="shared" si="139"/>
        <v>2023Mikhail Reilly1</v>
      </c>
      <c r="D892" s="17">
        <v>2023</v>
      </c>
      <c r="E892" t="s">
        <v>426</v>
      </c>
      <c r="F892">
        <v>832569</v>
      </c>
      <c r="G892" t="s">
        <v>232</v>
      </c>
      <c r="H892" s="20">
        <v>3</v>
      </c>
      <c r="I892" s="20">
        <v>3</v>
      </c>
      <c r="J892" t="s">
        <v>9</v>
      </c>
      <c r="K892" t="s">
        <v>3</v>
      </c>
      <c r="L892" s="10">
        <v>95</v>
      </c>
      <c r="M892" s="10">
        <v>376</v>
      </c>
      <c r="N892" s="10">
        <v>1408</v>
      </c>
      <c r="O892" s="1">
        <v>59240.944000000003</v>
      </c>
      <c r="P892" s="1">
        <v>51913</v>
      </c>
      <c r="Q892" s="1">
        <v>3354.2</v>
      </c>
      <c r="R892" s="44">
        <f t="shared" si="140"/>
        <v>623.58888421052632</v>
      </c>
      <c r="S892" s="45">
        <f t="shared" si="141"/>
        <v>3.9578947368421051</v>
      </c>
      <c r="T892" s="45">
        <f t="shared" si="142"/>
        <v>3.7446808510638299</v>
      </c>
      <c r="U892" s="44">
        <f t="shared" si="143"/>
        <v>7327.9440000000031</v>
      </c>
      <c r="V892" s="46">
        <f t="shared" si="144"/>
        <v>0.12369728612022123</v>
      </c>
      <c r="W892" s="44">
        <f t="shared" si="145"/>
        <v>3973.7440000000033</v>
      </c>
      <c r="X892" s="46">
        <f t="shared" si="146"/>
        <v>6.7077661692899471E-2</v>
      </c>
      <c r="Y892" s="23">
        <f>RANK(O892,O:O)</f>
        <v>313</v>
      </c>
      <c r="Z892" s="23">
        <f>RANK(U892,U:U)</f>
        <v>343</v>
      </c>
      <c r="AA892" s="23">
        <f>RANK(W892,W:W)</f>
        <v>341</v>
      </c>
    </row>
    <row r="893" spans="1:27" x14ac:dyDescent="0.25">
      <c r="A893" s="23" t="str">
        <f t="shared" si="137"/>
        <v>Mikhail Reilly</v>
      </c>
      <c r="B893" s="23">
        <f t="shared" si="138"/>
        <v>2</v>
      </c>
      <c r="C893" s="23" t="str">
        <f t="shared" si="139"/>
        <v>2023Mikhail Reilly2</v>
      </c>
      <c r="D893" s="17">
        <v>2023</v>
      </c>
      <c r="E893" t="s">
        <v>426</v>
      </c>
      <c r="F893">
        <v>128453</v>
      </c>
      <c r="G893" t="s">
        <v>130</v>
      </c>
      <c r="H893" s="20">
        <v>3</v>
      </c>
      <c r="I893" s="20">
        <v>1</v>
      </c>
      <c r="J893" t="s">
        <v>2</v>
      </c>
      <c r="K893" t="s">
        <v>3</v>
      </c>
      <c r="L893" s="10">
        <v>89</v>
      </c>
      <c r="M893" s="10">
        <v>204</v>
      </c>
      <c r="N893" s="10">
        <v>941</v>
      </c>
      <c r="O893" s="1">
        <v>38973.2336</v>
      </c>
      <c r="P893" s="1">
        <v>34453</v>
      </c>
      <c r="Q893" s="1">
        <v>2982.3</v>
      </c>
      <c r="R893" s="44">
        <f t="shared" si="140"/>
        <v>437.90150112359549</v>
      </c>
      <c r="S893" s="45">
        <f t="shared" si="141"/>
        <v>2.292134831460674</v>
      </c>
      <c r="T893" s="45">
        <f t="shared" si="142"/>
        <v>4.6127450980392153</v>
      </c>
      <c r="U893" s="44">
        <f t="shared" si="143"/>
        <v>4520.2335999999996</v>
      </c>
      <c r="V893" s="46">
        <f t="shared" si="144"/>
        <v>0.11598302687411598</v>
      </c>
      <c r="W893" s="44">
        <f t="shared" si="145"/>
        <v>1537.9335999999994</v>
      </c>
      <c r="X893" s="46">
        <f t="shared" si="146"/>
        <v>3.9461277855066132E-2</v>
      </c>
      <c r="Y893" s="23">
        <f>RANK(O893,O:O)</f>
        <v>444</v>
      </c>
      <c r="Z893" s="23">
        <f>RANK(U893,U:U)</f>
        <v>541</v>
      </c>
      <c r="AA893" s="23">
        <f>RANK(W893,W:W)</f>
        <v>633</v>
      </c>
    </row>
    <row r="894" spans="1:27" x14ac:dyDescent="0.25">
      <c r="A894" s="23" t="str">
        <f t="shared" si="137"/>
        <v>Mikhail Reilly</v>
      </c>
      <c r="B894" s="23">
        <f t="shared" si="138"/>
        <v>3</v>
      </c>
      <c r="C894" s="23" t="str">
        <f t="shared" si="139"/>
        <v>2023Mikhail Reilly3</v>
      </c>
      <c r="D894" s="17">
        <v>2023</v>
      </c>
      <c r="E894" t="s">
        <v>426</v>
      </c>
      <c r="F894">
        <v>547050</v>
      </c>
      <c r="G894" t="s">
        <v>137</v>
      </c>
      <c r="H894" s="20">
        <v>3</v>
      </c>
      <c r="I894" s="20">
        <v>6</v>
      </c>
      <c r="J894" t="s">
        <v>2</v>
      </c>
      <c r="K894" t="s">
        <v>3</v>
      </c>
      <c r="L894" s="10">
        <v>53</v>
      </c>
      <c r="M894" s="10">
        <v>218</v>
      </c>
      <c r="N894" s="10">
        <v>580</v>
      </c>
      <c r="O894" s="1">
        <v>25572.206999999999</v>
      </c>
      <c r="P894" s="1">
        <v>21969.25</v>
      </c>
      <c r="Q894" s="1">
        <v>1876.75</v>
      </c>
      <c r="R894" s="44">
        <f t="shared" si="140"/>
        <v>482.49447169811316</v>
      </c>
      <c r="S894" s="45">
        <f t="shared" si="141"/>
        <v>4.1132075471698117</v>
      </c>
      <c r="T894" s="45">
        <f t="shared" si="142"/>
        <v>2.6605504587155964</v>
      </c>
      <c r="U894" s="44">
        <f t="shared" si="143"/>
        <v>3602.9569999999985</v>
      </c>
      <c r="V894" s="46">
        <f t="shared" si="144"/>
        <v>0.14089347079037795</v>
      </c>
      <c r="W894" s="44">
        <f t="shared" si="145"/>
        <v>1726.2069999999985</v>
      </c>
      <c r="X894" s="46">
        <f t="shared" si="146"/>
        <v>6.7503246786638271E-2</v>
      </c>
      <c r="Y894" s="23">
        <f>RANK(O894,O:O)</f>
        <v>550</v>
      </c>
      <c r="Z894" s="23">
        <f>RANK(U894,U:U)</f>
        <v>608</v>
      </c>
      <c r="AA894" s="23">
        <f>RANK(W894,W:W)</f>
        <v>595</v>
      </c>
    </row>
    <row r="895" spans="1:27" x14ac:dyDescent="0.25">
      <c r="A895" s="23" t="str">
        <f t="shared" si="137"/>
        <v>Mikhail Reilly</v>
      </c>
      <c r="B895" s="23">
        <f t="shared" si="138"/>
        <v>4</v>
      </c>
      <c r="C895" s="23" t="str">
        <f t="shared" si="139"/>
        <v>2023Mikhail Reilly4</v>
      </c>
      <c r="D895" s="17">
        <v>2023</v>
      </c>
      <c r="E895" t="s">
        <v>426</v>
      </c>
      <c r="F895">
        <v>769640</v>
      </c>
      <c r="G895" t="s">
        <v>390</v>
      </c>
      <c r="H895" s="20">
        <v>3</v>
      </c>
      <c r="I895" s="20">
        <v>3</v>
      </c>
      <c r="J895" t="s">
        <v>9</v>
      </c>
      <c r="K895" t="s">
        <v>3</v>
      </c>
      <c r="L895" s="10">
        <v>72</v>
      </c>
      <c r="M895" s="10">
        <v>108</v>
      </c>
      <c r="N895" s="10">
        <v>392</v>
      </c>
      <c r="O895" s="1">
        <v>18525.2192</v>
      </c>
      <c r="P895" s="1">
        <v>15965</v>
      </c>
      <c r="Q895" s="1">
        <v>2350.8000000000002</v>
      </c>
      <c r="R895" s="44">
        <f t="shared" si="140"/>
        <v>257.2947111111111</v>
      </c>
      <c r="S895" s="45">
        <f t="shared" si="141"/>
        <v>1.5</v>
      </c>
      <c r="T895" s="45">
        <f t="shared" si="142"/>
        <v>3.6296296296296298</v>
      </c>
      <c r="U895" s="44">
        <f t="shared" si="143"/>
        <v>2560.2191999999995</v>
      </c>
      <c r="V895" s="46">
        <f t="shared" si="144"/>
        <v>0.138201830291973</v>
      </c>
      <c r="W895" s="44">
        <f t="shared" si="145"/>
        <v>209.41919999999936</v>
      </c>
      <c r="X895" s="46">
        <f t="shared" si="146"/>
        <v>1.1304546399105463E-2</v>
      </c>
      <c r="Y895" s="23">
        <f>RANK(O895,O:O)</f>
        <v>636</v>
      </c>
      <c r="Z895" s="23">
        <f>RANK(U895,U:U)</f>
        <v>760</v>
      </c>
      <c r="AA895" s="23">
        <f>RANK(W895,W:W)</f>
        <v>1126</v>
      </c>
    </row>
    <row r="896" spans="1:27" x14ac:dyDescent="0.25">
      <c r="A896" s="23" t="str">
        <f t="shared" si="137"/>
        <v>Mikhail Reilly</v>
      </c>
      <c r="B896" s="23">
        <f t="shared" si="138"/>
        <v>5</v>
      </c>
      <c r="C896" s="23" t="str">
        <f t="shared" si="139"/>
        <v>2023Mikhail Reilly5</v>
      </c>
      <c r="D896" s="17">
        <v>2023</v>
      </c>
      <c r="E896" t="s">
        <v>426</v>
      </c>
      <c r="F896">
        <v>560409</v>
      </c>
      <c r="G896" t="s">
        <v>145</v>
      </c>
      <c r="H896" s="20">
        <v>3</v>
      </c>
      <c r="I896" s="20">
        <v>3</v>
      </c>
      <c r="J896" t="s">
        <v>9</v>
      </c>
      <c r="K896" t="s">
        <v>10</v>
      </c>
      <c r="L896" s="10">
        <v>18</v>
      </c>
      <c r="M896" s="10">
        <v>33</v>
      </c>
      <c r="N896" s="10">
        <v>123</v>
      </c>
      <c r="O896" s="1">
        <v>5545.2960000000003</v>
      </c>
      <c r="P896" s="1">
        <v>4764</v>
      </c>
      <c r="Q896" s="1">
        <v>594.29999999999995</v>
      </c>
      <c r="R896" s="44">
        <f t="shared" si="140"/>
        <v>308.072</v>
      </c>
      <c r="S896" s="45">
        <f t="shared" si="141"/>
        <v>1.8333333333333333</v>
      </c>
      <c r="T896" s="45">
        <f t="shared" si="142"/>
        <v>3.7272727272727271</v>
      </c>
      <c r="U896" s="44">
        <f t="shared" si="143"/>
        <v>781.29600000000028</v>
      </c>
      <c r="V896" s="46">
        <f t="shared" si="144"/>
        <v>0.14089347079037806</v>
      </c>
      <c r="W896" s="44">
        <f t="shared" si="145"/>
        <v>186.99600000000032</v>
      </c>
      <c r="X896" s="46">
        <f t="shared" si="146"/>
        <v>3.3721554268699147E-2</v>
      </c>
      <c r="Y896" s="23">
        <f>RANK(O896,O:O)</f>
        <v>1089</v>
      </c>
      <c r="Z896" s="23">
        <f>RANK(U896,U:U)</f>
        <v>1207</v>
      </c>
      <c r="AA896" s="23">
        <f>RANK(W896,W:W)</f>
        <v>1144</v>
      </c>
    </row>
    <row r="897" spans="1:27" x14ac:dyDescent="0.25">
      <c r="A897" s="23" t="str">
        <f t="shared" si="137"/>
        <v>Mikhail Reilly</v>
      </c>
      <c r="B897" s="23">
        <f t="shared" si="138"/>
        <v>6</v>
      </c>
      <c r="C897" s="23" t="str">
        <f t="shared" si="139"/>
        <v>2023Mikhail Reilly6</v>
      </c>
      <c r="D897" s="17">
        <v>2023</v>
      </c>
      <c r="E897" t="s">
        <v>426</v>
      </c>
      <c r="F897">
        <v>811025</v>
      </c>
      <c r="G897" t="s">
        <v>280</v>
      </c>
      <c r="H897" s="20">
        <v>3</v>
      </c>
      <c r="I897" s="20">
        <v>4</v>
      </c>
      <c r="J897" t="s">
        <v>2</v>
      </c>
      <c r="K897" t="s">
        <v>10</v>
      </c>
      <c r="L897" s="10">
        <v>9</v>
      </c>
      <c r="M897" s="10">
        <v>28</v>
      </c>
      <c r="N897" s="10">
        <v>111</v>
      </c>
      <c r="O897" s="1">
        <v>3532.1579999999999</v>
      </c>
      <c r="P897" s="1">
        <v>3034.5</v>
      </c>
      <c r="Q897" s="1">
        <v>309.8</v>
      </c>
      <c r="R897" s="44">
        <f t="shared" si="140"/>
        <v>392.46199999999999</v>
      </c>
      <c r="S897" s="45">
        <f t="shared" si="141"/>
        <v>3.1111111111111112</v>
      </c>
      <c r="T897" s="45">
        <f t="shared" si="142"/>
        <v>3.9642857142857144</v>
      </c>
      <c r="U897" s="44">
        <f t="shared" si="143"/>
        <v>497.6579999999999</v>
      </c>
      <c r="V897" s="46">
        <f t="shared" si="144"/>
        <v>0.14089347079037798</v>
      </c>
      <c r="W897" s="44">
        <f t="shared" si="145"/>
        <v>187.85799999999989</v>
      </c>
      <c r="X897" s="46">
        <f t="shared" si="146"/>
        <v>5.3185050045892593E-2</v>
      </c>
      <c r="Y897" s="23">
        <f>RANK(O897,O:O)</f>
        <v>1238</v>
      </c>
      <c r="Z897" s="23">
        <f>RANK(U897,U:U)</f>
        <v>1317</v>
      </c>
      <c r="AA897" s="23">
        <f>RANK(W897,W:W)</f>
        <v>1142</v>
      </c>
    </row>
    <row r="898" spans="1:27" x14ac:dyDescent="0.25">
      <c r="A898" s="23" t="str">
        <f t="shared" si="137"/>
        <v>Mikhail Reilly</v>
      </c>
      <c r="B898" s="23">
        <f t="shared" si="138"/>
        <v>7</v>
      </c>
      <c r="C898" s="23" t="str">
        <f t="shared" si="139"/>
        <v>2023Mikhail Reilly7</v>
      </c>
      <c r="D898" s="17">
        <v>2023</v>
      </c>
      <c r="E898" t="s">
        <v>426</v>
      </c>
      <c r="F898">
        <v>609954</v>
      </c>
      <c r="G898" t="s">
        <v>161</v>
      </c>
      <c r="H898" s="20">
        <v>3</v>
      </c>
      <c r="I898" s="20">
        <v>2</v>
      </c>
      <c r="J898" t="s">
        <v>2</v>
      </c>
      <c r="K898" t="s">
        <v>10</v>
      </c>
      <c r="L898" s="10">
        <v>14</v>
      </c>
      <c r="M898" s="10">
        <v>39</v>
      </c>
      <c r="N898" s="10">
        <v>66</v>
      </c>
      <c r="O898" s="1">
        <v>3161.4380000000001</v>
      </c>
      <c r="P898" s="1">
        <v>2793</v>
      </c>
      <c r="Q898" s="1">
        <v>476.9</v>
      </c>
      <c r="R898" s="44">
        <f t="shared" si="140"/>
        <v>225.81700000000001</v>
      </c>
      <c r="S898" s="45">
        <f t="shared" si="141"/>
        <v>2.7857142857142856</v>
      </c>
      <c r="T898" s="45">
        <f t="shared" si="142"/>
        <v>1.6923076923076923</v>
      </c>
      <c r="U898" s="44">
        <f t="shared" si="143"/>
        <v>368.4380000000001</v>
      </c>
      <c r="V898" s="46">
        <f t="shared" si="144"/>
        <v>0.11654127014352332</v>
      </c>
      <c r="W898" s="44">
        <f t="shared" si="145"/>
        <v>-108.46199999999988</v>
      </c>
      <c r="X898" s="46">
        <f t="shared" si="146"/>
        <v>-3.4307805498636969E-2</v>
      </c>
      <c r="Y898" s="23">
        <f>RANK(O898,O:O)</f>
        <v>1271</v>
      </c>
      <c r="Z898" s="23">
        <f>RANK(U898,U:U)</f>
        <v>1373</v>
      </c>
      <c r="AA898" s="23">
        <f>RANK(W898,W:W)</f>
        <v>1337</v>
      </c>
    </row>
    <row r="899" spans="1:27" x14ac:dyDescent="0.25">
      <c r="A899" s="23" t="str">
        <f t="shared" ref="A899:A962" si="147">E899</f>
        <v>Mikhail Reilly</v>
      </c>
      <c r="B899" s="23">
        <f t="shared" ref="B899:B962" si="148">IF(A898&lt;&gt;A899,1,B898+1)</f>
        <v>8</v>
      </c>
      <c r="C899" s="23" t="str">
        <f t="shared" ref="C899:C962" si="149">D899&amp;A899&amp;B899</f>
        <v>2023Mikhail Reilly8</v>
      </c>
      <c r="D899" s="17">
        <v>2023</v>
      </c>
      <c r="E899" t="s">
        <v>426</v>
      </c>
      <c r="F899">
        <v>595666</v>
      </c>
      <c r="G899" t="s">
        <v>157</v>
      </c>
      <c r="H899" s="20">
        <v>3</v>
      </c>
      <c r="I899" s="20">
        <v>3</v>
      </c>
      <c r="J899" t="s">
        <v>9</v>
      </c>
      <c r="K899" t="s">
        <v>10</v>
      </c>
      <c r="L899" s="10">
        <v>4</v>
      </c>
      <c r="M899" s="10">
        <v>4</v>
      </c>
      <c r="N899" s="10">
        <v>29</v>
      </c>
      <c r="O899" s="1">
        <v>1616.797</v>
      </c>
      <c r="P899" s="1">
        <v>1422</v>
      </c>
      <c r="Q899" s="1">
        <v>128.4</v>
      </c>
      <c r="R899" s="44">
        <f t="shared" si="140"/>
        <v>404.19925000000001</v>
      </c>
      <c r="S899" s="45">
        <f t="shared" si="141"/>
        <v>1</v>
      </c>
      <c r="T899" s="45">
        <f t="shared" si="142"/>
        <v>7.25</v>
      </c>
      <c r="U899" s="44">
        <f t="shared" si="143"/>
        <v>194.79700000000003</v>
      </c>
      <c r="V899" s="46">
        <f t="shared" si="144"/>
        <v>0.12048327650286339</v>
      </c>
      <c r="W899" s="44">
        <f t="shared" si="145"/>
        <v>66.39700000000002</v>
      </c>
      <c r="X899" s="46">
        <f t="shared" si="146"/>
        <v>4.1066998516202109E-2</v>
      </c>
      <c r="Y899" s="23">
        <f>RANK(O899,O:O)</f>
        <v>1406</v>
      </c>
      <c r="Z899" s="23">
        <f>RANK(U899,U:U)</f>
        <v>1429</v>
      </c>
      <c r="AA899" s="23">
        <f>RANK(W899,W:W)</f>
        <v>1218</v>
      </c>
    </row>
    <row r="900" spans="1:27" x14ac:dyDescent="0.25">
      <c r="A900" s="23" t="str">
        <f t="shared" si="147"/>
        <v>Mikhail Reilly</v>
      </c>
      <c r="B900" s="23">
        <f t="shared" si="148"/>
        <v>9</v>
      </c>
      <c r="C900" s="23" t="str">
        <f t="shared" si="149"/>
        <v>2023Mikhail Reilly9</v>
      </c>
      <c r="D900" s="17">
        <v>2023</v>
      </c>
      <c r="E900" t="s">
        <v>426</v>
      </c>
      <c r="F900">
        <v>583353</v>
      </c>
      <c r="G900" t="s">
        <v>151</v>
      </c>
      <c r="H900" s="20">
        <v>3</v>
      </c>
      <c r="I900" s="20">
        <v>1</v>
      </c>
      <c r="J900" t="s">
        <v>2</v>
      </c>
      <c r="K900" t="s">
        <v>10</v>
      </c>
      <c r="L900" s="10">
        <v>6</v>
      </c>
      <c r="M900" s="10">
        <v>6</v>
      </c>
      <c r="N900" s="10">
        <v>15</v>
      </c>
      <c r="O900" s="1">
        <v>783.37199999999996</v>
      </c>
      <c r="P900" s="1">
        <v>673</v>
      </c>
      <c r="Q900" s="1">
        <v>192.6</v>
      </c>
      <c r="R900" s="44">
        <f t="shared" si="140"/>
        <v>130.56199999999998</v>
      </c>
      <c r="S900" s="45">
        <f t="shared" si="141"/>
        <v>1</v>
      </c>
      <c r="T900" s="45">
        <f t="shared" si="142"/>
        <v>2.5</v>
      </c>
      <c r="U900" s="44">
        <f t="shared" si="143"/>
        <v>110.37199999999996</v>
      </c>
      <c r="V900" s="46">
        <f t="shared" si="144"/>
        <v>0.14089347079037795</v>
      </c>
      <c r="W900" s="44">
        <f t="shared" si="145"/>
        <v>-82.228000000000037</v>
      </c>
      <c r="X900" s="46">
        <f t="shared" si="146"/>
        <v>-0.10496673355698193</v>
      </c>
      <c r="Y900" s="23">
        <f>RANK(O900,O:O)</f>
        <v>1475</v>
      </c>
      <c r="Z900" s="23">
        <f>RANK(U900,U:U)</f>
        <v>1456</v>
      </c>
      <c r="AA900" s="23">
        <f>RANK(W900,W:W)</f>
        <v>1318</v>
      </c>
    </row>
    <row r="901" spans="1:27" x14ac:dyDescent="0.25">
      <c r="A901" s="23" t="str">
        <f t="shared" si="147"/>
        <v>Mosaki Ishak</v>
      </c>
      <c r="B901" s="23">
        <f t="shared" si="148"/>
        <v>1</v>
      </c>
      <c r="C901" s="23" t="str">
        <f t="shared" si="149"/>
        <v>2023Mosaki Ishak1</v>
      </c>
      <c r="D901" s="17">
        <v>2023</v>
      </c>
      <c r="E901" t="s">
        <v>398</v>
      </c>
      <c r="F901">
        <v>423877</v>
      </c>
      <c r="G901" t="s">
        <v>88</v>
      </c>
      <c r="H901" s="20">
        <v>4</v>
      </c>
      <c r="I901" s="20">
        <v>4</v>
      </c>
      <c r="J901" t="s">
        <v>2</v>
      </c>
      <c r="K901" t="s">
        <v>3</v>
      </c>
      <c r="L901" s="10">
        <v>97</v>
      </c>
      <c r="M901" s="10">
        <v>400</v>
      </c>
      <c r="N901" s="10">
        <v>1467</v>
      </c>
      <c r="O901" s="1">
        <v>71148.044999999998</v>
      </c>
      <c r="P901" s="1">
        <v>61123.75</v>
      </c>
      <c r="Q901" s="1">
        <v>3107.5</v>
      </c>
      <c r="R901" s="44">
        <f t="shared" si="140"/>
        <v>733.48500000000001</v>
      </c>
      <c r="S901" s="45">
        <f t="shared" si="141"/>
        <v>4.1237113402061851</v>
      </c>
      <c r="T901" s="45">
        <f t="shared" si="142"/>
        <v>3.6675</v>
      </c>
      <c r="U901" s="44">
        <f t="shared" si="143"/>
        <v>10024.294999999998</v>
      </c>
      <c r="V901" s="46">
        <f t="shared" si="144"/>
        <v>0.14089347079037798</v>
      </c>
      <c r="W901" s="44">
        <f t="shared" si="145"/>
        <v>6916.7949999999983</v>
      </c>
      <c r="X901" s="46">
        <f t="shared" si="146"/>
        <v>9.7216936881399887E-2</v>
      </c>
      <c r="Y901" s="23">
        <f>RANK(O901,O:O)</f>
        <v>244</v>
      </c>
      <c r="Z901" s="23">
        <f>RANK(U901,U:U)</f>
        <v>220</v>
      </c>
      <c r="AA901" s="23">
        <f>RANK(W901,W:W)</f>
        <v>189</v>
      </c>
    </row>
    <row r="902" spans="1:27" x14ac:dyDescent="0.25">
      <c r="A902" s="23" t="str">
        <f t="shared" si="147"/>
        <v>Mosaki Ishak</v>
      </c>
      <c r="B902" s="23">
        <f t="shared" si="148"/>
        <v>2</v>
      </c>
      <c r="C902" s="23" t="str">
        <f t="shared" si="149"/>
        <v>2023Mosaki Ishak2</v>
      </c>
      <c r="D902" s="17">
        <v>2023</v>
      </c>
      <c r="E902" t="s">
        <v>398</v>
      </c>
      <c r="F902">
        <v>659545</v>
      </c>
      <c r="G902" t="s">
        <v>181</v>
      </c>
      <c r="H902" s="20">
        <v>4</v>
      </c>
      <c r="I902" s="20">
        <v>4</v>
      </c>
      <c r="J902" t="s">
        <v>9</v>
      </c>
      <c r="K902" t="s">
        <v>3</v>
      </c>
      <c r="L902" s="10">
        <v>108</v>
      </c>
      <c r="M902" s="10">
        <v>424</v>
      </c>
      <c r="N902" s="10">
        <v>1932</v>
      </c>
      <c r="O902" s="1">
        <v>68931.635200000004</v>
      </c>
      <c r="P902" s="1">
        <v>65991.25</v>
      </c>
      <c r="Q902" s="1">
        <v>3443.5</v>
      </c>
      <c r="R902" s="44">
        <f t="shared" si="140"/>
        <v>638.25588148148154</v>
      </c>
      <c r="S902" s="45">
        <f t="shared" si="141"/>
        <v>3.925925925925926</v>
      </c>
      <c r="T902" s="45">
        <f t="shared" si="142"/>
        <v>4.5566037735849054</v>
      </c>
      <c r="U902" s="44">
        <f t="shared" si="143"/>
        <v>2940.3852000000043</v>
      </c>
      <c r="V902" s="46">
        <f t="shared" si="144"/>
        <v>4.2656542115513375E-2</v>
      </c>
      <c r="W902" s="44">
        <f t="shared" si="145"/>
        <v>-503.11479999999574</v>
      </c>
      <c r="X902" s="46">
        <f t="shared" si="146"/>
        <v>-7.2987504001645349E-3</v>
      </c>
      <c r="Y902" s="23">
        <f>RANK(O902,O:O)</f>
        <v>256</v>
      </c>
      <c r="Z902" s="23">
        <f>RANK(U902,U:U)</f>
        <v>702</v>
      </c>
      <c r="AA902" s="23">
        <f>RANK(W902,W:W)</f>
        <v>1435</v>
      </c>
    </row>
    <row r="903" spans="1:27" x14ac:dyDescent="0.25">
      <c r="A903" s="23" t="str">
        <f t="shared" si="147"/>
        <v>Mosaki Ishak</v>
      </c>
      <c r="B903" s="23">
        <f t="shared" si="148"/>
        <v>3</v>
      </c>
      <c r="C903" s="23" t="str">
        <f t="shared" si="149"/>
        <v>2023Mosaki Ishak3</v>
      </c>
      <c r="D903" s="17">
        <v>2023</v>
      </c>
      <c r="E903" t="s">
        <v>398</v>
      </c>
      <c r="F903">
        <v>122095</v>
      </c>
      <c r="G903" t="s">
        <v>495</v>
      </c>
      <c r="H903" s="20">
        <v>4</v>
      </c>
      <c r="I903" s="20">
        <v>2</v>
      </c>
      <c r="J903" t="s">
        <v>2</v>
      </c>
      <c r="K903" t="s">
        <v>3</v>
      </c>
      <c r="L903" s="10">
        <v>185</v>
      </c>
      <c r="M903" s="10">
        <v>496</v>
      </c>
      <c r="N903" s="10">
        <v>1899</v>
      </c>
      <c r="O903" s="1">
        <v>60057.606</v>
      </c>
      <c r="P903" s="1">
        <v>61603</v>
      </c>
      <c r="Q903" s="1">
        <v>5672.5</v>
      </c>
      <c r="R903" s="44">
        <f t="shared" si="140"/>
        <v>324.63570810810813</v>
      </c>
      <c r="S903" s="45">
        <f t="shared" si="141"/>
        <v>2.6810810810810812</v>
      </c>
      <c r="T903" s="45">
        <f t="shared" si="142"/>
        <v>3.8286290322580645</v>
      </c>
      <c r="U903" s="44">
        <f t="shared" si="143"/>
        <v>-1545.3940000000002</v>
      </c>
      <c r="V903" s="46">
        <f t="shared" si="144"/>
        <v>-2.5731861506434344E-2</v>
      </c>
      <c r="W903" s="44">
        <f t="shared" si="145"/>
        <v>-7217.8940000000002</v>
      </c>
      <c r="X903" s="46">
        <f t="shared" si="146"/>
        <v>-0.12018284578309699</v>
      </c>
      <c r="Y903" s="23">
        <f>RANK(O903,O:O)</f>
        <v>308</v>
      </c>
      <c r="Z903" s="23">
        <f>RANK(U903,U:U)</f>
        <v>1512</v>
      </c>
      <c r="AA903" s="23">
        <f>RANK(W903,W:W)</f>
        <v>1513</v>
      </c>
    </row>
    <row r="904" spans="1:27" x14ac:dyDescent="0.25">
      <c r="A904" s="23" t="str">
        <f t="shared" si="147"/>
        <v>Mosaki Ishak</v>
      </c>
      <c r="B904" s="23">
        <f t="shared" si="148"/>
        <v>4</v>
      </c>
      <c r="C904" s="23" t="str">
        <f t="shared" si="149"/>
        <v>2023Mosaki Ishak4</v>
      </c>
      <c r="D904" s="17">
        <v>2023</v>
      </c>
      <c r="E904" t="s">
        <v>398</v>
      </c>
      <c r="F904">
        <v>551613</v>
      </c>
      <c r="G904" t="s">
        <v>139</v>
      </c>
      <c r="H904" s="20">
        <v>4</v>
      </c>
      <c r="I904" s="20">
        <v>4</v>
      </c>
      <c r="J904" t="s">
        <v>9</v>
      </c>
      <c r="K904" t="s">
        <v>3</v>
      </c>
      <c r="L904" s="10">
        <v>85</v>
      </c>
      <c r="M904" s="10">
        <v>311</v>
      </c>
      <c r="N904" s="10">
        <v>1128</v>
      </c>
      <c r="O904" s="1">
        <v>60034.639199999998</v>
      </c>
      <c r="P904" s="1">
        <v>43495</v>
      </c>
      <c r="Q904" s="1">
        <v>2683.5</v>
      </c>
      <c r="R904" s="44">
        <f t="shared" si="140"/>
        <v>706.28987294117644</v>
      </c>
      <c r="S904" s="45">
        <f t="shared" si="141"/>
        <v>3.6588235294117646</v>
      </c>
      <c r="T904" s="45">
        <f t="shared" si="142"/>
        <v>3.627009646302251</v>
      </c>
      <c r="U904" s="44">
        <f t="shared" si="143"/>
        <v>16539.639199999998</v>
      </c>
      <c r="V904" s="46">
        <f t="shared" si="144"/>
        <v>0.27550160074918878</v>
      </c>
      <c r="W904" s="44">
        <f t="shared" si="145"/>
        <v>13856.139199999998</v>
      </c>
      <c r="X904" s="46">
        <f t="shared" si="146"/>
        <v>0.23080240648801964</v>
      </c>
      <c r="Y904" s="23">
        <f>RANK(O904,O:O)</f>
        <v>309</v>
      </c>
      <c r="Z904" s="23">
        <f>RANK(U904,U:U)</f>
        <v>95</v>
      </c>
      <c r="AA904" s="23">
        <f>RANK(W904,W:W)</f>
        <v>76</v>
      </c>
    </row>
    <row r="905" spans="1:27" x14ac:dyDescent="0.25">
      <c r="A905" s="23" t="str">
        <f t="shared" si="147"/>
        <v>Mosaki Ishak</v>
      </c>
      <c r="B905" s="23">
        <f t="shared" si="148"/>
        <v>5</v>
      </c>
      <c r="C905" s="23" t="str">
        <f t="shared" si="149"/>
        <v>2023Mosaki Ishak5</v>
      </c>
      <c r="D905" s="17">
        <v>2023</v>
      </c>
      <c r="E905" t="s">
        <v>398</v>
      </c>
      <c r="F905">
        <v>335207</v>
      </c>
      <c r="G905" t="s">
        <v>25</v>
      </c>
      <c r="H905" s="20">
        <v>4</v>
      </c>
      <c r="I905" s="20">
        <v>5</v>
      </c>
      <c r="J905" t="s">
        <v>2</v>
      </c>
      <c r="K905" t="s">
        <v>3</v>
      </c>
      <c r="L905" s="10">
        <v>87</v>
      </c>
      <c r="M905" s="10">
        <v>252</v>
      </c>
      <c r="N905" s="10">
        <v>1179</v>
      </c>
      <c r="O905" s="1">
        <v>51579.75</v>
      </c>
      <c r="P905" s="1">
        <v>44312.5</v>
      </c>
      <c r="Q905" s="1">
        <v>2683.5</v>
      </c>
      <c r="R905" s="44">
        <f t="shared" si="140"/>
        <v>592.87068965517244</v>
      </c>
      <c r="S905" s="45">
        <f t="shared" si="141"/>
        <v>2.896551724137931</v>
      </c>
      <c r="T905" s="45">
        <f t="shared" si="142"/>
        <v>4.6785714285714288</v>
      </c>
      <c r="U905" s="44">
        <f t="shared" si="143"/>
        <v>7267.25</v>
      </c>
      <c r="V905" s="46">
        <f t="shared" si="144"/>
        <v>0.14089347079037801</v>
      </c>
      <c r="W905" s="44">
        <f t="shared" si="145"/>
        <v>4583.75</v>
      </c>
      <c r="X905" s="46">
        <f t="shared" si="146"/>
        <v>8.8867239565914913E-2</v>
      </c>
      <c r="Y905" s="23">
        <f>RANK(O905,O:O)</f>
        <v>363</v>
      </c>
      <c r="Z905" s="23">
        <f>RANK(U905,U:U)</f>
        <v>349</v>
      </c>
      <c r="AA905" s="23">
        <f>RANK(W905,W:W)</f>
        <v>303</v>
      </c>
    </row>
    <row r="906" spans="1:27" x14ac:dyDescent="0.25">
      <c r="A906" s="23" t="str">
        <f t="shared" si="147"/>
        <v>Mosaki Ishak</v>
      </c>
      <c r="B906" s="23">
        <f t="shared" si="148"/>
        <v>6</v>
      </c>
      <c r="C906" s="23" t="str">
        <f t="shared" si="149"/>
        <v>2023Mosaki Ishak6</v>
      </c>
      <c r="D906" s="17">
        <v>2023</v>
      </c>
      <c r="E906" t="s">
        <v>398</v>
      </c>
      <c r="F906">
        <v>181012</v>
      </c>
      <c r="G906" t="s">
        <v>44</v>
      </c>
      <c r="H906" s="20">
        <v>4</v>
      </c>
      <c r="I906" s="20">
        <v>4</v>
      </c>
      <c r="J906" t="s">
        <v>9</v>
      </c>
      <c r="K906" t="s">
        <v>3</v>
      </c>
      <c r="L906" s="10">
        <v>48</v>
      </c>
      <c r="M906" s="10">
        <v>164</v>
      </c>
      <c r="N906" s="10">
        <v>564</v>
      </c>
      <c r="O906" s="1">
        <v>32518.6512</v>
      </c>
      <c r="P906" s="1">
        <v>21226</v>
      </c>
      <c r="Q906" s="1">
        <v>1506.5</v>
      </c>
      <c r="R906" s="44">
        <f t="shared" si="140"/>
        <v>677.47190000000001</v>
      </c>
      <c r="S906" s="45">
        <f t="shared" si="141"/>
        <v>3.4166666666666665</v>
      </c>
      <c r="T906" s="45">
        <f t="shared" si="142"/>
        <v>3.4390243902439024</v>
      </c>
      <c r="U906" s="44">
        <f t="shared" si="143"/>
        <v>11292.6512</v>
      </c>
      <c r="V906" s="46">
        <f t="shared" si="144"/>
        <v>0.34726690017204648</v>
      </c>
      <c r="W906" s="44">
        <f t="shared" si="145"/>
        <v>9786.1512000000002</v>
      </c>
      <c r="X906" s="46">
        <f t="shared" si="146"/>
        <v>0.30093964044855587</v>
      </c>
      <c r="Y906" s="23">
        <f>RANK(O906,O:O)</f>
        <v>491</v>
      </c>
      <c r="Z906" s="23">
        <f>RANK(U906,U:U)</f>
        <v>190</v>
      </c>
      <c r="AA906" s="23">
        <f>RANK(W906,W:W)</f>
        <v>128</v>
      </c>
    </row>
    <row r="907" spans="1:27" x14ac:dyDescent="0.25">
      <c r="A907" s="23" t="str">
        <f t="shared" si="147"/>
        <v>Mosaki Ishak</v>
      </c>
      <c r="B907" s="23">
        <f t="shared" si="148"/>
        <v>7</v>
      </c>
      <c r="C907" s="23" t="str">
        <f t="shared" si="149"/>
        <v>2023Mosaki Ishak7</v>
      </c>
      <c r="D907" s="17">
        <v>2023</v>
      </c>
      <c r="E907" t="s">
        <v>398</v>
      </c>
      <c r="F907">
        <v>688564</v>
      </c>
      <c r="G907" t="s">
        <v>176</v>
      </c>
      <c r="H907" s="20">
        <v>4</v>
      </c>
      <c r="I907" s="20">
        <v>4</v>
      </c>
      <c r="J907" t="s">
        <v>2</v>
      </c>
      <c r="K907" t="s">
        <v>3</v>
      </c>
      <c r="L907" s="10">
        <v>48</v>
      </c>
      <c r="M907" s="10">
        <v>182</v>
      </c>
      <c r="N907" s="10">
        <v>536</v>
      </c>
      <c r="O907" s="1">
        <v>23224.071</v>
      </c>
      <c r="P907" s="1">
        <v>20832.5</v>
      </c>
      <c r="Q907" s="1">
        <v>1526</v>
      </c>
      <c r="R907" s="44">
        <f t="shared" si="140"/>
        <v>483.8348125</v>
      </c>
      <c r="S907" s="45">
        <f t="shared" si="141"/>
        <v>3.7916666666666665</v>
      </c>
      <c r="T907" s="45">
        <f t="shared" si="142"/>
        <v>2.9450549450549453</v>
      </c>
      <c r="U907" s="44">
        <f t="shared" si="143"/>
        <v>2391.5709999999999</v>
      </c>
      <c r="V907" s="46">
        <f t="shared" si="144"/>
        <v>0.10297811266594904</v>
      </c>
      <c r="W907" s="44">
        <f t="shared" si="145"/>
        <v>865.57099999999991</v>
      </c>
      <c r="X907" s="46">
        <f t="shared" si="146"/>
        <v>3.727042515500404E-2</v>
      </c>
      <c r="Y907" s="23">
        <f>RANK(O907,O:O)</f>
        <v>575</v>
      </c>
      <c r="Z907" s="23">
        <f>RANK(U907,U:U)</f>
        <v>797</v>
      </c>
      <c r="AA907" s="23">
        <f>RANK(W907,W:W)</f>
        <v>838</v>
      </c>
    </row>
    <row r="908" spans="1:27" x14ac:dyDescent="0.25">
      <c r="A908" s="23" t="str">
        <f t="shared" si="147"/>
        <v>Mosaki Ishak</v>
      </c>
      <c r="B908" s="23">
        <f t="shared" si="148"/>
        <v>8</v>
      </c>
      <c r="C908" s="23" t="str">
        <f t="shared" si="149"/>
        <v>2023Mosaki Ishak8</v>
      </c>
      <c r="D908" s="17">
        <v>2023</v>
      </c>
      <c r="E908" t="s">
        <v>398</v>
      </c>
      <c r="F908">
        <v>734173</v>
      </c>
      <c r="G908" t="s">
        <v>64</v>
      </c>
      <c r="H908" s="20">
        <v>4</v>
      </c>
      <c r="I908" s="20">
        <v>3</v>
      </c>
      <c r="J908" t="s">
        <v>2</v>
      </c>
      <c r="K908" t="s">
        <v>3</v>
      </c>
      <c r="L908" s="10">
        <v>101</v>
      </c>
      <c r="M908" s="10">
        <v>137</v>
      </c>
      <c r="N908" s="10">
        <v>508</v>
      </c>
      <c r="O908" s="1">
        <v>19224.225600000002</v>
      </c>
      <c r="P908" s="1">
        <v>18384.5</v>
      </c>
      <c r="Q908" s="1">
        <v>2965</v>
      </c>
      <c r="R908" s="44">
        <f t="shared" si="140"/>
        <v>190.3388673267327</v>
      </c>
      <c r="S908" s="45">
        <f t="shared" si="141"/>
        <v>1.3564356435643565</v>
      </c>
      <c r="T908" s="45">
        <f t="shared" si="142"/>
        <v>3.7080291970802919</v>
      </c>
      <c r="U908" s="44">
        <f t="shared" si="143"/>
        <v>839.72560000000158</v>
      </c>
      <c r="V908" s="46">
        <f t="shared" si="144"/>
        <v>4.3680594343420601E-2</v>
      </c>
      <c r="W908" s="44">
        <f t="shared" si="145"/>
        <v>-2125.2743999999984</v>
      </c>
      <c r="X908" s="46">
        <f t="shared" si="146"/>
        <v>-0.1105518861576405</v>
      </c>
      <c r="Y908" s="23">
        <f>RANK(O908,O:O)</f>
        <v>625</v>
      </c>
      <c r="Z908" s="23">
        <f>RANK(U908,U:U)</f>
        <v>1183</v>
      </c>
      <c r="AA908" s="23">
        <f>RANK(W908,W:W)</f>
        <v>1495</v>
      </c>
    </row>
    <row r="909" spans="1:27" x14ac:dyDescent="0.25">
      <c r="A909" s="23" t="str">
        <f t="shared" si="147"/>
        <v>Mosaki Ishak</v>
      </c>
      <c r="B909" s="23">
        <f t="shared" si="148"/>
        <v>9</v>
      </c>
      <c r="C909" s="23" t="str">
        <f t="shared" si="149"/>
        <v>2023Mosaki Ishak9</v>
      </c>
      <c r="D909" s="17">
        <v>2023</v>
      </c>
      <c r="E909" t="s">
        <v>398</v>
      </c>
      <c r="F909">
        <v>688075</v>
      </c>
      <c r="G909" t="s">
        <v>184</v>
      </c>
      <c r="H909" s="20">
        <v>4</v>
      </c>
      <c r="I909" s="20">
        <v>4</v>
      </c>
      <c r="J909" t="s">
        <v>9</v>
      </c>
      <c r="K909" t="s">
        <v>3</v>
      </c>
      <c r="L909" s="10">
        <v>56</v>
      </c>
      <c r="M909" s="10">
        <v>74</v>
      </c>
      <c r="N909" s="10">
        <v>349</v>
      </c>
      <c r="O909" s="1">
        <v>18118.0586</v>
      </c>
      <c r="P909" s="1">
        <v>12483.5</v>
      </c>
      <c r="Q909" s="1">
        <v>1642</v>
      </c>
      <c r="R909" s="44">
        <f t="shared" si="140"/>
        <v>323.53676071428572</v>
      </c>
      <c r="S909" s="45">
        <f t="shared" si="141"/>
        <v>1.3214285714285714</v>
      </c>
      <c r="T909" s="45">
        <f t="shared" si="142"/>
        <v>4.7162162162162158</v>
      </c>
      <c r="U909" s="44">
        <f t="shared" si="143"/>
        <v>5634.5586000000003</v>
      </c>
      <c r="V909" s="46">
        <f t="shared" si="144"/>
        <v>0.31099130013852588</v>
      </c>
      <c r="W909" s="44">
        <f t="shared" si="145"/>
        <v>3992.5586000000003</v>
      </c>
      <c r="X909" s="46">
        <f t="shared" si="146"/>
        <v>0.22036348861350963</v>
      </c>
      <c r="Y909" s="23">
        <f>RANK(O909,O:O)</f>
        <v>640</v>
      </c>
      <c r="Z909" s="23">
        <f>RANK(U909,U:U)</f>
        <v>460</v>
      </c>
      <c r="AA909" s="23">
        <f>RANK(W909,W:W)</f>
        <v>340</v>
      </c>
    </row>
    <row r="910" spans="1:27" x14ac:dyDescent="0.25">
      <c r="A910" s="23" t="str">
        <f t="shared" si="147"/>
        <v>Mosaki Ishak</v>
      </c>
      <c r="B910" s="23">
        <f t="shared" si="148"/>
        <v>10</v>
      </c>
      <c r="C910" s="23" t="str">
        <f t="shared" si="149"/>
        <v>2023Mosaki Ishak10</v>
      </c>
      <c r="D910" s="17">
        <v>2023</v>
      </c>
      <c r="E910" t="s">
        <v>398</v>
      </c>
      <c r="F910">
        <v>781121</v>
      </c>
      <c r="G910" t="s">
        <v>499</v>
      </c>
      <c r="H910" s="20">
        <v>4</v>
      </c>
      <c r="I910" s="20">
        <v>5</v>
      </c>
      <c r="J910" t="s">
        <v>2</v>
      </c>
      <c r="K910" t="s">
        <v>3</v>
      </c>
      <c r="L910" s="10">
        <v>41</v>
      </c>
      <c r="M910" s="10">
        <v>129</v>
      </c>
      <c r="N910" s="10">
        <v>424</v>
      </c>
      <c r="O910" s="1">
        <v>16491.236400000002</v>
      </c>
      <c r="P910" s="1">
        <v>14793</v>
      </c>
      <c r="Q910" s="1">
        <v>1274</v>
      </c>
      <c r="R910" s="44">
        <f t="shared" si="140"/>
        <v>402.22527804878052</v>
      </c>
      <c r="S910" s="45">
        <f t="shared" si="141"/>
        <v>3.1463414634146343</v>
      </c>
      <c r="T910" s="45">
        <f t="shared" si="142"/>
        <v>3.2868217054263567</v>
      </c>
      <c r="U910" s="44">
        <f t="shared" si="143"/>
        <v>1698.2364000000016</v>
      </c>
      <c r="V910" s="46">
        <f t="shared" si="144"/>
        <v>0.10297811266594914</v>
      </c>
      <c r="W910" s="44">
        <f t="shared" si="145"/>
        <v>424.23640000000159</v>
      </c>
      <c r="X910" s="46">
        <f t="shared" si="146"/>
        <v>2.5724960197647858E-2</v>
      </c>
      <c r="Y910" s="23">
        <f>RANK(O910,O:O)</f>
        <v>662</v>
      </c>
      <c r="Z910" s="23">
        <f>RANK(U910,U:U)</f>
        <v>944</v>
      </c>
      <c r="AA910" s="23">
        <f>RANK(W910,W:W)</f>
        <v>1006</v>
      </c>
    </row>
    <row r="911" spans="1:27" x14ac:dyDescent="0.25">
      <c r="A911" s="23" t="str">
        <f t="shared" si="147"/>
        <v>Mosaki Ishak</v>
      </c>
      <c r="B911" s="23">
        <f t="shared" si="148"/>
        <v>11</v>
      </c>
      <c r="C911" s="23" t="str">
        <f t="shared" si="149"/>
        <v>2023Mosaki Ishak11</v>
      </c>
      <c r="D911" s="17">
        <v>2023</v>
      </c>
      <c r="E911" t="s">
        <v>398</v>
      </c>
      <c r="F911">
        <v>767999</v>
      </c>
      <c r="G911" t="s">
        <v>327</v>
      </c>
      <c r="H911" s="20">
        <v>4</v>
      </c>
      <c r="I911" s="20">
        <v>4</v>
      </c>
      <c r="J911" t="s">
        <v>9</v>
      </c>
      <c r="K911" t="s">
        <v>10</v>
      </c>
      <c r="L911" s="10">
        <v>47</v>
      </c>
      <c r="M911" s="10">
        <v>56</v>
      </c>
      <c r="N911" s="10">
        <v>219</v>
      </c>
      <c r="O911" s="1">
        <v>9149.4284000000007</v>
      </c>
      <c r="P911" s="1">
        <v>8088.25</v>
      </c>
      <c r="Q911" s="1">
        <v>1372</v>
      </c>
      <c r="R911" s="44">
        <f t="shared" si="140"/>
        <v>194.66868936170215</v>
      </c>
      <c r="S911" s="45">
        <f t="shared" si="141"/>
        <v>1.1914893617021276</v>
      </c>
      <c r="T911" s="45">
        <f t="shared" si="142"/>
        <v>3.9107142857142856</v>
      </c>
      <c r="U911" s="44">
        <f t="shared" si="143"/>
        <v>1061.1784000000007</v>
      </c>
      <c r="V911" s="46">
        <f t="shared" si="144"/>
        <v>0.11598302687411605</v>
      </c>
      <c r="W911" s="44">
        <f t="shared" si="145"/>
        <v>-310.82159999999931</v>
      </c>
      <c r="X911" s="46">
        <f t="shared" si="146"/>
        <v>-3.3971695980483246E-2</v>
      </c>
      <c r="Y911" s="23">
        <f>RANK(O911,O:O)</f>
        <v>880</v>
      </c>
      <c r="Z911" s="23">
        <f>RANK(U911,U:U)</f>
        <v>1103</v>
      </c>
      <c r="AA911" s="23">
        <f>RANK(W911,W:W)</f>
        <v>1404</v>
      </c>
    </row>
    <row r="912" spans="1:27" x14ac:dyDescent="0.25">
      <c r="A912" s="23" t="str">
        <f t="shared" si="147"/>
        <v>Mosaki Ishak</v>
      </c>
      <c r="B912" s="23">
        <f t="shared" si="148"/>
        <v>12</v>
      </c>
      <c r="C912" s="23" t="str">
        <f t="shared" si="149"/>
        <v>2023Mosaki Ishak12</v>
      </c>
      <c r="D912" s="17">
        <v>2023</v>
      </c>
      <c r="E912" t="s">
        <v>398</v>
      </c>
      <c r="F912">
        <v>873279</v>
      </c>
      <c r="G912" t="s">
        <v>330</v>
      </c>
      <c r="H912" s="20">
        <v>4</v>
      </c>
      <c r="I912" s="20">
        <v>4</v>
      </c>
      <c r="J912" t="s">
        <v>9</v>
      </c>
      <c r="K912" t="s">
        <v>10</v>
      </c>
      <c r="L912" s="10">
        <v>4</v>
      </c>
      <c r="M912" s="10">
        <v>13</v>
      </c>
      <c r="N912" s="10">
        <v>55</v>
      </c>
      <c r="O912" s="1">
        <v>2602.4189999999999</v>
      </c>
      <c r="P912" s="1">
        <v>2262.5</v>
      </c>
      <c r="Q912" s="1">
        <v>125</v>
      </c>
      <c r="R912" s="44">
        <f t="shared" si="140"/>
        <v>650.60474999999997</v>
      </c>
      <c r="S912" s="45">
        <f t="shared" si="141"/>
        <v>3.25</v>
      </c>
      <c r="T912" s="45">
        <f t="shared" si="142"/>
        <v>4.2307692307692308</v>
      </c>
      <c r="U912" s="44">
        <f t="shared" si="143"/>
        <v>339.91899999999987</v>
      </c>
      <c r="V912" s="46">
        <f t="shared" si="144"/>
        <v>0.13061655329138003</v>
      </c>
      <c r="W912" s="44">
        <f t="shared" si="145"/>
        <v>214.91899999999987</v>
      </c>
      <c r="X912" s="46">
        <f t="shared" si="146"/>
        <v>8.2584318666594381E-2</v>
      </c>
      <c r="Y912" s="23">
        <f>RANK(O912,O:O)</f>
        <v>1319</v>
      </c>
      <c r="Z912" s="23">
        <f>RANK(U912,U:U)</f>
        <v>1386</v>
      </c>
      <c r="AA912" s="23">
        <f>RANK(W912,W:W)</f>
        <v>1120</v>
      </c>
    </row>
    <row r="913" spans="1:27" x14ac:dyDescent="0.25">
      <c r="A913" s="23" t="str">
        <f t="shared" si="147"/>
        <v>Mosaki Ishak</v>
      </c>
      <c r="B913" s="23">
        <f t="shared" si="148"/>
        <v>13</v>
      </c>
      <c r="C913" s="23" t="str">
        <f t="shared" si="149"/>
        <v>2023Mosaki Ishak13</v>
      </c>
      <c r="D913" s="17">
        <v>2023</v>
      </c>
      <c r="E913" t="s">
        <v>398</v>
      </c>
      <c r="F913">
        <v>927217</v>
      </c>
      <c r="G913" t="s">
        <v>257</v>
      </c>
      <c r="H913" s="20">
        <v>4</v>
      </c>
      <c r="I913" s="20">
        <v>4</v>
      </c>
      <c r="J913" t="s">
        <v>9</v>
      </c>
      <c r="K913" t="s">
        <v>10</v>
      </c>
      <c r="L913" s="10">
        <v>7</v>
      </c>
      <c r="M913" s="10">
        <v>14</v>
      </c>
      <c r="N913" s="10">
        <v>38</v>
      </c>
      <c r="O913" s="1">
        <v>2022.8579999999999</v>
      </c>
      <c r="P913" s="1">
        <v>1395.25</v>
      </c>
      <c r="Q913" s="1">
        <v>210</v>
      </c>
      <c r="R913" s="44">
        <f t="shared" si="140"/>
        <v>288.97971428571429</v>
      </c>
      <c r="S913" s="45">
        <f t="shared" si="141"/>
        <v>2</v>
      </c>
      <c r="T913" s="45">
        <f t="shared" si="142"/>
        <v>2.7142857142857144</v>
      </c>
      <c r="U913" s="44">
        <f t="shared" si="143"/>
        <v>627.60799999999995</v>
      </c>
      <c r="V913" s="46">
        <f t="shared" si="144"/>
        <v>0.31025806062511552</v>
      </c>
      <c r="W913" s="44">
        <f t="shared" si="145"/>
        <v>417.60799999999995</v>
      </c>
      <c r="X913" s="46">
        <f t="shared" si="146"/>
        <v>0.20644454529185932</v>
      </c>
      <c r="Y913" s="23">
        <f>RANK(O913,O:O)</f>
        <v>1366</v>
      </c>
      <c r="Z913" s="23">
        <f>RANK(U913,U:U)</f>
        <v>1260</v>
      </c>
      <c r="AA913" s="23">
        <f>RANK(W913,W:W)</f>
        <v>1010</v>
      </c>
    </row>
    <row r="914" spans="1:27" x14ac:dyDescent="0.25">
      <c r="A914" s="23" t="str">
        <f t="shared" si="147"/>
        <v>Nina Fuentes</v>
      </c>
      <c r="B914" s="23">
        <f t="shared" si="148"/>
        <v>1</v>
      </c>
      <c r="C914" s="23" t="str">
        <f t="shared" si="149"/>
        <v>2023Nina Fuentes1</v>
      </c>
      <c r="D914" s="17">
        <v>2023</v>
      </c>
      <c r="E914" t="s">
        <v>420</v>
      </c>
      <c r="F914">
        <v>866033</v>
      </c>
      <c r="G914" t="s">
        <v>338</v>
      </c>
      <c r="H914" s="20">
        <v>2</v>
      </c>
      <c r="I914" s="20">
        <v>4</v>
      </c>
      <c r="J914" t="s">
        <v>2</v>
      </c>
      <c r="K914" t="s">
        <v>4</v>
      </c>
      <c r="L914" s="10">
        <v>151</v>
      </c>
      <c r="M914" s="10">
        <v>675</v>
      </c>
      <c r="N914" s="10">
        <v>3264</v>
      </c>
      <c r="O914" s="1">
        <v>120653.920975</v>
      </c>
      <c r="P914" s="1">
        <v>115447.25</v>
      </c>
      <c r="Q914" s="1">
        <v>5554.15</v>
      </c>
      <c r="R914" s="44">
        <f t="shared" si="140"/>
        <v>799.03258923841065</v>
      </c>
      <c r="S914" s="45">
        <f t="shared" si="141"/>
        <v>4.4701986754966887</v>
      </c>
      <c r="T914" s="45">
        <f t="shared" si="142"/>
        <v>4.8355555555555556</v>
      </c>
      <c r="U914" s="44">
        <f t="shared" si="143"/>
        <v>5206.6709750000009</v>
      </c>
      <c r="V914" s="46">
        <f t="shared" si="144"/>
        <v>4.3153765189933982E-2</v>
      </c>
      <c r="W914" s="44">
        <f t="shared" si="145"/>
        <v>-347.47902499999873</v>
      </c>
      <c r="X914" s="46">
        <f t="shared" si="146"/>
        <v>-2.8799646310043903E-3</v>
      </c>
      <c r="Y914" s="23">
        <f>RANK(O914,O:O)</f>
        <v>116</v>
      </c>
      <c r="Z914" s="23">
        <f>RANK(U914,U:U)</f>
        <v>496</v>
      </c>
      <c r="AA914" s="23">
        <f>RANK(W914,W:W)</f>
        <v>1415</v>
      </c>
    </row>
    <row r="915" spans="1:27" x14ac:dyDescent="0.25">
      <c r="A915" s="23" t="str">
        <f t="shared" si="147"/>
        <v>Nina Fuentes</v>
      </c>
      <c r="B915" s="23">
        <f t="shared" si="148"/>
        <v>2</v>
      </c>
      <c r="C915" s="23" t="str">
        <f t="shared" si="149"/>
        <v>2023Nina Fuentes2</v>
      </c>
      <c r="D915" s="17">
        <v>2023</v>
      </c>
      <c r="E915" t="s">
        <v>420</v>
      </c>
      <c r="F915">
        <v>858490</v>
      </c>
      <c r="G915" t="s">
        <v>500</v>
      </c>
      <c r="H915" s="20">
        <v>2</v>
      </c>
      <c r="I915" s="20">
        <v>2</v>
      </c>
      <c r="J915" t="s">
        <v>2</v>
      </c>
      <c r="K915" t="s">
        <v>4</v>
      </c>
      <c r="L915" s="10">
        <v>184</v>
      </c>
      <c r="M915" s="10">
        <v>642</v>
      </c>
      <c r="N915" s="10">
        <v>3034</v>
      </c>
      <c r="O915" s="1">
        <v>117534.39599999999</v>
      </c>
      <c r="P915" s="1">
        <v>120333.5</v>
      </c>
      <c r="Q915" s="1">
        <v>6584.85</v>
      </c>
      <c r="R915" s="44">
        <f t="shared" si="140"/>
        <v>638.77389130434779</v>
      </c>
      <c r="S915" s="45">
        <f t="shared" si="141"/>
        <v>3.4891304347826089</v>
      </c>
      <c r="T915" s="45">
        <f t="shared" si="142"/>
        <v>4.7258566978193146</v>
      </c>
      <c r="U915" s="44">
        <f t="shared" si="143"/>
        <v>-2799.1040000000066</v>
      </c>
      <c r="V915" s="46">
        <f t="shared" si="144"/>
        <v>-2.3815190235886411E-2</v>
      </c>
      <c r="W915" s="44">
        <f t="shared" si="145"/>
        <v>-9383.954000000007</v>
      </c>
      <c r="X915" s="46">
        <f t="shared" si="146"/>
        <v>-7.9840066562302386E-2</v>
      </c>
      <c r="Y915" s="23">
        <f>RANK(O915,O:O)</f>
        <v>122</v>
      </c>
      <c r="Z915" s="23">
        <f>RANK(U915,U:U)</f>
        <v>1518</v>
      </c>
      <c r="AA915" s="23">
        <f>RANK(W915,W:W)</f>
        <v>1516</v>
      </c>
    </row>
    <row r="916" spans="1:27" x14ac:dyDescent="0.25">
      <c r="A916" s="23" t="str">
        <f t="shared" si="147"/>
        <v>Nina Fuentes</v>
      </c>
      <c r="B916" s="23">
        <f t="shared" si="148"/>
        <v>3</v>
      </c>
      <c r="C916" s="23" t="str">
        <f t="shared" si="149"/>
        <v>2023Nina Fuentes3</v>
      </c>
      <c r="D916" s="17">
        <v>2023</v>
      </c>
      <c r="E916" t="s">
        <v>420</v>
      </c>
      <c r="F916">
        <v>287037</v>
      </c>
      <c r="G916" t="s">
        <v>70</v>
      </c>
      <c r="H916" s="20">
        <v>2</v>
      </c>
      <c r="I916" s="20">
        <v>2</v>
      </c>
      <c r="J916" t="s">
        <v>9</v>
      </c>
      <c r="K916" t="s">
        <v>4</v>
      </c>
      <c r="L916" s="10">
        <v>124</v>
      </c>
      <c r="M916" s="10">
        <v>493</v>
      </c>
      <c r="N916" s="10">
        <v>2596</v>
      </c>
      <c r="O916" s="1">
        <v>115577.02800000001</v>
      </c>
      <c r="P916" s="1">
        <v>102474.25</v>
      </c>
      <c r="Q916" s="1">
        <v>4501.5</v>
      </c>
      <c r="R916" s="44">
        <f t="shared" si="140"/>
        <v>932.07280645161291</v>
      </c>
      <c r="S916" s="45">
        <f t="shared" si="141"/>
        <v>3.975806451612903</v>
      </c>
      <c r="T916" s="45">
        <f t="shared" si="142"/>
        <v>5.2657200811359024</v>
      </c>
      <c r="U916" s="44">
        <f t="shared" si="143"/>
        <v>13102.778000000006</v>
      </c>
      <c r="V916" s="46">
        <f t="shared" si="144"/>
        <v>0.11336835897874105</v>
      </c>
      <c r="W916" s="44">
        <f t="shared" si="145"/>
        <v>8601.2780000000057</v>
      </c>
      <c r="X916" s="46">
        <f t="shared" si="146"/>
        <v>7.4420307814109951E-2</v>
      </c>
      <c r="Y916" s="23">
        <f>RANK(O916,O:O)</f>
        <v>125</v>
      </c>
      <c r="Z916" s="23">
        <f>RANK(U916,U:U)</f>
        <v>150</v>
      </c>
      <c r="AA916" s="23">
        <f>RANK(W916,W:W)</f>
        <v>147</v>
      </c>
    </row>
    <row r="917" spans="1:27" x14ac:dyDescent="0.25">
      <c r="A917" s="23" t="str">
        <f t="shared" si="147"/>
        <v>Nina Fuentes</v>
      </c>
      <c r="B917" s="23">
        <f t="shared" si="148"/>
        <v>4</v>
      </c>
      <c r="C917" s="23" t="str">
        <f t="shared" si="149"/>
        <v>2023Nina Fuentes4</v>
      </c>
      <c r="D917" s="17">
        <v>2023</v>
      </c>
      <c r="E917" t="s">
        <v>420</v>
      </c>
      <c r="F917">
        <v>368143</v>
      </c>
      <c r="G917" t="s">
        <v>308</v>
      </c>
      <c r="H917" s="20">
        <v>2</v>
      </c>
      <c r="I917" s="20">
        <v>2</v>
      </c>
      <c r="J917" t="s">
        <v>9</v>
      </c>
      <c r="K917" t="s">
        <v>4</v>
      </c>
      <c r="L917" s="10">
        <v>126</v>
      </c>
      <c r="M917" s="10">
        <v>377</v>
      </c>
      <c r="N917" s="10">
        <v>1733</v>
      </c>
      <c r="O917" s="1">
        <v>81971.042400000006</v>
      </c>
      <c r="P917" s="1">
        <v>70171.25</v>
      </c>
      <c r="Q917" s="1">
        <v>4441.2</v>
      </c>
      <c r="R917" s="44">
        <f t="shared" si="140"/>
        <v>650.56382857142864</v>
      </c>
      <c r="S917" s="45">
        <f t="shared" si="141"/>
        <v>2.9920634920634921</v>
      </c>
      <c r="T917" s="45">
        <f t="shared" si="142"/>
        <v>4.5968169761273208</v>
      </c>
      <c r="U917" s="44">
        <f t="shared" si="143"/>
        <v>11799.792400000006</v>
      </c>
      <c r="V917" s="46">
        <f t="shared" si="144"/>
        <v>0.14395074229286617</v>
      </c>
      <c r="W917" s="44">
        <f t="shared" si="145"/>
        <v>7358.5924000000059</v>
      </c>
      <c r="X917" s="46">
        <f t="shared" si="146"/>
        <v>8.9770633440181866E-2</v>
      </c>
      <c r="Y917" s="23">
        <f>RANK(O917,O:O)</f>
        <v>201</v>
      </c>
      <c r="Z917" s="23">
        <f>RANK(U917,U:U)</f>
        <v>177</v>
      </c>
      <c r="AA917" s="23">
        <f>RANK(W917,W:W)</f>
        <v>175</v>
      </c>
    </row>
    <row r="918" spans="1:27" x14ac:dyDescent="0.25">
      <c r="A918" s="23" t="str">
        <f t="shared" si="147"/>
        <v>Nina Fuentes</v>
      </c>
      <c r="B918" s="23">
        <f t="shared" si="148"/>
        <v>5</v>
      </c>
      <c r="C918" s="23" t="str">
        <f t="shared" si="149"/>
        <v>2023Nina Fuentes5</v>
      </c>
      <c r="D918" s="17">
        <v>2023</v>
      </c>
      <c r="E918" t="s">
        <v>420</v>
      </c>
      <c r="F918">
        <v>737951</v>
      </c>
      <c r="G918" t="s">
        <v>392</v>
      </c>
      <c r="H918" s="20">
        <v>2</v>
      </c>
      <c r="I918" s="20">
        <v>2</v>
      </c>
      <c r="J918" t="s">
        <v>9</v>
      </c>
      <c r="K918" t="s">
        <v>4</v>
      </c>
      <c r="L918" s="10">
        <v>115</v>
      </c>
      <c r="M918" s="10">
        <v>413</v>
      </c>
      <c r="N918" s="10">
        <v>1843</v>
      </c>
      <c r="O918" s="1">
        <v>77286.698999999993</v>
      </c>
      <c r="P918" s="1">
        <v>67673.25</v>
      </c>
      <c r="Q918" s="1">
        <v>4126.05</v>
      </c>
      <c r="R918" s="44">
        <f t="shared" si="140"/>
        <v>672.05825217391293</v>
      </c>
      <c r="S918" s="45">
        <f t="shared" si="141"/>
        <v>3.5913043478260871</v>
      </c>
      <c r="T918" s="45">
        <f t="shared" si="142"/>
        <v>4.4624697336561745</v>
      </c>
      <c r="U918" s="44">
        <f t="shared" si="143"/>
        <v>9613.4489999999932</v>
      </c>
      <c r="V918" s="46">
        <f t="shared" si="144"/>
        <v>0.12438684954056575</v>
      </c>
      <c r="W918" s="44">
        <f t="shared" si="145"/>
        <v>5487.3989999999931</v>
      </c>
      <c r="X918" s="46">
        <f t="shared" si="146"/>
        <v>7.1000561170299084E-2</v>
      </c>
      <c r="Y918" s="23">
        <f>RANK(O918,O:O)</f>
        <v>222</v>
      </c>
      <c r="Z918" s="23">
        <f>RANK(U918,U:U)</f>
        <v>230</v>
      </c>
      <c r="AA918" s="23">
        <f>RANK(W918,W:W)</f>
        <v>251</v>
      </c>
    </row>
    <row r="919" spans="1:27" x14ac:dyDescent="0.25">
      <c r="A919" s="23" t="str">
        <f t="shared" si="147"/>
        <v>Nina Fuentes</v>
      </c>
      <c r="B919" s="23">
        <f t="shared" si="148"/>
        <v>6</v>
      </c>
      <c r="C919" s="23" t="str">
        <f t="shared" si="149"/>
        <v>2023Nina Fuentes6</v>
      </c>
      <c r="D919" s="17">
        <v>2023</v>
      </c>
      <c r="E919" t="s">
        <v>420</v>
      </c>
      <c r="F919">
        <v>554730</v>
      </c>
      <c r="G919" t="s">
        <v>144</v>
      </c>
      <c r="H919" s="20">
        <v>2</v>
      </c>
      <c r="I919" s="20">
        <v>2</v>
      </c>
      <c r="J919" t="s">
        <v>9</v>
      </c>
      <c r="K919" t="s">
        <v>3</v>
      </c>
      <c r="L919" s="10">
        <v>100</v>
      </c>
      <c r="M919" s="10">
        <v>351</v>
      </c>
      <c r="N919" s="10">
        <v>1665</v>
      </c>
      <c r="O919" s="1">
        <v>70700.652000000002</v>
      </c>
      <c r="P919" s="1">
        <v>59546.25</v>
      </c>
      <c r="Q919" s="1">
        <v>3582.25</v>
      </c>
      <c r="R919" s="44">
        <f t="shared" si="140"/>
        <v>707.00652000000002</v>
      </c>
      <c r="S919" s="45">
        <f t="shared" si="141"/>
        <v>3.51</v>
      </c>
      <c r="T919" s="45">
        <f t="shared" si="142"/>
        <v>4.7435897435897436</v>
      </c>
      <c r="U919" s="44">
        <f t="shared" si="143"/>
        <v>11154.402000000002</v>
      </c>
      <c r="V919" s="46">
        <f t="shared" si="144"/>
        <v>0.15776943612910391</v>
      </c>
      <c r="W919" s="44">
        <f t="shared" si="145"/>
        <v>7572.1520000000019</v>
      </c>
      <c r="X919" s="46">
        <f t="shared" si="146"/>
        <v>0.10710158655962609</v>
      </c>
      <c r="Y919" s="23">
        <f>RANK(O919,O:O)</f>
        <v>247</v>
      </c>
      <c r="Z919" s="23">
        <f>RANK(U919,U:U)</f>
        <v>193</v>
      </c>
      <c r="AA919" s="23">
        <f>RANK(W919,W:W)</f>
        <v>165</v>
      </c>
    </row>
    <row r="920" spans="1:27" x14ac:dyDescent="0.25">
      <c r="A920" s="23" t="str">
        <f t="shared" si="147"/>
        <v>Nina Fuentes</v>
      </c>
      <c r="B920" s="23">
        <f t="shared" si="148"/>
        <v>7</v>
      </c>
      <c r="C920" s="23" t="str">
        <f t="shared" si="149"/>
        <v>2023Nina Fuentes7</v>
      </c>
      <c r="D920" s="17">
        <v>2023</v>
      </c>
      <c r="E920" t="s">
        <v>420</v>
      </c>
      <c r="F920">
        <v>529212</v>
      </c>
      <c r="G920" t="s">
        <v>134</v>
      </c>
      <c r="H920" s="20">
        <v>2</v>
      </c>
      <c r="I920" s="20">
        <v>2</v>
      </c>
      <c r="J920" t="s">
        <v>2</v>
      </c>
      <c r="K920" t="s">
        <v>3</v>
      </c>
      <c r="L920" s="10">
        <v>143</v>
      </c>
      <c r="M920" s="10">
        <v>290</v>
      </c>
      <c r="N920" s="10">
        <v>868</v>
      </c>
      <c r="O920" s="1">
        <v>43108.936800000003</v>
      </c>
      <c r="P920" s="1">
        <v>35925.75</v>
      </c>
      <c r="Q920" s="1">
        <v>4892.7999999999902</v>
      </c>
      <c r="R920" s="44">
        <f t="shared" si="140"/>
        <v>301.46109650349655</v>
      </c>
      <c r="S920" s="45">
        <f t="shared" si="141"/>
        <v>2.0279720279720279</v>
      </c>
      <c r="T920" s="45">
        <f t="shared" si="142"/>
        <v>2.9931034482758623</v>
      </c>
      <c r="U920" s="44">
        <f t="shared" si="143"/>
        <v>7183.1868000000031</v>
      </c>
      <c r="V920" s="46">
        <f t="shared" si="144"/>
        <v>0.16662871629902973</v>
      </c>
      <c r="W920" s="44">
        <f t="shared" si="145"/>
        <v>2290.386800000013</v>
      </c>
      <c r="X920" s="46">
        <f t="shared" si="146"/>
        <v>5.3130208490783579E-2</v>
      </c>
      <c r="Y920" s="23">
        <f>RANK(O920,O:O)</f>
        <v>413</v>
      </c>
      <c r="Z920" s="23">
        <f>RANK(U920,U:U)</f>
        <v>353</v>
      </c>
      <c r="AA920" s="23">
        <f>RANK(W920,W:W)</f>
        <v>520</v>
      </c>
    </row>
    <row r="921" spans="1:27" x14ac:dyDescent="0.25">
      <c r="A921" s="23" t="str">
        <f t="shared" si="147"/>
        <v>Nina Fuentes</v>
      </c>
      <c r="B921" s="23">
        <f t="shared" si="148"/>
        <v>8</v>
      </c>
      <c r="C921" s="23" t="str">
        <f t="shared" si="149"/>
        <v>2023Nina Fuentes8</v>
      </c>
      <c r="D921" s="17">
        <v>2023</v>
      </c>
      <c r="E921" t="s">
        <v>420</v>
      </c>
      <c r="F921">
        <v>423222</v>
      </c>
      <c r="G921" t="s">
        <v>108</v>
      </c>
      <c r="H921" s="20">
        <v>2</v>
      </c>
      <c r="I921" s="20">
        <v>2</v>
      </c>
      <c r="J921" t="s">
        <v>9</v>
      </c>
      <c r="K921" t="s">
        <v>3</v>
      </c>
      <c r="L921" s="10">
        <v>45</v>
      </c>
      <c r="M921" s="10">
        <v>186</v>
      </c>
      <c r="N921" s="10">
        <v>882</v>
      </c>
      <c r="O921" s="1">
        <v>39436.953200000004</v>
      </c>
      <c r="P921" s="1">
        <v>32432</v>
      </c>
      <c r="Q921" s="1">
        <v>1639.65</v>
      </c>
      <c r="R921" s="44">
        <f t="shared" si="140"/>
        <v>876.37673777777786</v>
      </c>
      <c r="S921" s="45">
        <f t="shared" si="141"/>
        <v>4.1333333333333337</v>
      </c>
      <c r="T921" s="45">
        <f t="shared" si="142"/>
        <v>4.741935483870968</v>
      </c>
      <c r="U921" s="44">
        <f t="shared" si="143"/>
        <v>7004.9532000000036</v>
      </c>
      <c r="V921" s="46">
        <f t="shared" si="144"/>
        <v>0.1776240969852611</v>
      </c>
      <c r="W921" s="44">
        <f t="shared" si="145"/>
        <v>5365.3032000000039</v>
      </c>
      <c r="X921" s="46">
        <f t="shared" si="146"/>
        <v>0.13604760927626638</v>
      </c>
      <c r="Y921" s="23">
        <f>RANK(O921,O:O)</f>
        <v>438</v>
      </c>
      <c r="Z921" s="23">
        <f>RANK(U921,U:U)</f>
        <v>362</v>
      </c>
      <c r="AA921" s="23">
        <f>RANK(W921,W:W)</f>
        <v>259</v>
      </c>
    </row>
    <row r="922" spans="1:27" x14ac:dyDescent="0.25">
      <c r="A922" s="23" t="str">
        <f t="shared" si="147"/>
        <v>Nina Fuentes</v>
      </c>
      <c r="B922" s="23">
        <f t="shared" si="148"/>
        <v>9</v>
      </c>
      <c r="C922" s="23" t="str">
        <f t="shared" si="149"/>
        <v>2023Nina Fuentes9</v>
      </c>
      <c r="D922" s="17">
        <v>2023</v>
      </c>
      <c r="E922" t="s">
        <v>420</v>
      </c>
      <c r="F922">
        <v>466132</v>
      </c>
      <c r="G922" t="s">
        <v>120</v>
      </c>
      <c r="H922" s="20">
        <v>2</v>
      </c>
      <c r="I922" s="20">
        <v>2</v>
      </c>
      <c r="J922" t="s">
        <v>9</v>
      </c>
      <c r="K922" t="s">
        <v>3</v>
      </c>
      <c r="L922" s="10">
        <v>64</v>
      </c>
      <c r="M922" s="10">
        <v>221</v>
      </c>
      <c r="N922" s="10">
        <v>817</v>
      </c>
      <c r="O922" s="1">
        <v>37267.788</v>
      </c>
      <c r="P922" s="1">
        <v>32017</v>
      </c>
      <c r="Q922" s="1">
        <v>2287.25</v>
      </c>
      <c r="R922" s="44">
        <f t="shared" si="140"/>
        <v>582.30918750000001</v>
      </c>
      <c r="S922" s="45">
        <f t="shared" si="141"/>
        <v>3.453125</v>
      </c>
      <c r="T922" s="45">
        <f t="shared" si="142"/>
        <v>3.6968325791855206</v>
      </c>
      <c r="U922" s="44">
        <f t="shared" si="143"/>
        <v>5250.7880000000005</v>
      </c>
      <c r="V922" s="46">
        <f t="shared" si="144"/>
        <v>0.14089347079037801</v>
      </c>
      <c r="W922" s="44">
        <f t="shared" si="145"/>
        <v>2963.5380000000005</v>
      </c>
      <c r="X922" s="46">
        <f t="shared" si="146"/>
        <v>7.9520093867658598E-2</v>
      </c>
      <c r="Y922" s="23">
        <f>RANK(O922,O:O)</f>
        <v>457</v>
      </c>
      <c r="Z922" s="23">
        <f>RANK(U922,U:U)</f>
        <v>486</v>
      </c>
      <c r="AA922" s="23">
        <f>RANK(W922,W:W)</f>
        <v>435</v>
      </c>
    </row>
    <row r="923" spans="1:27" x14ac:dyDescent="0.25">
      <c r="A923" s="23" t="str">
        <f t="shared" si="147"/>
        <v>Nina Fuentes</v>
      </c>
      <c r="B923" s="23">
        <f t="shared" si="148"/>
        <v>10</v>
      </c>
      <c r="C923" s="23" t="str">
        <f t="shared" si="149"/>
        <v>2023Nina Fuentes10</v>
      </c>
      <c r="D923" s="17">
        <v>2023</v>
      </c>
      <c r="E923" t="s">
        <v>420</v>
      </c>
      <c r="F923">
        <v>425978</v>
      </c>
      <c r="G923" t="s">
        <v>110</v>
      </c>
      <c r="H923" s="20">
        <v>2</v>
      </c>
      <c r="I923" s="20">
        <v>2</v>
      </c>
      <c r="J923" t="s">
        <v>9</v>
      </c>
      <c r="K923" t="s">
        <v>3</v>
      </c>
      <c r="L923" s="10">
        <v>30</v>
      </c>
      <c r="M923" s="10">
        <v>121</v>
      </c>
      <c r="N923" s="10">
        <v>654</v>
      </c>
      <c r="O923" s="1">
        <v>29868.530999999999</v>
      </c>
      <c r="P923" s="1">
        <v>25660.25</v>
      </c>
      <c r="Q923" s="1">
        <v>1090.9000000000001</v>
      </c>
      <c r="R923" s="44">
        <f t="shared" si="140"/>
        <v>995.61770000000001</v>
      </c>
      <c r="S923" s="45">
        <f t="shared" si="141"/>
        <v>4.0333333333333332</v>
      </c>
      <c r="T923" s="45">
        <f t="shared" si="142"/>
        <v>5.4049586776859506</v>
      </c>
      <c r="U923" s="44">
        <f t="shared" si="143"/>
        <v>4208.280999999999</v>
      </c>
      <c r="V923" s="46">
        <f t="shared" si="144"/>
        <v>0.14089347079037798</v>
      </c>
      <c r="W923" s="44">
        <f t="shared" si="145"/>
        <v>3117.3809999999989</v>
      </c>
      <c r="X923" s="46">
        <f t="shared" si="146"/>
        <v>0.10437008100599253</v>
      </c>
      <c r="Y923" s="23">
        <f>RANK(O923,O:O)</f>
        <v>515</v>
      </c>
      <c r="Z923" s="23">
        <f>RANK(U923,U:U)</f>
        <v>564</v>
      </c>
      <c r="AA923" s="23">
        <f>RANK(W923,W:W)</f>
        <v>421</v>
      </c>
    </row>
    <row r="924" spans="1:27" x14ac:dyDescent="0.25">
      <c r="A924" s="23" t="str">
        <f t="shared" si="147"/>
        <v>Nina Fuentes</v>
      </c>
      <c r="B924" s="23">
        <f t="shared" si="148"/>
        <v>11</v>
      </c>
      <c r="C924" s="23" t="str">
        <f t="shared" si="149"/>
        <v>2023Nina Fuentes11</v>
      </c>
      <c r="D924" s="17">
        <v>2023</v>
      </c>
      <c r="E924" t="s">
        <v>420</v>
      </c>
      <c r="F924">
        <v>906206</v>
      </c>
      <c r="G924" t="s">
        <v>251</v>
      </c>
      <c r="H924" s="20">
        <v>2</v>
      </c>
      <c r="I924" s="20">
        <v>2</v>
      </c>
      <c r="J924" t="s">
        <v>9</v>
      </c>
      <c r="K924" t="s">
        <v>3</v>
      </c>
      <c r="L924" s="10">
        <v>79</v>
      </c>
      <c r="M924" s="10">
        <v>160</v>
      </c>
      <c r="N924" s="10">
        <v>662</v>
      </c>
      <c r="O924" s="1">
        <v>28607.2012</v>
      </c>
      <c r="P924" s="1">
        <v>23645.75</v>
      </c>
      <c r="Q924" s="1">
        <v>2702.9</v>
      </c>
      <c r="R924" s="44">
        <f t="shared" si="140"/>
        <v>362.11647088607594</v>
      </c>
      <c r="S924" s="45">
        <f t="shared" si="141"/>
        <v>2.0253164556962027</v>
      </c>
      <c r="T924" s="45">
        <f t="shared" si="142"/>
        <v>4.1375000000000002</v>
      </c>
      <c r="U924" s="44">
        <f t="shared" si="143"/>
        <v>4961.4511999999995</v>
      </c>
      <c r="V924" s="46">
        <f t="shared" si="144"/>
        <v>0.1734336457912562</v>
      </c>
      <c r="W924" s="44">
        <f t="shared" si="145"/>
        <v>2258.5511999999994</v>
      </c>
      <c r="X924" s="46">
        <f t="shared" si="146"/>
        <v>7.8950442729783701E-2</v>
      </c>
      <c r="Y924" s="23">
        <f>RANK(O924,O:O)</f>
        <v>524</v>
      </c>
      <c r="Z924" s="23">
        <f>RANK(U924,U:U)</f>
        <v>509</v>
      </c>
      <c r="AA924" s="23">
        <f>RANK(W924,W:W)</f>
        <v>526</v>
      </c>
    </row>
    <row r="925" spans="1:27" x14ac:dyDescent="0.25">
      <c r="A925" s="23" t="str">
        <f t="shared" si="147"/>
        <v>Nina Fuentes</v>
      </c>
      <c r="B925" s="23">
        <f t="shared" si="148"/>
        <v>12</v>
      </c>
      <c r="C925" s="23" t="str">
        <f t="shared" si="149"/>
        <v>2023Nina Fuentes12</v>
      </c>
      <c r="D925" s="17">
        <v>2023</v>
      </c>
      <c r="E925" t="s">
        <v>420</v>
      </c>
      <c r="F925">
        <v>583353</v>
      </c>
      <c r="G925" t="s">
        <v>151</v>
      </c>
      <c r="H925" s="20">
        <v>2</v>
      </c>
      <c r="I925" s="20">
        <v>1</v>
      </c>
      <c r="J925" t="s">
        <v>2</v>
      </c>
      <c r="K925" t="s">
        <v>3</v>
      </c>
      <c r="L925" s="10">
        <v>89</v>
      </c>
      <c r="M925" s="10">
        <v>171</v>
      </c>
      <c r="N925" s="10">
        <v>494</v>
      </c>
      <c r="O925" s="1">
        <v>24894.177</v>
      </c>
      <c r="P925" s="1">
        <v>21386.75</v>
      </c>
      <c r="Q925" s="1">
        <v>3035.55</v>
      </c>
      <c r="R925" s="44">
        <f t="shared" si="140"/>
        <v>279.70985393258428</v>
      </c>
      <c r="S925" s="45">
        <f t="shared" si="141"/>
        <v>1.9213483146067416</v>
      </c>
      <c r="T925" s="45">
        <f t="shared" si="142"/>
        <v>2.8888888888888888</v>
      </c>
      <c r="U925" s="44">
        <f t="shared" si="143"/>
        <v>3507.4269999999997</v>
      </c>
      <c r="V925" s="46">
        <f t="shared" si="144"/>
        <v>0.14089347079037801</v>
      </c>
      <c r="W925" s="44">
        <f t="shared" si="145"/>
        <v>471.8769999999995</v>
      </c>
      <c r="X925" s="46">
        <f t="shared" si="146"/>
        <v>1.895531633763187E-2</v>
      </c>
      <c r="Y925" s="23">
        <f>RANK(O925,O:O)</f>
        <v>560</v>
      </c>
      <c r="Z925" s="23">
        <f>RANK(U925,U:U)</f>
        <v>618</v>
      </c>
      <c r="AA925" s="23">
        <f>RANK(W925,W:W)</f>
        <v>981</v>
      </c>
    </row>
    <row r="926" spans="1:27" x14ac:dyDescent="0.25">
      <c r="A926" s="23" t="str">
        <f t="shared" si="147"/>
        <v>Nina Fuentes</v>
      </c>
      <c r="B926" s="23">
        <f t="shared" si="148"/>
        <v>13</v>
      </c>
      <c r="C926" s="23" t="str">
        <f t="shared" si="149"/>
        <v>2023Nina Fuentes13</v>
      </c>
      <c r="D926" s="17">
        <v>2023</v>
      </c>
      <c r="E926" t="s">
        <v>420</v>
      </c>
      <c r="F926">
        <v>656457</v>
      </c>
      <c r="G926" t="s">
        <v>180</v>
      </c>
      <c r="H926" s="20">
        <v>2</v>
      </c>
      <c r="I926" s="20">
        <v>2</v>
      </c>
      <c r="J926" t="s">
        <v>9</v>
      </c>
      <c r="K926" t="s">
        <v>3</v>
      </c>
      <c r="L926" s="10">
        <v>89</v>
      </c>
      <c r="M926" s="10">
        <v>183</v>
      </c>
      <c r="N926" s="10">
        <v>580</v>
      </c>
      <c r="O926" s="1">
        <v>23978.109</v>
      </c>
      <c r="P926" s="1">
        <v>20599.75</v>
      </c>
      <c r="Q926" s="1">
        <v>3048.75</v>
      </c>
      <c r="R926" s="44">
        <f t="shared" si="140"/>
        <v>269.4169550561798</v>
      </c>
      <c r="S926" s="45">
        <f t="shared" si="141"/>
        <v>2.0561797752808988</v>
      </c>
      <c r="T926" s="45">
        <f t="shared" si="142"/>
        <v>3.1693989071038251</v>
      </c>
      <c r="U926" s="44">
        <f t="shared" si="143"/>
        <v>3378.3590000000004</v>
      </c>
      <c r="V926" s="46">
        <f t="shared" si="144"/>
        <v>0.14089347079037803</v>
      </c>
      <c r="W926" s="44">
        <f t="shared" si="145"/>
        <v>329.60900000000038</v>
      </c>
      <c r="X926" s="46">
        <f t="shared" si="146"/>
        <v>1.3746246628539405E-2</v>
      </c>
      <c r="Y926" s="23">
        <f>RANK(O926,O:O)</f>
        <v>568</v>
      </c>
      <c r="Z926" s="23">
        <f>RANK(U926,U:U)</f>
        <v>635</v>
      </c>
      <c r="AA926" s="23">
        <f>RANK(W926,W:W)</f>
        <v>1051</v>
      </c>
    </row>
    <row r="927" spans="1:27" x14ac:dyDescent="0.25">
      <c r="A927" s="23" t="str">
        <f t="shared" si="147"/>
        <v>Nina Fuentes</v>
      </c>
      <c r="B927" s="23">
        <f t="shared" si="148"/>
        <v>14</v>
      </c>
      <c r="C927" s="23" t="str">
        <f t="shared" si="149"/>
        <v>2023Nina Fuentes14</v>
      </c>
      <c r="D927" s="17">
        <v>2023</v>
      </c>
      <c r="E927" t="s">
        <v>420</v>
      </c>
      <c r="F927">
        <v>583942</v>
      </c>
      <c r="G927" t="s">
        <v>152</v>
      </c>
      <c r="H927" s="20">
        <v>2</v>
      </c>
      <c r="I927" s="20">
        <v>2</v>
      </c>
      <c r="J927" t="s">
        <v>9</v>
      </c>
      <c r="K927" t="s">
        <v>3</v>
      </c>
      <c r="L927" s="10">
        <v>100</v>
      </c>
      <c r="M927" s="10">
        <v>118</v>
      </c>
      <c r="N927" s="10">
        <v>480</v>
      </c>
      <c r="O927" s="1">
        <v>23590.608</v>
      </c>
      <c r="P927" s="1">
        <v>19469</v>
      </c>
      <c r="Q927" s="1">
        <v>3329.7999999999902</v>
      </c>
      <c r="R927" s="44">
        <f t="shared" si="140"/>
        <v>235.90608</v>
      </c>
      <c r="S927" s="45">
        <f t="shared" si="141"/>
        <v>1.18</v>
      </c>
      <c r="T927" s="45">
        <f t="shared" si="142"/>
        <v>4.0677966101694913</v>
      </c>
      <c r="U927" s="44">
        <f t="shared" si="143"/>
        <v>4121.6080000000002</v>
      </c>
      <c r="V927" s="46">
        <f t="shared" si="144"/>
        <v>0.1747139370040823</v>
      </c>
      <c r="W927" s="44">
        <f t="shared" si="145"/>
        <v>791.80800000001</v>
      </c>
      <c r="X927" s="46">
        <f t="shared" si="146"/>
        <v>3.3564543991405814E-2</v>
      </c>
      <c r="Y927" s="23">
        <f>RANK(O927,O:O)</f>
        <v>571</v>
      </c>
      <c r="Z927" s="23">
        <f>RANK(U927,U:U)</f>
        <v>570</v>
      </c>
      <c r="AA927" s="23">
        <f>RANK(W927,W:W)</f>
        <v>861</v>
      </c>
    </row>
    <row r="928" spans="1:27" x14ac:dyDescent="0.25">
      <c r="A928" s="23" t="str">
        <f t="shared" si="147"/>
        <v>Nina Fuentes</v>
      </c>
      <c r="B928" s="23">
        <f t="shared" si="148"/>
        <v>15</v>
      </c>
      <c r="C928" s="23" t="str">
        <f t="shared" si="149"/>
        <v>2023Nina Fuentes15</v>
      </c>
      <c r="D928" s="17">
        <v>2023</v>
      </c>
      <c r="E928" t="s">
        <v>420</v>
      </c>
      <c r="F928">
        <v>957289</v>
      </c>
      <c r="G928" t="s">
        <v>351</v>
      </c>
      <c r="H928" s="20">
        <v>2</v>
      </c>
      <c r="I928" s="20">
        <v>2</v>
      </c>
      <c r="J928" t="s">
        <v>9</v>
      </c>
      <c r="K928" t="s">
        <v>3</v>
      </c>
      <c r="L928" s="10">
        <v>88</v>
      </c>
      <c r="M928" s="10">
        <v>133</v>
      </c>
      <c r="N928" s="10">
        <v>460</v>
      </c>
      <c r="O928" s="1">
        <v>15630.575999999999</v>
      </c>
      <c r="P928" s="1">
        <v>12498.75</v>
      </c>
      <c r="Q928" s="1">
        <v>2962.3</v>
      </c>
      <c r="R928" s="44">
        <f t="shared" si="140"/>
        <v>177.62018181818181</v>
      </c>
      <c r="S928" s="45">
        <f t="shared" si="141"/>
        <v>1.5113636363636365</v>
      </c>
      <c r="T928" s="45">
        <f t="shared" si="142"/>
        <v>3.4586466165413534</v>
      </c>
      <c r="U928" s="44">
        <f t="shared" si="143"/>
        <v>3131.8259999999991</v>
      </c>
      <c r="V928" s="46">
        <f t="shared" si="144"/>
        <v>0.20036536081587775</v>
      </c>
      <c r="W928" s="44">
        <f t="shared" si="145"/>
        <v>169.52599999999893</v>
      </c>
      <c r="X928" s="46">
        <f t="shared" si="146"/>
        <v>1.0845793526738806E-2</v>
      </c>
      <c r="Y928" s="23">
        <f>RANK(O928,O:O)</f>
        <v>669</v>
      </c>
      <c r="Z928" s="23">
        <f>RANK(U928,U:U)</f>
        <v>668</v>
      </c>
      <c r="AA928" s="23">
        <f>RANK(W928,W:W)</f>
        <v>1157</v>
      </c>
    </row>
    <row r="929" spans="1:27" x14ac:dyDescent="0.25">
      <c r="A929" s="23" t="str">
        <f t="shared" si="147"/>
        <v>Nina Fuentes</v>
      </c>
      <c r="B929" s="23">
        <f t="shared" si="148"/>
        <v>16</v>
      </c>
      <c r="C929" s="23" t="str">
        <f t="shared" si="149"/>
        <v>2023Nina Fuentes16</v>
      </c>
      <c r="D929" s="17">
        <v>2023</v>
      </c>
      <c r="E929" t="s">
        <v>420</v>
      </c>
      <c r="F929">
        <v>852031</v>
      </c>
      <c r="G929" t="s">
        <v>236</v>
      </c>
      <c r="H929" s="20">
        <v>2</v>
      </c>
      <c r="I929" s="20">
        <v>2</v>
      </c>
      <c r="J929" t="s">
        <v>9</v>
      </c>
      <c r="K929" t="s">
        <v>10</v>
      </c>
      <c r="L929" s="10">
        <v>19</v>
      </c>
      <c r="M929" s="10">
        <v>68</v>
      </c>
      <c r="N929" s="10">
        <v>196</v>
      </c>
      <c r="O929" s="1">
        <v>9468.7487999999994</v>
      </c>
      <c r="P929" s="1">
        <v>8359</v>
      </c>
      <c r="Q929" s="1">
        <v>680.6</v>
      </c>
      <c r="R929" s="44">
        <f t="shared" si="140"/>
        <v>498.35519999999997</v>
      </c>
      <c r="S929" s="45">
        <f t="shared" si="141"/>
        <v>3.5789473684210527</v>
      </c>
      <c r="T929" s="45">
        <f t="shared" si="142"/>
        <v>2.8823529411764706</v>
      </c>
      <c r="U929" s="44">
        <f t="shared" si="143"/>
        <v>1109.7487999999994</v>
      </c>
      <c r="V929" s="46">
        <f t="shared" si="144"/>
        <v>0.11720120825256231</v>
      </c>
      <c r="W929" s="44">
        <f t="shared" si="145"/>
        <v>429.14879999999937</v>
      </c>
      <c r="X929" s="46">
        <f t="shared" si="146"/>
        <v>4.5322651288415151E-2</v>
      </c>
      <c r="Y929" s="23">
        <f>RANK(O929,O:O)</f>
        <v>858</v>
      </c>
      <c r="Z929" s="23">
        <f>RANK(U929,U:U)</f>
        <v>1080</v>
      </c>
      <c r="AA929" s="23">
        <f>RANK(W929,W:W)</f>
        <v>1004</v>
      </c>
    </row>
    <row r="930" spans="1:27" x14ac:dyDescent="0.25">
      <c r="A930" s="23" t="str">
        <f t="shared" si="147"/>
        <v>Nina Fuentes</v>
      </c>
      <c r="B930" s="23">
        <f t="shared" si="148"/>
        <v>17</v>
      </c>
      <c r="C930" s="23" t="str">
        <f t="shared" si="149"/>
        <v>2023Nina Fuentes17</v>
      </c>
      <c r="D930" s="17">
        <v>2023</v>
      </c>
      <c r="E930" t="s">
        <v>420</v>
      </c>
      <c r="F930">
        <v>810749</v>
      </c>
      <c r="G930" t="s">
        <v>227</v>
      </c>
      <c r="H930" s="20">
        <v>2</v>
      </c>
      <c r="I930" s="20">
        <v>2</v>
      </c>
      <c r="J930" t="s">
        <v>9</v>
      </c>
      <c r="K930" t="s">
        <v>10</v>
      </c>
      <c r="L930" s="10">
        <v>13</v>
      </c>
      <c r="M930" s="10">
        <v>42</v>
      </c>
      <c r="N930" s="10">
        <v>96</v>
      </c>
      <c r="O930" s="1">
        <v>3822.8670000000002</v>
      </c>
      <c r="P930" s="1">
        <v>3284.25</v>
      </c>
      <c r="Q930" s="1">
        <v>461.1</v>
      </c>
      <c r="R930" s="44">
        <f t="shared" ref="R930:R993" si="150">O930/L930</f>
        <v>294.06669230769234</v>
      </c>
      <c r="S930" s="45">
        <f t="shared" ref="S930:S993" si="151">M930/L930</f>
        <v>3.2307692307692308</v>
      </c>
      <c r="T930" s="45">
        <f t="shared" ref="T930:T993" si="152">N930/M930</f>
        <v>2.2857142857142856</v>
      </c>
      <c r="U930" s="44">
        <f t="shared" ref="U930:U993" si="153">O930-P930</f>
        <v>538.61700000000019</v>
      </c>
      <c r="V930" s="46">
        <f t="shared" ref="V930:V993" si="154">U930/O930</f>
        <v>0.14089347079037806</v>
      </c>
      <c r="W930" s="44">
        <f t="shared" ref="W930:W993" si="155">O930-P930-Q930</f>
        <v>77.517000000000166</v>
      </c>
      <c r="X930" s="46">
        <f t="shared" ref="X930:X993" si="156">W930/O930</f>
        <v>2.0277189868232445E-2</v>
      </c>
      <c r="Y930" s="23">
        <f>RANK(O930,O:O)</f>
        <v>1210</v>
      </c>
      <c r="Z930" s="23">
        <f>RANK(U930,U:U)</f>
        <v>1302</v>
      </c>
      <c r="AA930" s="23">
        <f>RANK(W930,W:W)</f>
        <v>1210</v>
      </c>
    </row>
    <row r="931" spans="1:27" x14ac:dyDescent="0.25">
      <c r="A931" s="23" t="str">
        <f t="shared" si="147"/>
        <v>Paul Martell</v>
      </c>
      <c r="B931" s="23">
        <f t="shared" si="148"/>
        <v>1</v>
      </c>
      <c r="C931" s="23" t="str">
        <f t="shared" si="149"/>
        <v>2023Paul Martell1</v>
      </c>
      <c r="D931" s="17">
        <v>2023</v>
      </c>
      <c r="E931" t="s">
        <v>408</v>
      </c>
      <c r="F931">
        <v>333866</v>
      </c>
      <c r="G931" t="s">
        <v>285</v>
      </c>
      <c r="H931" s="20">
        <v>3</v>
      </c>
      <c r="I931" s="20">
        <v>3</v>
      </c>
      <c r="J931" t="s">
        <v>2</v>
      </c>
      <c r="K931" t="s">
        <v>6</v>
      </c>
      <c r="L931" s="10">
        <v>83</v>
      </c>
      <c r="M931" s="10">
        <v>946</v>
      </c>
      <c r="N931" s="10">
        <v>9349</v>
      </c>
      <c r="O931" s="1">
        <v>372484.62329999998</v>
      </c>
      <c r="P931" s="1">
        <v>355017.75</v>
      </c>
      <c r="Q931" s="1">
        <v>3461.52</v>
      </c>
      <c r="R931" s="44">
        <f t="shared" si="150"/>
        <v>4487.7665457831326</v>
      </c>
      <c r="S931" s="45">
        <f t="shared" si="151"/>
        <v>11.397590361445783</v>
      </c>
      <c r="T931" s="45">
        <f t="shared" si="152"/>
        <v>9.8826638477801261</v>
      </c>
      <c r="U931" s="44">
        <f t="shared" si="153"/>
        <v>17466.873299999977</v>
      </c>
      <c r="V931" s="46">
        <f t="shared" si="154"/>
        <v>4.6892870758673218E-2</v>
      </c>
      <c r="W931" s="44">
        <f t="shared" si="155"/>
        <v>14005.353299999977</v>
      </c>
      <c r="X931" s="46">
        <f t="shared" si="156"/>
        <v>3.7599816002928083E-2</v>
      </c>
      <c r="Y931" s="23">
        <f>RANK(O931,O:O)</f>
        <v>1</v>
      </c>
      <c r="Z931" s="23">
        <f>RANK(U931,U:U)</f>
        <v>86</v>
      </c>
      <c r="AA931" s="23">
        <f>RANK(W931,W:W)</f>
        <v>74</v>
      </c>
    </row>
    <row r="932" spans="1:27" x14ac:dyDescent="0.25">
      <c r="A932" s="23" t="str">
        <f t="shared" si="147"/>
        <v>Paul Martell</v>
      </c>
      <c r="B932" s="23">
        <f t="shared" si="148"/>
        <v>2</v>
      </c>
      <c r="C932" s="23" t="str">
        <f t="shared" si="149"/>
        <v>2023Paul Martell2</v>
      </c>
      <c r="D932" s="17">
        <v>2023</v>
      </c>
      <c r="E932" t="s">
        <v>408</v>
      </c>
      <c r="F932">
        <v>459139</v>
      </c>
      <c r="G932" t="s">
        <v>230</v>
      </c>
      <c r="H932" s="20">
        <v>3</v>
      </c>
      <c r="I932" s="20">
        <v>1</v>
      </c>
      <c r="J932" t="s">
        <v>2</v>
      </c>
      <c r="K932" t="s">
        <v>6</v>
      </c>
      <c r="L932" s="10">
        <v>100</v>
      </c>
      <c r="M932" s="10">
        <v>717</v>
      </c>
      <c r="N932" s="10">
        <v>5292</v>
      </c>
      <c r="O932" s="1">
        <v>226008.10399999999</v>
      </c>
      <c r="P932" s="1">
        <v>199795</v>
      </c>
      <c r="Q932" s="1">
        <v>3856.8</v>
      </c>
      <c r="R932" s="44">
        <f t="shared" si="150"/>
        <v>2260.08104</v>
      </c>
      <c r="S932" s="45">
        <f t="shared" si="151"/>
        <v>7.17</v>
      </c>
      <c r="T932" s="45">
        <f t="shared" si="152"/>
        <v>7.3807531380753142</v>
      </c>
      <c r="U932" s="44">
        <f t="shared" si="153"/>
        <v>26213.103999999992</v>
      </c>
      <c r="V932" s="46">
        <f t="shared" si="154"/>
        <v>0.11598302687411595</v>
      </c>
      <c r="W932" s="44">
        <f t="shared" si="155"/>
        <v>22356.303999999993</v>
      </c>
      <c r="X932" s="46">
        <f t="shared" si="156"/>
        <v>9.8918152067679815E-2</v>
      </c>
      <c r="Y932" s="23">
        <f>RANK(O932,O:O)</f>
        <v>27</v>
      </c>
      <c r="Z932" s="23">
        <f>RANK(U932,U:U)</f>
        <v>38</v>
      </c>
      <c r="AA932" s="23">
        <f>RANK(W932,W:W)</f>
        <v>36</v>
      </c>
    </row>
    <row r="933" spans="1:27" x14ac:dyDescent="0.25">
      <c r="A933" s="23" t="str">
        <f t="shared" si="147"/>
        <v>Paul Martell</v>
      </c>
      <c r="B933" s="23">
        <f t="shared" si="148"/>
        <v>3</v>
      </c>
      <c r="C933" s="23" t="str">
        <f t="shared" si="149"/>
        <v>2023Paul Martell3</v>
      </c>
      <c r="D933" s="17">
        <v>2023</v>
      </c>
      <c r="E933" t="s">
        <v>408</v>
      </c>
      <c r="F933">
        <v>782190</v>
      </c>
      <c r="G933" t="s">
        <v>53</v>
      </c>
      <c r="H933" s="20">
        <v>3</v>
      </c>
      <c r="I933" s="20">
        <v>2</v>
      </c>
      <c r="J933" t="s">
        <v>2</v>
      </c>
      <c r="K933" t="s">
        <v>6</v>
      </c>
      <c r="L933" s="10">
        <v>140</v>
      </c>
      <c r="M933" s="10">
        <v>1006</v>
      </c>
      <c r="N933" s="10">
        <v>4882</v>
      </c>
      <c r="O933" s="1">
        <v>207454.77299999999</v>
      </c>
      <c r="P933" s="1">
        <v>178225.75</v>
      </c>
      <c r="Q933" s="1">
        <v>5400.12</v>
      </c>
      <c r="R933" s="44">
        <f t="shared" si="150"/>
        <v>1481.8198071428571</v>
      </c>
      <c r="S933" s="45">
        <f t="shared" si="151"/>
        <v>7.1857142857142859</v>
      </c>
      <c r="T933" s="45">
        <f t="shared" si="152"/>
        <v>4.8528827037773361</v>
      </c>
      <c r="U933" s="44">
        <f t="shared" si="153"/>
        <v>29229.022999999986</v>
      </c>
      <c r="V933" s="46">
        <f t="shared" si="154"/>
        <v>0.14089347079037795</v>
      </c>
      <c r="W933" s="44">
        <f t="shared" si="155"/>
        <v>23828.902999999988</v>
      </c>
      <c r="X933" s="46">
        <f t="shared" si="156"/>
        <v>0.11486312247923064</v>
      </c>
      <c r="Y933" s="23">
        <f>RANK(O933,O:O)</f>
        <v>32</v>
      </c>
      <c r="Z933" s="23">
        <f>RANK(U933,U:U)</f>
        <v>29</v>
      </c>
      <c r="AA933" s="23">
        <f>RANK(W933,W:W)</f>
        <v>32</v>
      </c>
    </row>
    <row r="934" spans="1:27" x14ac:dyDescent="0.25">
      <c r="A934" s="23" t="str">
        <f t="shared" si="147"/>
        <v>Paul Martell</v>
      </c>
      <c r="B934" s="23">
        <f t="shared" si="148"/>
        <v>4</v>
      </c>
      <c r="C934" s="23" t="str">
        <f t="shared" si="149"/>
        <v>2023Paul Martell4</v>
      </c>
      <c r="D934" s="17">
        <v>2023</v>
      </c>
      <c r="E934" t="s">
        <v>408</v>
      </c>
      <c r="F934">
        <v>205478</v>
      </c>
      <c r="G934" t="s">
        <v>7</v>
      </c>
      <c r="H934" s="20">
        <v>3</v>
      </c>
      <c r="I934" s="20">
        <v>4</v>
      </c>
      <c r="J934" t="s">
        <v>2</v>
      </c>
      <c r="K934" t="s">
        <v>6</v>
      </c>
      <c r="L934" s="10">
        <v>246</v>
      </c>
      <c r="M934" s="10">
        <v>724</v>
      </c>
      <c r="N934" s="10">
        <v>4935</v>
      </c>
      <c r="O934" s="1">
        <v>195037.39600000001</v>
      </c>
      <c r="P934" s="1">
        <v>177565</v>
      </c>
      <c r="Q934" s="1">
        <v>8413.6</v>
      </c>
      <c r="R934" s="44">
        <f t="shared" si="150"/>
        <v>792.83494308943091</v>
      </c>
      <c r="S934" s="45">
        <f t="shared" si="151"/>
        <v>2.9430894308943087</v>
      </c>
      <c r="T934" s="45">
        <f t="shared" si="152"/>
        <v>6.8162983425414367</v>
      </c>
      <c r="U934" s="44">
        <f t="shared" si="153"/>
        <v>17472.396000000008</v>
      </c>
      <c r="V934" s="46">
        <f t="shared" si="154"/>
        <v>8.9584850691915546E-2</v>
      </c>
      <c r="W934" s="44">
        <f t="shared" si="155"/>
        <v>9058.7960000000076</v>
      </c>
      <c r="X934" s="46">
        <f t="shared" si="156"/>
        <v>4.6446456863072597E-2</v>
      </c>
      <c r="Y934" s="23">
        <f>RANK(O934,O:O)</f>
        <v>42</v>
      </c>
      <c r="Z934" s="23">
        <f>RANK(U934,U:U)</f>
        <v>85</v>
      </c>
      <c r="AA934" s="23">
        <f>RANK(W934,W:W)</f>
        <v>138</v>
      </c>
    </row>
    <row r="935" spans="1:27" x14ac:dyDescent="0.25">
      <c r="A935" s="23" t="str">
        <f t="shared" si="147"/>
        <v>Paul Martell</v>
      </c>
      <c r="B935" s="23">
        <f t="shared" si="148"/>
        <v>5</v>
      </c>
      <c r="C935" s="23" t="str">
        <f t="shared" si="149"/>
        <v>2023Paul Martell5</v>
      </c>
      <c r="D935" s="17">
        <v>2023</v>
      </c>
      <c r="E935" t="s">
        <v>408</v>
      </c>
      <c r="F935">
        <v>984391</v>
      </c>
      <c r="G935" t="s">
        <v>279</v>
      </c>
      <c r="H935" s="20">
        <v>3</v>
      </c>
      <c r="I935" s="20">
        <v>3</v>
      </c>
      <c r="J935" t="s">
        <v>9</v>
      </c>
      <c r="K935" t="s">
        <v>4</v>
      </c>
      <c r="L935" s="10">
        <v>203</v>
      </c>
      <c r="M935" s="10">
        <v>439</v>
      </c>
      <c r="N935" s="10">
        <v>2572</v>
      </c>
      <c r="O935" s="1">
        <v>125625.6988</v>
      </c>
      <c r="P935" s="1">
        <v>111055.25</v>
      </c>
      <c r="Q935" s="1">
        <v>6771.5</v>
      </c>
      <c r="R935" s="44">
        <f t="shared" si="150"/>
        <v>618.84580689655172</v>
      </c>
      <c r="S935" s="45">
        <f t="shared" si="151"/>
        <v>2.1625615763546797</v>
      </c>
      <c r="T935" s="45">
        <f t="shared" si="152"/>
        <v>5.8587699316628701</v>
      </c>
      <c r="U935" s="44">
        <f t="shared" si="153"/>
        <v>14570.448799999998</v>
      </c>
      <c r="V935" s="46">
        <f t="shared" si="154"/>
        <v>0.11598302687411598</v>
      </c>
      <c r="W935" s="44">
        <f t="shared" si="155"/>
        <v>7798.9487999999983</v>
      </c>
      <c r="X935" s="46">
        <f t="shared" si="156"/>
        <v>6.2080839147539119E-2</v>
      </c>
      <c r="Y935" s="23">
        <f>RANK(O935,O:O)</f>
        <v>107</v>
      </c>
      <c r="Z935" s="23">
        <f>RANK(U935,U:U)</f>
        <v>128</v>
      </c>
      <c r="AA935" s="23">
        <f>RANK(W935,W:W)</f>
        <v>162</v>
      </c>
    </row>
    <row r="936" spans="1:27" x14ac:dyDescent="0.25">
      <c r="A936" s="23" t="str">
        <f t="shared" si="147"/>
        <v>Paul Martell</v>
      </c>
      <c r="B936" s="23">
        <f t="shared" si="148"/>
        <v>6</v>
      </c>
      <c r="C936" s="23" t="str">
        <f t="shared" si="149"/>
        <v>2023Paul Martell6</v>
      </c>
      <c r="D936" s="17">
        <v>2023</v>
      </c>
      <c r="E936" t="s">
        <v>408</v>
      </c>
      <c r="F936">
        <v>499295</v>
      </c>
      <c r="G936" t="s">
        <v>41</v>
      </c>
      <c r="H936" s="20">
        <v>3</v>
      </c>
      <c r="I936" s="20">
        <v>4</v>
      </c>
      <c r="J936" t="s">
        <v>2</v>
      </c>
      <c r="K936" t="s">
        <v>4</v>
      </c>
      <c r="L936" s="10">
        <v>144</v>
      </c>
      <c r="M936" s="10">
        <v>616</v>
      </c>
      <c r="N936" s="10">
        <v>3057</v>
      </c>
      <c r="O936" s="1">
        <v>111676.7795</v>
      </c>
      <c r="P936" s="1">
        <v>105539.5</v>
      </c>
      <c r="Q936" s="1">
        <v>5125.6499999999996</v>
      </c>
      <c r="R936" s="44">
        <f t="shared" si="150"/>
        <v>775.5331909722222</v>
      </c>
      <c r="S936" s="45">
        <f t="shared" si="151"/>
        <v>4.2777777777777777</v>
      </c>
      <c r="T936" s="45">
        <f t="shared" si="152"/>
        <v>4.962662337662338</v>
      </c>
      <c r="U936" s="44">
        <f t="shared" si="153"/>
        <v>6137.2795000000042</v>
      </c>
      <c r="V936" s="46">
        <f t="shared" si="154"/>
        <v>5.4955735001294553E-2</v>
      </c>
      <c r="W936" s="44">
        <f t="shared" si="155"/>
        <v>1011.6295000000046</v>
      </c>
      <c r="X936" s="46">
        <f t="shared" si="156"/>
        <v>9.0585482902468956E-3</v>
      </c>
      <c r="Y936" s="23">
        <f>RANK(O936,O:O)</f>
        <v>135</v>
      </c>
      <c r="Z936" s="23">
        <f>RANK(U936,U:U)</f>
        <v>421</v>
      </c>
      <c r="AA936" s="23">
        <f>RANK(W936,W:W)</f>
        <v>787</v>
      </c>
    </row>
    <row r="937" spans="1:27" x14ac:dyDescent="0.25">
      <c r="A937" s="23" t="str">
        <f t="shared" si="147"/>
        <v>Paul Martell</v>
      </c>
      <c r="B937" s="23">
        <f t="shared" si="148"/>
        <v>7</v>
      </c>
      <c r="C937" s="23" t="str">
        <f t="shared" si="149"/>
        <v>2023Paul Martell7</v>
      </c>
      <c r="D937" s="17">
        <v>2023</v>
      </c>
      <c r="E937" t="s">
        <v>408</v>
      </c>
      <c r="F937">
        <v>537905</v>
      </c>
      <c r="G937" t="s">
        <v>109</v>
      </c>
      <c r="H937" s="20">
        <v>3</v>
      </c>
      <c r="I937" s="20">
        <v>4</v>
      </c>
      <c r="J937" t="s">
        <v>2</v>
      </c>
      <c r="K937" t="s">
        <v>4</v>
      </c>
      <c r="L937" s="10">
        <v>186</v>
      </c>
      <c r="M937" s="10">
        <v>531</v>
      </c>
      <c r="N937" s="10">
        <v>2602</v>
      </c>
      <c r="O937" s="1">
        <v>101337.228</v>
      </c>
      <c r="P937" s="1">
        <v>95098.75</v>
      </c>
      <c r="Q937" s="1">
        <v>6342.95</v>
      </c>
      <c r="R937" s="44">
        <f t="shared" si="150"/>
        <v>544.82380645161288</v>
      </c>
      <c r="S937" s="45">
        <f t="shared" si="151"/>
        <v>2.8548387096774195</v>
      </c>
      <c r="T937" s="45">
        <f t="shared" si="152"/>
        <v>4.9001883239171375</v>
      </c>
      <c r="U937" s="44">
        <f t="shared" si="153"/>
        <v>6238.4780000000028</v>
      </c>
      <c r="V937" s="46">
        <f t="shared" si="154"/>
        <v>6.156156156156159E-2</v>
      </c>
      <c r="W937" s="44">
        <f t="shared" si="155"/>
        <v>-104.47199999999702</v>
      </c>
      <c r="X937" s="46">
        <f t="shared" si="156"/>
        <v>-1.0309340610737548E-3</v>
      </c>
      <c r="Y937" s="23">
        <f>RANK(O937,O:O)</f>
        <v>156</v>
      </c>
      <c r="Z937" s="23">
        <f>RANK(U937,U:U)</f>
        <v>411</v>
      </c>
      <c r="AA937" s="23">
        <f>RANK(W937,W:W)</f>
        <v>1329</v>
      </c>
    </row>
    <row r="938" spans="1:27" x14ac:dyDescent="0.25">
      <c r="A938" s="23" t="str">
        <f t="shared" si="147"/>
        <v>Paul Martell</v>
      </c>
      <c r="B938" s="23">
        <f t="shared" si="148"/>
        <v>8</v>
      </c>
      <c r="C938" s="23" t="str">
        <f t="shared" si="149"/>
        <v>2023Paul Martell8</v>
      </c>
      <c r="D938" s="17">
        <v>2023</v>
      </c>
      <c r="E938" t="s">
        <v>408</v>
      </c>
      <c r="F938">
        <v>107439</v>
      </c>
      <c r="G938" t="s">
        <v>1</v>
      </c>
      <c r="H938" s="20">
        <v>3</v>
      </c>
      <c r="I938" s="20">
        <v>4</v>
      </c>
      <c r="J938" t="s">
        <v>2</v>
      </c>
      <c r="K938" t="s">
        <v>4</v>
      </c>
      <c r="L938" s="10">
        <v>234</v>
      </c>
      <c r="M938" s="10">
        <v>602</v>
      </c>
      <c r="N938" s="10">
        <v>2277</v>
      </c>
      <c r="O938" s="1">
        <v>78545.538</v>
      </c>
      <c r="P938" s="1">
        <v>80827.25</v>
      </c>
      <c r="Q938" s="1">
        <v>7909.0500000000102</v>
      </c>
      <c r="R938" s="44">
        <f t="shared" si="150"/>
        <v>335.66469230769229</v>
      </c>
      <c r="S938" s="45">
        <f t="shared" si="151"/>
        <v>2.5726495726495728</v>
      </c>
      <c r="T938" s="45">
        <f t="shared" si="152"/>
        <v>3.7823920265780733</v>
      </c>
      <c r="U938" s="44">
        <f t="shared" si="153"/>
        <v>-2281.7119999999995</v>
      </c>
      <c r="V938" s="46">
        <f t="shared" si="154"/>
        <v>-2.9049543208934409E-2</v>
      </c>
      <c r="W938" s="44">
        <f t="shared" si="155"/>
        <v>-10190.76200000001</v>
      </c>
      <c r="X938" s="46">
        <f t="shared" si="156"/>
        <v>-0.12974335983286547</v>
      </c>
      <c r="Y938" s="23">
        <f>RANK(O938,O:O)</f>
        <v>214</v>
      </c>
      <c r="Z938" s="23">
        <f>RANK(U938,U:U)</f>
        <v>1516</v>
      </c>
      <c r="AA938" s="23">
        <f>RANK(W938,W:W)</f>
        <v>1520</v>
      </c>
    </row>
    <row r="939" spans="1:27" x14ac:dyDescent="0.25">
      <c r="A939" s="23" t="str">
        <f t="shared" si="147"/>
        <v>Paul Martell</v>
      </c>
      <c r="B939" s="23">
        <f t="shared" si="148"/>
        <v>9</v>
      </c>
      <c r="C939" s="23" t="str">
        <f t="shared" si="149"/>
        <v>2023Paul Martell9</v>
      </c>
      <c r="D939" s="17">
        <v>2023</v>
      </c>
      <c r="E939" t="s">
        <v>408</v>
      </c>
      <c r="F939">
        <v>623397</v>
      </c>
      <c r="G939" t="s">
        <v>160</v>
      </c>
      <c r="H939" s="20">
        <v>3</v>
      </c>
      <c r="I939" s="20">
        <v>5</v>
      </c>
      <c r="J939" t="s">
        <v>2</v>
      </c>
      <c r="K939" t="s">
        <v>3</v>
      </c>
      <c r="L939" s="10">
        <v>92</v>
      </c>
      <c r="M939" s="10">
        <v>549</v>
      </c>
      <c r="N939" s="10">
        <v>1840</v>
      </c>
      <c r="O939" s="1">
        <v>70938.789999999994</v>
      </c>
      <c r="P939" s="1">
        <v>67807.75</v>
      </c>
      <c r="Q939" s="1">
        <v>3447.1</v>
      </c>
      <c r="R939" s="44">
        <f t="shared" si="150"/>
        <v>771.07380434782601</v>
      </c>
      <c r="S939" s="45">
        <f t="shared" si="151"/>
        <v>5.9673913043478262</v>
      </c>
      <c r="T939" s="45">
        <f t="shared" si="152"/>
        <v>3.3515482695810563</v>
      </c>
      <c r="U939" s="44">
        <f t="shared" si="153"/>
        <v>3131.0399999999936</v>
      </c>
      <c r="V939" s="46">
        <f t="shared" si="154"/>
        <v>4.413720617450613E-2</v>
      </c>
      <c r="W939" s="44">
        <f t="shared" si="155"/>
        <v>-316.06000000000631</v>
      </c>
      <c r="X939" s="46">
        <f t="shared" si="156"/>
        <v>-4.4553903442673091E-3</v>
      </c>
      <c r="Y939" s="23">
        <f>RANK(O939,O:O)</f>
        <v>245</v>
      </c>
      <c r="Z939" s="23">
        <f>RANK(U939,U:U)</f>
        <v>669</v>
      </c>
      <c r="AA939" s="23">
        <f>RANK(W939,W:W)</f>
        <v>1406</v>
      </c>
    </row>
    <row r="940" spans="1:27" x14ac:dyDescent="0.25">
      <c r="A940" s="23" t="str">
        <f t="shared" si="147"/>
        <v>Quinn York</v>
      </c>
      <c r="B940" s="23">
        <f t="shared" si="148"/>
        <v>1</v>
      </c>
      <c r="C940" s="23" t="str">
        <f t="shared" si="149"/>
        <v>2023Quinn York1</v>
      </c>
      <c r="D940" s="17">
        <v>2023</v>
      </c>
      <c r="E940" t="s">
        <v>416</v>
      </c>
      <c r="F940">
        <v>439017</v>
      </c>
      <c r="G940" t="s">
        <v>483</v>
      </c>
      <c r="H940" s="20">
        <v>1</v>
      </c>
      <c r="I940" s="20">
        <v>3</v>
      </c>
      <c r="J940" t="s">
        <v>2</v>
      </c>
      <c r="K940" t="s">
        <v>4</v>
      </c>
      <c r="L940" s="10">
        <v>43</v>
      </c>
      <c r="M940" s="10">
        <v>350</v>
      </c>
      <c r="N940" s="10">
        <v>2718</v>
      </c>
      <c r="O940" s="1">
        <v>95812.944000000003</v>
      </c>
      <c r="P940" s="1">
        <v>91320</v>
      </c>
      <c r="Q940" s="1">
        <v>1688.85</v>
      </c>
      <c r="R940" s="44">
        <f t="shared" si="150"/>
        <v>2228.2080000000001</v>
      </c>
      <c r="S940" s="45">
        <f t="shared" si="151"/>
        <v>8.1395348837209305</v>
      </c>
      <c r="T940" s="45">
        <f t="shared" si="152"/>
        <v>7.765714285714286</v>
      </c>
      <c r="U940" s="44">
        <f t="shared" si="153"/>
        <v>4492.9440000000031</v>
      </c>
      <c r="V940" s="46">
        <f t="shared" si="154"/>
        <v>4.6892870758673308E-2</v>
      </c>
      <c r="W940" s="44">
        <f t="shared" si="155"/>
        <v>2804.0940000000032</v>
      </c>
      <c r="X940" s="46">
        <f t="shared" si="156"/>
        <v>2.9266337959514145E-2</v>
      </c>
      <c r="Y940" s="23">
        <f>RANK(O940,O:O)</f>
        <v>169</v>
      </c>
      <c r="Z940" s="23">
        <f>RANK(U940,U:U)</f>
        <v>543</v>
      </c>
      <c r="AA940" s="23">
        <f>RANK(W940,W:W)</f>
        <v>462</v>
      </c>
    </row>
    <row r="941" spans="1:27" x14ac:dyDescent="0.25">
      <c r="A941" s="23" t="str">
        <f t="shared" si="147"/>
        <v>Quinn York</v>
      </c>
      <c r="B941" s="23">
        <f t="shared" si="148"/>
        <v>2</v>
      </c>
      <c r="C941" s="23" t="str">
        <f t="shared" si="149"/>
        <v>2023Quinn York2</v>
      </c>
      <c r="D941" s="17">
        <v>2023</v>
      </c>
      <c r="E941" t="s">
        <v>416</v>
      </c>
      <c r="F941">
        <v>359285</v>
      </c>
      <c r="G941" t="s">
        <v>309</v>
      </c>
      <c r="H941" s="20">
        <v>1</v>
      </c>
      <c r="I941" s="20">
        <v>1</v>
      </c>
      <c r="J941" t="s">
        <v>9</v>
      </c>
      <c r="K941" t="s">
        <v>3</v>
      </c>
      <c r="L941" s="10">
        <v>35</v>
      </c>
      <c r="M941" s="10">
        <v>77</v>
      </c>
      <c r="N941" s="10">
        <v>354</v>
      </c>
      <c r="O941" s="1">
        <v>21167.567999999999</v>
      </c>
      <c r="P941" s="1">
        <v>16451</v>
      </c>
      <c r="Q941" s="1">
        <v>1169.1500000000001</v>
      </c>
      <c r="R941" s="44">
        <f t="shared" si="150"/>
        <v>604.78765714285714</v>
      </c>
      <c r="S941" s="45">
        <f t="shared" si="151"/>
        <v>2.2000000000000002</v>
      </c>
      <c r="T941" s="45">
        <f t="shared" si="152"/>
        <v>4.5974025974025974</v>
      </c>
      <c r="U941" s="44">
        <f t="shared" si="153"/>
        <v>4716.5679999999993</v>
      </c>
      <c r="V941" s="46">
        <f t="shared" si="154"/>
        <v>0.22282049595872325</v>
      </c>
      <c r="W941" s="44">
        <f t="shared" si="155"/>
        <v>3547.4179999999992</v>
      </c>
      <c r="X941" s="46">
        <f t="shared" si="156"/>
        <v>0.16758741486031836</v>
      </c>
      <c r="Y941" s="23">
        <f>RANK(O941,O:O)</f>
        <v>596</v>
      </c>
      <c r="Z941" s="23">
        <f>RANK(U941,U:U)</f>
        <v>523</v>
      </c>
      <c r="AA941" s="23">
        <f>RANK(W941,W:W)</f>
        <v>379</v>
      </c>
    </row>
    <row r="942" spans="1:27" x14ac:dyDescent="0.25">
      <c r="A942" s="23" t="str">
        <f t="shared" si="147"/>
        <v>Quinn York</v>
      </c>
      <c r="B942" s="23">
        <f t="shared" si="148"/>
        <v>3</v>
      </c>
      <c r="C942" s="23" t="str">
        <f t="shared" si="149"/>
        <v>2023Quinn York3</v>
      </c>
      <c r="D942" s="17">
        <v>2023</v>
      </c>
      <c r="E942" t="s">
        <v>416</v>
      </c>
      <c r="F942">
        <v>867297</v>
      </c>
      <c r="G942" t="s">
        <v>240</v>
      </c>
      <c r="H942" s="20">
        <v>1</v>
      </c>
      <c r="I942" s="20">
        <v>1</v>
      </c>
      <c r="J942" t="s">
        <v>9</v>
      </c>
      <c r="K942" t="s">
        <v>3</v>
      </c>
      <c r="L942" s="10">
        <v>46</v>
      </c>
      <c r="M942" s="10">
        <v>104</v>
      </c>
      <c r="N942" s="10">
        <v>389</v>
      </c>
      <c r="O942" s="1">
        <v>19911.288</v>
      </c>
      <c r="P942" s="1">
        <v>15551.25</v>
      </c>
      <c r="Q942" s="1">
        <v>1538.75</v>
      </c>
      <c r="R942" s="44">
        <f t="shared" si="150"/>
        <v>432.85408695652177</v>
      </c>
      <c r="S942" s="45">
        <f t="shared" si="151"/>
        <v>2.2608695652173911</v>
      </c>
      <c r="T942" s="45">
        <f t="shared" si="152"/>
        <v>3.7403846153846154</v>
      </c>
      <c r="U942" s="44">
        <f t="shared" si="153"/>
        <v>4360.0380000000005</v>
      </c>
      <c r="V942" s="46">
        <f t="shared" si="154"/>
        <v>0.21897317742578984</v>
      </c>
      <c r="W942" s="44">
        <f t="shared" si="155"/>
        <v>2821.2880000000005</v>
      </c>
      <c r="X942" s="46">
        <f t="shared" si="156"/>
        <v>0.14169289299617385</v>
      </c>
      <c r="Y942" s="23">
        <f>RANK(O942,O:O)</f>
        <v>617</v>
      </c>
      <c r="Z942" s="23">
        <f>RANK(U942,U:U)</f>
        <v>555</v>
      </c>
      <c r="AA942" s="23">
        <f>RANK(W942,W:W)</f>
        <v>459</v>
      </c>
    </row>
    <row r="943" spans="1:27" x14ac:dyDescent="0.25">
      <c r="A943" s="23" t="str">
        <f t="shared" si="147"/>
        <v>Quinn York</v>
      </c>
      <c r="B943" s="23">
        <f t="shared" si="148"/>
        <v>4</v>
      </c>
      <c r="C943" s="23" t="str">
        <f t="shared" si="149"/>
        <v>2023Quinn York4</v>
      </c>
      <c r="D943" s="17">
        <v>2023</v>
      </c>
      <c r="E943" t="s">
        <v>416</v>
      </c>
      <c r="F943">
        <v>384965</v>
      </c>
      <c r="G943" t="s">
        <v>98</v>
      </c>
      <c r="H943" s="20">
        <v>1</v>
      </c>
      <c r="I943" s="20">
        <v>1</v>
      </c>
      <c r="J943" t="s">
        <v>9</v>
      </c>
      <c r="K943" t="s">
        <v>10</v>
      </c>
      <c r="L943" s="10">
        <v>39</v>
      </c>
      <c r="M943" s="10">
        <v>96</v>
      </c>
      <c r="N943" s="10">
        <v>268</v>
      </c>
      <c r="O943" s="1">
        <v>12592.255999999999</v>
      </c>
      <c r="P943" s="1">
        <v>9821.5</v>
      </c>
      <c r="Q943" s="1">
        <v>1313.5</v>
      </c>
      <c r="R943" s="44">
        <f t="shared" si="150"/>
        <v>322.87835897435895</v>
      </c>
      <c r="S943" s="45">
        <f t="shared" si="151"/>
        <v>2.4615384615384617</v>
      </c>
      <c r="T943" s="45">
        <f t="shared" si="152"/>
        <v>2.7916666666666665</v>
      </c>
      <c r="U943" s="44">
        <f t="shared" si="153"/>
        <v>2770.7559999999994</v>
      </c>
      <c r="V943" s="46">
        <f t="shared" si="154"/>
        <v>0.2200365049757565</v>
      </c>
      <c r="W943" s="44">
        <f t="shared" si="155"/>
        <v>1457.2559999999994</v>
      </c>
      <c r="X943" s="46">
        <f t="shared" si="156"/>
        <v>0.11572636388586759</v>
      </c>
      <c r="Y943" s="23">
        <f>RANK(O943,O:O)</f>
        <v>727</v>
      </c>
      <c r="Z943" s="23">
        <f>RANK(U943,U:U)</f>
        <v>731</v>
      </c>
      <c r="AA943" s="23">
        <f>RANK(W943,W:W)</f>
        <v>658</v>
      </c>
    </row>
    <row r="944" spans="1:27" x14ac:dyDescent="0.25">
      <c r="A944" s="23" t="str">
        <f t="shared" si="147"/>
        <v>Quinn York</v>
      </c>
      <c r="B944" s="23">
        <f t="shared" si="148"/>
        <v>5</v>
      </c>
      <c r="C944" s="23" t="str">
        <f t="shared" si="149"/>
        <v>2023Quinn York5</v>
      </c>
      <c r="D944" s="17">
        <v>2023</v>
      </c>
      <c r="E944" t="s">
        <v>416</v>
      </c>
      <c r="F944">
        <v>469339</v>
      </c>
      <c r="G944" t="s">
        <v>123</v>
      </c>
      <c r="H944" s="20">
        <v>1</v>
      </c>
      <c r="I944" s="20">
        <v>3</v>
      </c>
      <c r="J944" t="s">
        <v>2</v>
      </c>
      <c r="K944" t="s">
        <v>10</v>
      </c>
      <c r="L944" s="10">
        <v>19</v>
      </c>
      <c r="M944" s="10">
        <v>52</v>
      </c>
      <c r="N944" s="10">
        <v>179</v>
      </c>
      <c r="O944" s="1">
        <v>9556.9680000000008</v>
      </c>
      <c r="P944" s="1">
        <v>7652</v>
      </c>
      <c r="Q944" s="1">
        <v>645.1</v>
      </c>
      <c r="R944" s="44">
        <f t="shared" si="150"/>
        <v>502.99831578947374</v>
      </c>
      <c r="S944" s="45">
        <f t="shared" si="151"/>
        <v>2.736842105263158</v>
      </c>
      <c r="T944" s="45">
        <f t="shared" si="152"/>
        <v>3.4423076923076925</v>
      </c>
      <c r="U944" s="44">
        <f t="shared" si="153"/>
        <v>1904.9680000000008</v>
      </c>
      <c r="V944" s="46">
        <f t="shared" si="154"/>
        <v>0.19932765287065946</v>
      </c>
      <c r="W944" s="44">
        <f t="shared" si="155"/>
        <v>1259.8680000000008</v>
      </c>
      <c r="X944" s="46">
        <f t="shared" si="156"/>
        <v>0.13182716526831531</v>
      </c>
      <c r="Y944" s="23">
        <f>RANK(O944,O:O)</f>
        <v>853</v>
      </c>
      <c r="Z944" s="23">
        <f>RANK(U944,U:U)</f>
        <v>889</v>
      </c>
      <c r="AA944" s="23">
        <f>RANK(W944,W:W)</f>
        <v>715</v>
      </c>
    </row>
    <row r="945" spans="1:27" x14ac:dyDescent="0.25">
      <c r="A945" s="23" t="str">
        <f t="shared" si="147"/>
        <v>Quinn York</v>
      </c>
      <c r="B945" s="23">
        <f t="shared" si="148"/>
        <v>6</v>
      </c>
      <c r="C945" s="23" t="str">
        <f t="shared" si="149"/>
        <v>2023Quinn York6</v>
      </c>
      <c r="D945" s="17">
        <v>2023</v>
      </c>
      <c r="E945" t="s">
        <v>416</v>
      </c>
      <c r="F945">
        <v>497086</v>
      </c>
      <c r="G945" t="s">
        <v>128</v>
      </c>
      <c r="H945" s="20">
        <v>1</v>
      </c>
      <c r="I945" s="20">
        <v>1</v>
      </c>
      <c r="J945" t="s">
        <v>9</v>
      </c>
      <c r="K945" t="s">
        <v>10</v>
      </c>
      <c r="L945" s="10">
        <v>50</v>
      </c>
      <c r="M945" s="10">
        <v>86</v>
      </c>
      <c r="N945" s="10">
        <v>167</v>
      </c>
      <c r="O945" s="1">
        <v>9327.4639999999999</v>
      </c>
      <c r="P945" s="1">
        <v>6832</v>
      </c>
      <c r="Q945" s="1">
        <v>1644.05</v>
      </c>
      <c r="R945" s="44">
        <f t="shared" si="150"/>
        <v>186.54928000000001</v>
      </c>
      <c r="S945" s="45">
        <f t="shared" si="151"/>
        <v>1.72</v>
      </c>
      <c r="T945" s="45">
        <f t="shared" si="152"/>
        <v>1.941860465116279</v>
      </c>
      <c r="U945" s="44">
        <f t="shared" si="153"/>
        <v>2495.4639999999999</v>
      </c>
      <c r="V945" s="46">
        <f t="shared" si="154"/>
        <v>0.26753938691159784</v>
      </c>
      <c r="W945" s="44">
        <f t="shared" si="155"/>
        <v>851.41399999999999</v>
      </c>
      <c r="X945" s="46">
        <f t="shared" si="156"/>
        <v>9.1280330859491929E-2</v>
      </c>
      <c r="Y945" s="23">
        <f>RANK(O945,O:O)</f>
        <v>868</v>
      </c>
      <c r="Z945" s="23">
        <f>RANK(U945,U:U)</f>
        <v>772</v>
      </c>
      <c r="AA945" s="23">
        <f>RANK(W945,W:W)</f>
        <v>846</v>
      </c>
    </row>
    <row r="946" spans="1:27" x14ac:dyDescent="0.25">
      <c r="A946" s="23" t="str">
        <f t="shared" si="147"/>
        <v>Quinn York</v>
      </c>
      <c r="B946" s="23">
        <f t="shared" si="148"/>
        <v>7</v>
      </c>
      <c r="C946" s="23" t="str">
        <f t="shared" si="149"/>
        <v>2023Quinn York7</v>
      </c>
      <c r="D946" s="17">
        <v>2023</v>
      </c>
      <c r="E946" t="s">
        <v>416</v>
      </c>
      <c r="F946">
        <v>658048</v>
      </c>
      <c r="G946" t="s">
        <v>365</v>
      </c>
      <c r="H946" s="20">
        <v>1</v>
      </c>
      <c r="I946" s="20">
        <v>1</v>
      </c>
      <c r="J946" t="s">
        <v>9</v>
      </c>
      <c r="K946" t="s">
        <v>10</v>
      </c>
      <c r="L946" s="10">
        <v>32</v>
      </c>
      <c r="M946" s="10">
        <v>56</v>
      </c>
      <c r="N946" s="10">
        <v>180</v>
      </c>
      <c r="O946" s="1">
        <v>9123.36</v>
      </c>
      <c r="P946" s="1">
        <v>6884.5</v>
      </c>
      <c r="Q946" s="1">
        <v>1053.05</v>
      </c>
      <c r="R946" s="44">
        <f t="shared" si="150"/>
        <v>285.10500000000002</v>
      </c>
      <c r="S946" s="45">
        <f t="shared" si="151"/>
        <v>1.75</v>
      </c>
      <c r="T946" s="45">
        <f t="shared" si="152"/>
        <v>3.2142857142857144</v>
      </c>
      <c r="U946" s="44">
        <f t="shared" si="153"/>
        <v>2238.8600000000006</v>
      </c>
      <c r="V946" s="46">
        <f t="shared" si="154"/>
        <v>0.24539862506795745</v>
      </c>
      <c r="W946" s="44">
        <f t="shared" si="155"/>
        <v>1185.8100000000006</v>
      </c>
      <c r="X946" s="46">
        <f t="shared" si="156"/>
        <v>0.12997514073762303</v>
      </c>
      <c r="Y946" s="23">
        <f>RANK(O946,O:O)</f>
        <v>881</v>
      </c>
      <c r="Z946" s="23">
        <f>RANK(U946,U:U)</f>
        <v>830</v>
      </c>
      <c r="AA946" s="23">
        <f>RANK(W946,W:W)</f>
        <v>734</v>
      </c>
    </row>
    <row r="947" spans="1:27" x14ac:dyDescent="0.25">
      <c r="A947" s="23" t="str">
        <f t="shared" si="147"/>
        <v>Quinn York</v>
      </c>
      <c r="B947" s="23">
        <f t="shared" si="148"/>
        <v>8</v>
      </c>
      <c r="C947" s="23" t="str">
        <f t="shared" si="149"/>
        <v>2023Quinn York8</v>
      </c>
      <c r="D947" s="17">
        <v>2023</v>
      </c>
      <c r="E947" t="s">
        <v>416</v>
      </c>
      <c r="F947">
        <v>874423</v>
      </c>
      <c r="G947" t="s">
        <v>242</v>
      </c>
      <c r="H947" s="20">
        <v>1</v>
      </c>
      <c r="I947" s="20">
        <v>1</v>
      </c>
      <c r="J947" t="s">
        <v>9</v>
      </c>
      <c r="K947" t="s">
        <v>10</v>
      </c>
      <c r="L947" s="10">
        <v>35</v>
      </c>
      <c r="M947" s="10">
        <v>80</v>
      </c>
      <c r="N947" s="10">
        <v>226</v>
      </c>
      <c r="O947" s="1">
        <v>9078.1919999999991</v>
      </c>
      <c r="P947" s="1">
        <v>6702.75</v>
      </c>
      <c r="Q947" s="1">
        <v>1173</v>
      </c>
      <c r="R947" s="44">
        <f t="shared" si="150"/>
        <v>259.37691428571424</v>
      </c>
      <c r="S947" s="45">
        <f t="shared" si="151"/>
        <v>2.2857142857142856</v>
      </c>
      <c r="T947" s="45">
        <f t="shared" si="152"/>
        <v>2.8250000000000002</v>
      </c>
      <c r="U947" s="44">
        <f t="shared" si="153"/>
        <v>2375.4419999999991</v>
      </c>
      <c r="V947" s="46">
        <f t="shared" si="154"/>
        <v>0.26166465745602202</v>
      </c>
      <c r="W947" s="44">
        <f t="shared" si="155"/>
        <v>1202.4419999999991</v>
      </c>
      <c r="X947" s="46">
        <f t="shared" si="156"/>
        <v>0.13245390712159416</v>
      </c>
      <c r="Y947" s="23">
        <f>RANK(O947,O:O)</f>
        <v>883</v>
      </c>
      <c r="Z947" s="23">
        <f>RANK(U947,U:U)</f>
        <v>801</v>
      </c>
      <c r="AA947" s="23">
        <f>RANK(W947,W:W)</f>
        <v>730</v>
      </c>
    </row>
    <row r="948" spans="1:27" x14ac:dyDescent="0.25">
      <c r="A948" s="23" t="str">
        <f t="shared" si="147"/>
        <v>Quinn York</v>
      </c>
      <c r="B948" s="23">
        <f t="shared" si="148"/>
        <v>9</v>
      </c>
      <c r="C948" s="23" t="str">
        <f t="shared" si="149"/>
        <v>2023Quinn York9</v>
      </c>
      <c r="D948" s="17">
        <v>2023</v>
      </c>
      <c r="E948" t="s">
        <v>416</v>
      </c>
      <c r="F948">
        <v>753097</v>
      </c>
      <c r="G948" t="s">
        <v>204</v>
      </c>
      <c r="H948" s="20">
        <v>1</v>
      </c>
      <c r="I948" s="20">
        <v>1</v>
      </c>
      <c r="J948" t="s">
        <v>9</v>
      </c>
      <c r="K948" t="s">
        <v>10</v>
      </c>
      <c r="L948" s="10">
        <v>41</v>
      </c>
      <c r="M948" s="10">
        <v>78</v>
      </c>
      <c r="N948" s="10">
        <v>141</v>
      </c>
      <c r="O948" s="1">
        <v>5938.0720000000101</v>
      </c>
      <c r="P948" s="1">
        <v>4680.25</v>
      </c>
      <c r="Q948" s="1">
        <v>1356.25</v>
      </c>
      <c r="R948" s="44">
        <f t="shared" si="150"/>
        <v>144.83102439024415</v>
      </c>
      <c r="S948" s="45">
        <f t="shared" si="151"/>
        <v>1.9024390243902438</v>
      </c>
      <c r="T948" s="45">
        <f t="shared" si="152"/>
        <v>1.8076923076923077</v>
      </c>
      <c r="U948" s="44">
        <f t="shared" si="153"/>
        <v>1257.8220000000101</v>
      </c>
      <c r="V948" s="46">
        <f t="shared" si="154"/>
        <v>0.21182329887546125</v>
      </c>
      <c r="W948" s="44">
        <f t="shared" si="155"/>
        <v>-98.427999999989879</v>
      </c>
      <c r="X948" s="46">
        <f t="shared" si="156"/>
        <v>-1.6575750512959377E-2</v>
      </c>
      <c r="Y948" s="23">
        <f>RANK(O948,O:O)</f>
        <v>1069</v>
      </c>
      <c r="Z948" s="23">
        <f>RANK(U948,U:U)</f>
        <v>1044</v>
      </c>
      <c r="AA948" s="23">
        <f>RANK(W948,W:W)</f>
        <v>1326</v>
      </c>
    </row>
    <row r="949" spans="1:27" x14ac:dyDescent="0.25">
      <c r="A949" s="23" t="str">
        <f t="shared" si="147"/>
        <v>Quinn York</v>
      </c>
      <c r="B949" s="23">
        <f t="shared" si="148"/>
        <v>10</v>
      </c>
      <c r="C949" s="23" t="str">
        <f t="shared" si="149"/>
        <v>2023Quinn York10</v>
      </c>
      <c r="D949" s="17">
        <v>2023</v>
      </c>
      <c r="E949" t="s">
        <v>416</v>
      </c>
      <c r="F949">
        <v>178828</v>
      </c>
      <c r="G949" t="s">
        <v>42</v>
      </c>
      <c r="H949" s="20">
        <v>1</v>
      </c>
      <c r="I949" s="20">
        <v>1</v>
      </c>
      <c r="J949" t="s">
        <v>9</v>
      </c>
      <c r="K949" t="s">
        <v>10</v>
      </c>
      <c r="L949" s="10">
        <v>15</v>
      </c>
      <c r="M949" s="10">
        <v>42</v>
      </c>
      <c r="N949" s="10">
        <v>118</v>
      </c>
      <c r="O949" s="1">
        <v>5863.8559999999998</v>
      </c>
      <c r="P949" s="1">
        <v>4653</v>
      </c>
      <c r="Q949" s="1">
        <v>511.2</v>
      </c>
      <c r="R949" s="44">
        <f t="shared" si="150"/>
        <v>390.9237333333333</v>
      </c>
      <c r="S949" s="45">
        <f t="shared" si="151"/>
        <v>2.8</v>
      </c>
      <c r="T949" s="45">
        <f t="shared" si="152"/>
        <v>2.8095238095238093</v>
      </c>
      <c r="U949" s="44">
        <f t="shared" si="153"/>
        <v>1210.8559999999998</v>
      </c>
      <c r="V949" s="46">
        <f t="shared" si="154"/>
        <v>0.20649483889099593</v>
      </c>
      <c r="W949" s="44">
        <f t="shared" si="155"/>
        <v>699.65599999999972</v>
      </c>
      <c r="X949" s="46">
        <f t="shared" si="156"/>
        <v>0.11931670900513242</v>
      </c>
      <c r="Y949" s="23">
        <f>RANK(O949,O:O)</f>
        <v>1074</v>
      </c>
      <c r="Z949" s="23">
        <f>RANK(U949,U:U)</f>
        <v>1057</v>
      </c>
      <c r="AA949" s="23">
        <f>RANK(W949,W:W)</f>
        <v>894</v>
      </c>
    </row>
    <row r="950" spans="1:27" x14ac:dyDescent="0.25">
      <c r="A950" s="23" t="str">
        <f t="shared" si="147"/>
        <v>Quinn York</v>
      </c>
      <c r="B950" s="23">
        <f t="shared" si="148"/>
        <v>11</v>
      </c>
      <c r="C950" s="23" t="str">
        <f t="shared" si="149"/>
        <v>2023Quinn York11</v>
      </c>
      <c r="D950" s="17">
        <v>2023</v>
      </c>
      <c r="E950" t="s">
        <v>416</v>
      </c>
      <c r="F950">
        <v>166523</v>
      </c>
      <c r="G950" t="s">
        <v>31</v>
      </c>
      <c r="H950" s="20">
        <v>1</v>
      </c>
      <c r="I950" s="20">
        <v>1</v>
      </c>
      <c r="J950" t="s">
        <v>9</v>
      </c>
      <c r="K950" t="s">
        <v>10</v>
      </c>
      <c r="L950" s="10">
        <v>22</v>
      </c>
      <c r="M950" s="10">
        <v>40</v>
      </c>
      <c r="N950" s="10">
        <v>98</v>
      </c>
      <c r="O950" s="1">
        <v>5724.8159999999998</v>
      </c>
      <c r="P950" s="1">
        <v>4569.5</v>
      </c>
      <c r="Q950" s="1">
        <v>726</v>
      </c>
      <c r="R950" s="44">
        <f t="shared" si="150"/>
        <v>260.21890909090911</v>
      </c>
      <c r="S950" s="45">
        <f t="shared" si="151"/>
        <v>1.8181818181818181</v>
      </c>
      <c r="T950" s="45">
        <f t="shared" si="152"/>
        <v>2.4500000000000002</v>
      </c>
      <c r="U950" s="44">
        <f t="shared" si="153"/>
        <v>1155.3159999999998</v>
      </c>
      <c r="V950" s="46">
        <f t="shared" si="154"/>
        <v>0.2018084074667203</v>
      </c>
      <c r="W950" s="44">
        <f t="shared" si="155"/>
        <v>429.3159999999998</v>
      </c>
      <c r="X950" s="46">
        <f t="shared" si="156"/>
        <v>7.4992104549735719E-2</v>
      </c>
      <c r="Y950" s="23">
        <f>RANK(O950,O:O)</f>
        <v>1077</v>
      </c>
      <c r="Z950" s="23">
        <f>RANK(U950,U:U)</f>
        <v>1066</v>
      </c>
      <c r="AA950" s="23">
        <f>RANK(W950,W:W)</f>
        <v>1003</v>
      </c>
    </row>
    <row r="951" spans="1:27" x14ac:dyDescent="0.25">
      <c r="A951" s="23" t="str">
        <f t="shared" si="147"/>
        <v>Quinn York</v>
      </c>
      <c r="B951" s="23">
        <f t="shared" si="148"/>
        <v>12</v>
      </c>
      <c r="C951" s="23" t="str">
        <f t="shared" si="149"/>
        <v>2023Quinn York12</v>
      </c>
      <c r="D951" s="17">
        <v>2023</v>
      </c>
      <c r="E951" t="s">
        <v>416</v>
      </c>
      <c r="F951">
        <v>539714</v>
      </c>
      <c r="G951" t="s">
        <v>136</v>
      </c>
      <c r="H951" s="20">
        <v>1</v>
      </c>
      <c r="I951" s="20">
        <v>1</v>
      </c>
      <c r="J951" t="s">
        <v>9</v>
      </c>
      <c r="K951" t="s">
        <v>10</v>
      </c>
      <c r="L951" s="10">
        <v>31</v>
      </c>
      <c r="M951" s="10">
        <v>31</v>
      </c>
      <c r="N951" s="10">
        <v>121</v>
      </c>
      <c r="O951" s="1">
        <v>5291.0320000000002</v>
      </c>
      <c r="P951" s="1">
        <v>3977</v>
      </c>
      <c r="Q951" s="1">
        <v>995.1</v>
      </c>
      <c r="R951" s="44">
        <f t="shared" si="150"/>
        <v>170.67845161290322</v>
      </c>
      <c r="S951" s="45">
        <f t="shared" si="151"/>
        <v>1</v>
      </c>
      <c r="T951" s="45">
        <f t="shared" si="152"/>
        <v>3.903225806451613</v>
      </c>
      <c r="U951" s="44">
        <f t="shared" si="153"/>
        <v>1314.0320000000002</v>
      </c>
      <c r="V951" s="46">
        <f t="shared" si="154"/>
        <v>0.24835079432519028</v>
      </c>
      <c r="W951" s="44">
        <f t="shared" si="155"/>
        <v>318.93200000000013</v>
      </c>
      <c r="X951" s="46">
        <f t="shared" si="156"/>
        <v>6.0277843717444934E-2</v>
      </c>
      <c r="Y951" s="23">
        <f>RANK(O951,O:O)</f>
        <v>1110</v>
      </c>
      <c r="Z951" s="23">
        <f>RANK(U951,U:U)</f>
        <v>1034</v>
      </c>
      <c r="AA951" s="23">
        <f>RANK(W951,W:W)</f>
        <v>1055</v>
      </c>
    </row>
    <row r="952" spans="1:27" x14ac:dyDescent="0.25">
      <c r="A952" s="23" t="str">
        <f t="shared" si="147"/>
        <v>Quinn York</v>
      </c>
      <c r="B952" s="23">
        <f t="shared" si="148"/>
        <v>13</v>
      </c>
      <c r="C952" s="23" t="str">
        <f t="shared" si="149"/>
        <v>2023Quinn York13</v>
      </c>
      <c r="D952" s="17">
        <v>2023</v>
      </c>
      <c r="E952" t="s">
        <v>416</v>
      </c>
      <c r="F952">
        <v>392244</v>
      </c>
      <c r="G952" t="s">
        <v>99</v>
      </c>
      <c r="H952" s="20">
        <v>1</v>
      </c>
      <c r="I952" s="20">
        <v>1</v>
      </c>
      <c r="J952" t="s">
        <v>9</v>
      </c>
      <c r="K952" t="s">
        <v>10</v>
      </c>
      <c r="L952" s="10">
        <v>24</v>
      </c>
      <c r="M952" s="10">
        <v>33</v>
      </c>
      <c r="N952" s="10">
        <v>95</v>
      </c>
      <c r="O952" s="1">
        <v>4818.4399999999996</v>
      </c>
      <c r="P952" s="1">
        <v>3796.5</v>
      </c>
      <c r="Q952" s="1">
        <v>780.3</v>
      </c>
      <c r="R952" s="44">
        <f t="shared" si="150"/>
        <v>200.76833333333332</v>
      </c>
      <c r="S952" s="45">
        <f t="shared" si="151"/>
        <v>1.375</v>
      </c>
      <c r="T952" s="45">
        <f t="shared" si="152"/>
        <v>2.8787878787878789</v>
      </c>
      <c r="U952" s="44">
        <f t="shared" si="153"/>
        <v>1021.9399999999996</v>
      </c>
      <c r="V952" s="46">
        <f t="shared" si="154"/>
        <v>0.21208938992703025</v>
      </c>
      <c r="W952" s="44">
        <f t="shared" si="155"/>
        <v>241.63999999999965</v>
      </c>
      <c r="X952" s="46">
        <f t="shared" si="156"/>
        <v>5.0149010883190341E-2</v>
      </c>
      <c r="Y952" s="23">
        <f>RANK(O952,O:O)</f>
        <v>1146</v>
      </c>
      <c r="Z952" s="23">
        <f>RANK(U952,U:U)</f>
        <v>1111</v>
      </c>
      <c r="AA952" s="23">
        <f>RANK(W952,W:W)</f>
        <v>1102</v>
      </c>
    </row>
    <row r="953" spans="1:27" x14ac:dyDescent="0.25">
      <c r="A953" s="23" t="str">
        <f t="shared" si="147"/>
        <v>Quinn York</v>
      </c>
      <c r="B953" s="23">
        <f t="shared" si="148"/>
        <v>14</v>
      </c>
      <c r="C953" s="23" t="str">
        <f t="shared" si="149"/>
        <v>2023Quinn York14</v>
      </c>
      <c r="D953" s="17">
        <v>2023</v>
      </c>
      <c r="E953" t="s">
        <v>416</v>
      </c>
      <c r="F953">
        <v>288308</v>
      </c>
      <c r="G953" t="s">
        <v>71</v>
      </c>
      <c r="H953" s="20">
        <v>1</v>
      </c>
      <c r="I953" s="20">
        <v>1</v>
      </c>
      <c r="J953" t="s">
        <v>9</v>
      </c>
      <c r="K953" t="s">
        <v>10</v>
      </c>
      <c r="L953" s="10">
        <v>37</v>
      </c>
      <c r="M953" s="10">
        <v>37</v>
      </c>
      <c r="N953" s="10">
        <v>92</v>
      </c>
      <c r="O953" s="1">
        <v>4744.8639999999996</v>
      </c>
      <c r="P953" s="1">
        <v>3926</v>
      </c>
      <c r="Q953" s="1">
        <v>1187.7</v>
      </c>
      <c r="R953" s="44">
        <f t="shared" si="150"/>
        <v>128.23956756756755</v>
      </c>
      <c r="S953" s="45">
        <f t="shared" si="151"/>
        <v>1</v>
      </c>
      <c r="T953" s="45">
        <f t="shared" si="152"/>
        <v>2.4864864864864864</v>
      </c>
      <c r="U953" s="44">
        <f t="shared" si="153"/>
        <v>818.86399999999958</v>
      </c>
      <c r="V953" s="46">
        <f t="shared" si="154"/>
        <v>0.17257902439353365</v>
      </c>
      <c r="W953" s="44">
        <f t="shared" si="155"/>
        <v>-368.83600000000047</v>
      </c>
      <c r="X953" s="46">
        <f t="shared" si="156"/>
        <v>-7.7733734834128126E-2</v>
      </c>
      <c r="Y953" s="23">
        <f>RANK(O953,O:O)</f>
        <v>1149</v>
      </c>
      <c r="Z953" s="23">
        <f>RANK(U953,U:U)</f>
        <v>1195</v>
      </c>
      <c r="AA953" s="23">
        <f>RANK(W953,W:W)</f>
        <v>1417</v>
      </c>
    </row>
    <row r="954" spans="1:27" x14ac:dyDescent="0.25">
      <c r="A954" s="23" t="str">
        <f t="shared" si="147"/>
        <v>Quinn York</v>
      </c>
      <c r="B954" s="23">
        <f t="shared" si="148"/>
        <v>15</v>
      </c>
      <c r="C954" s="23" t="str">
        <f t="shared" si="149"/>
        <v>2023Quinn York15</v>
      </c>
      <c r="D954" s="17">
        <v>2023</v>
      </c>
      <c r="E954" t="s">
        <v>416</v>
      </c>
      <c r="F954">
        <v>888177</v>
      </c>
      <c r="G954" t="s">
        <v>246</v>
      </c>
      <c r="H954" s="20">
        <v>1</v>
      </c>
      <c r="I954" s="20">
        <v>1</v>
      </c>
      <c r="J954" t="s">
        <v>9</v>
      </c>
      <c r="K954" t="s">
        <v>10</v>
      </c>
      <c r="L954" s="10">
        <v>13</v>
      </c>
      <c r="M954" s="10">
        <v>18</v>
      </c>
      <c r="N954" s="10">
        <v>45</v>
      </c>
      <c r="O954" s="1">
        <v>2670.04</v>
      </c>
      <c r="P954" s="1">
        <v>2010</v>
      </c>
      <c r="Q954" s="1">
        <v>422.8</v>
      </c>
      <c r="R954" s="44">
        <f t="shared" si="150"/>
        <v>205.3876923076923</v>
      </c>
      <c r="S954" s="45">
        <f t="shared" si="151"/>
        <v>1.3846153846153846</v>
      </c>
      <c r="T954" s="45">
        <f t="shared" si="152"/>
        <v>2.5</v>
      </c>
      <c r="U954" s="44">
        <f t="shared" si="153"/>
        <v>660.04</v>
      </c>
      <c r="V954" s="46">
        <f t="shared" si="154"/>
        <v>0.24720228910428307</v>
      </c>
      <c r="W954" s="44">
        <f t="shared" si="155"/>
        <v>237.23999999999995</v>
      </c>
      <c r="X954" s="46">
        <f t="shared" si="156"/>
        <v>8.8852601459154149E-2</v>
      </c>
      <c r="Y954" s="23">
        <f>RANK(O954,O:O)</f>
        <v>1314</v>
      </c>
      <c r="Z954" s="23">
        <f>RANK(U954,U:U)</f>
        <v>1245</v>
      </c>
      <c r="AA954" s="23">
        <f>RANK(W954,W:W)</f>
        <v>1106</v>
      </c>
    </row>
    <row r="955" spans="1:27" x14ac:dyDescent="0.25">
      <c r="A955" s="23" t="str">
        <f t="shared" si="147"/>
        <v>Quinn York</v>
      </c>
      <c r="B955" s="23">
        <f t="shared" si="148"/>
        <v>16</v>
      </c>
      <c r="C955" s="23" t="str">
        <f t="shared" si="149"/>
        <v>2023Quinn York16</v>
      </c>
      <c r="D955" s="17">
        <v>2023</v>
      </c>
      <c r="E955" t="s">
        <v>416</v>
      </c>
      <c r="F955">
        <v>552357</v>
      </c>
      <c r="G955" t="s">
        <v>318</v>
      </c>
      <c r="H955" s="20">
        <v>1</v>
      </c>
      <c r="I955" s="20">
        <v>1</v>
      </c>
      <c r="J955" t="s">
        <v>9</v>
      </c>
      <c r="K955" t="s">
        <v>10</v>
      </c>
      <c r="L955" s="10">
        <v>16</v>
      </c>
      <c r="M955" s="10">
        <v>25</v>
      </c>
      <c r="N955" s="10">
        <v>52</v>
      </c>
      <c r="O955" s="1">
        <v>1767.5840000000001</v>
      </c>
      <c r="P955" s="1">
        <v>1367.25</v>
      </c>
      <c r="Q955" s="1">
        <v>523.5</v>
      </c>
      <c r="R955" s="44">
        <f t="shared" si="150"/>
        <v>110.474</v>
      </c>
      <c r="S955" s="45">
        <f t="shared" si="151"/>
        <v>1.5625</v>
      </c>
      <c r="T955" s="45">
        <f t="shared" si="152"/>
        <v>2.08</v>
      </c>
      <c r="U955" s="44">
        <f t="shared" si="153"/>
        <v>400.33400000000006</v>
      </c>
      <c r="V955" s="46">
        <f t="shared" si="154"/>
        <v>0.22648654887122766</v>
      </c>
      <c r="W955" s="44">
        <f t="shared" si="155"/>
        <v>-123.16599999999994</v>
      </c>
      <c r="X955" s="46">
        <f t="shared" si="156"/>
        <v>-6.968042254286072E-2</v>
      </c>
      <c r="Y955" s="23">
        <f>RANK(O955,O:O)</f>
        <v>1389</v>
      </c>
      <c r="Z955" s="23">
        <f>RANK(U955,U:U)</f>
        <v>1359</v>
      </c>
      <c r="AA955" s="23">
        <f>RANK(W955,W:W)</f>
        <v>1343</v>
      </c>
    </row>
    <row r="956" spans="1:27" x14ac:dyDescent="0.25">
      <c r="A956" s="23" t="str">
        <f t="shared" si="147"/>
        <v>Quinn York</v>
      </c>
      <c r="B956" s="23">
        <f t="shared" si="148"/>
        <v>17</v>
      </c>
      <c r="C956" s="23" t="str">
        <f t="shared" si="149"/>
        <v>2023Quinn York17</v>
      </c>
      <c r="D956" s="17">
        <v>2023</v>
      </c>
      <c r="E956" t="s">
        <v>416</v>
      </c>
      <c r="F956">
        <v>755634</v>
      </c>
      <c r="G956" t="s">
        <v>206</v>
      </c>
      <c r="H956" s="20">
        <v>1</v>
      </c>
      <c r="I956" s="20">
        <v>1</v>
      </c>
      <c r="J956" t="s">
        <v>9</v>
      </c>
      <c r="K956" t="s">
        <v>10</v>
      </c>
      <c r="L956" s="10">
        <v>9</v>
      </c>
      <c r="M956" s="10">
        <v>14</v>
      </c>
      <c r="N956" s="10">
        <v>41</v>
      </c>
      <c r="O956" s="1">
        <v>993.27200000000005</v>
      </c>
      <c r="P956" s="1">
        <v>716.5</v>
      </c>
      <c r="Q956" s="1">
        <v>294.39999999999998</v>
      </c>
      <c r="R956" s="44">
        <f t="shared" si="150"/>
        <v>110.36355555555556</v>
      </c>
      <c r="S956" s="45">
        <f t="shared" si="151"/>
        <v>1.5555555555555556</v>
      </c>
      <c r="T956" s="45">
        <f t="shared" si="152"/>
        <v>2.9285714285714284</v>
      </c>
      <c r="U956" s="44">
        <f t="shared" si="153"/>
        <v>276.77200000000005</v>
      </c>
      <c r="V956" s="46">
        <f t="shared" si="154"/>
        <v>0.27864673523465883</v>
      </c>
      <c r="W956" s="44">
        <f t="shared" si="155"/>
        <v>-17.627999999999929</v>
      </c>
      <c r="X956" s="46">
        <f t="shared" si="156"/>
        <v>-1.7747404537729775E-2</v>
      </c>
      <c r="Y956" s="23">
        <f>RANK(O956,O:O)</f>
        <v>1461</v>
      </c>
      <c r="Z956" s="23">
        <f>RANK(U956,U:U)</f>
        <v>1404</v>
      </c>
      <c r="AA956" s="23">
        <f>RANK(W956,W:W)</f>
        <v>1266</v>
      </c>
    </row>
    <row r="957" spans="1:27" x14ac:dyDescent="0.25">
      <c r="A957" s="23" t="str">
        <f t="shared" si="147"/>
        <v>Ray McDermott</v>
      </c>
      <c r="B957" s="23">
        <f t="shared" si="148"/>
        <v>1</v>
      </c>
      <c r="C957" s="23" t="str">
        <f t="shared" si="149"/>
        <v>2023Ray McDermott1</v>
      </c>
      <c r="D957" s="17">
        <v>2023</v>
      </c>
      <c r="E957" t="s">
        <v>413</v>
      </c>
      <c r="F957">
        <v>783424</v>
      </c>
      <c r="G957" t="s">
        <v>374</v>
      </c>
      <c r="H957" s="20">
        <v>3</v>
      </c>
      <c r="I957" s="20">
        <v>3</v>
      </c>
      <c r="J957" t="s">
        <v>9</v>
      </c>
      <c r="K957" t="s">
        <v>4</v>
      </c>
      <c r="L957" s="10">
        <v>127</v>
      </c>
      <c r="M957" s="10">
        <v>349</v>
      </c>
      <c r="N957" s="10">
        <v>1692</v>
      </c>
      <c r="O957" s="1">
        <v>79108.617599999998</v>
      </c>
      <c r="P957" s="1">
        <v>67439.75</v>
      </c>
      <c r="Q957" s="1">
        <v>4318.7</v>
      </c>
      <c r="R957" s="44">
        <f t="shared" si="150"/>
        <v>622.90250078740155</v>
      </c>
      <c r="S957" s="45">
        <f t="shared" si="151"/>
        <v>2.7480314960629921</v>
      </c>
      <c r="T957" s="45">
        <f t="shared" si="152"/>
        <v>4.848137535816619</v>
      </c>
      <c r="U957" s="44">
        <f t="shared" si="153"/>
        <v>11668.867599999998</v>
      </c>
      <c r="V957" s="46">
        <f t="shared" si="154"/>
        <v>0.14750438010434908</v>
      </c>
      <c r="W957" s="44">
        <f t="shared" si="155"/>
        <v>7350.1675999999979</v>
      </c>
      <c r="X957" s="46">
        <f t="shared" si="156"/>
        <v>9.2912350423880977E-2</v>
      </c>
      <c r="Y957" s="23">
        <f>RANK(O957,O:O)</f>
        <v>212</v>
      </c>
      <c r="Z957" s="23">
        <f>RANK(U957,U:U)</f>
        <v>182</v>
      </c>
      <c r="AA957" s="23">
        <f>RANK(W957,W:W)</f>
        <v>176</v>
      </c>
    </row>
    <row r="958" spans="1:27" x14ac:dyDescent="0.25">
      <c r="A958" s="23" t="str">
        <f t="shared" si="147"/>
        <v>Ray McDermott</v>
      </c>
      <c r="B958" s="23">
        <f t="shared" si="148"/>
        <v>2</v>
      </c>
      <c r="C958" s="23" t="str">
        <f t="shared" si="149"/>
        <v>2023Ray McDermott2</v>
      </c>
      <c r="D958" s="17">
        <v>2023</v>
      </c>
      <c r="E958" t="s">
        <v>413</v>
      </c>
      <c r="F958">
        <v>729882</v>
      </c>
      <c r="G958" t="s">
        <v>195</v>
      </c>
      <c r="H958" s="20">
        <v>3</v>
      </c>
      <c r="I958" s="20">
        <v>3</v>
      </c>
      <c r="J958" t="s">
        <v>9</v>
      </c>
      <c r="K958" t="s">
        <v>3</v>
      </c>
      <c r="L958" s="10">
        <v>98</v>
      </c>
      <c r="M958" s="10">
        <v>333</v>
      </c>
      <c r="N958" s="10">
        <v>1428</v>
      </c>
      <c r="O958" s="1">
        <v>60238.289599999996</v>
      </c>
      <c r="P958" s="1">
        <v>55020.25</v>
      </c>
      <c r="Q958" s="1">
        <v>3402.1</v>
      </c>
      <c r="R958" s="44">
        <f t="shared" si="150"/>
        <v>614.67642448979586</v>
      </c>
      <c r="S958" s="45">
        <f t="shared" si="151"/>
        <v>3.3979591836734695</v>
      </c>
      <c r="T958" s="45">
        <f t="shared" si="152"/>
        <v>4.288288288288288</v>
      </c>
      <c r="U958" s="44">
        <f t="shared" si="153"/>
        <v>5218.0395999999964</v>
      </c>
      <c r="V958" s="46">
        <f t="shared" si="154"/>
        <v>8.6623302797096624E-2</v>
      </c>
      <c r="W958" s="44">
        <f t="shared" si="155"/>
        <v>1815.9395999999965</v>
      </c>
      <c r="X958" s="46">
        <f t="shared" si="156"/>
        <v>3.0145935617667281E-2</v>
      </c>
      <c r="Y958" s="23">
        <f>RANK(O958,O:O)</f>
        <v>304</v>
      </c>
      <c r="Z958" s="23">
        <f>RANK(U958,U:U)</f>
        <v>495</v>
      </c>
      <c r="AA958" s="23">
        <f>RANK(W958,W:W)</f>
        <v>586</v>
      </c>
    </row>
    <row r="959" spans="1:27" x14ac:dyDescent="0.25">
      <c r="A959" s="23" t="str">
        <f t="shared" si="147"/>
        <v>Ray McDermott</v>
      </c>
      <c r="B959" s="23">
        <f t="shared" si="148"/>
        <v>3</v>
      </c>
      <c r="C959" s="23" t="str">
        <f t="shared" si="149"/>
        <v>2023Ray McDermott3</v>
      </c>
      <c r="D959" s="17">
        <v>2023</v>
      </c>
      <c r="E959" t="s">
        <v>413</v>
      </c>
      <c r="F959">
        <v>435694</v>
      </c>
      <c r="G959" t="s">
        <v>114</v>
      </c>
      <c r="H959" s="20">
        <v>3</v>
      </c>
      <c r="I959" s="20">
        <v>3</v>
      </c>
      <c r="J959" t="s">
        <v>9</v>
      </c>
      <c r="K959" t="s">
        <v>3</v>
      </c>
      <c r="L959" s="10">
        <v>82</v>
      </c>
      <c r="M959" s="10">
        <v>315</v>
      </c>
      <c r="N959" s="10">
        <v>1277</v>
      </c>
      <c r="O959" s="1">
        <v>56510.270199999999</v>
      </c>
      <c r="P959" s="1">
        <v>47792.25</v>
      </c>
      <c r="Q959" s="1">
        <v>2883</v>
      </c>
      <c r="R959" s="44">
        <f t="shared" si="150"/>
        <v>689.1496365853659</v>
      </c>
      <c r="S959" s="45">
        <f t="shared" si="151"/>
        <v>3.8414634146341462</v>
      </c>
      <c r="T959" s="45">
        <f t="shared" si="152"/>
        <v>4.0539682539682538</v>
      </c>
      <c r="U959" s="44">
        <f t="shared" si="153"/>
        <v>8718.020199999999</v>
      </c>
      <c r="V959" s="46">
        <f t="shared" si="154"/>
        <v>0.15427319970591821</v>
      </c>
      <c r="W959" s="44">
        <f t="shared" si="155"/>
        <v>5835.020199999999</v>
      </c>
      <c r="X959" s="46">
        <f t="shared" si="156"/>
        <v>0.10325592461952163</v>
      </c>
      <c r="Y959" s="23">
        <f>RANK(O959,O:O)</f>
        <v>334</v>
      </c>
      <c r="Z959" s="23">
        <f>RANK(U959,U:U)</f>
        <v>270</v>
      </c>
      <c r="AA959" s="23">
        <f>RANK(W959,W:W)</f>
        <v>232</v>
      </c>
    </row>
    <row r="960" spans="1:27" x14ac:dyDescent="0.25">
      <c r="A960" s="23" t="str">
        <f t="shared" si="147"/>
        <v>Ray McDermott</v>
      </c>
      <c r="B960" s="23">
        <f t="shared" si="148"/>
        <v>4</v>
      </c>
      <c r="C960" s="23" t="str">
        <f t="shared" si="149"/>
        <v>2023Ray McDermott4</v>
      </c>
      <c r="D960" s="17">
        <v>2023</v>
      </c>
      <c r="E960" t="s">
        <v>413</v>
      </c>
      <c r="F960">
        <v>311100</v>
      </c>
      <c r="G960" t="s">
        <v>301</v>
      </c>
      <c r="H960" s="20">
        <v>3</v>
      </c>
      <c r="I960" s="20">
        <v>3</v>
      </c>
      <c r="J960" t="s">
        <v>9</v>
      </c>
      <c r="K960" t="s">
        <v>3</v>
      </c>
      <c r="L960" s="10">
        <v>125</v>
      </c>
      <c r="M960" s="10">
        <v>197</v>
      </c>
      <c r="N960" s="10">
        <v>885</v>
      </c>
      <c r="O960" s="1">
        <v>44815.067999999999</v>
      </c>
      <c r="P960" s="1">
        <v>37852.5</v>
      </c>
      <c r="Q960" s="1">
        <v>4091.6999999999898</v>
      </c>
      <c r="R960" s="44">
        <f t="shared" si="150"/>
        <v>358.52054399999997</v>
      </c>
      <c r="S960" s="45">
        <f t="shared" si="151"/>
        <v>1.5760000000000001</v>
      </c>
      <c r="T960" s="45">
        <f t="shared" si="152"/>
        <v>4.4923857868020303</v>
      </c>
      <c r="U960" s="44">
        <f t="shared" si="153"/>
        <v>6962.5679999999993</v>
      </c>
      <c r="V960" s="46">
        <f t="shared" si="154"/>
        <v>0.15536220987101926</v>
      </c>
      <c r="W960" s="44">
        <f t="shared" si="155"/>
        <v>2870.8680000000095</v>
      </c>
      <c r="X960" s="46">
        <f t="shared" si="156"/>
        <v>6.4060328994703514E-2</v>
      </c>
      <c r="Y960" s="23">
        <f>RANK(O960,O:O)</f>
        <v>401</v>
      </c>
      <c r="Z960" s="23">
        <f>RANK(U960,U:U)</f>
        <v>364</v>
      </c>
      <c r="AA960" s="23">
        <f>RANK(W960,W:W)</f>
        <v>451</v>
      </c>
    </row>
    <row r="961" spans="1:27" x14ac:dyDescent="0.25">
      <c r="A961" s="23" t="str">
        <f t="shared" si="147"/>
        <v>Ray McDermott</v>
      </c>
      <c r="B961" s="23">
        <f t="shared" si="148"/>
        <v>5</v>
      </c>
      <c r="C961" s="23" t="str">
        <f t="shared" si="149"/>
        <v>2023Ray McDermott5</v>
      </c>
      <c r="D961" s="17">
        <v>2023</v>
      </c>
      <c r="E961" t="s">
        <v>413</v>
      </c>
      <c r="F961">
        <v>791348</v>
      </c>
      <c r="G961" t="s">
        <v>220</v>
      </c>
      <c r="H961" s="20">
        <v>3</v>
      </c>
      <c r="I961" s="20">
        <v>3</v>
      </c>
      <c r="J961" t="s">
        <v>9</v>
      </c>
      <c r="K961" t="s">
        <v>3</v>
      </c>
      <c r="L961" s="10">
        <v>63</v>
      </c>
      <c r="M961" s="10">
        <v>207</v>
      </c>
      <c r="N961" s="10">
        <v>820</v>
      </c>
      <c r="O961" s="1">
        <v>33896.016000000003</v>
      </c>
      <c r="P961" s="1">
        <v>27556.75</v>
      </c>
      <c r="Q961" s="1">
        <v>2177.4</v>
      </c>
      <c r="R961" s="44">
        <f t="shared" si="150"/>
        <v>538.03200000000004</v>
      </c>
      <c r="S961" s="45">
        <f t="shared" si="151"/>
        <v>3.2857142857142856</v>
      </c>
      <c r="T961" s="45">
        <f t="shared" si="152"/>
        <v>3.9613526570048307</v>
      </c>
      <c r="U961" s="44">
        <f t="shared" si="153"/>
        <v>6339.2660000000033</v>
      </c>
      <c r="V961" s="46">
        <f t="shared" si="154"/>
        <v>0.1870209761524777</v>
      </c>
      <c r="W961" s="44">
        <f t="shared" si="155"/>
        <v>4161.8660000000036</v>
      </c>
      <c r="X961" s="46">
        <f t="shared" si="156"/>
        <v>0.12278333831326971</v>
      </c>
      <c r="Y961" s="23">
        <f>RANK(O961,O:O)</f>
        <v>485</v>
      </c>
      <c r="Z961" s="23">
        <f>RANK(U961,U:U)</f>
        <v>403</v>
      </c>
      <c r="AA961" s="23">
        <f>RANK(W961,W:W)</f>
        <v>327</v>
      </c>
    </row>
    <row r="962" spans="1:27" x14ac:dyDescent="0.25">
      <c r="A962" s="23" t="str">
        <f t="shared" si="147"/>
        <v>Ray McDermott</v>
      </c>
      <c r="B962" s="23">
        <f t="shared" si="148"/>
        <v>6</v>
      </c>
      <c r="C962" s="23" t="str">
        <f t="shared" si="149"/>
        <v>2023Ray McDermott6</v>
      </c>
      <c r="D962" s="17">
        <v>2023</v>
      </c>
      <c r="E962" t="s">
        <v>413</v>
      </c>
      <c r="F962">
        <v>263517</v>
      </c>
      <c r="G962" t="s">
        <v>24</v>
      </c>
      <c r="H962" s="20">
        <v>3</v>
      </c>
      <c r="I962" s="20">
        <v>1</v>
      </c>
      <c r="J962" t="s">
        <v>2</v>
      </c>
      <c r="K962" t="s">
        <v>3</v>
      </c>
      <c r="L962" s="10">
        <v>34</v>
      </c>
      <c r="M962" s="10">
        <v>98</v>
      </c>
      <c r="N962" s="10">
        <v>382</v>
      </c>
      <c r="O962" s="1">
        <v>20105.772000000001</v>
      </c>
      <c r="P962" s="1">
        <v>17273</v>
      </c>
      <c r="Q962" s="1">
        <v>1160.7</v>
      </c>
      <c r="R962" s="44">
        <f t="shared" si="150"/>
        <v>591.34623529411772</v>
      </c>
      <c r="S962" s="45">
        <f t="shared" si="151"/>
        <v>2.8823529411764706</v>
      </c>
      <c r="T962" s="45">
        <f t="shared" si="152"/>
        <v>3.8979591836734695</v>
      </c>
      <c r="U962" s="44">
        <f t="shared" si="153"/>
        <v>2832.7720000000008</v>
      </c>
      <c r="V962" s="46">
        <f t="shared" si="154"/>
        <v>0.14089347079037803</v>
      </c>
      <c r="W962" s="44">
        <f t="shared" si="155"/>
        <v>1672.0720000000008</v>
      </c>
      <c r="X962" s="46">
        <f t="shared" si="156"/>
        <v>8.3163780032917953E-2</v>
      </c>
      <c r="Y962" s="23">
        <f>RANK(O962,O:O)</f>
        <v>613</v>
      </c>
      <c r="Z962" s="23">
        <f>RANK(U962,U:U)</f>
        <v>720</v>
      </c>
      <c r="AA962" s="23">
        <f>RANK(W962,W:W)</f>
        <v>605</v>
      </c>
    </row>
    <row r="963" spans="1:27" x14ac:dyDescent="0.25">
      <c r="A963" s="23" t="str">
        <f t="shared" ref="A963:A1001" si="157">E963</f>
        <v>Ray McDermott</v>
      </c>
      <c r="B963" s="23">
        <f t="shared" ref="B963:B1001" si="158">IF(A962&lt;&gt;A963,1,B962+1)</f>
        <v>7</v>
      </c>
      <c r="C963" s="23" t="str">
        <f t="shared" ref="C963:C1001" si="159">D963&amp;A963&amp;B963</f>
        <v>2023Ray McDermott7</v>
      </c>
      <c r="D963" s="17">
        <v>2023</v>
      </c>
      <c r="E963" t="s">
        <v>413</v>
      </c>
      <c r="F963">
        <v>557371</v>
      </c>
      <c r="G963" t="s">
        <v>359</v>
      </c>
      <c r="H963" s="20">
        <v>3</v>
      </c>
      <c r="I963" s="20">
        <v>3</v>
      </c>
      <c r="J963" t="s">
        <v>9</v>
      </c>
      <c r="K963" t="s">
        <v>3</v>
      </c>
      <c r="L963" s="10">
        <v>30</v>
      </c>
      <c r="M963" s="10">
        <v>71</v>
      </c>
      <c r="N963" s="10">
        <v>340</v>
      </c>
      <c r="O963" s="1">
        <v>15443.079</v>
      </c>
      <c r="P963" s="1">
        <v>13267.25</v>
      </c>
      <c r="Q963" s="1">
        <v>1008.1</v>
      </c>
      <c r="R963" s="44">
        <f t="shared" si="150"/>
        <v>514.76930000000004</v>
      </c>
      <c r="S963" s="45">
        <f t="shared" si="151"/>
        <v>2.3666666666666667</v>
      </c>
      <c r="T963" s="45">
        <f t="shared" si="152"/>
        <v>4.788732394366197</v>
      </c>
      <c r="U963" s="44">
        <f t="shared" si="153"/>
        <v>2175.8289999999997</v>
      </c>
      <c r="V963" s="46">
        <f t="shared" si="154"/>
        <v>0.14089347079037798</v>
      </c>
      <c r="W963" s="44">
        <f t="shared" si="155"/>
        <v>1167.7289999999998</v>
      </c>
      <c r="X963" s="46">
        <f t="shared" si="156"/>
        <v>7.5615037648904065E-2</v>
      </c>
      <c r="Y963" s="23">
        <f>RANK(O963,O:O)</f>
        <v>674</v>
      </c>
      <c r="Z963" s="23">
        <f>RANK(U963,U:U)</f>
        <v>844</v>
      </c>
      <c r="AA963" s="23">
        <f>RANK(W963,W:W)</f>
        <v>739</v>
      </c>
    </row>
    <row r="964" spans="1:27" x14ac:dyDescent="0.25">
      <c r="A964" s="23" t="str">
        <f t="shared" si="157"/>
        <v>Ray McDermott</v>
      </c>
      <c r="B964" s="23">
        <f t="shared" si="158"/>
        <v>8</v>
      </c>
      <c r="C964" s="23" t="str">
        <f t="shared" si="159"/>
        <v>2023Ray McDermott8</v>
      </c>
      <c r="D964" s="17">
        <v>2023</v>
      </c>
      <c r="E964" t="s">
        <v>413</v>
      </c>
      <c r="F964">
        <v>335207</v>
      </c>
      <c r="G964" t="s">
        <v>25</v>
      </c>
      <c r="H964" s="20">
        <v>3</v>
      </c>
      <c r="I964" s="20">
        <v>5</v>
      </c>
      <c r="J964" t="s">
        <v>2</v>
      </c>
      <c r="K964" t="s">
        <v>10</v>
      </c>
      <c r="L964" s="10">
        <v>23</v>
      </c>
      <c r="M964" s="10">
        <v>60</v>
      </c>
      <c r="N964" s="10">
        <v>197</v>
      </c>
      <c r="O964" s="1">
        <v>11129.585999999999</v>
      </c>
      <c r="P964" s="1">
        <v>9561.5</v>
      </c>
      <c r="Q964" s="1">
        <v>778.45</v>
      </c>
      <c r="R964" s="44">
        <f t="shared" si="150"/>
        <v>483.89504347826085</v>
      </c>
      <c r="S964" s="45">
        <f t="shared" si="151"/>
        <v>2.6086956521739131</v>
      </c>
      <c r="T964" s="45">
        <f t="shared" si="152"/>
        <v>3.2833333333333332</v>
      </c>
      <c r="U964" s="44">
        <f t="shared" si="153"/>
        <v>1568.0859999999993</v>
      </c>
      <c r="V964" s="46">
        <f t="shared" si="154"/>
        <v>0.14089347079037795</v>
      </c>
      <c r="W964" s="44">
        <f t="shared" si="155"/>
        <v>789.63599999999929</v>
      </c>
      <c r="X964" s="46">
        <f t="shared" si="156"/>
        <v>7.0949269811114213E-2</v>
      </c>
      <c r="Y964" s="23">
        <f>RANK(O964,O:O)</f>
        <v>785</v>
      </c>
      <c r="Z964" s="23">
        <f>RANK(U964,U:U)</f>
        <v>972</v>
      </c>
      <c r="AA964" s="23">
        <f>RANK(W964,W:W)</f>
        <v>865</v>
      </c>
    </row>
    <row r="965" spans="1:27" x14ac:dyDescent="0.25">
      <c r="A965" s="23" t="str">
        <f t="shared" si="157"/>
        <v>Ray McDermott</v>
      </c>
      <c r="B965" s="23">
        <f t="shared" si="158"/>
        <v>9</v>
      </c>
      <c r="C965" s="23" t="str">
        <f t="shared" si="159"/>
        <v>2023Ray McDermott9</v>
      </c>
      <c r="D965" s="17">
        <v>2023</v>
      </c>
      <c r="E965" t="s">
        <v>413</v>
      </c>
      <c r="F965">
        <v>688564</v>
      </c>
      <c r="G965" t="s">
        <v>176</v>
      </c>
      <c r="H965" s="20">
        <v>3</v>
      </c>
      <c r="I965" s="20">
        <v>4</v>
      </c>
      <c r="J965" t="s">
        <v>2</v>
      </c>
      <c r="K965" t="s">
        <v>10</v>
      </c>
      <c r="L965" s="10">
        <v>62</v>
      </c>
      <c r="M965" s="10">
        <v>71</v>
      </c>
      <c r="N965" s="10">
        <v>209</v>
      </c>
      <c r="O965" s="1">
        <v>8818.6254000000008</v>
      </c>
      <c r="P965" s="1">
        <v>7910.5</v>
      </c>
      <c r="Q965" s="1">
        <v>2000.1</v>
      </c>
      <c r="R965" s="44">
        <f t="shared" si="150"/>
        <v>142.23589354838711</v>
      </c>
      <c r="S965" s="45">
        <f t="shared" si="151"/>
        <v>1.1451612903225807</v>
      </c>
      <c r="T965" s="45">
        <f t="shared" si="152"/>
        <v>2.943661971830986</v>
      </c>
      <c r="U965" s="44">
        <f t="shared" si="153"/>
        <v>908.12540000000081</v>
      </c>
      <c r="V965" s="46">
        <f t="shared" si="154"/>
        <v>0.10297811266594913</v>
      </c>
      <c r="W965" s="44">
        <f t="shared" si="155"/>
        <v>-1091.9745999999991</v>
      </c>
      <c r="X965" s="46">
        <f t="shared" si="156"/>
        <v>-0.12382594230615568</v>
      </c>
      <c r="Y965" s="23">
        <f>RANK(O965,O:O)</f>
        <v>908</v>
      </c>
      <c r="Z965" s="23">
        <f>RANK(U965,U:U)</f>
        <v>1160</v>
      </c>
      <c r="AA965" s="23">
        <f>RANK(W965,W:W)</f>
        <v>1472</v>
      </c>
    </row>
    <row r="966" spans="1:27" x14ac:dyDescent="0.25">
      <c r="A966" s="23" t="str">
        <f t="shared" si="157"/>
        <v>Ray McDermott</v>
      </c>
      <c r="B966" s="23">
        <f t="shared" si="158"/>
        <v>10</v>
      </c>
      <c r="C966" s="23" t="str">
        <f t="shared" si="159"/>
        <v>2023Ray McDermott10</v>
      </c>
      <c r="D966" s="17">
        <v>2023</v>
      </c>
      <c r="E966" t="s">
        <v>413</v>
      </c>
      <c r="F966">
        <v>781121</v>
      </c>
      <c r="G966" t="s">
        <v>499</v>
      </c>
      <c r="H966" s="20">
        <v>3</v>
      </c>
      <c r="I966" s="20">
        <v>5</v>
      </c>
      <c r="J966" t="s">
        <v>2</v>
      </c>
      <c r="K966" t="s">
        <v>10</v>
      </c>
      <c r="L966" s="10">
        <v>17</v>
      </c>
      <c r="M966" s="10">
        <v>37</v>
      </c>
      <c r="N966" s="10">
        <v>175</v>
      </c>
      <c r="O966" s="1">
        <v>7069.5042000000003</v>
      </c>
      <c r="P966" s="1">
        <v>6341.5</v>
      </c>
      <c r="Q966" s="1">
        <v>567.70000000000005</v>
      </c>
      <c r="R966" s="44">
        <f t="shared" si="150"/>
        <v>415.85318823529411</v>
      </c>
      <c r="S966" s="45">
        <f t="shared" si="151"/>
        <v>2.1764705882352939</v>
      </c>
      <c r="T966" s="45">
        <f t="shared" si="152"/>
        <v>4.7297297297297298</v>
      </c>
      <c r="U966" s="44">
        <f t="shared" si="153"/>
        <v>728.00420000000031</v>
      </c>
      <c r="V966" s="46">
        <f t="shared" si="154"/>
        <v>0.10297811266594908</v>
      </c>
      <c r="W966" s="44">
        <f t="shared" si="155"/>
        <v>160.30420000000026</v>
      </c>
      <c r="X966" s="46">
        <f t="shared" si="156"/>
        <v>2.2675451554297153E-2</v>
      </c>
      <c r="Y966" s="23">
        <f>RANK(O966,O:O)</f>
        <v>1012</v>
      </c>
      <c r="Z966" s="23">
        <f>RANK(U966,U:U)</f>
        <v>1225</v>
      </c>
      <c r="AA966" s="23">
        <f>RANK(W966,W:W)</f>
        <v>1165</v>
      </c>
    </row>
    <row r="967" spans="1:27" x14ac:dyDescent="0.25">
      <c r="A967" s="23" t="str">
        <f t="shared" si="157"/>
        <v>Ray McDermott</v>
      </c>
      <c r="B967" s="23">
        <f t="shared" si="158"/>
        <v>11</v>
      </c>
      <c r="C967" s="23" t="str">
        <f t="shared" si="159"/>
        <v>2023Ray McDermott11</v>
      </c>
      <c r="D967" s="17">
        <v>2023</v>
      </c>
      <c r="E967" t="s">
        <v>413</v>
      </c>
      <c r="F967">
        <v>329101</v>
      </c>
      <c r="G967" t="s">
        <v>82</v>
      </c>
      <c r="H967" s="20">
        <v>3</v>
      </c>
      <c r="I967" s="20">
        <v>3</v>
      </c>
      <c r="J967" t="s">
        <v>2</v>
      </c>
      <c r="K967" t="s">
        <v>10</v>
      </c>
      <c r="L967" s="10">
        <v>21</v>
      </c>
      <c r="M967" s="10">
        <v>30</v>
      </c>
      <c r="N967" s="10">
        <v>89</v>
      </c>
      <c r="O967" s="1">
        <v>5329.6880000000001</v>
      </c>
      <c r="P967" s="1">
        <v>4096</v>
      </c>
      <c r="Q967" s="1">
        <v>684</v>
      </c>
      <c r="R967" s="44">
        <f t="shared" si="150"/>
        <v>253.79466666666667</v>
      </c>
      <c r="S967" s="45">
        <f t="shared" si="151"/>
        <v>1.4285714285714286</v>
      </c>
      <c r="T967" s="45">
        <f t="shared" si="152"/>
        <v>2.9666666666666668</v>
      </c>
      <c r="U967" s="44">
        <f t="shared" si="153"/>
        <v>1233.6880000000001</v>
      </c>
      <c r="V967" s="46">
        <f t="shared" si="154"/>
        <v>0.2314747129663125</v>
      </c>
      <c r="W967" s="44">
        <f t="shared" si="155"/>
        <v>549.6880000000001</v>
      </c>
      <c r="X967" s="46">
        <f t="shared" si="156"/>
        <v>0.10313699413549163</v>
      </c>
      <c r="Y967" s="23">
        <f>RANK(O967,O:O)</f>
        <v>1104</v>
      </c>
      <c r="Z967" s="23">
        <f>RANK(U967,U:U)</f>
        <v>1051</v>
      </c>
      <c r="AA967" s="23">
        <f>RANK(W967,W:W)</f>
        <v>954</v>
      </c>
    </row>
    <row r="968" spans="1:27" x14ac:dyDescent="0.25">
      <c r="A968" s="23" t="str">
        <f t="shared" si="157"/>
        <v>Rebecca Jimenez</v>
      </c>
      <c r="B968" s="23">
        <f t="shared" si="158"/>
        <v>1</v>
      </c>
      <c r="C968" s="23" t="str">
        <f t="shared" si="159"/>
        <v>2023Rebecca Jimenez1</v>
      </c>
      <c r="D968" s="17">
        <v>2023</v>
      </c>
      <c r="E968" t="s">
        <v>401</v>
      </c>
      <c r="F968">
        <v>116138</v>
      </c>
      <c r="G968" t="s">
        <v>39</v>
      </c>
      <c r="H968" s="20">
        <v>3</v>
      </c>
      <c r="I968" s="20">
        <v>5</v>
      </c>
      <c r="J968" t="s">
        <v>2</v>
      </c>
      <c r="K968" t="s">
        <v>6</v>
      </c>
      <c r="L968" s="10">
        <v>248</v>
      </c>
      <c r="M968" s="10">
        <v>841</v>
      </c>
      <c r="N968" s="10">
        <v>4276</v>
      </c>
      <c r="O968" s="1">
        <v>183727.67970000001</v>
      </c>
      <c r="P968" s="1">
        <v>164807.75</v>
      </c>
      <c r="Q968" s="1">
        <v>8593.2999999999993</v>
      </c>
      <c r="R968" s="44">
        <f t="shared" si="150"/>
        <v>740.83741814516134</v>
      </c>
      <c r="S968" s="45">
        <f t="shared" si="151"/>
        <v>3.3911290322580645</v>
      </c>
      <c r="T968" s="45">
        <f t="shared" si="152"/>
        <v>5.0844233055885848</v>
      </c>
      <c r="U968" s="44">
        <f t="shared" si="153"/>
        <v>18919.929700000008</v>
      </c>
      <c r="V968" s="46">
        <f t="shared" si="154"/>
        <v>0.10297811266594908</v>
      </c>
      <c r="W968" s="44">
        <f t="shared" si="155"/>
        <v>10326.629700000009</v>
      </c>
      <c r="X968" s="46">
        <f t="shared" si="156"/>
        <v>5.6206172727276911E-2</v>
      </c>
      <c r="Y968" s="23">
        <f>RANK(O968,O:O)</f>
        <v>49</v>
      </c>
      <c r="Z968" s="23">
        <f>RANK(U968,U:U)</f>
        <v>74</v>
      </c>
      <c r="AA968" s="23">
        <f>RANK(W968,W:W)</f>
        <v>119</v>
      </c>
    </row>
    <row r="969" spans="1:27" x14ac:dyDescent="0.25">
      <c r="A969" s="23" t="str">
        <f t="shared" si="157"/>
        <v>Rebecca Jimenez</v>
      </c>
      <c r="B969" s="23">
        <f t="shared" si="158"/>
        <v>2</v>
      </c>
      <c r="C969" s="23" t="str">
        <f t="shared" si="159"/>
        <v>2023Rebecca Jimenez2</v>
      </c>
      <c r="D969" s="17">
        <v>2023</v>
      </c>
      <c r="E969" t="s">
        <v>401</v>
      </c>
      <c r="F969">
        <v>206200</v>
      </c>
      <c r="G969" t="s">
        <v>346</v>
      </c>
      <c r="H969" s="20">
        <v>3</v>
      </c>
      <c r="I969" s="20">
        <v>3</v>
      </c>
      <c r="J969" t="s">
        <v>9</v>
      </c>
      <c r="K969" t="s">
        <v>6</v>
      </c>
      <c r="L969" s="10">
        <v>144</v>
      </c>
      <c r="M969" s="10">
        <v>1009</v>
      </c>
      <c r="N969" s="10">
        <v>4785</v>
      </c>
      <c r="O969" s="1">
        <v>162393.69</v>
      </c>
      <c r="P969" s="1">
        <v>168856.25</v>
      </c>
      <c r="Q969" s="1">
        <v>5527.7</v>
      </c>
      <c r="R969" s="44">
        <f t="shared" si="150"/>
        <v>1127.7339583333332</v>
      </c>
      <c r="S969" s="45">
        <f t="shared" si="151"/>
        <v>7.0069444444444446</v>
      </c>
      <c r="T969" s="45">
        <f t="shared" si="152"/>
        <v>4.7423191278493562</v>
      </c>
      <c r="U969" s="44">
        <f t="shared" si="153"/>
        <v>-6462.5599999999977</v>
      </c>
      <c r="V969" s="46">
        <f t="shared" si="154"/>
        <v>-3.9795634916602964E-2</v>
      </c>
      <c r="W969" s="44">
        <f t="shared" si="155"/>
        <v>-11990.259999999998</v>
      </c>
      <c r="X969" s="46">
        <f t="shared" si="156"/>
        <v>-7.3834519062902004E-2</v>
      </c>
      <c r="Y969" s="23">
        <f>RANK(O969,O:O)</f>
        <v>74</v>
      </c>
      <c r="Z969" s="23">
        <f>RANK(U969,U:U)</f>
        <v>1524</v>
      </c>
      <c r="AA969" s="23">
        <f>RANK(W969,W:W)</f>
        <v>1524</v>
      </c>
    </row>
    <row r="970" spans="1:27" x14ac:dyDescent="0.25">
      <c r="A970" s="23" t="str">
        <f t="shared" si="157"/>
        <v>Rebecca Jimenez</v>
      </c>
      <c r="B970" s="23">
        <f t="shared" si="158"/>
        <v>3</v>
      </c>
      <c r="C970" s="23" t="str">
        <f t="shared" si="159"/>
        <v>2023Rebecca Jimenez3</v>
      </c>
      <c r="D970" s="17">
        <v>2023</v>
      </c>
      <c r="E970" t="s">
        <v>401</v>
      </c>
      <c r="F970">
        <v>123654</v>
      </c>
      <c r="G970" t="s">
        <v>282</v>
      </c>
      <c r="H970" s="20">
        <v>3</v>
      </c>
      <c r="I970" s="20">
        <v>3</v>
      </c>
      <c r="J970" t="s">
        <v>9</v>
      </c>
      <c r="K970" t="s">
        <v>4</v>
      </c>
      <c r="L970" s="10">
        <v>211</v>
      </c>
      <c r="M970" s="10">
        <v>711</v>
      </c>
      <c r="N970" s="10">
        <v>3689</v>
      </c>
      <c r="O970" s="1">
        <v>147821.12150000001</v>
      </c>
      <c r="P970" s="1">
        <v>141118.25</v>
      </c>
      <c r="Q970" s="1">
        <v>7312.1</v>
      </c>
      <c r="R970" s="44">
        <f t="shared" si="150"/>
        <v>700.57403554502378</v>
      </c>
      <c r="S970" s="45">
        <f t="shared" si="151"/>
        <v>3.3696682464454977</v>
      </c>
      <c r="T970" s="45">
        <f t="shared" si="152"/>
        <v>5.1884669479606185</v>
      </c>
      <c r="U970" s="44">
        <f t="shared" si="153"/>
        <v>6702.8715000000084</v>
      </c>
      <c r="V970" s="46">
        <f t="shared" si="154"/>
        <v>4.5344477379032792E-2</v>
      </c>
      <c r="W970" s="44">
        <f t="shared" si="155"/>
        <v>-609.22849999999198</v>
      </c>
      <c r="X970" s="46">
        <f t="shared" si="156"/>
        <v>-4.1213900545328495E-3</v>
      </c>
      <c r="Y970" s="23">
        <f>RANK(O970,O:O)</f>
        <v>86</v>
      </c>
      <c r="Z970" s="23">
        <f>RANK(U970,U:U)</f>
        <v>381</v>
      </c>
      <c r="AA970" s="23">
        <f>RANK(W970,W:W)</f>
        <v>1446</v>
      </c>
    </row>
    <row r="971" spans="1:27" x14ac:dyDescent="0.25">
      <c r="A971" s="23" t="str">
        <f t="shared" si="157"/>
        <v>Rebecca Jimenez</v>
      </c>
      <c r="B971" s="23">
        <f t="shared" si="158"/>
        <v>4</v>
      </c>
      <c r="C971" s="23" t="str">
        <f t="shared" si="159"/>
        <v>2023Rebecca Jimenez4</v>
      </c>
      <c r="D971" s="17">
        <v>2023</v>
      </c>
      <c r="E971" t="s">
        <v>401</v>
      </c>
      <c r="F971">
        <v>676623</v>
      </c>
      <c r="G971" t="s">
        <v>274</v>
      </c>
      <c r="H971" s="20">
        <v>3</v>
      </c>
      <c r="I971" s="20">
        <v>3</v>
      </c>
      <c r="J971" t="s">
        <v>2</v>
      </c>
      <c r="K971" t="s">
        <v>4</v>
      </c>
      <c r="L971" s="10">
        <v>231</v>
      </c>
      <c r="M971" s="10">
        <v>410</v>
      </c>
      <c r="N971" s="10">
        <v>2552</v>
      </c>
      <c r="O971" s="1">
        <v>107453.6211</v>
      </c>
      <c r="P971" s="1">
        <v>96388.25</v>
      </c>
      <c r="Q971" s="1">
        <v>7610.9</v>
      </c>
      <c r="R971" s="44">
        <f t="shared" si="150"/>
        <v>465.16719090909095</v>
      </c>
      <c r="S971" s="45">
        <f t="shared" si="151"/>
        <v>1.774891774891775</v>
      </c>
      <c r="T971" s="45">
        <f t="shared" si="152"/>
        <v>6.2243902439024392</v>
      </c>
      <c r="U971" s="44">
        <f t="shared" si="153"/>
        <v>11065.371100000004</v>
      </c>
      <c r="V971" s="46">
        <f t="shared" si="154"/>
        <v>0.10297811266594908</v>
      </c>
      <c r="W971" s="44">
        <f t="shared" si="155"/>
        <v>3454.4711000000043</v>
      </c>
      <c r="X971" s="46">
        <f t="shared" si="156"/>
        <v>3.214848475683435E-2</v>
      </c>
      <c r="Y971" s="23">
        <f>RANK(O971,O:O)</f>
        <v>142</v>
      </c>
      <c r="Z971" s="23">
        <f>RANK(U971,U:U)</f>
        <v>198</v>
      </c>
      <c r="AA971" s="23">
        <f>RANK(W971,W:W)</f>
        <v>388</v>
      </c>
    </row>
    <row r="972" spans="1:27" x14ac:dyDescent="0.25">
      <c r="A972" s="23" t="str">
        <f t="shared" si="157"/>
        <v>Rebecca Jimenez</v>
      </c>
      <c r="B972" s="23">
        <f t="shared" si="158"/>
        <v>5</v>
      </c>
      <c r="C972" s="23" t="str">
        <f t="shared" si="159"/>
        <v>2023Rebecca Jimenez5</v>
      </c>
      <c r="D972" s="17">
        <v>2023</v>
      </c>
      <c r="E972" t="s">
        <v>401</v>
      </c>
      <c r="F972">
        <v>316008</v>
      </c>
      <c r="G972" t="s">
        <v>104</v>
      </c>
      <c r="H972" s="20">
        <v>3</v>
      </c>
      <c r="I972" s="20">
        <v>1</v>
      </c>
      <c r="J972" t="s">
        <v>2</v>
      </c>
      <c r="K972" t="s">
        <v>3</v>
      </c>
      <c r="L972" s="10">
        <v>59</v>
      </c>
      <c r="M972" s="10">
        <v>268</v>
      </c>
      <c r="N972" s="10">
        <v>1326</v>
      </c>
      <c r="O972" s="1">
        <v>56658.316500000001</v>
      </c>
      <c r="P972" s="1">
        <v>50823.75</v>
      </c>
      <c r="Q972" s="1">
        <v>2119.9499999999998</v>
      </c>
      <c r="R972" s="44">
        <f t="shared" si="150"/>
        <v>960.31044915254233</v>
      </c>
      <c r="S972" s="45">
        <f t="shared" si="151"/>
        <v>4.5423728813559325</v>
      </c>
      <c r="T972" s="45">
        <f t="shared" si="152"/>
        <v>4.9477611940298507</v>
      </c>
      <c r="U972" s="44">
        <f t="shared" si="153"/>
        <v>5834.5665000000008</v>
      </c>
      <c r="V972" s="46">
        <f t="shared" si="154"/>
        <v>0.10297811266594906</v>
      </c>
      <c r="W972" s="44">
        <f t="shared" si="155"/>
        <v>3714.616500000001</v>
      </c>
      <c r="X972" s="46">
        <f t="shared" si="156"/>
        <v>6.5561716786978683E-2</v>
      </c>
      <c r="Y972" s="23">
        <f>RANK(O972,O:O)</f>
        <v>331</v>
      </c>
      <c r="Z972" s="23">
        <f>RANK(U972,U:U)</f>
        <v>440</v>
      </c>
      <c r="AA972" s="23">
        <f>RANK(W972,W:W)</f>
        <v>362</v>
      </c>
    </row>
    <row r="973" spans="1:27" x14ac:dyDescent="0.25">
      <c r="A973" s="23" t="str">
        <f t="shared" si="157"/>
        <v>Ronnie Estrada</v>
      </c>
      <c r="B973" s="23">
        <f t="shared" si="158"/>
        <v>1</v>
      </c>
      <c r="C973" s="23" t="str">
        <f t="shared" si="159"/>
        <v>2023Ronnie Estrada1</v>
      </c>
      <c r="D973" s="17">
        <v>2023</v>
      </c>
      <c r="E973" t="s">
        <v>397</v>
      </c>
      <c r="F973">
        <v>145944</v>
      </c>
      <c r="G973" t="s">
        <v>485</v>
      </c>
      <c r="H973" s="20">
        <v>6</v>
      </c>
      <c r="I973" s="20">
        <v>6</v>
      </c>
      <c r="J973" t="s">
        <v>9</v>
      </c>
      <c r="K973" t="s">
        <v>4</v>
      </c>
      <c r="L973" s="10">
        <v>166</v>
      </c>
      <c r="M973" s="10">
        <v>621</v>
      </c>
      <c r="N973" s="10">
        <v>2357</v>
      </c>
      <c r="O973" s="1">
        <v>115098.9194</v>
      </c>
      <c r="P973" s="1">
        <v>88865.75</v>
      </c>
      <c r="Q973" s="1">
        <v>6211.4</v>
      </c>
      <c r="R973" s="44">
        <f t="shared" si="150"/>
        <v>693.36698433734944</v>
      </c>
      <c r="S973" s="45">
        <f t="shared" si="151"/>
        <v>3.7409638554216866</v>
      </c>
      <c r="T973" s="45">
        <f t="shared" si="152"/>
        <v>3.7954911433172303</v>
      </c>
      <c r="U973" s="44">
        <f t="shared" si="153"/>
        <v>26233.169399999999</v>
      </c>
      <c r="V973" s="46">
        <f t="shared" si="154"/>
        <v>0.22791846819024089</v>
      </c>
      <c r="W973" s="44">
        <f t="shared" si="155"/>
        <v>20021.769399999997</v>
      </c>
      <c r="X973" s="46">
        <f t="shared" si="156"/>
        <v>0.17395271392964962</v>
      </c>
      <c r="Y973" s="23">
        <f>RANK(O973,O:O)</f>
        <v>127</v>
      </c>
      <c r="Z973" s="23">
        <f>RANK(U973,U:U)</f>
        <v>37</v>
      </c>
      <c r="AA973" s="23">
        <f>RANK(W973,W:W)</f>
        <v>45</v>
      </c>
    </row>
    <row r="974" spans="1:27" x14ac:dyDescent="0.25">
      <c r="A974" s="23" t="str">
        <f t="shared" si="157"/>
        <v>Ronnie Estrada</v>
      </c>
      <c r="B974" s="23">
        <f t="shared" si="158"/>
        <v>2</v>
      </c>
      <c r="C974" s="23" t="str">
        <f t="shared" si="159"/>
        <v>2023Ronnie Estrada2</v>
      </c>
      <c r="D974" s="17">
        <v>2023</v>
      </c>
      <c r="E974" t="s">
        <v>397</v>
      </c>
      <c r="F974">
        <v>576838</v>
      </c>
      <c r="G974" t="s">
        <v>149</v>
      </c>
      <c r="H974" s="20">
        <v>6</v>
      </c>
      <c r="I974" s="20">
        <v>6</v>
      </c>
      <c r="J974" t="s">
        <v>9</v>
      </c>
      <c r="K974" t="s">
        <v>4</v>
      </c>
      <c r="L974" s="10">
        <v>90</v>
      </c>
      <c r="M974" s="10">
        <v>356</v>
      </c>
      <c r="N974" s="10">
        <v>1820</v>
      </c>
      <c r="O974" s="1">
        <v>90436.688999999998</v>
      </c>
      <c r="P974" s="1">
        <v>77694.75</v>
      </c>
      <c r="Q974" s="1">
        <v>3390.71</v>
      </c>
      <c r="R974" s="44">
        <f t="shared" si="150"/>
        <v>1004.8521</v>
      </c>
      <c r="S974" s="45">
        <f t="shared" si="151"/>
        <v>3.9555555555555557</v>
      </c>
      <c r="T974" s="45">
        <f t="shared" si="152"/>
        <v>5.1123595505617976</v>
      </c>
      <c r="U974" s="44">
        <f t="shared" si="153"/>
        <v>12741.938999999998</v>
      </c>
      <c r="V974" s="46">
        <f t="shared" si="154"/>
        <v>0.14089347079037801</v>
      </c>
      <c r="W974" s="44">
        <f t="shared" si="155"/>
        <v>9351.2289999999994</v>
      </c>
      <c r="X974" s="46">
        <f t="shared" si="156"/>
        <v>0.10340083326137692</v>
      </c>
      <c r="Y974" s="23">
        <f>RANK(O974,O:O)</f>
        <v>182</v>
      </c>
      <c r="Z974" s="23">
        <f>RANK(U974,U:U)</f>
        <v>158</v>
      </c>
      <c r="AA974" s="23">
        <f>RANK(W974,W:W)</f>
        <v>134</v>
      </c>
    </row>
    <row r="975" spans="1:27" x14ac:dyDescent="0.25">
      <c r="A975" s="23" t="str">
        <f t="shared" si="157"/>
        <v>Ronnie Estrada</v>
      </c>
      <c r="B975" s="23">
        <f t="shared" si="158"/>
        <v>3</v>
      </c>
      <c r="C975" s="23" t="str">
        <f t="shared" si="159"/>
        <v>2023Ronnie Estrada3</v>
      </c>
      <c r="D975" s="17">
        <v>2023</v>
      </c>
      <c r="E975" t="s">
        <v>397</v>
      </c>
      <c r="F975">
        <v>188132</v>
      </c>
      <c r="G975" t="s">
        <v>48</v>
      </c>
      <c r="H975" s="20">
        <v>6</v>
      </c>
      <c r="I975" s="20">
        <v>1</v>
      </c>
      <c r="J975" t="s">
        <v>2</v>
      </c>
      <c r="K975" t="s">
        <v>3</v>
      </c>
      <c r="L975" s="10">
        <v>129</v>
      </c>
      <c r="M975" s="10">
        <v>277</v>
      </c>
      <c r="N975" s="10">
        <v>1499</v>
      </c>
      <c r="O975" s="1">
        <v>65506.428</v>
      </c>
      <c r="P975" s="1">
        <v>56277</v>
      </c>
      <c r="Q975" s="1">
        <v>4587.04</v>
      </c>
      <c r="R975" s="44">
        <f t="shared" si="150"/>
        <v>507.80176744186048</v>
      </c>
      <c r="S975" s="45">
        <f t="shared" si="151"/>
        <v>2.1472868217054262</v>
      </c>
      <c r="T975" s="45">
        <f t="shared" si="152"/>
        <v>5.4115523465703967</v>
      </c>
      <c r="U975" s="44">
        <f t="shared" si="153"/>
        <v>9229.4279999999999</v>
      </c>
      <c r="V975" s="46">
        <f t="shared" si="154"/>
        <v>0.14089347079037801</v>
      </c>
      <c r="W975" s="44">
        <f t="shared" si="155"/>
        <v>4642.3879999999999</v>
      </c>
      <c r="X975" s="46">
        <f t="shared" si="156"/>
        <v>7.0869197752623597E-2</v>
      </c>
      <c r="Y975" s="23">
        <f>RANK(O975,O:O)</f>
        <v>271</v>
      </c>
      <c r="Z975" s="23">
        <f>RANK(U975,U:U)</f>
        <v>249</v>
      </c>
      <c r="AA975" s="23">
        <f>RANK(W975,W:W)</f>
        <v>296</v>
      </c>
    </row>
    <row r="976" spans="1:27" x14ac:dyDescent="0.25">
      <c r="A976" s="23" t="str">
        <f t="shared" si="157"/>
        <v>Ronnie Estrada</v>
      </c>
      <c r="B976" s="23">
        <f t="shared" si="158"/>
        <v>4</v>
      </c>
      <c r="C976" s="23" t="str">
        <f t="shared" si="159"/>
        <v>2023Ronnie Estrada4</v>
      </c>
      <c r="D976" s="17">
        <v>2023</v>
      </c>
      <c r="E976" t="s">
        <v>397</v>
      </c>
      <c r="F976">
        <v>143836</v>
      </c>
      <c r="G976" t="s">
        <v>87</v>
      </c>
      <c r="H976" s="20">
        <v>6</v>
      </c>
      <c r="I976" s="20">
        <v>2</v>
      </c>
      <c r="J976" t="s">
        <v>2</v>
      </c>
      <c r="K976" t="s">
        <v>3</v>
      </c>
      <c r="L976" s="10">
        <v>121</v>
      </c>
      <c r="M976" s="10">
        <v>370</v>
      </c>
      <c r="N976" s="10">
        <v>1545</v>
      </c>
      <c r="O976" s="1">
        <v>64348.248</v>
      </c>
      <c r="P976" s="1">
        <v>55282</v>
      </c>
      <c r="Q976" s="1">
        <v>4432.28</v>
      </c>
      <c r="R976" s="44">
        <f t="shared" si="150"/>
        <v>531.80370247933888</v>
      </c>
      <c r="S976" s="45">
        <f t="shared" si="151"/>
        <v>3.0578512396694215</v>
      </c>
      <c r="T976" s="45">
        <f t="shared" si="152"/>
        <v>4.1756756756756754</v>
      </c>
      <c r="U976" s="44">
        <f t="shared" si="153"/>
        <v>9066.2479999999996</v>
      </c>
      <c r="V976" s="46">
        <f t="shared" si="154"/>
        <v>0.14089347079037801</v>
      </c>
      <c r="W976" s="44">
        <f t="shared" si="155"/>
        <v>4633.9679999999998</v>
      </c>
      <c r="X976" s="46">
        <f t="shared" si="156"/>
        <v>7.2013895389972382E-2</v>
      </c>
      <c r="Y976" s="23">
        <f>RANK(O976,O:O)</f>
        <v>278</v>
      </c>
      <c r="Z976" s="23">
        <f>RANK(U976,U:U)</f>
        <v>254</v>
      </c>
      <c r="AA976" s="23">
        <f>RANK(W976,W:W)</f>
        <v>297</v>
      </c>
    </row>
    <row r="977" spans="1:27" x14ac:dyDescent="0.25">
      <c r="A977" s="23" t="str">
        <f t="shared" si="157"/>
        <v>Ronnie Estrada</v>
      </c>
      <c r="B977" s="23">
        <f t="shared" si="158"/>
        <v>5</v>
      </c>
      <c r="C977" s="23" t="str">
        <f t="shared" si="159"/>
        <v>2023Ronnie Estrada5</v>
      </c>
      <c r="D977" s="17">
        <v>2023</v>
      </c>
      <c r="E977" t="s">
        <v>397</v>
      </c>
      <c r="F977">
        <v>463072</v>
      </c>
      <c r="G977" t="s">
        <v>118</v>
      </c>
      <c r="H977" s="20">
        <v>6</v>
      </c>
      <c r="I977" s="20">
        <v>6</v>
      </c>
      <c r="J977" t="s">
        <v>9</v>
      </c>
      <c r="K977" t="s">
        <v>3</v>
      </c>
      <c r="L977" s="10">
        <v>89</v>
      </c>
      <c r="M977" s="10">
        <v>337</v>
      </c>
      <c r="N977" s="10">
        <v>1196</v>
      </c>
      <c r="O977" s="1">
        <v>59535.388800000001</v>
      </c>
      <c r="P977" s="1">
        <v>51535.25</v>
      </c>
      <c r="Q977" s="1">
        <v>3334.91</v>
      </c>
      <c r="R977" s="44">
        <f t="shared" si="150"/>
        <v>668.93695280898874</v>
      </c>
      <c r="S977" s="45">
        <f t="shared" si="151"/>
        <v>3.7865168539325844</v>
      </c>
      <c r="T977" s="45">
        <f t="shared" si="152"/>
        <v>3.5489614243323442</v>
      </c>
      <c r="U977" s="44">
        <f t="shared" si="153"/>
        <v>8000.1388000000006</v>
      </c>
      <c r="V977" s="46">
        <f t="shared" si="154"/>
        <v>0.13437619139223628</v>
      </c>
      <c r="W977" s="44">
        <f t="shared" si="155"/>
        <v>4665.2288000000008</v>
      </c>
      <c r="X977" s="46">
        <f t="shared" si="156"/>
        <v>7.8360600208257997E-2</v>
      </c>
      <c r="Y977" s="23">
        <f>RANK(O977,O:O)</f>
        <v>312</v>
      </c>
      <c r="Z977" s="23">
        <f>RANK(U977,U:U)</f>
        <v>303</v>
      </c>
      <c r="AA977" s="23">
        <f>RANK(W977,W:W)</f>
        <v>291</v>
      </c>
    </row>
    <row r="978" spans="1:27" x14ac:dyDescent="0.25">
      <c r="A978" s="23" t="str">
        <f t="shared" si="157"/>
        <v>Ronnie Estrada</v>
      </c>
      <c r="B978" s="23">
        <f t="shared" si="158"/>
        <v>6</v>
      </c>
      <c r="C978" s="23" t="str">
        <f t="shared" si="159"/>
        <v>2023Ronnie Estrada6</v>
      </c>
      <c r="D978" s="17">
        <v>2023</v>
      </c>
      <c r="E978" t="s">
        <v>397</v>
      </c>
      <c r="F978">
        <v>913384</v>
      </c>
      <c r="G978" t="s">
        <v>254</v>
      </c>
      <c r="H978" s="20">
        <v>6</v>
      </c>
      <c r="I978" s="20">
        <v>3</v>
      </c>
      <c r="J978" t="s">
        <v>2</v>
      </c>
      <c r="K978" t="s">
        <v>3</v>
      </c>
      <c r="L978" s="10">
        <v>95</v>
      </c>
      <c r="M978" s="10">
        <v>336</v>
      </c>
      <c r="N978" s="10">
        <v>1037</v>
      </c>
      <c r="O978" s="1">
        <v>53454.904000000002</v>
      </c>
      <c r="P978" s="1">
        <v>42052</v>
      </c>
      <c r="Q978" s="1">
        <v>3531.12</v>
      </c>
      <c r="R978" s="44">
        <f t="shared" si="150"/>
        <v>562.68320000000006</v>
      </c>
      <c r="S978" s="45">
        <f t="shared" si="151"/>
        <v>3.5368421052631578</v>
      </c>
      <c r="T978" s="45">
        <f t="shared" si="152"/>
        <v>3.0863095238095237</v>
      </c>
      <c r="U978" s="44">
        <f t="shared" si="153"/>
        <v>11402.904000000002</v>
      </c>
      <c r="V978" s="46">
        <f t="shared" si="154"/>
        <v>0.21331820182485037</v>
      </c>
      <c r="W978" s="44">
        <f t="shared" si="155"/>
        <v>7871.7840000000024</v>
      </c>
      <c r="X978" s="46">
        <f t="shared" si="156"/>
        <v>0.14726027756031518</v>
      </c>
      <c r="Y978" s="23">
        <f>RANK(O978,O:O)</f>
        <v>351</v>
      </c>
      <c r="Z978" s="23">
        <f>RANK(U978,U:U)</f>
        <v>187</v>
      </c>
      <c r="AA978" s="23">
        <f>RANK(W978,W:W)</f>
        <v>161</v>
      </c>
    </row>
    <row r="979" spans="1:27" x14ac:dyDescent="0.25">
      <c r="A979" s="23" t="str">
        <f t="shared" si="157"/>
        <v>Ronnie Estrada</v>
      </c>
      <c r="B979" s="23">
        <f t="shared" si="158"/>
        <v>7</v>
      </c>
      <c r="C979" s="23" t="str">
        <f t="shared" si="159"/>
        <v>2023Ronnie Estrada7</v>
      </c>
      <c r="D979" s="17">
        <v>2023</v>
      </c>
      <c r="E979" t="s">
        <v>397</v>
      </c>
      <c r="F979">
        <v>794144</v>
      </c>
      <c r="G979" t="s">
        <v>222</v>
      </c>
      <c r="H979" s="20">
        <v>6</v>
      </c>
      <c r="I979" s="20">
        <v>6</v>
      </c>
      <c r="J979" t="s">
        <v>9</v>
      </c>
      <c r="K979" t="s">
        <v>3</v>
      </c>
      <c r="L979" s="10">
        <v>90</v>
      </c>
      <c r="M979" s="10">
        <v>293</v>
      </c>
      <c r="N979" s="10">
        <v>1188</v>
      </c>
      <c r="O979" s="1">
        <v>42671.366999999998</v>
      </c>
      <c r="P979" s="1">
        <v>36659.25</v>
      </c>
      <c r="Q979" s="1">
        <v>3321.6</v>
      </c>
      <c r="R979" s="44">
        <f t="shared" si="150"/>
        <v>474.12629999999996</v>
      </c>
      <c r="S979" s="45">
        <f t="shared" si="151"/>
        <v>3.2555555555555555</v>
      </c>
      <c r="T979" s="45">
        <f t="shared" si="152"/>
        <v>4.0546075085324231</v>
      </c>
      <c r="U979" s="44">
        <f t="shared" si="153"/>
        <v>6012.1169999999984</v>
      </c>
      <c r="V979" s="46">
        <f t="shared" si="154"/>
        <v>0.14089347079037798</v>
      </c>
      <c r="W979" s="44">
        <f t="shared" si="155"/>
        <v>2690.5169999999985</v>
      </c>
      <c r="X979" s="46">
        <f t="shared" si="156"/>
        <v>6.3052046117950677E-2</v>
      </c>
      <c r="Y979" s="23">
        <f>RANK(O979,O:O)</f>
        <v>417</v>
      </c>
      <c r="Z979" s="23">
        <f>RANK(U979,U:U)</f>
        <v>426</v>
      </c>
      <c r="AA979" s="23">
        <f>RANK(W979,W:W)</f>
        <v>476</v>
      </c>
    </row>
    <row r="980" spans="1:27" x14ac:dyDescent="0.25">
      <c r="A980" s="23" t="str">
        <f t="shared" si="157"/>
        <v>Ronnie Estrada</v>
      </c>
      <c r="B980" s="23">
        <f t="shared" si="158"/>
        <v>8</v>
      </c>
      <c r="C980" s="23" t="str">
        <f t="shared" si="159"/>
        <v>2023Ronnie Estrada8</v>
      </c>
      <c r="D980" s="17">
        <v>2023</v>
      </c>
      <c r="E980" t="s">
        <v>397</v>
      </c>
      <c r="F980">
        <v>794844</v>
      </c>
      <c r="G980" t="s">
        <v>223</v>
      </c>
      <c r="H980" s="20">
        <v>6</v>
      </c>
      <c r="I980" s="20">
        <v>6</v>
      </c>
      <c r="J980" t="s">
        <v>9</v>
      </c>
      <c r="K980" t="s">
        <v>3</v>
      </c>
      <c r="L980" s="10">
        <v>58</v>
      </c>
      <c r="M980" s="10">
        <v>172</v>
      </c>
      <c r="N980" s="10">
        <v>746</v>
      </c>
      <c r="O980" s="1">
        <v>29921.878000000001</v>
      </c>
      <c r="P980" s="1">
        <v>26915</v>
      </c>
      <c r="Q980" s="1">
        <v>2116.86</v>
      </c>
      <c r="R980" s="44">
        <f t="shared" si="150"/>
        <v>515.89444827586203</v>
      </c>
      <c r="S980" s="45">
        <f t="shared" si="151"/>
        <v>2.9655172413793105</v>
      </c>
      <c r="T980" s="45">
        <f t="shared" si="152"/>
        <v>4.3372093023255811</v>
      </c>
      <c r="U980" s="44">
        <f t="shared" si="153"/>
        <v>3006.8780000000006</v>
      </c>
      <c r="V980" s="46">
        <f t="shared" si="154"/>
        <v>0.10049095180456255</v>
      </c>
      <c r="W980" s="44">
        <f t="shared" si="155"/>
        <v>890.01800000000048</v>
      </c>
      <c r="X980" s="46">
        <f t="shared" si="156"/>
        <v>2.9744723910711771E-2</v>
      </c>
      <c r="Y980" s="23">
        <f>RANK(O980,O:O)</f>
        <v>514</v>
      </c>
      <c r="Z980" s="23">
        <f>RANK(U980,U:U)</f>
        <v>693</v>
      </c>
      <c r="AA980" s="23">
        <f>RANK(W980,W:W)</f>
        <v>831</v>
      </c>
    </row>
    <row r="981" spans="1:27" x14ac:dyDescent="0.25">
      <c r="A981" s="23" t="str">
        <f t="shared" si="157"/>
        <v>Ronnie Estrada</v>
      </c>
      <c r="B981" s="23">
        <f t="shared" si="158"/>
        <v>9</v>
      </c>
      <c r="C981" s="23" t="str">
        <f t="shared" si="159"/>
        <v>2023Ronnie Estrada9</v>
      </c>
      <c r="D981" s="17">
        <v>2023</v>
      </c>
      <c r="E981" t="s">
        <v>397</v>
      </c>
      <c r="F981">
        <v>981931</v>
      </c>
      <c r="G981" t="s">
        <v>385</v>
      </c>
      <c r="H981" s="20">
        <v>6</v>
      </c>
      <c r="I981" s="20">
        <v>6</v>
      </c>
      <c r="J981" t="s">
        <v>9</v>
      </c>
      <c r="K981" t="s">
        <v>3</v>
      </c>
      <c r="L981" s="10">
        <v>59</v>
      </c>
      <c r="M981" s="10">
        <v>141</v>
      </c>
      <c r="N981" s="10">
        <v>672</v>
      </c>
      <c r="O981" s="1">
        <v>28294.8472</v>
      </c>
      <c r="P981" s="1">
        <v>22366.25</v>
      </c>
      <c r="Q981" s="1">
        <v>2115.02</v>
      </c>
      <c r="R981" s="44">
        <f t="shared" si="150"/>
        <v>479.57368135593219</v>
      </c>
      <c r="S981" s="45">
        <f t="shared" si="151"/>
        <v>2.3898305084745761</v>
      </c>
      <c r="T981" s="45">
        <f t="shared" si="152"/>
        <v>4.7659574468085104</v>
      </c>
      <c r="U981" s="44">
        <f t="shared" si="153"/>
        <v>5928.5972000000002</v>
      </c>
      <c r="V981" s="46">
        <f t="shared" si="154"/>
        <v>0.20952921774392902</v>
      </c>
      <c r="W981" s="44">
        <f t="shared" si="155"/>
        <v>3813.5772000000002</v>
      </c>
      <c r="X981" s="46">
        <f t="shared" si="156"/>
        <v>0.13477991851463331</v>
      </c>
      <c r="Y981" s="23">
        <f>RANK(O981,O:O)</f>
        <v>527</v>
      </c>
      <c r="Z981" s="23">
        <f>RANK(U981,U:U)</f>
        <v>435</v>
      </c>
      <c r="AA981" s="23">
        <f>RANK(W981,W:W)</f>
        <v>356</v>
      </c>
    </row>
    <row r="982" spans="1:27" x14ac:dyDescent="0.25">
      <c r="A982" s="23" t="str">
        <f t="shared" si="157"/>
        <v>Ronnie Estrada</v>
      </c>
      <c r="B982" s="23">
        <f t="shared" si="158"/>
        <v>10</v>
      </c>
      <c r="C982" s="23" t="str">
        <f t="shared" si="159"/>
        <v>2023Ronnie Estrada10</v>
      </c>
      <c r="D982" s="17">
        <v>2023</v>
      </c>
      <c r="E982" t="s">
        <v>397</v>
      </c>
      <c r="F982">
        <v>870139</v>
      </c>
      <c r="G982" t="s">
        <v>174</v>
      </c>
      <c r="H982" s="20">
        <v>6</v>
      </c>
      <c r="I982" s="20">
        <v>3</v>
      </c>
      <c r="J982" t="s">
        <v>2</v>
      </c>
      <c r="K982" t="s">
        <v>3</v>
      </c>
      <c r="L982" s="10">
        <v>37</v>
      </c>
      <c r="M982" s="10">
        <v>153</v>
      </c>
      <c r="N982" s="10">
        <v>760</v>
      </c>
      <c r="O982" s="1">
        <v>26806.726600000002</v>
      </c>
      <c r="P982" s="1">
        <v>24405.25</v>
      </c>
      <c r="Q982" s="1">
        <v>1398.7</v>
      </c>
      <c r="R982" s="44">
        <f t="shared" si="150"/>
        <v>724.50612432432433</v>
      </c>
      <c r="S982" s="45">
        <f t="shared" si="151"/>
        <v>4.1351351351351351</v>
      </c>
      <c r="T982" s="45">
        <f t="shared" si="152"/>
        <v>4.9673202614379086</v>
      </c>
      <c r="U982" s="44">
        <f t="shared" si="153"/>
        <v>2401.4766000000018</v>
      </c>
      <c r="V982" s="46">
        <f t="shared" si="154"/>
        <v>8.9584850691915574E-2</v>
      </c>
      <c r="W982" s="44">
        <f t="shared" si="155"/>
        <v>1002.7766000000017</v>
      </c>
      <c r="X982" s="46">
        <f t="shared" si="156"/>
        <v>3.7407648272877958E-2</v>
      </c>
      <c r="Y982" s="23">
        <f>RANK(O982,O:O)</f>
        <v>532</v>
      </c>
      <c r="Z982" s="23">
        <f>RANK(U982,U:U)</f>
        <v>792</v>
      </c>
      <c r="AA982" s="23">
        <f>RANK(W982,W:W)</f>
        <v>794</v>
      </c>
    </row>
    <row r="983" spans="1:27" x14ac:dyDescent="0.25">
      <c r="A983" s="23" t="str">
        <f t="shared" si="157"/>
        <v>Ronnie Estrada</v>
      </c>
      <c r="B983" s="23">
        <f t="shared" si="158"/>
        <v>11</v>
      </c>
      <c r="C983" s="23" t="str">
        <f t="shared" si="159"/>
        <v>2023Ronnie Estrada11</v>
      </c>
      <c r="D983" s="17">
        <v>2023</v>
      </c>
      <c r="E983" t="s">
        <v>397</v>
      </c>
      <c r="F983">
        <v>820884</v>
      </c>
      <c r="G983" t="s">
        <v>486</v>
      </c>
      <c r="H983" s="20">
        <v>6</v>
      </c>
      <c r="I983" s="20">
        <v>6</v>
      </c>
      <c r="J983" t="s">
        <v>9</v>
      </c>
      <c r="K983" t="s">
        <v>3</v>
      </c>
      <c r="L983" s="10">
        <v>51</v>
      </c>
      <c r="M983" s="10">
        <v>125</v>
      </c>
      <c r="N983" s="10">
        <v>484</v>
      </c>
      <c r="O983" s="1">
        <v>20777.098399999999</v>
      </c>
      <c r="P983" s="1">
        <v>16746.5</v>
      </c>
      <c r="Q983" s="1">
        <v>1831.82</v>
      </c>
      <c r="R983" s="44">
        <f t="shared" si="150"/>
        <v>407.39408627450979</v>
      </c>
      <c r="S983" s="45">
        <f t="shared" si="151"/>
        <v>2.4509803921568629</v>
      </c>
      <c r="T983" s="45">
        <f t="shared" si="152"/>
        <v>3.8719999999999999</v>
      </c>
      <c r="U983" s="44">
        <f t="shared" si="153"/>
        <v>4030.5983999999989</v>
      </c>
      <c r="V983" s="46">
        <f t="shared" si="154"/>
        <v>0.19399236228288735</v>
      </c>
      <c r="W983" s="44">
        <f t="shared" si="155"/>
        <v>2198.7783999999992</v>
      </c>
      <c r="X983" s="46">
        <f t="shared" si="156"/>
        <v>0.10582701961887032</v>
      </c>
      <c r="Y983" s="23">
        <f>RANK(O983,O:O)</f>
        <v>603</v>
      </c>
      <c r="Z983" s="23">
        <f>RANK(U983,U:U)</f>
        <v>576</v>
      </c>
      <c r="AA983" s="23">
        <f>RANK(W983,W:W)</f>
        <v>535</v>
      </c>
    </row>
    <row r="984" spans="1:27" x14ac:dyDescent="0.25">
      <c r="A984" s="23" t="str">
        <f t="shared" si="157"/>
        <v>Ronnie Estrada</v>
      </c>
      <c r="B984" s="23">
        <f t="shared" si="158"/>
        <v>12</v>
      </c>
      <c r="C984" s="23" t="str">
        <f t="shared" si="159"/>
        <v>2023Ronnie Estrada12</v>
      </c>
      <c r="D984" s="17">
        <v>2023</v>
      </c>
      <c r="E984" t="s">
        <v>397</v>
      </c>
      <c r="F984">
        <v>940550</v>
      </c>
      <c r="G984" t="s">
        <v>260</v>
      </c>
      <c r="H984" s="20">
        <v>6</v>
      </c>
      <c r="I984" s="20">
        <v>6</v>
      </c>
      <c r="J984" t="s">
        <v>9</v>
      </c>
      <c r="K984" t="s">
        <v>10</v>
      </c>
      <c r="L984" s="10">
        <v>49</v>
      </c>
      <c r="M984" s="10">
        <v>82</v>
      </c>
      <c r="N984" s="10">
        <v>299</v>
      </c>
      <c r="O984" s="1">
        <v>12332.870999999999</v>
      </c>
      <c r="P984" s="1">
        <v>10595.25</v>
      </c>
      <c r="Q984" s="1">
        <v>1714.81</v>
      </c>
      <c r="R984" s="44">
        <f t="shared" si="150"/>
        <v>251.69124489795917</v>
      </c>
      <c r="S984" s="45">
        <f t="shared" si="151"/>
        <v>1.6734693877551021</v>
      </c>
      <c r="T984" s="45">
        <f t="shared" si="152"/>
        <v>3.6463414634146343</v>
      </c>
      <c r="U984" s="44">
        <f t="shared" si="153"/>
        <v>1737.6209999999992</v>
      </c>
      <c r="V984" s="46">
        <f t="shared" si="154"/>
        <v>0.14089347079037795</v>
      </c>
      <c r="W984" s="44">
        <f t="shared" si="155"/>
        <v>22.81099999999924</v>
      </c>
      <c r="X984" s="46">
        <f t="shared" si="156"/>
        <v>1.8496098759160978E-3</v>
      </c>
      <c r="Y984" s="23">
        <f>RANK(O984,O:O)</f>
        <v>741</v>
      </c>
      <c r="Z984" s="23">
        <f>RANK(U984,U:U)</f>
        <v>934</v>
      </c>
      <c r="AA984" s="23">
        <f>RANK(W984,W:W)</f>
        <v>1238</v>
      </c>
    </row>
    <row r="985" spans="1:27" x14ac:dyDescent="0.25">
      <c r="A985" s="23" t="str">
        <f t="shared" si="157"/>
        <v>Ronnie Estrada</v>
      </c>
      <c r="B985" s="23">
        <f t="shared" si="158"/>
        <v>13</v>
      </c>
      <c r="C985" s="23" t="str">
        <f t="shared" si="159"/>
        <v>2023Ronnie Estrada13</v>
      </c>
      <c r="D985" s="17">
        <v>2023</v>
      </c>
      <c r="E985" t="s">
        <v>397</v>
      </c>
      <c r="F985">
        <v>727745</v>
      </c>
      <c r="G985" t="s">
        <v>192</v>
      </c>
      <c r="H985" s="20">
        <v>6</v>
      </c>
      <c r="I985" s="20">
        <v>6</v>
      </c>
      <c r="J985" t="s">
        <v>9</v>
      </c>
      <c r="K985" t="s">
        <v>10</v>
      </c>
      <c r="L985" s="10">
        <v>24</v>
      </c>
      <c r="M985" s="10">
        <v>64</v>
      </c>
      <c r="N985" s="10">
        <v>201</v>
      </c>
      <c r="O985" s="1">
        <v>10163.466</v>
      </c>
      <c r="P985" s="1">
        <v>8731.5</v>
      </c>
      <c r="Q985" s="1">
        <v>868.8</v>
      </c>
      <c r="R985" s="44">
        <f t="shared" si="150"/>
        <v>423.47775000000001</v>
      </c>
      <c r="S985" s="45">
        <f t="shared" si="151"/>
        <v>2.6666666666666665</v>
      </c>
      <c r="T985" s="45">
        <f t="shared" si="152"/>
        <v>3.140625</v>
      </c>
      <c r="U985" s="44">
        <f t="shared" si="153"/>
        <v>1431.9660000000003</v>
      </c>
      <c r="V985" s="46">
        <f t="shared" si="154"/>
        <v>0.14089347079037803</v>
      </c>
      <c r="W985" s="44">
        <f t="shared" si="155"/>
        <v>563.16600000000039</v>
      </c>
      <c r="X985" s="46">
        <f t="shared" si="156"/>
        <v>5.5410821465826751E-2</v>
      </c>
      <c r="Y985" s="23">
        <f>RANK(O985,O:O)</f>
        <v>819</v>
      </c>
      <c r="Z985" s="23">
        <f>RANK(U985,U:U)</f>
        <v>1006</v>
      </c>
      <c r="AA985" s="23">
        <f>RANK(W985,W:W)</f>
        <v>949</v>
      </c>
    </row>
    <row r="986" spans="1:27" x14ac:dyDescent="0.25">
      <c r="A986" s="23" t="str">
        <f t="shared" si="157"/>
        <v>Ronnie Estrada</v>
      </c>
      <c r="B986" s="23">
        <f t="shared" si="158"/>
        <v>14</v>
      </c>
      <c r="C986" s="23" t="str">
        <f t="shared" si="159"/>
        <v>2023Ronnie Estrada14</v>
      </c>
      <c r="D986" s="17">
        <v>2023</v>
      </c>
      <c r="E986" t="s">
        <v>397</v>
      </c>
      <c r="F986">
        <v>437005</v>
      </c>
      <c r="G986" t="s">
        <v>116</v>
      </c>
      <c r="H986" s="20">
        <v>6</v>
      </c>
      <c r="I986" s="20">
        <v>6</v>
      </c>
      <c r="J986" t="s">
        <v>9</v>
      </c>
      <c r="K986" t="s">
        <v>10</v>
      </c>
      <c r="L986" s="10">
        <v>23</v>
      </c>
      <c r="M986" s="10">
        <v>84</v>
      </c>
      <c r="N986" s="10">
        <v>215</v>
      </c>
      <c r="O986" s="1">
        <v>9700.4519999999993</v>
      </c>
      <c r="P986" s="1">
        <v>8631.75</v>
      </c>
      <c r="Q986" s="1">
        <v>858.03</v>
      </c>
      <c r="R986" s="44">
        <f t="shared" si="150"/>
        <v>421.75878260869564</v>
      </c>
      <c r="S986" s="45">
        <f t="shared" si="151"/>
        <v>3.652173913043478</v>
      </c>
      <c r="T986" s="45">
        <f t="shared" si="152"/>
        <v>2.5595238095238093</v>
      </c>
      <c r="U986" s="44">
        <f t="shared" si="153"/>
        <v>1068.7019999999993</v>
      </c>
      <c r="V986" s="46">
        <f t="shared" si="154"/>
        <v>0.11017033020729337</v>
      </c>
      <c r="W986" s="44">
        <f t="shared" si="155"/>
        <v>210.67199999999934</v>
      </c>
      <c r="X986" s="46">
        <f t="shared" si="156"/>
        <v>2.1717750884185538E-2</v>
      </c>
      <c r="Y986" s="23">
        <f>RANK(O986,O:O)</f>
        <v>845</v>
      </c>
      <c r="Z986" s="23">
        <f>RANK(U986,U:U)</f>
        <v>1100</v>
      </c>
      <c r="AA986" s="23">
        <f>RANK(W986,W:W)</f>
        <v>1124</v>
      </c>
    </row>
    <row r="987" spans="1:27" x14ac:dyDescent="0.25">
      <c r="A987" s="23" t="str">
        <f t="shared" si="157"/>
        <v>Ronnie Estrada</v>
      </c>
      <c r="B987" s="23">
        <f t="shared" si="158"/>
        <v>15</v>
      </c>
      <c r="C987" s="23" t="str">
        <f t="shared" si="159"/>
        <v>2023Ronnie Estrada15</v>
      </c>
      <c r="D987" s="17">
        <v>2023</v>
      </c>
      <c r="E987" t="s">
        <v>397</v>
      </c>
      <c r="F987">
        <v>884431</v>
      </c>
      <c r="G987" t="s">
        <v>172</v>
      </c>
      <c r="H987" s="20">
        <v>6</v>
      </c>
      <c r="I987" s="20">
        <v>4</v>
      </c>
      <c r="J987" t="s">
        <v>2</v>
      </c>
      <c r="K987" t="s">
        <v>10</v>
      </c>
      <c r="L987" s="10">
        <v>29</v>
      </c>
      <c r="M987" s="10">
        <v>74</v>
      </c>
      <c r="N987" s="10">
        <v>209</v>
      </c>
      <c r="O987" s="1">
        <v>8819.3281999999999</v>
      </c>
      <c r="P987" s="1">
        <v>8029.25</v>
      </c>
      <c r="Q987" s="1">
        <v>1045.8</v>
      </c>
      <c r="R987" s="44">
        <f t="shared" si="150"/>
        <v>304.11476551724138</v>
      </c>
      <c r="S987" s="45">
        <f t="shared" si="151"/>
        <v>2.5517241379310347</v>
      </c>
      <c r="T987" s="45">
        <f t="shared" si="152"/>
        <v>2.8243243243243241</v>
      </c>
      <c r="U987" s="44">
        <f t="shared" si="153"/>
        <v>790.07819999999992</v>
      </c>
      <c r="V987" s="46">
        <f t="shared" si="154"/>
        <v>8.9584850691915505E-2</v>
      </c>
      <c r="W987" s="44">
        <f t="shared" si="155"/>
        <v>-255.72180000000003</v>
      </c>
      <c r="X987" s="46">
        <f t="shared" si="156"/>
        <v>-2.8995609892372532E-2</v>
      </c>
      <c r="Y987" s="23">
        <f>RANK(O987,O:O)</f>
        <v>907</v>
      </c>
      <c r="Z987" s="23">
        <f>RANK(U987,U:U)</f>
        <v>1204</v>
      </c>
      <c r="AA987" s="23">
        <f>RANK(W987,W:W)</f>
        <v>1390</v>
      </c>
    </row>
    <row r="988" spans="1:27" x14ac:dyDescent="0.25">
      <c r="A988" s="23" t="str">
        <f t="shared" si="157"/>
        <v>Ronnie Estrada</v>
      </c>
      <c r="B988" s="23">
        <f t="shared" si="158"/>
        <v>16</v>
      </c>
      <c r="C988" s="23" t="str">
        <f t="shared" si="159"/>
        <v>2023Ronnie Estrada16</v>
      </c>
      <c r="D988" s="17">
        <v>2023</v>
      </c>
      <c r="E988" t="s">
        <v>397</v>
      </c>
      <c r="F988">
        <v>618134</v>
      </c>
      <c r="G988" t="s">
        <v>164</v>
      </c>
      <c r="H988" s="20">
        <v>6</v>
      </c>
      <c r="I988" s="20">
        <v>6</v>
      </c>
      <c r="J988" t="s">
        <v>9</v>
      </c>
      <c r="K988" t="s">
        <v>10</v>
      </c>
      <c r="L988" s="10">
        <v>18</v>
      </c>
      <c r="M988" s="10">
        <v>63</v>
      </c>
      <c r="N988" s="10">
        <v>200</v>
      </c>
      <c r="O988" s="1">
        <v>8707.2999999999993</v>
      </c>
      <c r="P988" s="1">
        <v>7861.5</v>
      </c>
      <c r="Q988" s="1">
        <v>667.83</v>
      </c>
      <c r="R988" s="44">
        <f t="shared" si="150"/>
        <v>483.73888888888882</v>
      </c>
      <c r="S988" s="45">
        <f t="shared" si="151"/>
        <v>3.5</v>
      </c>
      <c r="T988" s="45">
        <f t="shared" si="152"/>
        <v>3.1746031746031744</v>
      </c>
      <c r="U988" s="44">
        <f t="shared" si="153"/>
        <v>845.79999999999927</v>
      </c>
      <c r="V988" s="46">
        <f t="shared" si="154"/>
        <v>9.7136885142351748E-2</v>
      </c>
      <c r="W988" s="44">
        <f t="shared" si="155"/>
        <v>177.96999999999923</v>
      </c>
      <c r="X988" s="46">
        <f t="shared" si="156"/>
        <v>2.043917172946829E-2</v>
      </c>
      <c r="Y988" s="23">
        <f>RANK(O988,O:O)</f>
        <v>915</v>
      </c>
      <c r="Z988" s="23">
        <f>RANK(U988,U:U)</f>
        <v>1182</v>
      </c>
      <c r="AA988" s="23">
        <f>RANK(W988,W:W)</f>
        <v>1151</v>
      </c>
    </row>
    <row r="989" spans="1:27" x14ac:dyDescent="0.25">
      <c r="A989" s="23" t="str">
        <f t="shared" si="157"/>
        <v>Ronnie Estrada</v>
      </c>
      <c r="B989" s="23">
        <f t="shared" si="158"/>
        <v>17</v>
      </c>
      <c r="C989" s="23" t="str">
        <f t="shared" si="159"/>
        <v>2023Ronnie Estrada17</v>
      </c>
      <c r="D989" s="17">
        <v>2023</v>
      </c>
      <c r="E989" t="s">
        <v>397</v>
      </c>
      <c r="F989">
        <v>354709</v>
      </c>
      <c r="G989" t="s">
        <v>90</v>
      </c>
      <c r="H989" s="20">
        <v>6</v>
      </c>
      <c r="I989" s="20">
        <v>6</v>
      </c>
      <c r="J989" t="s">
        <v>9</v>
      </c>
      <c r="K989" t="s">
        <v>10</v>
      </c>
      <c r="L989" s="10">
        <v>11</v>
      </c>
      <c r="M989" s="10">
        <v>48</v>
      </c>
      <c r="N989" s="10">
        <v>209</v>
      </c>
      <c r="O989" s="1">
        <v>8460.4987999999994</v>
      </c>
      <c r="P989" s="1">
        <v>7549.75</v>
      </c>
      <c r="Q989" s="1">
        <v>419.42</v>
      </c>
      <c r="R989" s="44">
        <f t="shared" si="150"/>
        <v>769.13625454545445</v>
      </c>
      <c r="S989" s="45">
        <f t="shared" si="151"/>
        <v>4.3636363636363633</v>
      </c>
      <c r="T989" s="45">
        <f t="shared" si="152"/>
        <v>4.354166666666667</v>
      </c>
      <c r="U989" s="44">
        <f t="shared" si="153"/>
        <v>910.74879999999939</v>
      </c>
      <c r="V989" s="46">
        <f t="shared" si="154"/>
        <v>0.10764717560151411</v>
      </c>
      <c r="W989" s="44">
        <f t="shared" si="155"/>
        <v>491.32879999999938</v>
      </c>
      <c r="X989" s="46">
        <f t="shared" si="156"/>
        <v>5.8073266318529521E-2</v>
      </c>
      <c r="Y989" s="23">
        <f>RANK(O989,O:O)</f>
        <v>935</v>
      </c>
      <c r="Z989" s="23">
        <f>RANK(U989,U:U)</f>
        <v>1158</v>
      </c>
      <c r="AA989" s="23">
        <f>RANK(W989,W:W)</f>
        <v>969</v>
      </c>
    </row>
    <row r="990" spans="1:27" x14ac:dyDescent="0.25">
      <c r="A990" s="23" t="str">
        <f t="shared" si="157"/>
        <v>Ronnie Estrada</v>
      </c>
      <c r="B990" s="23">
        <f t="shared" si="158"/>
        <v>18</v>
      </c>
      <c r="C990" s="23" t="str">
        <f t="shared" si="159"/>
        <v>2023Ronnie Estrada18</v>
      </c>
      <c r="D990" s="17">
        <v>2023</v>
      </c>
      <c r="E990" t="s">
        <v>397</v>
      </c>
      <c r="F990">
        <v>547050</v>
      </c>
      <c r="G990" t="s">
        <v>137</v>
      </c>
      <c r="H990" s="20">
        <v>6</v>
      </c>
      <c r="I990" s="20">
        <v>6</v>
      </c>
      <c r="J990" t="s">
        <v>2</v>
      </c>
      <c r="K990" t="s">
        <v>10</v>
      </c>
      <c r="L990" s="10">
        <v>56</v>
      </c>
      <c r="M990" s="10">
        <v>56</v>
      </c>
      <c r="N990" s="10">
        <v>179</v>
      </c>
      <c r="O990" s="1">
        <v>7567.4549999999999</v>
      </c>
      <c r="P990" s="1">
        <v>6501.25</v>
      </c>
      <c r="Q990" s="1">
        <v>1915.2</v>
      </c>
      <c r="R990" s="44">
        <f t="shared" si="150"/>
        <v>135.13312500000001</v>
      </c>
      <c r="S990" s="45">
        <f t="shared" si="151"/>
        <v>1</v>
      </c>
      <c r="T990" s="45">
        <f t="shared" si="152"/>
        <v>3.1964285714285716</v>
      </c>
      <c r="U990" s="44">
        <f t="shared" si="153"/>
        <v>1066.2049999999999</v>
      </c>
      <c r="V990" s="46">
        <f t="shared" si="154"/>
        <v>0.14089347079037801</v>
      </c>
      <c r="W990" s="44">
        <f t="shared" si="155"/>
        <v>-848.99500000000012</v>
      </c>
      <c r="X990" s="46">
        <f t="shared" si="156"/>
        <v>-0.11219029383062075</v>
      </c>
      <c r="Y990" s="23">
        <f>RANK(O990,O:O)</f>
        <v>980</v>
      </c>
      <c r="Z990" s="23">
        <f>RANK(U990,U:U)</f>
        <v>1102</v>
      </c>
      <c r="AA990" s="23">
        <f>RANK(W990,W:W)</f>
        <v>1464</v>
      </c>
    </row>
    <row r="991" spans="1:27" x14ac:dyDescent="0.25">
      <c r="A991" s="23" t="str">
        <f t="shared" si="157"/>
        <v>Ronnie Estrada</v>
      </c>
      <c r="B991" s="23">
        <f t="shared" si="158"/>
        <v>19</v>
      </c>
      <c r="C991" s="23" t="str">
        <f t="shared" si="159"/>
        <v>2023Ronnie Estrada19</v>
      </c>
      <c r="D991" s="17">
        <v>2023</v>
      </c>
      <c r="E991" t="s">
        <v>397</v>
      </c>
      <c r="F991">
        <v>187782</v>
      </c>
      <c r="G991" t="s">
        <v>361</v>
      </c>
      <c r="H991" s="20">
        <v>6</v>
      </c>
      <c r="I991" s="20">
        <v>6</v>
      </c>
      <c r="J991" t="s">
        <v>9</v>
      </c>
      <c r="K991" t="s">
        <v>10</v>
      </c>
      <c r="L991" s="10">
        <v>17</v>
      </c>
      <c r="M991" s="10">
        <v>49</v>
      </c>
      <c r="N991" s="10">
        <v>133</v>
      </c>
      <c r="O991" s="1">
        <v>5921.7690000000002</v>
      </c>
      <c r="P991" s="1">
        <v>5003</v>
      </c>
      <c r="Q991" s="1">
        <v>619.79999999999995</v>
      </c>
      <c r="R991" s="44">
        <f t="shared" si="150"/>
        <v>348.33935294117646</v>
      </c>
      <c r="S991" s="45">
        <f t="shared" si="151"/>
        <v>2.8823529411764706</v>
      </c>
      <c r="T991" s="45">
        <f t="shared" si="152"/>
        <v>2.7142857142857144</v>
      </c>
      <c r="U991" s="44">
        <f t="shared" si="153"/>
        <v>918.76900000000023</v>
      </c>
      <c r="V991" s="46">
        <f t="shared" si="154"/>
        <v>0.15515110434061177</v>
      </c>
      <c r="W991" s="44">
        <f t="shared" si="155"/>
        <v>298.96900000000028</v>
      </c>
      <c r="X991" s="46">
        <f t="shared" si="156"/>
        <v>5.0486434036856265E-2</v>
      </c>
      <c r="Y991" s="23">
        <f>RANK(O991,O:O)</f>
        <v>1071</v>
      </c>
      <c r="Z991" s="23">
        <f>RANK(U991,U:U)</f>
        <v>1154</v>
      </c>
      <c r="AA991" s="23">
        <f>RANK(W991,W:W)</f>
        <v>1064</v>
      </c>
    </row>
    <row r="992" spans="1:27" x14ac:dyDescent="0.25">
      <c r="A992" s="23" t="str">
        <f t="shared" si="157"/>
        <v>Ronnie Estrada</v>
      </c>
      <c r="B992" s="23">
        <f t="shared" si="158"/>
        <v>20</v>
      </c>
      <c r="C992" s="23" t="str">
        <f t="shared" si="159"/>
        <v>2023Ronnie Estrada20</v>
      </c>
      <c r="D992" s="17">
        <v>2023</v>
      </c>
      <c r="E992" t="s">
        <v>397</v>
      </c>
      <c r="F992">
        <v>375945</v>
      </c>
      <c r="G992" t="s">
        <v>96</v>
      </c>
      <c r="H992" s="20">
        <v>6</v>
      </c>
      <c r="I992" s="20">
        <v>6</v>
      </c>
      <c r="J992" t="s">
        <v>9</v>
      </c>
      <c r="K992" t="s">
        <v>10</v>
      </c>
      <c r="L992" s="10">
        <v>2</v>
      </c>
      <c r="M992" s="10">
        <v>4</v>
      </c>
      <c r="N992" s="10">
        <v>6</v>
      </c>
      <c r="O992" s="1">
        <v>141.39920000000001</v>
      </c>
      <c r="P992" s="1">
        <v>121.5</v>
      </c>
      <c r="Q992" s="1">
        <v>70.8</v>
      </c>
      <c r="R992" s="44">
        <f t="shared" si="150"/>
        <v>70.699600000000004</v>
      </c>
      <c r="S992" s="45">
        <f t="shared" si="151"/>
        <v>2</v>
      </c>
      <c r="T992" s="45">
        <f t="shared" si="152"/>
        <v>1.5</v>
      </c>
      <c r="U992" s="44">
        <f t="shared" si="153"/>
        <v>19.899200000000008</v>
      </c>
      <c r="V992" s="46">
        <f t="shared" si="154"/>
        <v>0.14073064062597246</v>
      </c>
      <c r="W992" s="44">
        <f t="shared" si="155"/>
        <v>-50.90079999999999</v>
      </c>
      <c r="X992" s="46">
        <f t="shared" si="156"/>
        <v>-0.35997940582407811</v>
      </c>
      <c r="Y992" s="23">
        <f>RANK(O992,O:O)</f>
        <v>1520</v>
      </c>
      <c r="Z992" s="23">
        <f>RANK(U992,U:U)</f>
        <v>1487</v>
      </c>
      <c r="AA992" s="23">
        <f>RANK(W992,W:W)</f>
        <v>1290</v>
      </c>
    </row>
    <row r="993" spans="1:27" x14ac:dyDescent="0.25">
      <c r="A993" s="23" t="str">
        <f t="shared" si="157"/>
        <v>Sienna Calderon</v>
      </c>
      <c r="B993" s="23">
        <f t="shared" si="158"/>
        <v>1</v>
      </c>
      <c r="C993" s="23" t="str">
        <f t="shared" si="159"/>
        <v>2023Sienna Calderon1</v>
      </c>
      <c r="D993" s="17">
        <v>2023</v>
      </c>
      <c r="E993" t="s">
        <v>529</v>
      </c>
      <c r="F993">
        <v>259545</v>
      </c>
      <c r="G993" t="s">
        <v>494</v>
      </c>
      <c r="H993" s="20">
        <v>2</v>
      </c>
      <c r="I993" s="20">
        <v>2</v>
      </c>
      <c r="J993" t="s">
        <v>2</v>
      </c>
      <c r="K993" t="s">
        <v>6</v>
      </c>
      <c r="L993" s="10">
        <v>142</v>
      </c>
      <c r="M993" s="10">
        <v>981</v>
      </c>
      <c r="N993" s="10">
        <v>5106</v>
      </c>
      <c r="O993" s="1">
        <v>236956.06200000001</v>
      </c>
      <c r="P993" s="1">
        <v>203570.5</v>
      </c>
      <c r="Q993" s="1">
        <v>5595.83</v>
      </c>
      <c r="R993" s="44">
        <f t="shared" si="150"/>
        <v>1668.704661971831</v>
      </c>
      <c r="S993" s="45">
        <f t="shared" si="151"/>
        <v>6.908450704225352</v>
      </c>
      <c r="T993" s="45">
        <f t="shared" si="152"/>
        <v>5.2048929663608563</v>
      </c>
      <c r="U993" s="44">
        <f t="shared" si="153"/>
        <v>33385.562000000005</v>
      </c>
      <c r="V993" s="46">
        <f t="shared" si="154"/>
        <v>0.14089347079037803</v>
      </c>
      <c r="W993" s="44">
        <f t="shared" si="155"/>
        <v>27789.732000000004</v>
      </c>
      <c r="X993" s="46">
        <f t="shared" si="156"/>
        <v>0.1172779956142249</v>
      </c>
      <c r="Y993" s="23">
        <f>RANK(O993,O:O)</f>
        <v>20</v>
      </c>
      <c r="Z993" s="23">
        <f>RANK(U993,U:U)</f>
        <v>20</v>
      </c>
      <c r="AA993" s="23">
        <f>RANK(W993,W:W)</f>
        <v>20</v>
      </c>
    </row>
    <row r="994" spans="1:27" x14ac:dyDescent="0.25">
      <c r="A994" s="23" t="str">
        <f t="shared" si="157"/>
        <v>Sienna Calderon</v>
      </c>
      <c r="B994" s="23">
        <f t="shared" si="158"/>
        <v>2</v>
      </c>
      <c r="C994" s="23" t="str">
        <f t="shared" si="159"/>
        <v>2023Sienna Calderon2</v>
      </c>
      <c r="D994" s="17">
        <v>2023</v>
      </c>
      <c r="E994" t="s">
        <v>529</v>
      </c>
      <c r="F994">
        <v>122095</v>
      </c>
      <c r="G994" t="s">
        <v>495</v>
      </c>
      <c r="H994" s="20">
        <v>2</v>
      </c>
      <c r="I994" s="20">
        <v>2</v>
      </c>
      <c r="J994" t="s">
        <v>2</v>
      </c>
      <c r="K994" t="s">
        <v>4</v>
      </c>
      <c r="L994" s="10">
        <v>185</v>
      </c>
      <c r="M994" s="10">
        <v>678</v>
      </c>
      <c r="N994" s="10">
        <v>2920</v>
      </c>
      <c r="O994" s="1">
        <v>110889.48</v>
      </c>
      <c r="P994" s="1">
        <v>112024.75</v>
      </c>
      <c r="Q994" s="1">
        <v>6647.65</v>
      </c>
      <c r="R994" s="44">
        <f t="shared" ref="R994:R1001" si="160">O994/L994</f>
        <v>599.40259459459458</v>
      </c>
      <c r="S994" s="45">
        <f t="shared" ref="S994:S1001" si="161">M994/L994</f>
        <v>3.6648648648648647</v>
      </c>
      <c r="T994" s="45">
        <f t="shared" ref="T994:T1001" si="162">N994/M994</f>
        <v>4.3067846607669615</v>
      </c>
      <c r="U994" s="44">
        <f t="shared" ref="U994:U1001" si="163">O994-P994</f>
        <v>-1135.2700000000041</v>
      </c>
      <c r="V994" s="46">
        <f t="shared" ref="V994:V1001" si="164">U994/O994</f>
        <v>-1.0237851237105668E-2</v>
      </c>
      <c r="W994" s="44">
        <f t="shared" ref="W994:W1001" si="165">O994-P994-Q994</f>
        <v>-7782.9200000000037</v>
      </c>
      <c r="X994" s="46">
        <f t="shared" ref="X994:X1001" si="166">W994/O994</f>
        <v>-7.0186279167329529E-2</v>
      </c>
      <c r="Y994" s="23">
        <f>RANK(O994,O:O)</f>
        <v>137</v>
      </c>
      <c r="Z994" s="23">
        <f>RANK(U994,U:U)</f>
        <v>1508</v>
      </c>
      <c r="AA994" s="23">
        <f>RANK(W994,W:W)</f>
        <v>1514</v>
      </c>
    </row>
    <row r="995" spans="1:27" x14ac:dyDescent="0.25">
      <c r="A995" s="23" t="str">
        <f t="shared" si="157"/>
        <v>Sienna Calderon</v>
      </c>
      <c r="B995" s="23">
        <f t="shared" si="158"/>
        <v>3</v>
      </c>
      <c r="C995" s="23" t="str">
        <f t="shared" si="159"/>
        <v>2023Sienna Calderon3</v>
      </c>
      <c r="D995" s="17">
        <v>2023</v>
      </c>
      <c r="E995" t="s">
        <v>529</v>
      </c>
      <c r="F995">
        <v>146932</v>
      </c>
      <c r="G995" t="s">
        <v>496</v>
      </c>
      <c r="H995" s="20">
        <v>2</v>
      </c>
      <c r="I995" s="20">
        <v>2</v>
      </c>
      <c r="J995" t="s">
        <v>9</v>
      </c>
      <c r="K995" t="s">
        <v>3</v>
      </c>
      <c r="L995" s="10">
        <v>82</v>
      </c>
      <c r="M995" s="10">
        <v>261</v>
      </c>
      <c r="N995" s="10">
        <v>1166</v>
      </c>
      <c r="O995" s="1">
        <v>51248.637999999999</v>
      </c>
      <c r="P995" s="1">
        <v>44625.5</v>
      </c>
      <c r="Q995" s="1">
        <v>2908.35</v>
      </c>
      <c r="R995" s="44">
        <f t="shared" si="160"/>
        <v>624.98339024390248</v>
      </c>
      <c r="S995" s="45">
        <f t="shared" si="161"/>
        <v>3.1829268292682928</v>
      </c>
      <c r="T995" s="45">
        <f t="shared" si="162"/>
        <v>4.4674329501915713</v>
      </c>
      <c r="U995" s="44">
        <f t="shared" si="163"/>
        <v>6623.137999999999</v>
      </c>
      <c r="V995" s="46">
        <f t="shared" si="164"/>
        <v>0.12923539548504681</v>
      </c>
      <c r="W995" s="44">
        <f t="shared" si="165"/>
        <v>3714.7879999999991</v>
      </c>
      <c r="X995" s="46">
        <f t="shared" si="166"/>
        <v>7.2485594641559042E-2</v>
      </c>
      <c r="Y995" s="23">
        <f>RANK(O995,O:O)</f>
        <v>366</v>
      </c>
      <c r="Z995" s="23">
        <f>RANK(U995,U:U)</f>
        <v>387</v>
      </c>
      <c r="AA995" s="23">
        <f>RANK(W995,W:W)</f>
        <v>361</v>
      </c>
    </row>
    <row r="996" spans="1:27" x14ac:dyDescent="0.25">
      <c r="A996" s="23" t="str">
        <f t="shared" si="157"/>
        <v>Sienna Calderon</v>
      </c>
      <c r="B996" s="23">
        <f t="shared" si="158"/>
        <v>4</v>
      </c>
      <c r="C996" s="23" t="str">
        <f t="shared" si="159"/>
        <v>2023Sienna Calderon4</v>
      </c>
      <c r="D996" s="17">
        <v>2023</v>
      </c>
      <c r="E996" t="s">
        <v>529</v>
      </c>
      <c r="F996">
        <v>160574</v>
      </c>
      <c r="G996" t="s">
        <v>497</v>
      </c>
      <c r="H996" s="20">
        <v>2</v>
      </c>
      <c r="I996" s="20">
        <v>2</v>
      </c>
      <c r="J996" t="s">
        <v>9</v>
      </c>
      <c r="K996" t="s">
        <v>10</v>
      </c>
      <c r="L996" s="10">
        <v>23</v>
      </c>
      <c r="M996" s="10">
        <v>45</v>
      </c>
      <c r="N996" s="10">
        <v>132</v>
      </c>
      <c r="O996" s="1">
        <v>6738.9780000000001</v>
      </c>
      <c r="P996" s="1">
        <v>5789.5</v>
      </c>
      <c r="Q996" s="1">
        <v>785.5</v>
      </c>
      <c r="R996" s="44">
        <f t="shared" si="160"/>
        <v>292.99904347826089</v>
      </c>
      <c r="S996" s="45">
        <f t="shared" si="161"/>
        <v>1.9565217391304348</v>
      </c>
      <c r="T996" s="45">
        <f t="shared" si="162"/>
        <v>2.9333333333333331</v>
      </c>
      <c r="U996" s="44">
        <f t="shared" si="163"/>
        <v>949.47800000000007</v>
      </c>
      <c r="V996" s="46">
        <f t="shared" si="164"/>
        <v>0.14089347079037801</v>
      </c>
      <c r="W996" s="44">
        <f t="shared" si="165"/>
        <v>163.97800000000007</v>
      </c>
      <c r="X996" s="46">
        <f t="shared" si="166"/>
        <v>2.433276974639182E-2</v>
      </c>
      <c r="Y996" s="23">
        <f>RANK(O996,O:O)</f>
        <v>1026</v>
      </c>
      <c r="Z996" s="23">
        <f>RANK(U996,U:U)</f>
        <v>1143</v>
      </c>
      <c r="AA996" s="23">
        <f>RANK(W996,W:W)</f>
        <v>1161</v>
      </c>
    </row>
    <row r="997" spans="1:27" x14ac:dyDescent="0.25">
      <c r="A997" s="23" t="str">
        <f t="shared" si="157"/>
        <v>Sienna Calderon</v>
      </c>
      <c r="B997" s="23">
        <f t="shared" si="158"/>
        <v>5</v>
      </c>
      <c r="C997" s="23" t="str">
        <f t="shared" si="159"/>
        <v>2023Sienna Calderon5</v>
      </c>
      <c r="D997" s="17">
        <v>2023</v>
      </c>
      <c r="E997" t="s">
        <v>529</v>
      </c>
      <c r="F997">
        <v>769640</v>
      </c>
      <c r="G997" t="s">
        <v>498</v>
      </c>
      <c r="H997" s="20">
        <v>2</v>
      </c>
      <c r="I997" s="20">
        <v>2</v>
      </c>
      <c r="J997" t="s">
        <v>9</v>
      </c>
      <c r="K997" t="s">
        <v>10</v>
      </c>
      <c r="L997" s="10">
        <v>24</v>
      </c>
      <c r="M997" s="10">
        <v>33</v>
      </c>
      <c r="N997" s="10">
        <v>110</v>
      </c>
      <c r="O997" s="1">
        <v>5732.7060000000001</v>
      </c>
      <c r="P997" s="1">
        <v>4897.5</v>
      </c>
      <c r="Q997" s="1">
        <v>804.3</v>
      </c>
      <c r="R997" s="44">
        <f t="shared" si="160"/>
        <v>238.86275000000001</v>
      </c>
      <c r="S997" s="45">
        <f t="shared" si="161"/>
        <v>1.375</v>
      </c>
      <c r="T997" s="45">
        <f t="shared" si="162"/>
        <v>3.3333333333333335</v>
      </c>
      <c r="U997" s="44">
        <f t="shared" si="163"/>
        <v>835.20600000000013</v>
      </c>
      <c r="V997" s="46">
        <f t="shared" si="164"/>
        <v>0.14569140646668433</v>
      </c>
      <c r="W997" s="44">
        <f t="shared" si="165"/>
        <v>30.906000000000176</v>
      </c>
      <c r="X997" s="46">
        <f t="shared" si="166"/>
        <v>5.391171289788832E-3</v>
      </c>
      <c r="Y997" s="23">
        <f>RANK(O997,O:O)</f>
        <v>1076</v>
      </c>
      <c r="Z997" s="23">
        <f>RANK(U997,U:U)</f>
        <v>1187</v>
      </c>
      <c r="AA997" s="23">
        <f>RANK(W997,W:W)</f>
        <v>1234</v>
      </c>
    </row>
    <row r="998" spans="1:27" x14ac:dyDescent="0.25">
      <c r="A998" s="23" t="str">
        <f t="shared" si="157"/>
        <v>Sivesh Saleh</v>
      </c>
      <c r="B998" s="23">
        <f t="shared" si="158"/>
        <v>1</v>
      </c>
      <c r="C998" s="23" t="str">
        <f t="shared" si="159"/>
        <v>2023Sivesh Saleh1</v>
      </c>
      <c r="D998" s="17">
        <v>2023</v>
      </c>
      <c r="E998" t="s">
        <v>427</v>
      </c>
      <c r="F998">
        <v>866033</v>
      </c>
      <c r="G998" t="s">
        <v>338</v>
      </c>
      <c r="H998" s="20">
        <v>3</v>
      </c>
      <c r="I998" s="20">
        <v>4</v>
      </c>
      <c r="J998" t="s">
        <v>2</v>
      </c>
      <c r="K998" t="s">
        <v>6</v>
      </c>
      <c r="L998" s="10">
        <v>99</v>
      </c>
      <c r="M998" s="10">
        <v>679</v>
      </c>
      <c r="N998" s="10">
        <v>6428</v>
      </c>
      <c r="O998" s="1">
        <v>258490.8536</v>
      </c>
      <c r="P998" s="1">
        <v>247336</v>
      </c>
      <c r="Q998" s="1">
        <v>3785.1</v>
      </c>
      <c r="R998" s="44">
        <f t="shared" si="160"/>
        <v>2611.0187232323233</v>
      </c>
      <c r="S998" s="45">
        <f t="shared" si="161"/>
        <v>6.858585858585859</v>
      </c>
      <c r="T998" s="45">
        <f t="shared" si="162"/>
        <v>9.4668630338733433</v>
      </c>
      <c r="U998" s="44">
        <f t="shared" si="163"/>
        <v>11154.853600000002</v>
      </c>
      <c r="V998" s="46">
        <f t="shared" si="164"/>
        <v>4.3153765189933989E-2</v>
      </c>
      <c r="W998" s="44">
        <f t="shared" si="165"/>
        <v>7369.7536000000018</v>
      </c>
      <c r="X998" s="46">
        <f t="shared" si="166"/>
        <v>2.8510693888628955E-2</v>
      </c>
      <c r="Y998" s="23">
        <f>RANK(O998,O:O)</f>
        <v>16</v>
      </c>
      <c r="Z998" s="23">
        <f>RANK(U998,U:U)</f>
        <v>192</v>
      </c>
      <c r="AA998" s="23">
        <f>RANK(W998,W:W)</f>
        <v>171</v>
      </c>
    </row>
    <row r="999" spans="1:27" x14ac:dyDescent="0.25">
      <c r="A999" s="23" t="str">
        <f t="shared" si="157"/>
        <v>Sivesh Saleh</v>
      </c>
      <c r="B999" s="23">
        <f t="shared" si="158"/>
        <v>2</v>
      </c>
      <c r="C999" s="23" t="str">
        <f t="shared" si="159"/>
        <v>2023Sivesh Saleh2</v>
      </c>
      <c r="D999" s="17">
        <v>2023</v>
      </c>
      <c r="E999" t="s">
        <v>427</v>
      </c>
      <c r="F999">
        <v>249077</v>
      </c>
      <c r="G999" t="s">
        <v>277</v>
      </c>
      <c r="H999" s="20">
        <v>3</v>
      </c>
      <c r="I999" s="20">
        <v>4</v>
      </c>
      <c r="J999" t="s">
        <v>2</v>
      </c>
      <c r="K999" t="s">
        <v>6</v>
      </c>
      <c r="L999" s="10">
        <v>249</v>
      </c>
      <c r="M999" s="10">
        <v>866</v>
      </c>
      <c r="N999" s="10">
        <v>4582</v>
      </c>
      <c r="O999" s="1">
        <v>191418.68489999999</v>
      </c>
      <c r="P999" s="1">
        <v>171706.75</v>
      </c>
      <c r="Q999" s="1">
        <v>8657.2999999999993</v>
      </c>
      <c r="R999" s="44">
        <f t="shared" si="160"/>
        <v>768.74973855421683</v>
      </c>
      <c r="S999" s="45">
        <f t="shared" si="161"/>
        <v>3.4779116465863456</v>
      </c>
      <c r="T999" s="45">
        <f t="shared" si="162"/>
        <v>5.2909930715935332</v>
      </c>
      <c r="U999" s="44">
        <f t="shared" si="163"/>
        <v>19711.934899999993</v>
      </c>
      <c r="V999" s="46">
        <f t="shared" si="164"/>
        <v>0.10297811266594901</v>
      </c>
      <c r="W999" s="44">
        <f t="shared" si="165"/>
        <v>11054.634899999994</v>
      </c>
      <c r="X999" s="46">
        <f t="shared" si="166"/>
        <v>5.7751075375818729E-2</v>
      </c>
      <c r="Y999" s="23">
        <f>RANK(O999,O:O)</f>
        <v>45</v>
      </c>
      <c r="Z999" s="23">
        <f>RANK(U999,U:U)</f>
        <v>69</v>
      </c>
      <c r="AA999" s="23">
        <f>RANK(W999,W:W)</f>
        <v>109</v>
      </c>
    </row>
    <row r="1000" spans="1:27" x14ac:dyDescent="0.25">
      <c r="A1000" s="23" t="str">
        <f t="shared" si="157"/>
        <v>Sivesh Saleh</v>
      </c>
      <c r="B1000" s="23">
        <f t="shared" si="158"/>
        <v>3</v>
      </c>
      <c r="C1000" s="23" t="str">
        <f t="shared" si="159"/>
        <v>2023Sivesh Saleh3</v>
      </c>
      <c r="D1000" s="17">
        <v>2023</v>
      </c>
      <c r="E1000" t="s">
        <v>427</v>
      </c>
      <c r="F1000">
        <v>247473</v>
      </c>
      <c r="G1000" t="s">
        <v>283</v>
      </c>
      <c r="H1000" s="20">
        <v>3</v>
      </c>
      <c r="I1000" s="20">
        <v>3</v>
      </c>
      <c r="J1000" t="s">
        <v>2</v>
      </c>
      <c r="K1000" t="s">
        <v>4</v>
      </c>
      <c r="L1000" s="10">
        <v>250</v>
      </c>
      <c r="M1000" s="10">
        <v>577</v>
      </c>
      <c r="N1000" s="10">
        <v>2561</v>
      </c>
      <c r="O1000" s="1">
        <v>118736.92080000001</v>
      </c>
      <c r="P1000" s="1">
        <v>102362.5</v>
      </c>
      <c r="Q1000" s="1">
        <v>8379.75000000002</v>
      </c>
      <c r="R1000" s="44">
        <f t="shared" si="160"/>
        <v>474.94768320000003</v>
      </c>
      <c r="S1000" s="45">
        <f t="shared" si="161"/>
        <v>2.3079999999999998</v>
      </c>
      <c r="T1000" s="45">
        <f t="shared" si="162"/>
        <v>4.4384748700173313</v>
      </c>
      <c r="U1000" s="44">
        <f t="shared" si="163"/>
        <v>16374.420800000007</v>
      </c>
      <c r="V1000" s="46">
        <f t="shared" si="164"/>
        <v>0.13790504831754072</v>
      </c>
      <c r="W1000" s="44">
        <f t="shared" si="165"/>
        <v>7994.6707999999871</v>
      </c>
      <c r="X1000" s="46">
        <f t="shared" si="166"/>
        <v>6.7330959453346259E-2</v>
      </c>
      <c r="Y1000" s="23">
        <f>RANK(O1000,O:O)</f>
        <v>120</v>
      </c>
      <c r="Z1000" s="23">
        <f>RANK(U1000,U:U)</f>
        <v>100</v>
      </c>
      <c r="AA1000" s="23">
        <f>RANK(W1000,W:W)</f>
        <v>158</v>
      </c>
    </row>
    <row r="1001" spans="1:27" x14ac:dyDescent="0.25">
      <c r="A1001" s="23" t="str">
        <f t="shared" si="157"/>
        <v>Sivesh Saleh</v>
      </c>
      <c r="B1001" s="23">
        <f t="shared" si="158"/>
        <v>4</v>
      </c>
      <c r="C1001" s="23" t="str">
        <f t="shared" si="159"/>
        <v>2023Sivesh Saleh4</v>
      </c>
      <c r="D1001" s="17">
        <v>2023</v>
      </c>
      <c r="E1001" t="s">
        <v>427</v>
      </c>
      <c r="F1001">
        <v>271885</v>
      </c>
      <c r="G1001" t="s">
        <v>342</v>
      </c>
      <c r="H1001" s="20">
        <v>3</v>
      </c>
      <c r="I1001" s="20">
        <v>3</v>
      </c>
      <c r="J1001" t="s">
        <v>9</v>
      </c>
      <c r="K1001" t="s">
        <v>4</v>
      </c>
      <c r="L1001" s="10">
        <v>234</v>
      </c>
      <c r="M1001" s="10">
        <v>556</v>
      </c>
      <c r="N1001" s="10">
        <v>2172</v>
      </c>
      <c r="O1001" s="1">
        <v>82392.631599999993</v>
      </c>
      <c r="P1001" s="1">
        <v>75011.5</v>
      </c>
      <c r="Q1001" s="1">
        <v>7858.4500000000098</v>
      </c>
      <c r="R1001" s="44">
        <f t="shared" si="160"/>
        <v>352.10526324786321</v>
      </c>
      <c r="S1001" s="45">
        <f t="shared" si="161"/>
        <v>2.3760683760683761</v>
      </c>
      <c r="T1001" s="45">
        <f t="shared" si="162"/>
        <v>3.906474820143885</v>
      </c>
      <c r="U1001" s="44">
        <f t="shared" si="163"/>
        <v>7381.1315999999933</v>
      </c>
      <c r="V1001" s="46">
        <f t="shared" si="164"/>
        <v>8.9584850691915435E-2</v>
      </c>
      <c r="W1001" s="44">
        <f t="shared" si="165"/>
        <v>-477.31840000001648</v>
      </c>
      <c r="X1001" s="46">
        <f t="shared" si="166"/>
        <v>-5.7932170720957589E-3</v>
      </c>
      <c r="Y1001" s="23">
        <f>RANK(O1001,O:O)</f>
        <v>199</v>
      </c>
      <c r="Z1001" s="23">
        <f>RANK(U1001,U:U)</f>
        <v>337</v>
      </c>
      <c r="AA1001" s="23">
        <f>RANK(W1001,W:W)</f>
        <v>1431</v>
      </c>
    </row>
    <row r="1002" spans="1:27" x14ac:dyDescent="0.25">
      <c r="A1002" s="23" t="str">
        <f t="shared" ref="A1002:A1065" si="167">E1002</f>
        <v>Alberto Hunt</v>
      </c>
      <c r="B1002" s="23">
        <f t="shared" ref="B1002:B1065" si="168">IF(A1001&lt;&gt;A1002,1,B1001+1)</f>
        <v>1</v>
      </c>
      <c r="C1002" s="23" t="str">
        <f t="shared" ref="C1002:C1065" si="169">D1002&amp;A1002&amp;B1002</f>
        <v>2024Alberto Hunt1</v>
      </c>
      <c r="D1002" s="17">
        <v>2024</v>
      </c>
      <c r="E1002" t="s">
        <v>399</v>
      </c>
      <c r="F1002">
        <v>205478</v>
      </c>
      <c r="G1002" t="s">
        <v>7</v>
      </c>
      <c r="H1002" s="20">
        <v>1</v>
      </c>
      <c r="I1002" s="20">
        <v>4</v>
      </c>
      <c r="J1002" t="s">
        <v>2</v>
      </c>
      <c r="K1002" t="s">
        <v>6</v>
      </c>
      <c r="L1002" s="10">
        <v>242</v>
      </c>
      <c r="M1002" s="10">
        <v>739</v>
      </c>
      <c r="N1002" s="10">
        <v>4212</v>
      </c>
      <c r="O1002" s="1">
        <v>169532.16</v>
      </c>
      <c r="P1002" s="1">
        <v>151368</v>
      </c>
      <c r="Q1002" s="1">
        <v>7988.92</v>
      </c>
      <c r="R1002" s="44">
        <f t="shared" ref="R1002:R1065" si="170">O1002/L1002</f>
        <v>700.54611570247937</v>
      </c>
      <c r="S1002" s="45">
        <f t="shared" ref="S1002:S1065" si="171">M1002/L1002</f>
        <v>3.053719008264463</v>
      </c>
      <c r="T1002" s="45">
        <f t="shared" ref="T1002:T1065" si="172">N1002/M1002</f>
        <v>5.6995940460081194</v>
      </c>
      <c r="U1002" s="44">
        <f t="shared" ref="U1002:U1065" si="173">O1002-P1002</f>
        <v>18164.160000000003</v>
      </c>
      <c r="V1002" s="46">
        <f t="shared" ref="V1002:V1065" si="174">U1002/O1002</f>
        <v>0.10714285714285716</v>
      </c>
      <c r="W1002" s="44">
        <f t="shared" ref="W1002:W1065" si="175">O1002-P1002-Q1002</f>
        <v>10175.240000000003</v>
      </c>
      <c r="X1002" s="46">
        <f t="shared" ref="X1002:X1065" si="176">W1002/O1002</f>
        <v>6.0019526678595989E-2</v>
      </c>
      <c r="Y1002" s="23">
        <f>RANK(O1002,O:O)</f>
        <v>63</v>
      </c>
      <c r="Z1002" s="23">
        <f>RANK(U1002,U:U)</f>
        <v>79</v>
      </c>
      <c r="AA1002" s="23">
        <f>RANK(W1002,W:W)</f>
        <v>121</v>
      </c>
    </row>
    <row r="1003" spans="1:27" x14ac:dyDescent="0.25">
      <c r="A1003" s="23" t="str">
        <f t="shared" si="167"/>
        <v>Alberto Hunt</v>
      </c>
      <c r="B1003" s="23">
        <f t="shared" si="168"/>
        <v>2</v>
      </c>
      <c r="C1003" s="23" t="str">
        <f t="shared" si="169"/>
        <v>2024Alberto Hunt2</v>
      </c>
      <c r="D1003" s="17">
        <v>2024</v>
      </c>
      <c r="E1003" t="s">
        <v>399</v>
      </c>
      <c r="F1003">
        <v>196519</v>
      </c>
      <c r="G1003" t="s">
        <v>278</v>
      </c>
      <c r="H1003" s="20">
        <v>1</v>
      </c>
      <c r="I1003" s="20">
        <v>1</v>
      </c>
      <c r="J1003" t="s">
        <v>2</v>
      </c>
      <c r="K1003" t="s">
        <v>4</v>
      </c>
      <c r="L1003" s="10">
        <v>226</v>
      </c>
      <c r="M1003" s="10">
        <v>598</v>
      </c>
      <c r="N1003" s="10">
        <v>2447</v>
      </c>
      <c r="O1003" s="1">
        <v>114987.32</v>
      </c>
      <c r="P1003" s="1">
        <v>99127</v>
      </c>
      <c r="Q1003" s="1">
        <v>7374.64</v>
      </c>
      <c r="R1003" s="44">
        <f t="shared" si="170"/>
        <v>508.79345132743367</v>
      </c>
      <c r="S1003" s="45">
        <f t="shared" si="171"/>
        <v>2.6460176991150441</v>
      </c>
      <c r="T1003" s="45">
        <f t="shared" si="172"/>
        <v>4.091973244147157</v>
      </c>
      <c r="U1003" s="44">
        <f t="shared" si="173"/>
        <v>15860.320000000007</v>
      </c>
      <c r="V1003" s="46">
        <f t="shared" si="174"/>
        <v>0.13793103448275867</v>
      </c>
      <c r="W1003" s="44">
        <f t="shared" si="175"/>
        <v>8485.6800000000076</v>
      </c>
      <c r="X1003" s="46">
        <f t="shared" si="176"/>
        <v>7.3796658622881262E-2</v>
      </c>
      <c r="Y1003" s="23">
        <f>RANK(O1003,O:O)</f>
        <v>128</v>
      </c>
      <c r="Z1003" s="23">
        <f>RANK(U1003,U:U)</f>
        <v>104</v>
      </c>
      <c r="AA1003" s="23">
        <f>RANK(W1003,W:W)</f>
        <v>149</v>
      </c>
    </row>
    <row r="1004" spans="1:27" x14ac:dyDescent="0.25">
      <c r="A1004" s="23" t="str">
        <f t="shared" si="167"/>
        <v>Alberto Hunt</v>
      </c>
      <c r="B1004" s="23">
        <f t="shared" si="168"/>
        <v>3</v>
      </c>
      <c r="C1004" s="23" t="str">
        <f t="shared" si="169"/>
        <v>2024Alberto Hunt3</v>
      </c>
      <c r="D1004" s="17">
        <v>2024</v>
      </c>
      <c r="E1004" t="s">
        <v>399</v>
      </c>
      <c r="F1004">
        <v>249077</v>
      </c>
      <c r="G1004" t="s">
        <v>277</v>
      </c>
      <c r="H1004" s="20">
        <v>1</v>
      </c>
      <c r="I1004" s="20">
        <v>4</v>
      </c>
      <c r="J1004" t="s">
        <v>2</v>
      </c>
      <c r="K1004" t="s">
        <v>4</v>
      </c>
      <c r="L1004" s="10">
        <v>237</v>
      </c>
      <c r="M1004" s="10">
        <v>722</v>
      </c>
      <c r="N1004" s="10">
        <v>2716</v>
      </c>
      <c r="O1004" s="1">
        <v>109413.495</v>
      </c>
      <c r="P1004" s="1">
        <v>95976.75</v>
      </c>
      <c r="Q1004" s="1">
        <v>7820.48</v>
      </c>
      <c r="R1004" s="44">
        <f t="shared" si="170"/>
        <v>461.6603164556962</v>
      </c>
      <c r="S1004" s="45">
        <f t="shared" si="171"/>
        <v>3.0464135021097047</v>
      </c>
      <c r="T1004" s="45">
        <f t="shared" si="172"/>
        <v>3.7617728531855956</v>
      </c>
      <c r="U1004" s="44">
        <f t="shared" si="173"/>
        <v>13436.744999999995</v>
      </c>
      <c r="V1004" s="46">
        <f t="shared" si="174"/>
        <v>0.12280701754385961</v>
      </c>
      <c r="W1004" s="44">
        <f t="shared" si="175"/>
        <v>5616.2649999999958</v>
      </c>
      <c r="X1004" s="46">
        <f t="shared" si="176"/>
        <v>5.1330642531801002E-2</v>
      </c>
      <c r="Y1004" s="23">
        <f>RANK(O1004,O:O)</f>
        <v>138</v>
      </c>
      <c r="Z1004" s="23">
        <f>RANK(U1004,U:U)</f>
        <v>143</v>
      </c>
      <c r="AA1004" s="23">
        <f>RANK(W1004,W:W)</f>
        <v>245</v>
      </c>
    </row>
    <row r="1005" spans="1:27" x14ac:dyDescent="0.25">
      <c r="A1005" s="23" t="str">
        <f t="shared" si="167"/>
        <v>Alberto Hunt</v>
      </c>
      <c r="B1005" s="23">
        <f t="shared" si="168"/>
        <v>4</v>
      </c>
      <c r="C1005" s="23" t="str">
        <f t="shared" si="169"/>
        <v>2024Alberto Hunt4</v>
      </c>
      <c r="D1005" s="17">
        <v>2024</v>
      </c>
      <c r="E1005" t="s">
        <v>399</v>
      </c>
      <c r="F1005">
        <v>629321</v>
      </c>
      <c r="G1005" t="s">
        <v>168</v>
      </c>
      <c r="H1005" s="20">
        <v>1</v>
      </c>
      <c r="I1005" s="20">
        <v>1</v>
      </c>
      <c r="J1005" t="s">
        <v>9</v>
      </c>
      <c r="K1005" t="s">
        <v>4</v>
      </c>
      <c r="L1005" s="10">
        <v>126</v>
      </c>
      <c r="M1005" s="10">
        <v>529</v>
      </c>
      <c r="N1005" s="10">
        <v>1777</v>
      </c>
      <c r="O1005" s="1">
        <v>89986.561000000002</v>
      </c>
      <c r="P1005" s="1">
        <v>71387.75</v>
      </c>
      <c r="Q1005" s="1">
        <v>4300.3599999999997</v>
      </c>
      <c r="R1005" s="44">
        <f t="shared" si="170"/>
        <v>714.17905555555558</v>
      </c>
      <c r="S1005" s="45">
        <f t="shared" si="171"/>
        <v>4.1984126984126986</v>
      </c>
      <c r="T1005" s="45">
        <f t="shared" si="172"/>
        <v>3.3591682419659734</v>
      </c>
      <c r="U1005" s="44">
        <f t="shared" si="173"/>
        <v>18598.811000000002</v>
      </c>
      <c r="V1005" s="46">
        <f t="shared" si="174"/>
        <v>0.20668431811723531</v>
      </c>
      <c r="W1005" s="44">
        <f t="shared" si="175"/>
        <v>14298.451000000001</v>
      </c>
      <c r="X1005" s="46">
        <f t="shared" si="176"/>
        <v>0.15889540439266259</v>
      </c>
      <c r="Y1005" s="23">
        <f>RANK(O1005,O:O)</f>
        <v>185</v>
      </c>
      <c r="Z1005" s="23">
        <f>RANK(U1005,U:U)</f>
        <v>77</v>
      </c>
      <c r="AA1005" s="23">
        <f>RANK(W1005,W:W)</f>
        <v>70</v>
      </c>
    </row>
    <row r="1006" spans="1:27" x14ac:dyDescent="0.25">
      <c r="A1006" s="23" t="str">
        <f t="shared" si="167"/>
        <v>Alberto Hunt</v>
      </c>
      <c r="B1006" s="23">
        <f t="shared" si="168"/>
        <v>5</v>
      </c>
      <c r="C1006" s="23" t="str">
        <f t="shared" si="169"/>
        <v>2024Alberto Hunt5</v>
      </c>
      <c r="D1006" s="17">
        <v>2024</v>
      </c>
      <c r="E1006" t="s">
        <v>399</v>
      </c>
      <c r="F1006">
        <v>537905</v>
      </c>
      <c r="G1006" t="s">
        <v>109</v>
      </c>
      <c r="H1006" s="20">
        <v>1</v>
      </c>
      <c r="I1006" s="20">
        <v>4</v>
      </c>
      <c r="J1006" t="s">
        <v>2</v>
      </c>
      <c r="K1006" t="s">
        <v>3</v>
      </c>
      <c r="L1006" s="10">
        <v>154</v>
      </c>
      <c r="M1006" s="10">
        <v>500</v>
      </c>
      <c r="N1006" s="10">
        <v>1817</v>
      </c>
      <c r="O1006" s="1">
        <v>71527.59</v>
      </c>
      <c r="P1006" s="1">
        <v>66229.25</v>
      </c>
      <c r="Q1006" s="1">
        <v>5110.88</v>
      </c>
      <c r="R1006" s="44">
        <f t="shared" si="170"/>
        <v>464.46487012987012</v>
      </c>
      <c r="S1006" s="45">
        <f t="shared" si="171"/>
        <v>3.2467532467532467</v>
      </c>
      <c r="T1006" s="45">
        <f t="shared" si="172"/>
        <v>3.6339999999999999</v>
      </c>
      <c r="U1006" s="44">
        <f t="shared" si="173"/>
        <v>5298.3399999999965</v>
      </c>
      <c r="V1006" s="46">
        <f t="shared" si="174"/>
        <v>7.4074074074074028E-2</v>
      </c>
      <c r="W1006" s="44">
        <f t="shared" si="175"/>
        <v>187.4599999999964</v>
      </c>
      <c r="X1006" s="46">
        <f t="shared" si="176"/>
        <v>2.6208068802541285E-3</v>
      </c>
      <c r="Y1006" s="23">
        <f>RANK(O1006,O:O)</f>
        <v>242</v>
      </c>
      <c r="Z1006" s="23">
        <f>RANK(U1006,U:U)</f>
        <v>481</v>
      </c>
      <c r="AA1006" s="23">
        <f>RANK(W1006,W:W)</f>
        <v>1143</v>
      </c>
    </row>
    <row r="1007" spans="1:27" x14ac:dyDescent="0.25">
      <c r="A1007" s="23" t="str">
        <f t="shared" si="167"/>
        <v>Alberto Hunt</v>
      </c>
      <c r="B1007" s="23">
        <f t="shared" si="168"/>
        <v>6</v>
      </c>
      <c r="C1007" s="23" t="str">
        <f t="shared" si="169"/>
        <v>2024Alberto Hunt6</v>
      </c>
      <c r="D1007" s="17">
        <v>2024</v>
      </c>
      <c r="E1007" t="s">
        <v>399</v>
      </c>
      <c r="F1007">
        <v>263517</v>
      </c>
      <c r="G1007" t="s">
        <v>24</v>
      </c>
      <c r="H1007" s="20">
        <v>1</v>
      </c>
      <c r="I1007" s="20">
        <v>1</v>
      </c>
      <c r="J1007" t="s">
        <v>2</v>
      </c>
      <c r="K1007" t="s">
        <v>3</v>
      </c>
      <c r="L1007" s="10">
        <v>169</v>
      </c>
      <c r="M1007" s="10">
        <v>345</v>
      </c>
      <c r="N1007" s="10">
        <v>1457</v>
      </c>
      <c r="O1007" s="1">
        <v>64922.400000000001</v>
      </c>
      <c r="P1007" s="1">
        <v>54102</v>
      </c>
      <c r="Q1007" s="1">
        <v>5411.64</v>
      </c>
      <c r="R1007" s="44">
        <f t="shared" si="170"/>
        <v>384.1562130177515</v>
      </c>
      <c r="S1007" s="45">
        <f t="shared" si="171"/>
        <v>2.0414201183431953</v>
      </c>
      <c r="T1007" s="45">
        <f t="shared" si="172"/>
        <v>4.2231884057971012</v>
      </c>
      <c r="U1007" s="44">
        <f t="shared" si="173"/>
        <v>10820.400000000001</v>
      </c>
      <c r="V1007" s="46">
        <f t="shared" si="174"/>
        <v>0.16666666666666669</v>
      </c>
      <c r="W1007" s="44">
        <f t="shared" si="175"/>
        <v>5408.7600000000011</v>
      </c>
      <c r="X1007" s="46">
        <f t="shared" si="176"/>
        <v>8.3311153007282562E-2</v>
      </c>
      <c r="Y1007" s="23">
        <f>RANK(O1007,O:O)</f>
        <v>277</v>
      </c>
      <c r="Z1007" s="23">
        <f>RANK(U1007,U:U)</f>
        <v>202</v>
      </c>
      <c r="AA1007" s="23">
        <f>RANK(W1007,W:W)</f>
        <v>254</v>
      </c>
    </row>
    <row r="1008" spans="1:27" x14ac:dyDescent="0.25">
      <c r="A1008" s="23" t="str">
        <f t="shared" si="167"/>
        <v>Alberto Hunt</v>
      </c>
      <c r="B1008" s="23">
        <f t="shared" si="168"/>
        <v>7</v>
      </c>
      <c r="C1008" s="23" t="str">
        <f t="shared" si="169"/>
        <v>2024Alberto Hunt7</v>
      </c>
      <c r="D1008" s="17">
        <v>2024</v>
      </c>
      <c r="E1008" t="s">
        <v>399</v>
      </c>
      <c r="F1008">
        <v>405328</v>
      </c>
      <c r="G1008" t="s">
        <v>105</v>
      </c>
      <c r="H1008" s="20">
        <v>1</v>
      </c>
      <c r="I1008" s="20">
        <v>5</v>
      </c>
      <c r="J1008" t="s">
        <v>2</v>
      </c>
      <c r="K1008" t="s">
        <v>3</v>
      </c>
      <c r="L1008" s="10">
        <v>40</v>
      </c>
      <c r="M1008" s="10">
        <v>135</v>
      </c>
      <c r="N1008" s="10">
        <v>465</v>
      </c>
      <c r="O1008" s="1">
        <v>21821.88</v>
      </c>
      <c r="P1008" s="1">
        <v>19142</v>
      </c>
      <c r="Q1008" s="1">
        <v>1333.56</v>
      </c>
      <c r="R1008" s="44">
        <f t="shared" si="170"/>
        <v>545.54700000000003</v>
      </c>
      <c r="S1008" s="45">
        <f t="shared" si="171"/>
        <v>3.375</v>
      </c>
      <c r="T1008" s="45">
        <f t="shared" si="172"/>
        <v>3.4444444444444446</v>
      </c>
      <c r="U1008" s="44">
        <f t="shared" si="173"/>
        <v>2679.880000000001</v>
      </c>
      <c r="V1008" s="46">
        <f t="shared" si="174"/>
        <v>0.12280701754385968</v>
      </c>
      <c r="W1008" s="44">
        <f t="shared" si="175"/>
        <v>1346.3200000000011</v>
      </c>
      <c r="X1008" s="46">
        <f t="shared" si="176"/>
        <v>6.1695875882371319E-2</v>
      </c>
      <c r="Y1008" s="23">
        <f>RANK(O1008,O:O)</f>
        <v>588</v>
      </c>
      <c r="Z1008" s="23">
        <f>RANK(U1008,U:U)</f>
        <v>745</v>
      </c>
      <c r="AA1008" s="23">
        <f>RANK(W1008,W:W)</f>
        <v>683</v>
      </c>
    </row>
    <row r="1009" spans="1:27" x14ac:dyDescent="0.25">
      <c r="A1009" s="23" t="str">
        <f t="shared" si="167"/>
        <v>Alberto Hunt</v>
      </c>
      <c r="B1009" s="23">
        <f t="shared" si="168"/>
        <v>8</v>
      </c>
      <c r="C1009" s="23" t="str">
        <f t="shared" si="169"/>
        <v>2024Alberto Hunt8</v>
      </c>
      <c r="D1009" s="17">
        <v>2024</v>
      </c>
      <c r="E1009" t="s">
        <v>399</v>
      </c>
      <c r="F1009">
        <v>861673</v>
      </c>
      <c r="G1009" t="s">
        <v>238</v>
      </c>
      <c r="H1009" s="20">
        <v>1</v>
      </c>
      <c r="I1009" s="20">
        <v>1</v>
      </c>
      <c r="J1009" t="s">
        <v>9</v>
      </c>
      <c r="K1009" t="s">
        <v>10</v>
      </c>
      <c r="L1009" s="10">
        <v>41</v>
      </c>
      <c r="M1009" s="10">
        <v>97</v>
      </c>
      <c r="N1009" s="10">
        <v>232</v>
      </c>
      <c r="O1009" s="1">
        <v>11544.876</v>
      </c>
      <c r="P1009" s="1">
        <v>9288.5</v>
      </c>
      <c r="Q1009" s="1">
        <v>1326.52</v>
      </c>
      <c r="R1009" s="44">
        <f t="shared" si="170"/>
        <v>281.58234146341465</v>
      </c>
      <c r="S1009" s="45">
        <f t="shared" si="171"/>
        <v>2.3658536585365852</v>
      </c>
      <c r="T1009" s="45">
        <f t="shared" si="172"/>
        <v>2.3917525773195876</v>
      </c>
      <c r="U1009" s="44">
        <f t="shared" si="173"/>
        <v>2256.3760000000002</v>
      </c>
      <c r="V1009" s="46">
        <f t="shared" si="174"/>
        <v>0.19544393547405794</v>
      </c>
      <c r="W1009" s="44">
        <f t="shared" si="175"/>
        <v>929.85600000000022</v>
      </c>
      <c r="X1009" s="46">
        <f t="shared" si="176"/>
        <v>8.0542744677378972E-2</v>
      </c>
      <c r="Y1009" s="23">
        <f>RANK(O1009,O:O)</f>
        <v>769</v>
      </c>
      <c r="Z1009" s="23">
        <f>RANK(U1009,U:U)</f>
        <v>823</v>
      </c>
      <c r="AA1009" s="23">
        <f>RANK(W1009,W:W)</f>
        <v>816</v>
      </c>
    </row>
    <row r="1010" spans="1:27" x14ac:dyDescent="0.25">
      <c r="A1010" s="23" t="str">
        <f t="shared" si="167"/>
        <v>Alex Kwon</v>
      </c>
      <c r="B1010" s="23">
        <f t="shared" si="168"/>
        <v>1</v>
      </c>
      <c r="C1010" s="23" t="str">
        <f t="shared" si="169"/>
        <v>2024Alex Kwon1</v>
      </c>
      <c r="D1010" s="17">
        <v>2024</v>
      </c>
      <c r="E1010" t="s">
        <v>409</v>
      </c>
      <c r="F1010">
        <v>122095</v>
      </c>
      <c r="G1010" t="s">
        <v>495</v>
      </c>
      <c r="H1010" s="20">
        <v>1</v>
      </c>
      <c r="I1010" s="20">
        <v>2</v>
      </c>
      <c r="J1010" t="s">
        <v>2</v>
      </c>
      <c r="K1010" t="s">
        <v>3</v>
      </c>
      <c r="L1010" s="10">
        <v>89</v>
      </c>
      <c r="M1010" s="10">
        <v>302</v>
      </c>
      <c r="N1010" s="10">
        <v>1139</v>
      </c>
      <c r="O1010" s="1">
        <v>46887.966</v>
      </c>
      <c r="P1010" s="1">
        <v>44935.25</v>
      </c>
      <c r="Q1010" s="1">
        <v>2966.72</v>
      </c>
      <c r="R1010" s="44">
        <f t="shared" si="170"/>
        <v>526.8310786516854</v>
      </c>
      <c r="S1010" s="45">
        <f t="shared" si="171"/>
        <v>3.393258426966292</v>
      </c>
      <c r="T1010" s="45">
        <f t="shared" si="172"/>
        <v>3.7715231788079469</v>
      </c>
      <c r="U1010" s="44">
        <f t="shared" si="173"/>
        <v>1952.7160000000003</v>
      </c>
      <c r="V1010" s="46">
        <f t="shared" si="174"/>
        <v>4.1646421599947421E-2</v>
      </c>
      <c r="W1010" s="44">
        <f t="shared" si="175"/>
        <v>-1014.0039999999995</v>
      </c>
      <c r="X1010" s="46">
        <f t="shared" si="176"/>
        <v>-2.162610338012955E-2</v>
      </c>
      <c r="Y1010" s="23">
        <f>RANK(O1010,O:O)</f>
        <v>392</v>
      </c>
      <c r="Z1010" s="23">
        <f>RANK(U1010,U:U)</f>
        <v>881</v>
      </c>
      <c r="AA1010" s="23">
        <f>RANK(W1010,W:W)</f>
        <v>1468</v>
      </c>
    </row>
    <row r="1011" spans="1:27" x14ac:dyDescent="0.25">
      <c r="A1011" s="23" t="str">
        <f t="shared" si="167"/>
        <v>Alex Kwon</v>
      </c>
      <c r="B1011" s="23">
        <f t="shared" si="168"/>
        <v>2</v>
      </c>
      <c r="C1011" s="23" t="str">
        <f t="shared" si="169"/>
        <v>2024Alex Kwon2</v>
      </c>
      <c r="D1011" s="17">
        <v>2024</v>
      </c>
      <c r="E1011" t="s">
        <v>409</v>
      </c>
      <c r="F1011">
        <v>892687</v>
      </c>
      <c r="G1011" t="s">
        <v>248</v>
      </c>
      <c r="H1011" s="20">
        <v>1</v>
      </c>
      <c r="I1011" s="20">
        <v>1</v>
      </c>
      <c r="J1011" t="s">
        <v>9</v>
      </c>
      <c r="K1011" t="s">
        <v>3</v>
      </c>
      <c r="L1011" s="10">
        <v>48</v>
      </c>
      <c r="M1011" s="10">
        <v>125</v>
      </c>
      <c r="N1011" s="10">
        <v>314</v>
      </c>
      <c r="O1011" s="1">
        <v>17049.488000000001</v>
      </c>
      <c r="P1011" s="1">
        <v>11997.25</v>
      </c>
      <c r="Q1011" s="1">
        <v>1563.56</v>
      </c>
      <c r="R1011" s="44">
        <f t="shared" si="170"/>
        <v>355.19766666666669</v>
      </c>
      <c r="S1011" s="45">
        <f t="shared" si="171"/>
        <v>2.6041666666666665</v>
      </c>
      <c r="T1011" s="45">
        <f t="shared" si="172"/>
        <v>2.512</v>
      </c>
      <c r="U1011" s="44">
        <f t="shared" si="173"/>
        <v>5052.2380000000012</v>
      </c>
      <c r="V1011" s="46">
        <f t="shared" si="174"/>
        <v>0.29632784280677527</v>
      </c>
      <c r="W1011" s="44">
        <f t="shared" si="175"/>
        <v>3488.6780000000012</v>
      </c>
      <c r="X1011" s="46">
        <f t="shared" si="176"/>
        <v>0.20462069007585454</v>
      </c>
      <c r="Y1011" s="23">
        <f>RANK(O1011,O:O)</f>
        <v>653</v>
      </c>
      <c r="Z1011" s="23">
        <f>RANK(U1011,U:U)</f>
        <v>504</v>
      </c>
      <c r="AA1011" s="23">
        <f>RANK(W1011,W:W)</f>
        <v>386</v>
      </c>
    </row>
    <row r="1012" spans="1:27" x14ac:dyDescent="0.25">
      <c r="A1012" s="23" t="str">
        <f t="shared" si="167"/>
        <v>Alex Kwon</v>
      </c>
      <c r="B1012" s="23">
        <f t="shared" si="168"/>
        <v>3</v>
      </c>
      <c r="C1012" s="23" t="str">
        <f t="shared" si="169"/>
        <v>2024Alex Kwon3</v>
      </c>
      <c r="D1012" s="17">
        <v>2024</v>
      </c>
      <c r="E1012" t="s">
        <v>409</v>
      </c>
      <c r="F1012">
        <v>934743</v>
      </c>
      <c r="G1012" t="s">
        <v>258</v>
      </c>
      <c r="H1012" s="20">
        <v>1</v>
      </c>
      <c r="I1012" s="20">
        <v>1</v>
      </c>
      <c r="J1012" t="s">
        <v>9</v>
      </c>
      <c r="K1012" t="s">
        <v>3</v>
      </c>
      <c r="L1012" s="10">
        <v>26</v>
      </c>
      <c r="M1012" s="10">
        <v>67</v>
      </c>
      <c r="N1012" s="10">
        <v>254</v>
      </c>
      <c r="O1012" s="1">
        <v>15025.168</v>
      </c>
      <c r="P1012" s="1">
        <v>11184.25</v>
      </c>
      <c r="Q1012" s="1">
        <v>846.52</v>
      </c>
      <c r="R1012" s="44">
        <f t="shared" si="170"/>
        <v>577.89107692307687</v>
      </c>
      <c r="S1012" s="45">
        <f t="shared" si="171"/>
        <v>2.5769230769230771</v>
      </c>
      <c r="T1012" s="45">
        <f t="shared" si="172"/>
        <v>3.7910447761194028</v>
      </c>
      <c r="U1012" s="44">
        <f t="shared" si="173"/>
        <v>3840.9179999999997</v>
      </c>
      <c r="V1012" s="46">
        <f t="shared" si="174"/>
        <v>0.25563228311324038</v>
      </c>
      <c r="W1012" s="44">
        <f t="shared" si="175"/>
        <v>2994.3979999999997</v>
      </c>
      <c r="X1012" s="46">
        <f t="shared" si="176"/>
        <v>0.19929214768180961</v>
      </c>
      <c r="Y1012" s="23">
        <f>RANK(O1012,O:O)</f>
        <v>680</v>
      </c>
      <c r="Z1012" s="23">
        <f>RANK(U1012,U:U)</f>
        <v>591</v>
      </c>
      <c r="AA1012" s="23">
        <f>RANK(W1012,W:W)</f>
        <v>431</v>
      </c>
    </row>
    <row r="1013" spans="1:27" x14ac:dyDescent="0.25">
      <c r="A1013" s="23" t="str">
        <f t="shared" si="167"/>
        <v>Alex Kwon</v>
      </c>
      <c r="B1013" s="23">
        <f t="shared" si="168"/>
        <v>4</v>
      </c>
      <c r="C1013" s="23" t="str">
        <f t="shared" si="169"/>
        <v>2024Alex Kwon4</v>
      </c>
      <c r="D1013" s="17">
        <v>2024</v>
      </c>
      <c r="E1013" t="s">
        <v>409</v>
      </c>
      <c r="F1013">
        <v>970339</v>
      </c>
      <c r="G1013" t="s">
        <v>268</v>
      </c>
      <c r="H1013" s="20">
        <v>1</v>
      </c>
      <c r="I1013" s="20">
        <v>1</v>
      </c>
      <c r="J1013" t="s">
        <v>9</v>
      </c>
      <c r="K1013" t="s">
        <v>10</v>
      </c>
      <c r="L1013" s="10">
        <v>41</v>
      </c>
      <c r="M1013" s="10">
        <v>83</v>
      </c>
      <c r="N1013" s="10">
        <v>219</v>
      </c>
      <c r="O1013" s="1">
        <v>12894.248</v>
      </c>
      <c r="P1013" s="1">
        <v>9128</v>
      </c>
      <c r="Q1013" s="1">
        <v>1313</v>
      </c>
      <c r="R1013" s="44">
        <f t="shared" si="170"/>
        <v>314.49385365853658</v>
      </c>
      <c r="S1013" s="45">
        <f t="shared" si="171"/>
        <v>2.024390243902439</v>
      </c>
      <c r="T1013" s="45">
        <f t="shared" si="172"/>
        <v>2.6385542168674698</v>
      </c>
      <c r="U1013" s="44">
        <f t="shared" si="173"/>
        <v>3766.2479999999996</v>
      </c>
      <c r="V1013" s="46">
        <f t="shared" si="174"/>
        <v>0.29208744860499036</v>
      </c>
      <c r="W1013" s="44">
        <f t="shared" si="175"/>
        <v>2453.2479999999996</v>
      </c>
      <c r="X1013" s="46">
        <f t="shared" si="176"/>
        <v>0.19025909847553729</v>
      </c>
      <c r="Y1013" s="23">
        <f>RANK(O1013,O:O)</f>
        <v>720</v>
      </c>
      <c r="Z1013" s="23">
        <f>RANK(U1013,U:U)</f>
        <v>596</v>
      </c>
      <c r="AA1013" s="23">
        <f>RANK(W1013,W:W)</f>
        <v>496</v>
      </c>
    </row>
    <row r="1014" spans="1:27" x14ac:dyDescent="0.25">
      <c r="A1014" s="23" t="str">
        <f t="shared" si="167"/>
        <v>Alex Kwon</v>
      </c>
      <c r="B1014" s="23">
        <f t="shared" si="168"/>
        <v>5</v>
      </c>
      <c r="C1014" s="23" t="str">
        <f t="shared" si="169"/>
        <v>2024Alex Kwon5</v>
      </c>
      <c r="D1014" s="17">
        <v>2024</v>
      </c>
      <c r="E1014" t="s">
        <v>409</v>
      </c>
      <c r="F1014">
        <v>948416</v>
      </c>
      <c r="G1014" t="s">
        <v>262</v>
      </c>
      <c r="H1014" s="20">
        <v>1</v>
      </c>
      <c r="I1014" s="20">
        <v>1</v>
      </c>
      <c r="J1014" t="s">
        <v>9</v>
      </c>
      <c r="K1014" t="s">
        <v>10</v>
      </c>
      <c r="L1014" s="10">
        <v>32</v>
      </c>
      <c r="M1014" s="10">
        <v>66</v>
      </c>
      <c r="N1014" s="10">
        <v>183</v>
      </c>
      <c r="O1014" s="1">
        <v>12404.136</v>
      </c>
      <c r="P1014" s="1">
        <v>9021</v>
      </c>
      <c r="Q1014" s="1">
        <v>1025.52</v>
      </c>
      <c r="R1014" s="44">
        <f t="shared" si="170"/>
        <v>387.62925000000001</v>
      </c>
      <c r="S1014" s="45">
        <f t="shared" si="171"/>
        <v>2.0625</v>
      </c>
      <c r="T1014" s="45">
        <f t="shared" si="172"/>
        <v>2.7727272727272729</v>
      </c>
      <c r="U1014" s="44">
        <f t="shared" si="173"/>
        <v>3383.1360000000004</v>
      </c>
      <c r="V1014" s="46">
        <f t="shared" si="174"/>
        <v>0.27274257554093251</v>
      </c>
      <c r="W1014" s="44">
        <f t="shared" si="175"/>
        <v>2357.6160000000004</v>
      </c>
      <c r="X1014" s="46">
        <f t="shared" si="176"/>
        <v>0.1900669260640161</v>
      </c>
      <c r="Y1014" s="23">
        <f>RANK(O1014,O:O)</f>
        <v>734</v>
      </c>
      <c r="Z1014" s="23">
        <f>RANK(U1014,U:U)</f>
        <v>632</v>
      </c>
      <c r="AA1014" s="23">
        <f>RANK(W1014,W:W)</f>
        <v>510</v>
      </c>
    </row>
    <row r="1015" spans="1:27" x14ac:dyDescent="0.25">
      <c r="A1015" s="23" t="str">
        <f t="shared" si="167"/>
        <v>Alex Kwon</v>
      </c>
      <c r="B1015" s="23">
        <f t="shared" si="168"/>
        <v>6</v>
      </c>
      <c r="C1015" s="23" t="str">
        <f t="shared" si="169"/>
        <v>2024Alex Kwon6</v>
      </c>
      <c r="D1015" s="17">
        <v>2024</v>
      </c>
      <c r="E1015" t="s">
        <v>409</v>
      </c>
      <c r="F1015">
        <v>144503</v>
      </c>
      <c r="G1015" t="s">
        <v>26</v>
      </c>
      <c r="H1015" s="20">
        <v>1</v>
      </c>
      <c r="I1015" s="20">
        <v>1</v>
      </c>
      <c r="J1015" t="s">
        <v>9</v>
      </c>
      <c r="K1015" t="s">
        <v>10</v>
      </c>
      <c r="L1015" s="10">
        <v>46</v>
      </c>
      <c r="M1015" s="10">
        <v>64</v>
      </c>
      <c r="N1015" s="10">
        <v>209</v>
      </c>
      <c r="O1015" s="1">
        <v>11882.328</v>
      </c>
      <c r="P1015" s="1">
        <v>8830</v>
      </c>
      <c r="Q1015" s="1">
        <v>1444</v>
      </c>
      <c r="R1015" s="44">
        <f t="shared" si="170"/>
        <v>258.31147826086954</v>
      </c>
      <c r="S1015" s="45">
        <f t="shared" si="171"/>
        <v>1.3913043478260869</v>
      </c>
      <c r="T1015" s="45">
        <f t="shared" si="172"/>
        <v>3.265625</v>
      </c>
      <c r="U1015" s="44">
        <f t="shared" si="173"/>
        <v>3052.3279999999995</v>
      </c>
      <c r="V1015" s="46">
        <f t="shared" si="174"/>
        <v>0.25687962830179401</v>
      </c>
      <c r="W1015" s="44">
        <f t="shared" si="175"/>
        <v>1608.3279999999995</v>
      </c>
      <c r="X1015" s="46">
        <f t="shared" si="176"/>
        <v>0.13535462074435242</v>
      </c>
      <c r="Y1015" s="23">
        <f>RANK(O1015,O:O)</f>
        <v>759</v>
      </c>
      <c r="Z1015" s="23">
        <f>RANK(U1015,U:U)</f>
        <v>684</v>
      </c>
      <c r="AA1015" s="23">
        <f>RANK(W1015,W:W)</f>
        <v>616</v>
      </c>
    </row>
    <row r="1016" spans="1:27" x14ac:dyDescent="0.25">
      <c r="A1016" s="23" t="str">
        <f t="shared" si="167"/>
        <v>Alex Kwon</v>
      </c>
      <c r="B1016" s="23">
        <f t="shared" si="168"/>
        <v>7</v>
      </c>
      <c r="C1016" s="23" t="str">
        <f t="shared" si="169"/>
        <v>2024Alex Kwon7</v>
      </c>
      <c r="D1016" s="17">
        <v>2024</v>
      </c>
      <c r="E1016" t="s">
        <v>409</v>
      </c>
      <c r="F1016">
        <v>453231</v>
      </c>
      <c r="G1016" t="s">
        <v>571</v>
      </c>
      <c r="H1016" s="20">
        <v>1</v>
      </c>
      <c r="I1016" s="20">
        <v>1</v>
      </c>
      <c r="J1016" t="s">
        <v>9</v>
      </c>
      <c r="K1016" t="s">
        <v>10</v>
      </c>
      <c r="L1016" s="10">
        <v>37</v>
      </c>
      <c r="M1016" s="10">
        <v>77</v>
      </c>
      <c r="N1016" s="10">
        <v>176</v>
      </c>
      <c r="O1016" s="1">
        <v>9001.7919999999995</v>
      </c>
      <c r="P1016" s="1">
        <v>5925.25</v>
      </c>
      <c r="Q1016" s="1">
        <v>1186.04</v>
      </c>
      <c r="R1016" s="44">
        <f t="shared" si="170"/>
        <v>243.29167567567566</v>
      </c>
      <c r="S1016" s="45">
        <f t="shared" si="171"/>
        <v>2.0810810810810811</v>
      </c>
      <c r="T1016" s="45">
        <f t="shared" si="172"/>
        <v>2.2857142857142856</v>
      </c>
      <c r="U1016" s="44">
        <f t="shared" si="173"/>
        <v>3076.5419999999995</v>
      </c>
      <c r="V1016" s="46">
        <f t="shared" si="174"/>
        <v>0.34176994980554981</v>
      </c>
      <c r="W1016" s="44">
        <f t="shared" si="175"/>
        <v>1890.5019999999995</v>
      </c>
      <c r="X1016" s="46">
        <f t="shared" si="176"/>
        <v>0.21001396166452185</v>
      </c>
      <c r="Y1016" s="23">
        <f>RANK(O1016,O:O)</f>
        <v>888</v>
      </c>
      <c r="Z1016" s="23">
        <f>RANK(U1016,U:U)</f>
        <v>677</v>
      </c>
      <c r="AA1016" s="23">
        <f>RANK(W1016,W:W)</f>
        <v>573</v>
      </c>
    </row>
    <row r="1017" spans="1:27" x14ac:dyDescent="0.25">
      <c r="A1017" s="23" t="str">
        <f t="shared" si="167"/>
        <v>Alex Kwon</v>
      </c>
      <c r="B1017" s="23">
        <f t="shared" si="168"/>
        <v>8</v>
      </c>
      <c r="C1017" s="23" t="str">
        <f t="shared" si="169"/>
        <v>2024Alex Kwon8</v>
      </c>
      <c r="D1017" s="17">
        <v>2024</v>
      </c>
      <c r="E1017" t="s">
        <v>409</v>
      </c>
      <c r="F1017">
        <v>626603</v>
      </c>
      <c r="G1017" t="s">
        <v>388</v>
      </c>
      <c r="H1017" s="20">
        <v>1</v>
      </c>
      <c r="I1017" s="20">
        <v>1</v>
      </c>
      <c r="J1017" t="s">
        <v>9</v>
      </c>
      <c r="K1017" t="s">
        <v>10</v>
      </c>
      <c r="L1017" s="10">
        <v>34</v>
      </c>
      <c r="M1017" s="10">
        <v>52</v>
      </c>
      <c r="N1017" s="10">
        <v>124</v>
      </c>
      <c r="O1017" s="1">
        <v>7923.808</v>
      </c>
      <c r="P1017" s="1">
        <v>5493</v>
      </c>
      <c r="Q1017" s="1">
        <v>1072</v>
      </c>
      <c r="R1017" s="44">
        <f t="shared" si="170"/>
        <v>233.05317647058823</v>
      </c>
      <c r="S1017" s="45">
        <f t="shared" si="171"/>
        <v>1.5294117647058822</v>
      </c>
      <c r="T1017" s="45">
        <f t="shared" si="172"/>
        <v>2.3846153846153846</v>
      </c>
      <c r="U1017" s="44">
        <f t="shared" si="173"/>
        <v>2430.808</v>
      </c>
      <c r="V1017" s="46">
        <f t="shared" si="174"/>
        <v>0.30677270322551986</v>
      </c>
      <c r="W1017" s="44">
        <f t="shared" si="175"/>
        <v>1358.808</v>
      </c>
      <c r="X1017" s="46">
        <f t="shared" si="176"/>
        <v>0.17148421567004146</v>
      </c>
      <c r="Y1017" s="23">
        <f>RANK(O1017,O:O)</f>
        <v>961</v>
      </c>
      <c r="Z1017" s="23">
        <f>RANK(U1017,U:U)</f>
        <v>786</v>
      </c>
      <c r="AA1017" s="23">
        <f>RANK(W1017,W:W)</f>
        <v>679</v>
      </c>
    </row>
    <row r="1018" spans="1:27" x14ac:dyDescent="0.25">
      <c r="A1018" s="23" t="str">
        <f t="shared" si="167"/>
        <v>Alex Kwon</v>
      </c>
      <c r="B1018" s="23">
        <f t="shared" si="168"/>
        <v>9</v>
      </c>
      <c r="C1018" s="23" t="str">
        <f t="shared" si="169"/>
        <v>2024Alex Kwon9</v>
      </c>
      <c r="D1018" s="17">
        <v>2024</v>
      </c>
      <c r="E1018" t="s">
        <v>409</v>
      </c>
      <c r="F1018">
        <v>759445</v>
      </c>
      <c r="G1018" t="s">
        <v>209</v>
      </c>
      <c r="H1018" s="20">
        <v>1</v>
      </c>
      <c r="I1018" s="20">
        <v>1</v>
      </c>
      <c r="J1018" t="s">
        <v>9</v>
      </c>
      <c r="K1018" t="s">
        <v>10</v>
      </c>
      <c r="L1018" s="10">
        <v>32</v>
      </c>
      <c r="M1018" s="10">
        <v>59</v>
      </c>
      <c r="N1018" s="10">
        <v>149</v>
      </c>
      <c r="O1018" s="1">
        <v>7494.808</v>
      </c>
      <c r="P1018" s="1">
        <v>5351.25</v>
      </c>
      <c r="Q1018" s="1">
        <v>1019</v>
      </c>
      <c r="R1018" s="44">
        <f t="shared" si="170"/>
        <v>234.21275</v>
      </c>
      <c r="S1018" s="45">
        <f t="shared" si="171"/>
        <v>1.84375</v>
      </c>
      <c r="T1018" s="45">
        <f t="shared" si="172"/>
        <v>2.5254237288135593</v>
      </c>
      <c r="U1018" s="44">
        <f t="shared" si="173"/>
        <v>2143.558</v>
      </c>
      <c r="V1018" s="46">
        <f t="shared" si="174"/>
        <v>0.28600572556361686</v>
      </c>
      <c r="W1018" s="44">
        <f t="shared" si="175"/>
        <v>1124.558</v>
      </c>
      <c r="X1018" s="46">
        <f t="shared" si="176"/>
        <v>0.15004493777559078</v>
      </c>
      <c r="Y1018" s="23">
        <f>RANK(O1018,O:O)</f>
        <v>984</v>
      </c>
      <c r="Z1018" s="23">
        <f>RANK(U1018,U:U)</f>
        <v>851</v>
      </c>
      <c r="AA1018" s="23">
        <f>RANK(W1018,W:W)</f>
        <v>753</v>
      </c>
    </row>
    <row r="1019" spans="1:27" x14ac:dyDescent="0.25">
      <c r="A1019" s="23" t="str">
        <f t="shared" si="167"/>
        <v>Alex Kwon</v>
      </c>
      <c r="B1019" s="23">
        <f t="shared" si="168"/>
        <v>10</v>
      </c>
      <c r="C1019" s="23" t="str">
        <f t="shared" si="169"/>
        <v>2024Alex Kwon10</v>
      </c>
      <c r="D1019" s="17">
        <v>2024</v>
      </c>
      <c r="E1019" t="s">
        <v>409</v>
      </c>
      <c r="F1019">
        <v>185163</v>
      </c>
      <c r="G1019" t="s">
        <v>46</v>
      </c>
      <c r="H1019" s="20">
        <v>1</v>
      </c>
      <c r="I1019" s="20">
        <v>1</v>
      </c>
      <c r="J1019" t="s">
        <v>9</v>
      </c>
      <c r="K1019" t="s">
        <v>10</v>
      </c>
      <c r="L1019" s="10">
        <v>35</v>
      </c>
      <c r="M1019" s="10">
        <v>75</v>
      </c>
      <c r="N1019" s="10">
        <v>138</v>
      </c>
      <c r="O1019" s="1">
        <v>7353.2960000000003</v>
      </c>
      <c r="P1019" s="1">
        <v>5130.75</v>
      </c>
      <c r="Q1019" s="1">
        <v>1124.04</v>
      </c>
      <c r="R1019" s="44">
        <f t="shared" si="170"/>
        <v>210.09417142857143</v>
      </c>
      <c r="S1019" s="45">
        <f t="shared" si="171"/>
        <v>2.1428571428571428</v>
      </c>
      <c r="T1019" s="45">
        <f t="shared" si="172"/>
        <v>1.84</v>
      </c>
      <c r="U1019" s="44">
        <f t="shared" si="173"/>
        <v>2222.5460000000003</v>
      </c>
      <c r="V1019" s="46">
        <f t="shared" si="174"/>
        <v>0.30225167054338631</v>
      </c>
      <c r="W1019" s="44">
        <f t="shared" si="175"/>
        <v>1098.5060000000003</v>
      </c>
      <c r="X1019" s="46">
        <f t="shared" si="176"/>
        <v>0.149389607055122</v>
      </c>
      <c r="Y1019" s="23">
        <f>RANK(O1019,O:O)</f>
        <v>995</v>
      </c>
      <c r="Z1019" s="23">
        <f>RANK(U1019,U:U)</f>
        <v>834</v>
      </c>
      <c r="AA1019" s="23">
        <f>RANK(W1019,W:W)</f>
        <v>757</v>
      </c>
    </row>
    <row r="1020" spans="1:27" x14ac:dyDescent="0.25">
      <c r="A1020" s="23" t="str">
        <f t="shared" si="167"/>
        <v>Alex Kwon</v>
      </c>
      <c r="B1020" s="23">
        <f t="shared" si="168"/>
        <v>11</v>
      </c>
      <c r="C1020" s="23" t="str">
        <f t="shared" si="169"/>
        <v>2024Alex Kwon11</v>
      </c>
      <c r="D1020" s="17">
        <v>2024</v>
      </c>
      <c r="E1020" t="s">
        <v>409</v>
      </c>
      <c r="F1020">
        <v>375968</v>
      </c>
      <c r="G1020" t="s">
        <v>97</v>
      </c>
      <c r="H1020" s="20">
        <v>1</v>
      </c>
      <c r="I1020" s="20">
        <v>1</v>
      </c>
      <c r="J1020" t="s">
        <v>9</v>
      </c>
      <c r="K1020" t="s">
        <v>10</v>
      </c>
      <c r="L1020" s="10">
        <v>10</v>
      </c>
      <c r="M1020" s="10">
        <v>24</v>
      </c>
      <c r="N1020" s="10">
        <v>80</v>
      </c>
      <c r="O1020" s="1">
        <v>5192.16</v>
      </c>
      <c r="P1020" s="1">
        <v>3385.5</v>
      </c>
      <c r="Q1020" s="1">
        <v>323.52</v>
      </c>
      <c r="R1020" s="44">
        <f t="shared" si="170"/>
        <v>519.21600000000001</v>
      </c>
      <c r="S1020" s="45">
        <f t="shared" si="171"/>
        <v>2.4</v>
      </c>
      <c r="T1020" s="45">
        <f t="shared" si="172"/>
        <v>3.3333333333333335</v>
      </c>
      <c r="U1020" s="44">
        <f t="shared" si="173"/>
        <v>1806.6599999999999</v>
      </c>
      <c r="V1020" s="46">
        <f t="shared" si="174"/>
        <v>0.34795923084034386</v>
      </c>
      <c r="W1020" s="44">
        <f t="shared" si="175"/>
        <v>1483.1399999999999</v>
      </c>
      <c r="X1020" s="46">
        <f t="shared" si="176"/>
        <v>0.28564990293057224</v>
      </c>
      <c r="Y1020" s="23">
        <f>RANK(O1020,O:O)</f>
        <v>1116</v>
      </c>
      <c r="Z1020" s="23">
        <f>RANK(U1020,U:U)</f>
        <v>918</v>
      </c>
      <c r="AA1020" s="23">
        <f>RANK(W1020,W:W)</f>
        <v>650</v>
      </c>
    </row>
    <row r="1021" spans="1:27" x14ac:dyDescent="0.25">
      <c r="A1021" s="23" t="str">
        <f t="shared" si="167"/>
        <v>Alex Kwon</v>
      </c>
      <c r="B1021" s="23">
        <f t="shared" si="168"/>
        <v>12</v>
      </c>
      <c r="C1021" s="23" t="str">
        <f t="shared" si="169"/>
        <v>2024Alex Kwon12</v>
      </c>
      <c r="D1021" s="17">
        <v>2024</v>
      </c>
      <c r="E1021" t="s">
        <v>409</v>
      </c>
      <c r="F1021">
        <v>984729</v>
      </c>
      <c r="G1021" t="s">
        <v>368</v>
      </c>
      <c r="H1021" s="20">
        <v>1</v>
      </c>
      <c r="I1021" s="20">
        <v>1</v>
      </c>
      <c r="J1021" t="s">
        <v>9</v>
      </c>
      <c r="K1021" t="s">
        <v>10</v>
      </c>
      <c r="L1021" s="10">
        <v>25</v>
      </c>
      <c r="M1021" s="10">
        <v>32</v>
      </c>
      <c r="N1021" s="10">
        <v>86</v>
      </c>
      <c r="O1021" s="1">
        <v>4712.1120000000001</v>
      </c>
      <c r="P1021" s="1">
        <v>2913.25</v>
      </c>
      <c r="Q1021" s="1">
        <v>782</v>
      </c>
      <c r="R1021" s="44">
        <f t="shared" si="170"/>
        <v>188.48447999999999</v>
      </c>
      <c r="S1021" s="45">
        <f t="shared" si="171"/>
        <v>1.28</v>
      </c>
      <c r="T1021" s="45">
        <f t="shared" si="172"/>
        <v>2.6875</v>
      </c>
      <c r="U1021" s="44">
        <f t="shared" si="173"/>
        <v>1798.8620000000001</v>
      </c>
      <c r="V1021" s="46">
        <f t="shared" si="174"/>
        <v>0.38175281062928895</v>
      </c>
      <c r="W1021" s="44">
        <f t="shared" si="175"/>
        <v>1016.8620000000001</v>
      </c>
      <c r="X1021" s="46">
        <f t="shared" si="176"/>
        <v>0.21579750226649963</v>
      </c>
      <c r="Y1021" s="23">
        <f>RANK(O1021,O:O)</f>
        <v>1150</v>
      </c>
      <c r="Z1021" s="23">
        <f>RANK(U1021,U:U)</f>
        <v>920</v>
      </c>
      <c r="AA1021" s="23">
        <f>RANK(W1021,W:W)</f>
        <v>785</v>
      </c>
    </row>
    <row r="1022" spans="1:27" x14ac:dyDescent="0.25">
      <c r="A1022" s="23" t="str">
        <f t="shared" si="167"/>
        <v>Alex Kwon</v>
      </c>
      <c r="B1022" s="23">
        <f t="shared" si="168"/>
        <v>13</v>
      </c>
      <c r="C1022" s="23" t="str">
        <f t="shared" si="169"/>
        <v>2024Alex Kwon13</v>
      </c>
      <c r="D1022" s="17">
        <v>2024</v>
      </c>
      <c r="E1022" t="s">
        <v>409</v>
      </c>
      <c r="F1022">
        <v>572805</v>
      </c>
      <c r="G1022" t="s">
        <v>148</v>
      </c>
      <c r="H1022" s="20">
        <v>1</v>
      </c>
      <c r="I1022" s="20">
        <v>1</v>
      </c>
      <c r="J1022" t="s">
        <v>9</v>
      </c>
      <c r="K1022" t="s">
        <v>10</v>
      </c>
      <c r="L1022" s="10">
        <v>30</v>
      </c>
      <c r="M1022" s="10">
        <v>48</v>
      </c>
      <c r="N1022" s="10">
        <v>93</v>
      </c>
      <c r="O1022" s="1">
        <v>4364.8559999999998</v>
      </c>
      <c r="P1022" s="1">
        <v>2847</v>
      </c>
      <c r="Q1022" s="1">
        <v>948</v>
      </c>
      <c r="R1022" s="44">
        <f t="shared" si="170"/>
        <v>145.49519999999998</v>
      </c>
      <c r="S1022" s="45">
        <f t="shared" si="171"/>
        <v>1.6</v>
      </c>
      <c r="T1022" s="45">
        <f t="shared" si="172"/>
        <v>1.9375</v>
      </c>
      <c r="U1022" s="44">
        <f t="shared" si="173"/>
        <v>1517.8559999999998</v>
      </c>
      <c r="V1022" s="46">
        <f t="shared" si="174"/>
        <v>0.3477448053269111</v>
      </c>
      <c r="W1022" s="44">
        <f t="shared" si="175"/>
        <v>569.85599999999977</v>
      </c>
      <c r="X1022" s="46">
        <f t="shared" si="176"/>
        <v>0.13055550973502902</v>
      </c>
      <c r="Y1022" s="23">
        <f>RANK(O1022,O:O)</f>
        <v>1174</v>
      </c>
      <c r="Z1022" s="23">
        <f>RANK(U1022,U:U)</f>
        <v>986</v>
      </c>
      <c r="AA1022" s="23">
        <f>RANK(W1022,W:W)</f>
        <v>946</v>
      </c>
    </row>
    <row r="1023" spans="1:27" x14ac:dyDescent="0.25">
      <c r="A1023" s="23" t="str">
        <f t="shared" si="167"/>
        <v>Alex Kwon</v>
      </c>
      <c r="B1023" s="23">
        <f t="shared" si="168"/>
        <v>14</v>
      </c>
      <c r="C1023" s="23" t="str">
        <f t="shared" si="169"/>
        <v>2024Alex Kwon14</v>
      </c>
      <c r="D1023" s="17">
        <v>2024</v>
      </c>
      <c r="E1023" t="s">
        <v>409</v>
      </c>
      <c r="F1023">
        <v>137653</v>
      </c>
      <c r="G1023" t="s">
        <v>572</v>
      </c>
      <c r="H1023" s="20">
        <v>1</v>
      </c>
      <c r="I1023" s="20">
        <v>1</v>
      </c>
      <c r="J1023" t="s">
        <v>9</v>
      </c>
      <c r="K1023" t="s">
        <v>10</v>
      </c>
      <c r="L1023" s="10">
        <v>7</v>
      </c>
      <c r="M1023" s="10">
        <v>19</v>
      </c>
      <c r="N1023" s="10">
        <v>71</v>
      </c>
      <c r="O1023" s="1">
        <v>4237.0320000000002</v>
      </c>
      <c r="P1023" s="1">
        <v>3216.75</v>
      </c>
      <c r="Q1023" s="1">
        <v>229</v>
      </c>
      <c r="R1023" s="44">
        <f t="shared" si="170"/>
        <v>605.29028571428569</v>
      </c>
      <c r="S1023" s="45">
        <f t="shared" si="171"/>
        <v>2.7142857142857144</v>
      </c>
      <c r="T1023" s="45">
        <f t="shared" si="172"/>
        <v>3.736842105263158</v>
      </c>
      <c r="U1023" s="44">
        <f t="shared" si="173"/>
        <v>1020.2820000000002</v>
      </c>
      <c r="V1023" s="46">
        <f t="shared" si="174"/>
        <v>0.2408011079453731</v>
      </c>
      <c r="W1023" s="44">
        <f t="shared" si="175"/>
        <v>791.28200000000015</v>
      </c>
      <c r="X1023" s="46">
        <f t="shared" si="176"/>
        <v>0.18675384089617453</v>
      </c>
      <c r="Y1023" s="23">
        <f>RANK(O1023,O:O)</f>
        <v>1182</v>
      </c>
      <c r="Z1023" s="23">
        <f>RANK(U1023,U:U)</f>
        <v>1112</v>
      </c>
      <c r="AA1023" s="23">
        <f>RANK(W1023,W:W)</f>
        <v>862</v>
      </c>
    </row>
    <row r="1024" spans="1:27" x14ac:dyDescent="0.25">
      <c r="A1024" s="23" t="str">
        <f t="shared" si="167"/>
        <v>Alex Kwon</v>
      </c>
      <c r="B1024" s="23">
        <f t="shared" si="168"/>
        <v>15</v>
      </c>
      <c r="C1024" s="23" t="str">
        <f t="shared" si="169"/>
        <v>2024Alex Kwon15</v>
      </c>
      <c r="D1024" s="17">
        <v>2024</v>
      </c>
      <c r="E1024" t="s">
        <v>409</v>
      </c>
      <c r="F1024">
        <v>697252</v>
      </c>
      <c r="G1024" t="s">
        <v>187</v>
      </c>
      <c r="H1024" s="20">
        <v>1</v>
      </c>
      <c r="I1024" s="20">
        <v>1</v>
      </c>
      <c r="J1024" t="s">
        <v>9</v>
      </c>
      <c r="K1024" t="s">
        <v>10</v>
      </c>
      <c r="L1024" s="10">
        <v>24</v>
      </c>
      <c r="M1024" s="10">
        <v>33</v>
      </c>
      <c r="N1024" s="10">
        <v>105</v>
      </c>
      <c r="O1024" s="1">
        <v>4166.3599999999997</v>
      </c>
      <c r="P1024" s="1">
        <v>2802.5</v>
      </c>
      <c r="Q1024" s="1">
        <v>753</v>
      </c>
      <c r="R1024" s="44">
        <f t="shared" si="170"/>
        <v>173.59833333333333</v>
      </c>
      <c r="S1024" s="45">
        <f t="shared" si="171"/>
        <v>1.375</v>
      </c>
      <c r="T1024" s="45">
        <f t="shared" si="172"/>
        <v>3.1818181818181817</v>
      </c>
      <c r="U1024" s="44">
        <f t="shared" si="173"/>
        <v>1363.8599999999997</v>
      </c>
      <c r="V1024" s="46">
        <f t="shared" si="174"/>
        <v>0.32735049299628449</v>
      </c>
      <c r="W1024" s="44">
        <f t="shared" si="175"/>
        <v>610.85999999999967</v>
      </c>
      <c r="X1024" s="46">
        <f t="shared" si="176"/>
        <v>0.14661719102525939</v>
      </c>
      <c r="Y1024" s="23">
        <f>RANK(O1024,O:O)</f>
        <v>1188</v>
      </c>
      <c r="Z1024" s="23">
        <f>RANK(U1024,U:U)</f>
        <v>1022</v>
      </c>
      <c r="AA1024" s="23">
        <f>RANK(W1024,W:W)</f>
        <v>930</v>
      </c>
    </row>
    <row r="1025" spans="1:27" x14ac:dyDescent="0.25">
      <c r="A1025" s="23" t="str">
        <f t="shared" si="167"/>
        <v>Alex Kwon</v>
      </c>
      <c r="B1025" s="23">
        <f t="shared" si="168"/>
        <v>16</v>
      </c>
      <c r="C1025" s="23" t="str">
        <f t="shared" si="169"/>
        <v>2024Alex Kwon16</v>
      </c>
      <c r="D1025" s="17">
        <v>2024</v>
      </c>
      <c r="E1025" t="s">
        <v>409</v>
      </c>
      <c r="F1025">
        <v>133279</v>
      </c>
      <c r="G1025" t="s">
        <v>20</v>
      </c>
      <c r="H1025" s="20">
        <v>1</v>
      </c>
      <c r="I1025" s="20">
        <v>1</v>
      </c>
      <c r="J1025" t="s">
        <v>9</v>
      </c>
      <c r="K1025" t="s">
        <v>10</v>
      </c>
      <c r="L1025" s="10">
        <v>23</v>
      </c>
      <c r="M1025" s="10">
        <v>23</v>
      </c>
      <c r="N1025" s="10">
        <v>68</v>
      </c>
      <c r="O1025" s="1">
        <v>3599.4560000000001</v>
      </c>
      <c r="P1025" s="1">
        <v>2739.25</v>
      </c>
      <c r="Q1025" s="1">
        <v>713</v>
      </c>
      <c r="R1025" s="44">
        <f t="shared" si="170"/>
        <v>156.49808695652175</v>
      </c>
      <c r="S1025" s="45">
        <f t="shared" si="171"/>
        <v>1</v>
      </c>
      <c r="T1025" s="45">
        <f t="shared" si="172"/>
        <v>2.9565217391304346</v>
      </c>
      <c r="U1025" s="44">
        <f t="shared" si="173"/>
        <v>860.20600000000013</v>
      </c>
      <c r="V1025" s="46">
        <f t="shared" si="174"/>
        <v>0.23898222398051264</v>
      </c>
      <c r="W1025" s="44">
        <f t="shared" si="175"/>
        <v>147.20600000000013</v>
      </c>
      <c r="X1025" s="46">
        <f t="shared" si="176"/>
        <v>4.0896735506698825E-2</v>
      </c>
      <c r="Y1025" s="23">
        <f>RANK(O1025,O:O)</f>
        <v>1231</v>
      </c>
      <c r="Z1025" s="23">
        <f>RANK(U1025,U:U)</f>
        <v>1177</v>
      </c>
      <c r="AA1025" s="23">
        <f>RANK(W1025,W:W)</f>
        <v>1173</v>
      </c>
    </row>
    <row r="1026" spans="1:27" x14ac:dyDescent="0.25">
      <c r="A1026" s="23" t="str">
        <f t="shared" si="167"/>
        <v>Alex Kwon</v>
      </c>
      <c r="B1026" s="23">
        <f t="shared" si="168"/>
        <v>17</v>
      </c>
      <c r="C1026" s="23" t="str">
        <f t="shared" si="169"/>
        <v>2024Alex Kwon17</v>
      </c>
      <c r="D1026" s="17">
        <v>2024</v>
      </c>
      <c r="E1026" t="s">
        <v>409</v>
      </c>
      <c r="F1026">
        <v>809877</v>
      </c>
      <c r="G1026" t="s">
        <v>226</v>
      </c>
      <c r="H1026" s="20">
        <v>1</v>
      </c>
      <c r="I1026" s="20">
        <v>1</v>
      </c>
      <c r="J1026" t="s">
        <v>9</v>
      </c>
      <c r="K1026" t="s">
        <v>10</v>
      </c>
      <c r="L1026" s="10">
        <v>9</v>
      </c>
      <c r="M1026" s="10">
        <v>23</v>
      </c>
      <c r="N1026" s="10">
        <v>90</v>
      </c>
      <c r="O1026" s="1">
        <v>2955.28</v>
      </c>
      <c r="P1026" s="1">
        <v>2417</v>
      </c>
      <c r="Q1026" s="1">
        <v>293</v>
      </c>
      <c r="R1026" s="44">
        <f t="shared" si="170"/>
        <v>328.36444444444447</v>
      </c>
      <c r="S1026" s="45">
        <f t="shared" si="171"/>
        <v>2.5555555555555554</v>
      </c>
      <c r="T1026" s="45">
        <f t="shared" si="172"/>
        <v>3.9130434782608696</v>
      </c>
      <c r="U1026" s="44">
        <f t="shared" si="173"/>
        <v>538.2800000000002</v>
      </c>
      <c r="V1026" s="46">
        <f t="shared" si="174"/>
        <v>0.18214179367098893</v>
      </c>
      <c r="W1026" s="44">
        <f t="shared" si="175"/>
        <v>245.2800000000002</v>
      </c>
      <c r="X1026" s="46">
        <f t="shared" si="176"/>
        <v>8.2997211770119983E-2</v>
      </c>
      <c r="Y1026" s="23">
        <f>RANK(O1026,O:O)</f>
        <v>1285</v>
      </c>
      <c r="Z1026" s="23">
        <f>RANK(U1026,U:U)</f>
        <v>1303</v>
      </c>
      <c r="AA1026" s="23">
        <f>RANK(W1026,W:W)</f>
        <v>1098</v>
      </c>
    </row>
    <row r="1027" spans="1:27" x14ac:dyDescent="0.25">
      <c r="A1027" s="23" t="str">
        <f t="shared" si="167"/>
        <v>Alex Kwon</v>
      </c>
      <c r="B1027" s="23">
        <f t="shared" si="168"/>
        <v>18</v>
      </c>
      <c r="C1027" s="23" t="str">
        <f t="shared" si="169"/>
        <v>2024Alex Kwon18</v>
      </c>
      <c r="D1027" s="17">
        <v>2024</v>
      </c>
      <c r="E1027" t="s">
        <v>409</v>
      </c>
      <c r="F1027">
        <v>309592</v>
      </c>
      <c r="G1027" t="s">
        <v>457</v>
      </c>
      <c r="H1027" s="20">
        <v>1</v>
      </c>
      <c r="I1027" s="20">
        <v>1</v>
      </c>
      <c r="J1027" t="s">
        <v>9</v>
      </c>
      <c r="K1027" t="s">
        <v>10</v>
      </c>
      <c r="L1027" s="10">
        <v>30</v>
      </c>
      <c r="M1027" s="10">
        <v>30</v>
      </c>
      <c r="N1027" s="10">
        <v>63</v>
      </c>
      <c r="O1027" s="1">
        <v>2705.096</v>
      </c>
      <c r="P1027" s="1">
        <v>2097.25</v>
      </c>
      <c r="Q1027" s="1">
        <v>930</v>
      </c>
      <c r="R1027" s="44">
        <f t="shared" si="170"/>
        <v>90.169866666666664</v>
      </c>
      <c r="S1027" s="45">
        <f t="shared" si="171"/>
        <v>1</v>
      </c>
      <c r="T1027" s="45">
        <f t="shared" si="172"/>
        <v>2.1</v>
      </c>
      <c r="U1027" s="44">
        <f t="shared" si="173"/>
        <v>607.846</v>
      </c>
      <c r="V1027" s="46">
        <f t="shared" si="174"/>
        <v>0.22470404007842976</v>
      </c>
      <c r="W1027" s="44">
        <f t="shared" si="175"/>
        <v>-322.154</v>
      </c>
      <c r="X1027" s="46">
        <f t="shared" si="176"/>
        <v>-0.11909152207537181</v>
      </c>
      <c r="Y1027" s="23">
        <f>RANK(O1027,O:O)</f>
        <v>1307</v>
      </c>
      <c r="Z1027" s="23">
        <f>RANK(U1027,U:U)</f>
        <v>1268</v>
      </c>
      <c r="AA1027" s="23">
        <f>RANK(W1027,W:W)</f>
        <v>1407</v>
      </c>
    </row>
    <row r="1028" spans="1:27" x14ac:dyDescent="0.25">
      <c r="A1028" s="23" t="str">
        <f t="shared" si="167"/>
        <v>Alex Kwon</v>
      </c>
      <c r="B1028" s="23">
        <f t="shared" si="168"/>
        <v>19</v>
      </c>
      <c r="C1028" s="23" t="str">
        <f t="shared" si="169"/>
        <v>2024Alex Kwon19</v>
      </c>
      <c r="D1028" s="17">
        <v>2024</v>
      </c>
      <c r="E1028" t="s">
        <v>409</v>
      </c>
      <c r="F1028">
        <v>784373</v>
      </c>
      <c r="G1028" t="s">
        <v>218</v>
      </c>
      <c r="H1028" s="20">
        <v>1</v>
      </c>
      <c r="I1028" s="20">
        <v>1</v>
      </c>
      <c r="J1028" t="s">
        <v>9</v>
      </c>
      <c r="K1028" t="s">
        <v>10</v>
      </c>
      <c r="L1028" s="10">
        <v>10</v>
      </c>
      <c r="M1028" s="10">
        <v>19</v>
      </c>
      <c r="N1028" s="10">
        <v>54</v>
      </c>
      <c r="O1028" s="1">
        <v>2194.768</v>
      </c>
      <c r="P1028" s="1">
        <v>1727</v>
      </c>
      <c r="Q1028" s="1">
        <v>319</v>
      </c>
      <c r="R1028" s="44">
        <f t="shared" si="170"/>
        <v>219.4768</v>
      </c>
      <c r="S1028" s="45">
        <f t="shared" si="171"/>
        <v>1.9</v>
      </c>
      <c r="T1028" s="45">
        <f t="shared" si="172"/>
        <v>2.8421052631578947</v>
      </c>
      <c r="U1028" s="44">
        <f t="shared" si="173"/>
        <v>467.76800000000003</v>
      </c>
      <c r="V1028" s="46">
        <f t="shared" si="174"/>
        <v>0.21312867692621726</v>
      </c>
      <c r="W1028" s="44">
        <f t="shared" si="175"/>
        <v>148.76800000000003</v>
      </c>
      <c r="X1028" s="46">
        <f t="shared" si="176"/>
        <v>6.7783018524053579E-2</v>
      </c>
      <c r="Y1028" s="23">
        <f>RANK(O1028,O:O)</f>
        <v>1348</v>
      </c>
      <c r="Z1028" s="23">
        <f>RANK(U1028,U:U)</f>
        <v>1333</v>
      </c>
      <c r="AA1028" s="23">
        <f>RANK(W1028,W:W)</f>
        <v>1172</v>
      </c>
    </row>
    <row r="1029" spans="1:27" x14ac:dyDescent="0.25">
      <c r="A1029" s="23" t="str">
        <f t="shared" si="167"/>
        <v>Alex Kwon</v>
      </c>
      <c r="B1029" s="23">
        <f t="shared" si="168"/>
        <v>20</v>
      </c>
      <c r="C1029" s="23" t="str">
        <f t="shared" si="169"/>
        <v>2024Alex Kwon20</v>
      </c>
      <c r="D1029" s="17">
        <v>2024</v>
      </c>
      <c r="E1029" t="s">
        <v>409</v>
      </c>
      <c r="F1029">
        <v>713162</v>
      </c>
      <c r="G1029" t="s">
        <v>188</v>
      </c>
      <c r="H1029" s="20">
        <v>1</v>
      </c>
      <c r="I1029" s="20">
        <v>6</v>
      </c>
      <c r="J1029" t="s">
        <v>2</v>
      </c>
      <c r="K1029" t="s">
        <v>10</v>
      </c>
      <c r="L1029" s="10">
        <v>11</v>
      </c>
      <c r="M1029" s="10">
        <v>20</v>
      </c>
      <c r="N1029" s="10">
        <v>29</v>
      </c>
      <c r="O1029" s="1">
        <v>2013.3679999999999</v>
      </c>
      <c r="P1029" s="1">
        <v>1388.75</v>
      </c>
      <c r="Q1029" s="1">
        <v>350</v>
      </c>
      <c r="R1029" s="44">
        <f t="shared" si="170"/>
        <v>183.03345454545453</v>
      </c>
      <c r="S1029" s="45">
        <f t="shared" si="171"/>
        <v>1.8181818181818181</v>
      </c>
      <c r="T1029" s="45">
        <f t="shared" si="172"/>
        <v>1.45</v>
      </c>
      <c r="U1029" s="44">
        <f t="shared" si="173"/>
        <v>624.61799999999994</v>
      </c>
      <c r="V1029" s="46">
        <f t="shared" si="174"/>
        <v>0.31023538667546119</v>
      </c>
      <c r="W1029" s="44">
        <f t="shared" si="175"/>
        <v>274.61799999999994</v>
      </c>
      <c r="X1029" s="46">
        <f t="shared" si="176"/>
        <v>0.13639732031104099</v>
      </c>
      <c r="Y1029" s="23">
        <f>RANK(O1029,O:O)</f>
        <v>1368</v>
      </c>
      <c r="Z1029" s="23">
        <f>RANK(U1029,U:U)</f>
        <v>1263</v>
      </c>
      <c r="AA1029" s="23">
        <f>RANK(W1029,W:W)</f>
        <v>1072</v>
      </c>
    </row>
    <row r="1030" spans="1:27" x14ac:dyDescent="0.25">
      <c r="A1030" s="23" t="str">
        <f t="shared" si="167"/>
        <v>Alex Kwon</v>
      </c>
      <c r="B1030" s="23">
        <f t="shared" si="168"/>
        <v>21</v>
      </c>
      <c r="C1030" s="23" t="str">
        <f t="shared" si="169"/>
        <v>2024Alex Kwon21</v>
      </c>
      <c r="D1030" s="17">
        <v>2024</v>
      </c>
      <c r="E1030" t="s">
        <v>409</v>
      </c>
      <c r="F1030">
        <v>609362</v>
      </c>
      <c r="G1030" t="s">
        <v>321</v>
      </c>
      <c r="H1030" s="20">
        <v>1</v>
      </c>
      <c r="I1030" s="20">
        <v>1</v>
      </c>
      <c r="J1030" t="s">
        <v>9</v>
      </c>
      <c r="K1030" t="s">
        <v>10</v>
      </c>
      <c r="L1030" s="10">
        <v>7</v>
      </c>
      <c r="M1030" s="10">
        <v>9</v>
      </c>
      <c r="N1030" s="10">
        <v>18</v>
      </c>
      <c r="O1030" s="1">
        <v>1196.6559999999999</v>
      </c>
      <c r="P1030" s="1">
        <v>832.25</v>
      </c>
      <c r="Q1030" s="1">
        <v>219</v>
      </c>
      <c r="R1030" s="44">
        <f t="shared" si="170"/>
        <v>170.95085714285713</v>
      </c>
      <c r="S1030" s="45">
        <f t="shared" si="171"/>
        <v>1.2857142857142858</v>
      </c>
      <c r="T1030" s="45">
        <f t="shared" si="172"/>
        <v>2</v>
      </c>
      <c r="U1030" s="44">
        <f t="shared" si="173"/>
        <v>364.40599999999995</v>
      </c>
      <c r="V1030" s="46">
        <f t="shared" si="174"/>
        <v>0.30452026313326469</v>
      </c>
      <c r="W1030" s="44">
        <f t="shared" si="175"/>
        <v>145.40599999999995</v>
      </c>
      <c r="X1030" s="46">
        <f t="shared" si="176"/>
        <v>0.12151027530050404</v>
      </c>
      <c r="Y1030" s="23">
        <f>RANK(O1030,O:O)</f>
        <v>1441</v>
      </c>
      <c r="Z1030" s="23">
        <f>RANK(U1030,U:U)</f>
        <v>1378</v>
      </c>
      <c r="AA1030" s="23">
        <f>RANK(W1030,W:W)</f>
        <v>1174</v>
      </c>
    </row>
    <row r="1031" spans="1:27" x14ac:dyDescent="0.25">
      <c r="A1031" s="23" t="str">
        <f t="shared" si="167"/>
        <v>Alex Kwon</v>
      </c>
      <c r="B1031" s="23">
        <f t="shared" si="168"/>
        <v>22</v>
      </c>
      <c r="C1031" s="23" t="str">
        <f t="shared" si="169"/>
        <v>2024Alex Kwon22</v>
      </c>
      <c r="D1031" s="17">
        <v>2024</v>
      </c>
      <c r="E1031" t="s">
        <v>409</v>
      </c>
      <c r="F1031">
        <v>648045</v>
      </c>
      <c r="G1031" t="s">
        <v>177</v>
      </c>
      <c r="H1031" s="20">
        <v>1</v>
      </c>
      <c r="I1031" s="20">
        <v>5</v>
      </c>
      <c r="J1031" t="s">
        <v>2</v>
      </c>
      <c r="K1031" t="s">
        <v>10</v>
      </c>
      <c r="L1031" s="10">
        <v>5</v>
      </c>
      <c r="M1031" s="10">
        <v>11</v>
      </c>
      <c r="N1031" s="10">
        <v>29</v>
      </c>
      <c r="O1031" s="1">
        <v>1177.3679999999999</v>
      </c>
      <c r="P1031" s="1">
        <v>716.25</v>
      </c>
      <c r="Q1031" s="1">
        <v>161</v>
      </c>
      <c r="R1031" s="44">
        <f t="shared" si="170"/>
        <v>235.47359999999998</v>
      </c>
      <c r="S1031" s="45">
        <f t="shared" si="171"/>
        <v>2.2000000000000002</v>
      </c>
      <c r="T1031" s="45">
        <f t="shared" si="172"/>
        <v>2.6363636363636362</v>
      </c>
      <c r="U1031" s="44">
        <f t="shared" si="173"/>
        <v>461.11799999999994</v>
      </c>
      <c r="V1031" s="46">
        <f t="shared" si="174"/>
        <v>0.39165154819903375</v>
      </c>
      <c r="W1031" s="44">
        <f t="shared" si="175"/>
        <v>300.11799999999994</v>
      </c>
      <c r="X1031" s="46">
        <f t="shared" si="176"/>
        <v>0.25490585781166125</v>
      </c>
      <c r="Y1031" s="23">
        <f>RANK(O1031,O:O)</f>
        <v>1444</v>
      </c>
      <c r="Z1031" s="23">
        <f>RANK(U1031,U:U)</f>
        <v>1336</v>
      </c>
      <c r="AA1031" s="23">
        <f>RANK(W1031,W:W)</f>
        <v>1063</v>
      </c>
    </row>
    <row r="1032" spans="1:27" x14ac:dyDescent="0.25">
      <c r="A1032" s="23" t="str">
        <f t="shared" si="167"/>
        <v>Alex Kwon</v>
      </c>
      <c r="B1032" s="23">
        <f t="shared" si="168"/>
        <v>23</v>
      </c>
      <c r="C1032" s="23" t="str">
        <f t="shared" si="169"/>
        <v>2024Alex Kwon23</v>
      </c>
      <c r="D1032" s="17">
        <v>2024</v>
      </c>
      <c r="E1032" t="s">
        <v>409</v>
      </c>
      <c r="F1032">
        <v>358146</v>
      </c>
      <c r="G1032" t="s">
        <v>458</v>
      </c>
      <c r="H1032" s="20">
        <v>1</v>
      </c>
      <c r="I1032" s="20">
        <v>1</v>
      </c>
      <c r="J1032" t="s">
        <v>9</v>
      </c>
      <c r="K1032" t="s">
        <v>10</v>
      </c>
      <c r="L1032" s="10">
        <v>8</v>
      </c>
      <c r="M1032" s="10">
        <v>8</v>
      </c>
      <c r="N1032" s="10">
        <v>17</v>
      </c>
      <c r="O1032" s="1">
        <v>1032.664</v>
      </c>
      <c r="P1032" s="1">
        <v>645.5</v>
      </c>
      <c r="Q1032" s="1">
        <v>248</v>
      </c>
      <c r="R1032" s="44">
        <f t="shared" si="170"/>
        <v>129.083</v>
      </c>
      <c r="S1032" s="45">
        <f t="shared" si="171"/>
        <v>1</v>
      </c>
      <c r="T1032" s="45">
        <f t="shared" si="172"/>
        <v>2.125</v>
      </c>
      <c r="U1032" s="44">
        <f t="shared" si="173"/>
        <v>387.16399999999999</v>
      </c>
      <c r="V1032" s="46">
        <f t="shared" si="174"/>
        <v>0.37491768861895058</v>
      </c>
      <c r="W1032" s="44">
        <f t="shared" si="175"/>
        <v>139.16399999999999</v>
      </c>
      <c r="X1032" s="46">
        <f t="shared" si="176"/>
        <v>0.13476212979245911</v>
      </c>
      <c r="Y1032" s="23">
        <f>RANK(O1032,O:O)</f>
        <v>1455</v>
      </c>
      <c r="Z1032" s="23">
        <f>RANK(U1032,U:U)</f>
        <v>1365</v>
      </c>
      <c r="AA1032" s="23">
        <f>RANK(W1032,W:W)</f>
        <v>1179</v>
      </c>
    </row>
    <row r="1033" spans="1:27" x14ac:dyDescent="0.25">
      <c r="A1033" s="23" t="str">
        <f t="shared" si="167"/>
        <v>Amy Blye</v>
      </c>
      <c r="B1033" s="23">
        <f t="shared" si="168"/>
        <v>1</v>
      </c>
      <c r="C1033" s="23" t="str">
        <f t="shared" si="169"/>
        <v>2024Amy Blye1</v>
      </c>
      <c r="D1033" s="17">
        <v>2024</v>
      </c>
      <c r="E1033" t="s">
        <v>410</v>
      </c>
      <c r="F1033">
        <v>558463</v>
      </c>
      <c r="G1033" t="s">
        <v>143</v>
      </c>
      <c r="H1033" s="20">
        <v>2</v>
      </c>
      <c r="I1033" s="20">
        <v>2</v>
      </c>
      <c r="J1033" t="s">
        <v>9</v>
      </c>
      <c r="K1033" t="s">
        <v>3</v>
      </c>
      <c r="L1033" s="10">
        <v>36</v>
      </c>
      <c r="M1033" s="10">
        <v>77</v>
      </c>
      <c r="N1033" s="10">
        <v>331</v>
      </c>
      <c r="O1033" s="1">
        <v>18856.552</v>
      </c>
      <c r="P1033" s="1">
        <v>13165.75</v>
      </c>
      <c r="Q1033" s="1">
        <v>1200.1300000000001</v>
      </c>
      <c r="R1033" s="44">
        <f t="shared" si="170"/>
        <v>523.7931111111111</v>
      </c>
      <c r="S1033" s="45">
        <f t="shared" si="171"/>
        <v>2.1388888888888888</v>
      </c>
      <c r="T1033" s="45">
        <f t="shared" si="172"/>
        <v>4.2987012987012987</v>
      </c>
      <c r="U1033" s="44">
        <f t="shared" si="173"/>
        <v>5690.8019999999997</v>
      </c>
      <c r="V1033" s="46">
        <f t="shared" si="174"/>
        <v>0.30179441077032532</v>
      </c>
      <c r="W1033" s="44">
        <f t="shared" si="175"/>
        <v>4490.6719999999996</v>
      </c>
      <c r="X1033" s="46">
        <f t="shared" si="176"/>
        <v>0.23814915897667821</v>
      </c>
      <c r="Y1033" s="23">
        <f>RANK(O1033,O:O)</f>
        <v>632</v>
      </c>
      <c r="Z1033" s="23">
        <f>RANK(U1033,U:U)</f>
        <v>457</v>
      </c>
      <c r="AA1033" s="23">
        <f>RANK(W1033,W:W)</f>
        <v>308</v>
      </c>
    </row>
    <row r="1034" spans="1:27" x14ac:dyDescent="0.25">
      <c r="A1034" s="23" t="str">
        <f t="shared" si="167"/>
        <v>Amy Blye</v>
      </c>
      <c r="B1034" s="23">
        <f t="shared" si="168"/>
        <v>2</v>
      </c>
      <c r="C1034" s="23" t="str">
        <f t="shared" si="169"/>
        <v>2024Amy Blye2</v>
      </c>
      <c r="D1034" s="17">
        <v>2024</v>
      </c>
      <c r="E1034" t="s">
        <v>410</v>
      </c>
      <c r="F1034">
        <v>448696</v>
      </c>
      <c r="G1034" t="s">
        <v>355</v>
      </c>
      <c r="H1034" s="20">
        <v>2</v>
      </c>
      <c r="I1034" s="20">
        <v>2</v>
      </c>
      <c r="J1034" t="s">
        <v>9</v>
      </c>
      <c r="K1034" t="s">
        <v>10</v>
      </c>
      <c r="L1034" s="10">
        <v>46</v>
      </c>
      <c r="M1034" s="10">
        <v>73</v>
      </c>
      <c r="N1034" s="10">
        <v>213</v>
      </c>
      <c r="O1034" s="1">
        <v>11993.495999999999</v>
      </c>
      <c r="P1034" s="1">
        <v>8037.25</v>
      </c>
      <c r="Q1034" s="1">
        <v>1506.3</v>
      </c>
      <c r="R1034" s="44">
        <f t="shared" si="170"/>
        <v>260.72817391304346</v>
      </c>
      <c r="S1034" s="45">
        <f t="shared" si="171"/>
        <v>1.5869565217391304</v>
      </c>
      <c r="T1034" s="45">
        <f t="shared" si="172"/>
        <v>2.9178082191780823</v>
      </c>
      <c r="U1034" s="44">
        <f t="shared" si="173"/>
        <v>3956.2459999999992</v>
      </c>
      <c r="V1034" s="46">
        <f t="shared" si="174"/>
        <v>0.32986595401374208</v>
      </c>
      <c r="W1034" s="44">
        <f t="shared" si="175"/>
        <v>2449.945999999999</v>
      </c>
      <c r="X1034" s="46">
        <f t="shared" si="176"/>
        <v>0.20427288256901902</v>
      </c>
      <c r="Y1034" s="23">
        <f>RANK(O1034,O:O)</f>
        <v>753</v>
      </c>
      <c r="Z1034" s="23">
        <f>RANK(U1034,U:U)</f>
        <v>583</v>
      </c>
      <c r="AA1034" s="23">
        <f>RANK(W1034,W:W)</f>
        <v>500</v>
      </c>
    </row>
    <row r="1035" spans="1:27" x14ac:dyDescent="0.25">
      <c r="A1035" s="23" t="str">
        <f t="shared" si="167"/>
        <v>Amy Blye</v>
      </c>
      <c r="B1035" s="23">
        <f t="shared" si="168"/>
        <v>3</v>
      </c>
      <c r="C1035" s="23" t="str">
        <f t="shared" si="169"/>
        <v>2024Amy Blye3</v>
      </c>
      <c r="D1035" s="17">
        <v>2024</v>
      </c>
      <c r="E1035" t="s">
        <v>410</v>
      </c>
      <c r="F1035">
        <v>273027</v>
      </c>
      <c r="G1035" t="s">
        <v>302</v>
      </c>
      <c r="H1035" s="20">
        <v>2</v>
      </c>
      <c r="I1035" s="20">
        <v>2</v>
      </c>
      <c r="J1035" t="s">
        <v>9</v>
      </c>
      <c r="K1035" t="s">
        <v>10</v>
      </c>
      <c r="L1035" s="10">
        <v>40</v>
      </c>
      <c r="M1035" s="10">
        <v>58</v>
      </c>
      <c r="N1035" s="10">
        <v>184</v>
      </c>
      <c r="O1035" s="1">
        <v>10068.128000000001</v>
      </c>
      <c r="P1035" s="1">
        <v>6687.5</v>
      </c>
      <c r="Q1035" s="1">
        <v>1303.8</v>
      </c>
      <c r="R1035" s="44">
        <f t="shared" si="170"/>
        <v>251.70320000000001</v>
      </c>
      <c r="S1035" s="45">
        <f t="shared" si="171"/>
        <v>1.45</v>
      </c>
      <c r="T1035" s="45">
        <f t="shared" si="172"/>
        <v>3.1724137931034484</v>
      </c>
      <c r="U1035" s="44">
        <f t="shared" si="173"/>
        <v>3380.6280000000006</v>
      </c>
      <c r="V1035" s="46">
        <f t="shared" si="174"/>
        <v>0.33577523050958435</v>
      </c>
      <c r="W1035" s="44">
        <f t="shared" si="175"/>
        <v>2076.8280000000004</v>
      </c>
      <c r="X1035" s="46">
        <f t="shared" si="176"/>
        <v>0.20627747283308281</v>
      </c>
      <c r="Y1035" s="23">
        <f>RANK(O1035,O:O)</f>
        <v>826</v>
      </c>
      <c r="Z1035" s="23">
        <f>RANK(U1035,U:U)</f>
        <v>633</v>
      </c>
      <c r="AA1035" s="23">
        <f>RANK(W1035,W:W)</f>
        <v>550</v>
      </c>
    </row>
    <row r="1036" spans="1:27" x14ac:dyDescent="0.25">
      <c r="A1036" s="23" t="str">
        <f t="shared" si="167"/>
        <v>Amy Blye</v>
      </c>
      <c r="B1036" s="23">
        <f t="shared" si="168"/>
        <v>4</v>
      </c>
      <c r="C1036" s="23" t="str">
        <f t="shared" si="169"/>
        <v>2024Amy Blye4</v>
      </c>
      <c r="D1036" s="17">
        <v>2024</v>
      </c>
      <c r="E1036" t="s">
        <v>410</v>
      </c>
      <c r="F1036">
        <v>162866</v>
      </c>
      <c r="G1036" t="s">
        <v>341</v>
      </c>
      <c r="H1036" s="20">
        <v>2</v>
      </c>
      <c r="I1036" s="20">
        <v>2</v>
      </c>
      <c r="J1036" t="s">
        <v>9</v>
      </c>
      <c r="K1036" t="s">
        <v>10</v>
      </c>
      <c r="L1036" s="10">
        <v>47</v>
      </c>
      <c r="M1036" s="10">
        <v>74</v>
      </c>
      <c r="N1036" s="10">
        <v>191</v>
      </c>
      <c r="O1036" s="1">
        <v>10014.472</v>
      </c>
      <c r="P1036" s="1">
        <v>7301.25</v>
      </c>
      <c r="Q1036" s="1">
        <v>1538.4</v>
      </c>
      <c r="R1036" s="44">
        <f t="shared" si="170"/>
        <v>213.07387234042554</v>
      </c>
      <c r="S1036" s="45">
        <f t="shared" si="171"/>
        <v>1.574468085106383</v>
      </c>
      <c r="T1036" s="45">
        <f t="shared" si="172"/>
        <v>2.5810810810810811</v>
      </c>
      <c r="U1036" s="44">
        <f t="shared" si="173"/>
        <v>2713.2219999999998</v>
      </c>
      <c r="V1036" s="46">
        <f t="shared" si="174"/>
        <v>0.27093010994488775</v>
      </c>
      <c r="W1036" s="44">
        <f t="shared" si="175"/>
        <v>1174.8219999999997</v>
      </c>
      <c r="X1036" s="46">
        <f t="shared" si="176"/>
        <v>0.11731242545787733</v>
      </c>
      <c r="Y1036" s="23">
        <f>RANK(O1036,O:O)</f>
        <v>829</v>
      </c>
      <c r="Z1036" s="23">
        <f>RANK(U1036,U:U)</f>
        <v>739</v>
      </c>
      <c r="AA1036" s="23">
        <f>RANK(W1036,W:W)</f>
        <v>737</v>
      </c>
    </row>
    <row r="1037" spans="1:27" x14ac:dyDescent="0.25">
      <c r="A1037" s="23" t="str">
        <f t="shared" si="167"/>
        <v>Amy Blye</v>
      </c>
      <c r="B1037" s="23">
        <f t="shared" si="168"/>
        <v>5</v>
      </c>
      <c r="C1037" s="23" t="str">
        <f t="shared" si="169"/>
        <v>2024Amy Blye5</v>
      </c>
      <c r="D1037" s="17">
        <v>2024</v>
      </c>
      <c r="E1037" t="s">
        <v>410</v>
      </c>
      <c r="F1037">
        <v>563414</v>
      </c>
      <c r="G1037" t="s">
        <v>147</v>
      </c>
      <c r="H1037" s="20">
        <v>2</v>
      </c>
      <c r="I1037" s="20">
        <v>2</v>
      </c>
      <c r="J1037" t="s">
        <v>9</v>
      </c>
      <c r="K1037" t="s">
        <v>10</v>
      </c>
      <c r="L1037" s="10">
        <v>21</v>
      </c>
      <c r="M1037" s="10">
        <v>79</v>
      </c>
      <c r="N1037" s="10">
        <v>190</v>
      </c>
      <c r="O1037" s="1">
        <v>9526.48</v>
      </c>
      <c r="P1037" s="1">
        <v>6212.75</v>
      </c>
      <c r="Q1037" s="1">
        <v>735.05</v>
      </c>
      <c r="R1037" s="44">
        <f t="shared" si="170"/>
        <v>453.64190476190475</v>
      </c>
      <c r="S1037" s="45">
        <f t="shared" si="171"/>
        <v>3.7619047619047619</v>
      </c>
      <c r="T1037" s="45">
        <f t="shared" si="172"/>
        <v>2.4050632911392404</v>
      </c>
      <c r="U1037" s="44">
        <f t="shared" si="173"/>
        <v>3313.7299999999996</v>
      </c>
      <c r="V1037" s="46">
        <f t="shared" si="174"/>
        <v>0.34784411451029129</v>
      </c>
      <c r="W1037" s="44">
        <f t="shared" si="175"/>
        <v>2578.6799999999994</v>
      </c>
      <c r="X1037" s="46">
        <f t="shared" si="176"/>
        <v>0.27068549978585998</v>
      </c>
      <c r="Y1037" s="23">
        <f>RANK(O1037,O:O)</f>
        <v>854</v>
      </c>
      <c r="Z1037" s="23">
        <f>RANK(U1037,U:U)</f>
        <v>639</v>
      </c>
      <c r="AA1037" s="23">
        <f>RANK(W1037,W:W)</f>
        <v>486</v>
      </c>
    </row>
    <row r="1038" spans="1:27" x14ac:dyDescent="0.25">
      <c r="A1038" s="23" t="str">
        <f t="shared" si="167"/>
        <v>Amy Blye</v>
      </c>
      <c r="B1038" s="23">
        <f t="shared" si="168"/>
        <v>6</v>
      </c>
      <c r="C1038" s="23" t="str">
        <f t="shared" si="169"/>
        <v>2024Amy Blye6</v>
      </c>
      <c r="D1038" s="17">
        <v>2024</v>
      </c>
      <c r="E1038" t="s">
        <v>410</v>
      </c>
      <c r="F1038">
        <v>178150</v>
      </c>
      <c r="G1038" t="s">
        <v>37</v>
      </c>
      <c r="H1038" s="20">
        <v>2</v>
      </c>
      <c r="I1038" s="20">
        <v>2</v>
      </c>
      <c r="J1038" t="s">
        <v>9</v>
      </c>
      <c r="K1038" t="s">
        <v>10</v>
      </c>
      <c r="L1038" s="10">
        <v>28</v>
      </c>
      <c r="M1038" s="10">
        <v>49</v>
      </c>
      <c r="N1038" s="10">
        <v>130</v>
      </c>
      <c r="O1038" s="1">
        <v>8830.16</v>
      </c>
      <c r="P1038" s="1">
        <v>6025.75</v>
      </c>
      <c r="Q1038" s="1">
        <v>921.33</v>
      </c>
      <c r="R1038" s="44">
        <f t="shared" si="170"/>
        <v>315.36285714285714</v>
      </c>
      <c r="S1038" s="45">
        <f t="shared" si="171"/>
        <v>1.75</v>
      </c>
      <c r="T1038" s="45">
        <f t="shared" si="172"/>
        <v>2.6530612244897958</v>
      </c>
      <c r="U1038" s="44">
        <f t="shared" si="173"/>
        <v>2804.41</v>
      </c>
      <c r="V1038" s="46">
        <f t="shared" si="174"/>
        <v>0.31759447167435245</v>
      </c>
      <c r="W1038" s="44">
        <f t="shared" si="175"/>
        <v>1883.08</v>
      </c>
      <c r="X1038" s="46">
        <f t="shared" si="176"/>
        <v>0.21325547894941879</v>
      </c>
      <c r="Y1038" s="23">
        <f>RANK(O1038,O:O)</f>
        <v>904</v>
      </c>
      <c r="Z1038" s="23">
        <f>RANK(U1038,U:U)</f>
        <v>728</v>
      </c>
      <c r="AA1038" s="23">
        <f>RANK(W1038,W:W)</f>
        <v>576</v>
      </c>
    </row>
    <row r="1039" spans="1:27" x14ac:dyDescent="0.25">
      <c r="A1039" s="23" t="str">
        <f t="shared" si="167"/>
        <v>Amy Blye</v>
      </c>
      <c r="B1039" s="23">
        <f t="shared" si="168"/>
        <v>7</v>
      </c>
      <c r="C1039" s="23" t="str">
        <f t="shared" si="169"/>
        <v>2024Amy Blye7</v>
      </c>
      <c r="D1039" s="17">
        <v>2024</v>
      </c>
      <c r="E1039" t="s">
        <v>410</v>
      </c>
      <c r="F1039">
        <v>969030</v>
      </c>
      <c r="G1039" t="s">
        <v>383</v>
      </c>
      <c r="H1039" s="20">
        <v>2</v>
      </c>
      <c r="I1039" s="20">
        <v>2</v>
      </c>
      <c r="J1039" t="s">
        <v>9</v>
      </c>
      <c r="K1039" t="s">
        <v>10</v>
      </c>
      <c r="L1039" s="10">
        <v>41</v>
      </c>
      <c r="M1039" s="10">
        <v>59</v>
      </c>
      <c r="N1039" s="10">
        <v>166</v>
      </c>
      <c r="O1039" s="1">
        <v>8654.6720000000005</v>
      </c>
      <c r="P1039" s="1">
        <v>6176.5</v>
      </c>
      <c r="Q1039" s="1">
        <v>1335.9</v>
      </c>
      <c r="R1039" s="44">
        <f t="shared" si="170"/>
        <v>211.08956097560977</v>
      </c>
      <c r="S1039" s="45">
        <f t="shared" si="171"/>
        <v>1.4390243902439024</v>
      </c>
      <c r="T1039" s="45">
        <f t="shared" si="172"/>
        <v>2.8135593220338984</v>
      </c>
      <c r="U1039" s="44">
        <f t="shared" si="173"/>
        <v>2478.1720000000005</v>
      </c>
      <c r="V1039" s="46">
        <f t="shared" si="174"/>
        <v>0.28633921655263195</v>
      </c>
      <c r="W1039" s="44">
        <f t="shared" si="175"/>
        <v>1142.2720000000004</v>
      </c>
      <c r="X1039" s="46">
        <f t="shared" si="176"/>
        <v>0.13198328024447378</v>
      </c>
      <c r="Y1039" s="23">
        <f>RANK(O1039,O:O)</f>
        <v>920</v>
      </c>
      <c r="Z1039" s="23">
        <f>RANK(U1039,U:U)</f>
        <v>776</v>
      </c>
      <c r="AA1039" s="23">
        <f>RANK(W1039,W:W)</f>
        <v>749</v>
      </c>
    </row>
    <row r="1040" spans="1:27" x14ac:dyDescent="0.25">
      <c r="A1040" s="23" t="str">
        <f t="shared" si="167"/>
        <v>Amy Blye</v>
      </c>
      <c r="B1040" s="23">
        <f t="shared" si="168"/>
        <v>8</v>
      </c>
      <c r="C1040" s="23" t="str">
        <f t="shared" si="169"/>
        <v>2024Amy Blye8</v>
      </c>
      <c r="D1040" s="17">
        <v>2024</v>
      </c>
      <c r="E1040" t="s">
        <v>410</v>
      </c>
      <c r="F1040">
        <v>369346</v>
      </c>
      <c r="G1040" t="s">
        <v>93</v>
      </c>
      <c r="H1040" s="20">
        <v>2</v>
      </c>
      <c r="I1040" s="20">
        <v>2</v>
      </c>
      <c r="J1040" t="s">
        <v>9</v>
      </c>
      <c r="K1040" t="s">
        <v>10</v>
      </c>
      <c r="L1040" s="10">
        <v>54</v>
      </c>
      <c r="M1040" s="10">
        <v>72</v>
      </c>
      <c r="N1040" s="10">
        <v>126</v>
      </c>
      <c r="O1040" s="1">
        <v>8351.7920000000104</v>
      </c>
      <c r="P1040" s="1">
        <v>6224.5</v>
      </c>
      <c r="Q1040" s="1">
        <v>1753.2</v>
      </c>
      <c r="R1040" s="44">
        <f t="shared" si="170"/>
        <v>154.66281481481499</v>
      </c>
      <c r="S1040" s="45">
        <f t="shared" si="171"/>
        <v>1.3333333333333333</v>
      </c>
      <c r="T1040" s="45">
        <f t="shared" si="172"/>
        <v>1.75</v>
      </c>
      <c r="U1040" s="44">
        <f t="shared" si="173"/>
        <v>2127.2920000000104</v>
      </c>
      <c r="V1040" s="46">
        <f t="shared" si="174"/>
        <v>0.25471084528925142</v>
      </c>
      <c r="W1040" s="44">
        <f t="shared" si="175"/>
        <v>374.09200000001033</v>
      </c>
      <c r="X1040" s="46">
        <f t="shared" si="176"/>
        <v>4.4791824317465027E-2</v>
      </c>
      <c r="Y1040" s="23">
        <f>RANK(O1040,O:O)</f>
        <v>941</v>
      </c>
      <c r="Z1040" s="23">
        <f>RANK(U1040,U:U)</f>
        <v>853</v>
      </c>
      <c r="AA1040" s="23">
        <f>RANK(W1040,W:W)</f>
        <v>1034</v>
      </c>
    </row>
    <row r="1041" spans="1:27" x14ac:dyDescent="0.25">
      <c r="A1041" s="23" t="str">
        <f t="shared" si="167"/>
        <v>Amy Blye</v>
      </c>
      <c r="B1041" s="23">
        <f t="shared" si="168"/>
        <v>9</v>
      </c>
      <c r="C1041" s="23" t="str">
        <f t="shared" si="169"/>
        <v>2024Amy Blye9</v>
      </c>
      <c r="D1041" s="17">
        <v>2024</v>
      </c>
      <c r="E1041" t="s">
        <v>410</v>
      </c>
      <c r="F1041">
        <v>873602</v>
      </c>
      <c r="G1041" t="s">
        <v>241</v>
      </c>
      <c r="H1041" s="20">
        <v>2</v>
      </c>
      <c r="I1041" s="20">
        <v>2</v>
      </c>
      <c r="J1041" t="s">
        <v>9</v>
      </c>
      <c r="K1041" t="s">
        <v>10</v>
      </c>
      <c r="L1041" s="10">
        <v>39</v>
      </c>
      <c r="M1041" s="10">
        <v>57</v>
      </c>
      <c r="N1041" s="10">
        <v>129</v>
      </c>
      <c r="O1041" s="1">
        <v>7976.5680000000002</v>
      </c>
      <c r="P1041" s="1">
        <v>5427.75</v>
      </c>
      <c r="Q1041" s="1">
        <v>1271.7</v>
      </c>
      <c r="R1041" s="44">
        <f t="shared" si="170"/>
        <v>204.52738461538462</v>
      </c>
      <c r="S1041" s="45">
        <f t="shared" si="171"/>
        <v>1.4615384615384615</v>
      </c>
      <c r="T1041" s="45">
        <f t="shared" si="172"/>
        <v>2.263157894736842</v>
      </c>
      <c r="U1041" s="44">
        <f t="shared" si="173"/>
        <v>2548.8180000000002</v>
      </c>
      <c r="V1041" s="46">
        <f t="shared" si="174"/>
        <v>0.31953817732137435</v>
      </c>
      <c r="W1041" s="44">
        <f t="shared" si="175"/>
        <v>1277.1180000000002</v>
      </c>
      <c r="X1041" s="46">
        <f t="shared" si="176"/>
        <v>0.1601087084069239</v>
      </c>
      <c r="Y1041" s="23">
        <f>RANK(O1041,O:O)</f>
        <v>959</v>
      </c>
      <c r="Z1041" s="23">
        <f>RANK(U1041,U:U)</f>
        <v>762</v>
      </c>
      <c r="AA1041" s="23">
        <f>RANK(W1041,W:W)</f>
        <v>711</v>
      </c>
    </row>
    <row r="1042" spans="1:27" x14ac:dyDescent="0.25">
      <c r="A1042" s="23" t="str">
        <f t="shared" si="167"/>
        <v>Amy Blye</v>
      </c>
      <c r="B1042" s="23">
        <f t="shared" si="168"/>
        <v>10</v>
      </c>
      <c r="C1042" s="23" t="str">
        <f t="shared" si="169"/>
        <v>2024Amy Blye10</v>
      </c>
      <c r="D1042" s="17">
        <v>2024</v>
      </c>
      <c r="E1042" t="s">
        <v>410</v>
      </c>
      <c r="F1042">
        <v>253723</v>
      </c>
      <c r="G1042" t="s">
        <v>67</v>
      </c>
      <c r="H1042" s="20">
        <v>2</v>
      </c>
      <c r="I1042" s="20">
        <v>2</v>
      </c>
      <c r="J1042" t="s">
        <v>9</v>
      </c>
      <c r="K1042" t="s">
        <v>10</v>
      </c>
      <c r="L1042" s="10">
        <v>25</v>
      </c>
      <c r="M1042" s="10">
        <v>55</v>
      </c>
      <c r="N1042" s="10">
        <v>127</v>
      </c>
      <c r="O1042" s="1">
        <v>7148.5839999999998</v>
      </c>
      <c r="P1042" s="1">
        <v>4843.5</v>
      </c>
      <c r="Q1042" s="1">
        <v>834.93000000000097</v>
      </c>
      <c r="R1042" s="44">
        <f t="shared" si="170"/>
        <v>285.94335999999998</v>
      </c>
      <c r="S1042" s="45">
        <f t="shared" si="171"/>
        <v>2.2000000000000002</v>
      </c>
      <c r="T1042" s="45">
        <f t="shared" si="172"/>
        <v>2.3090909090909091</v>
      </c>
      <c r="U1042" s="44">
        <f t="shared" si="173"/>
        <v>2305.0839999999998</v>
      </c>
      <c r="V1042" s="46">
        <f t="shared" si="174"/>
        <v>0.32245322989839664</v>
      </c>
      <c r="W1042" s="44">
        <f t="shared" si="175"/>
        <v>1470.1539999999989</v>
      </c>
      <c r="X1042" s="46">
        <f t="shared" si="176"/>
        <v>0.205656672706091</v>
      </c>
      <c r="Y1042" s="23">
        <f>RANK(O1042,O:O)</f>
        <v>1006</v>
      </c>
      <c r="Z1042" s="23">
        <f>RANK(U1042,U:U)</f>
        <v>815</v>
      </c>
      <c r="AA1042" s="23">
        <f>RANK(W1042,W:W)</f>
        <v>653</v>
      </c>
    </row>
    <row r="1043" spans="1:27" x14ac:dyDescent="0.25">
      <c r="A1043" s="23" t="str">
        <f t="shared" si="167"/>
        <v>Amy Blye</v>
      </c>
      <c r="B1043" s="23">
        <f t="shared" si="168"/>
        <v>11</v>
      </c>
      <c r="C1043" s="23" t="str">
        <f t="shared" si="169"/>
        <v>2024Amy Blye11</v>
      </c>
      <c r="D1043" s="17">
        <v>2024</v>
      </c>
      <c r="E1043" t="s">
        <v>410</v>
      </c>
      <c r="F1043">
        <v>173044</v>
      </c>
      <c r="G1043" t="s">
        <v>36</v>
      </c>
      <c r="H1043" s="20">
        <v>2</v>
      </c>
      <c r="I1043" s="20">
        <v>2</v>
      </c>
      <c r="J1043" t="s">
        <v>9</v>
      </c>
      <c r="K1043" t="s">
        <v>10</v>
      </c>
      <c r="L1043" s="10">
        <v>15</v>
      </c>
      <c r="M1043" s="10">
        <v>43</v>
      </c>
      <c r="N1043" s="10">
        <v>115</v>
      </c>
      <c r="O1043" s="1">
        <v>5232.68</v>
      </c>
      <c r="P1043" s="1">
        <v>4085</v>
      </c>
      <c r="Q1043" s="1">
        <v>511.16</v>
      </c>
      <c r="R1043" s="44">
        <f t="shared" si="170"/>
        <v>348.84533333333337</v>
      </c>
      <c r="S1043" s="45">
        <f t="shared" si="171"/>
        <v>2.8666666666666667</v>
      </c>
      <c r="T1043" s="45">
        <f t="shared" si="172"/>
        <v>2.6744186046511627</v>
      </c>
      <c r="U1043" s="44">
        <f t="shared" si="173"/>
        <v>1147.6800000000003</v>
      </c>
      <c r="V1043" s="46">
        <f t="shared" si="174"/>
        <v>0.21932929206448706</v>
      </c>
      <c r="W1043" s="44">
        <f t="shared" si="175"/>
        <v>636.52000000000021</v>
      </c>
      <c r="X1043" s="46">
        <f t="shared" si="176"/>
        <v>0.12164321150920755</v>
      </c>
      <c r="Y1043" s="23">
        <f>RANK(O1043,O:O)</f>
        <v>1114</v>
      </c>
      <c r="Z1043" s="23">
        <f>RANK(U1043,U:U)</f>
        <v>1069</v>
      </c>
      <c r="AA1043" s="23">
        <f>RANK(W1043,W:W)</f>
        <v>918</v>
      </c>
    </row>
    <row r="1044" spans="1:27" x14ac:dyDescent="0.25">
      <c r="A1044" s="23" t="str">
        <f t="shared" si="167"/>
        <v>Amy Blye</v>
      </c>
      <c r="B1044" s="23">
        <f t="shared" si="168"/>
        <v>12</v>
      </c>
      <c r="C1044" s="23" t="str">
        <f t="shared" si="169"/>
        <v>2024Amy Blye12</v>
      </c>
      <c r="D1044" s="17">
        <v>2024</v>
      </c>
      <c r="E1044" t="s">
        <v>410</v>
      </c>
      <c r="F1044">
        <v>886262</v>
      </c>
      <c r="G1044" t="s">
        <v>245</v>
      </c>
      <c r="H1044" s="20">
        <v>2</v>
      </c>
      <c r="I1044" s="20">
        <v>2</v>
      </c>
      <c r="J1044" t="s">
        <v>9</v>
      </c>
      <c r="K1044" t="s">
        <v>10</v>
      </c>
      <c r="L1044" s="10">
        <v>16</v>
      </c>
      <c r="M1044" s="10">
        <v>29</v>
      </c>
      <c r="N1044" s="10">
        <v>65</v>
      </c>
      <c r="O1044" s="1">
        <v>4219.4799999999996</v>
      </c>
      <c r="P1044" s="1">
        <v>2687</v>
      </c>
      <c r="Q1044" s="1">
        <v>527.9</v>
      </c>
      <c r="R1044" s="44">
        <f t="shared" si="170"/>
        <v>263.71749999999997</v>
      </c>
      <c r="S1044" s="45">
        <f t="shared" si="171"/>
        <v>1.8125</v>
      </c>
      <c r="T1044" s="45">
        <f t="shared" si="172"/>
        <v>2.2413793103448274</v>
      </c>
      <c r="U1044" s="44">
        <f t="shared" si="173"/>
        <v>1532.4799999999996</v>
      </c>
      <c r="V1044" s="46">
        <f t="shared" si="174"/>
        <v>0.36319167290756199</v>
      </c>
      <c r="W1044" s="44">
        <f t="shared" si="175"/>
        <v>1004.5799999999996</v>
      </c>
      <c r="X1044" s="46">
        <f t="shared" si="176"/>
        <v>0.23808146975456684</v>
      </c>
      <c r="Y1044" s="23">
        <f>RANK(O1044,O:O)</f>
        <v>1184</v>
      </c>
      <c r="Z1044" s="23">
        <f>RANK(U1044,U:U)</f>
        <v>981</v>
      </c>
      <c r="AA1044" s="23">
        <f>RANK(W1044,W:W)</f>
        <v>790</v>
      </c>
    </row>
    <row r="1045" spans="1:27" x14ac:dyDescent="0.25">
      <c r="A1045" s="23" t="str">
        <f t="shared" si="167"/>
        <v>Amy Blye</v>
      </c>
      <c r="B1045" s="23">
        <f t="shared" si="168"/>
        <v>13</v>
      </c>
      <c r="C1045" s="23" t="str">
        <f t="shared" si="169"/>
        <v>2024Amy Blye13</v>
      </c>
      <c r="D1045" s="17">
        <v>2024</v>
      </c>
      <c r="E1045" t="s">
        <v>410</v>
      </c>
      <c r="F1045">
        <v>141852</v>
      </c>
      <c r="G1045" t="s">
        <v>23</v>
      </c>
      <c r="H1045" s="20">
        <v>2</v>
      </c>
      <c r="I1045" s="20">
        <v>2</v>
      </c>
      <c r="J1045" t="s">
        <v>9</v>
      </c>
      <c r="K1045" t="s">
        <v>10</v>
      </c>
      <c r="L1045" s="10">
        <v>6</v>
      </c>
      <c r="M1045" s="10">
        <v>15</v>
      </c>
      <c r="N1045" s="10">
        <v>62</v>
      </c>
      <c r="O1045" s="1">
        <v>2908.3040000000001</v>
      </c>
      <c r="P1045" s="1">
        <v>2242.5</v>
      </c>
      <c r="Q1045" s="1">
        <v>202.5</v>
      </c>
      <c r="R1045" s="44">
        <f t="shared" si="170"/>
        <v>484.71733333333333</v>
      </c>
      <c r="S1045" s="45">
        <f t="shared" si="171"/>
        <v>2.5</v>
      </c>
      <c r="T1045" s="45">
        <f t="shared" si="172"/>
        <v>4.1333333333333337</v>
      </c>
      <c r="U1045" s="44">
        <f t="shared" si="173"/>
        <v>665.80400000000009</v>
      </c>
      <c r="V1045" s="46">
        <f t="shared" si="174"/>
        <v>0.22893205111982792</v>
      </c>
      <c r="W1045" s="44">
        <f t="shared" si="175"/>
        <v>463.30400000000009</v>
      </c>
      <c r="X1045" s="46">
        <f t="shared" si="176"/>
        <v>0.15930384168917694</v>
      </c>
      <c r="Y1045" s="23">
        <f>RANK(O1045,O:O)</f>
        <v>1290</v>
      </c>
      <c r="Z1045" s="23">
        <f>RANK(U1045,U:U)</f>
        <v>1239</v>
      </c>
      <c r="AA1045" s="23">
        <f>RANK(W1045,W:W)</f>
        <v>984</v>
      </c>
    </row>
    <row r="1046" spans="1:27" x14ac:dyDescent="0.25">
      <c r="A1046" s="23" t="str">
        <f t="shared" si="167"/>
        <v>Amy Blye</v>
      </c>
      <c r="B1046" s="23">
        <f t="shared" si="168"/>
        <v>14</v>
      </c>
      <c r="C1046" s="23" t="str">
        <f t="shared" si="169"/>
        <v>2024Amy Blye14</v>
      </c>
      <c r="D1046" s="17">
        <v>2024</v>
      </c>
      <c r="E1046" t="s">
        <v>410</v>
      </c>
      <c r="F1046">
        <v>615144</v>
      </c>
      <c r="G1046" t="s">
        <v>163</v>
      </c>
      <c r="H1046" s="20">
        <v>2</v>
      </c>
      <c r="I1046" s="20">
        <v>2</v>
      </c>
      <c r="J1046" t="s">
        <v>9</v>
      </c>
      <c r="K1046" t="s">
        <v>10</v>
      </c>
      <c r="L1046" s="10">
        <v>26</v>
      </c>
      <c r="M1046" s="10">
        <v>49</v>
      </c>
      <c r="N1046" s="10">
        <v>67</v>
      </c>
      <c r="O1046" s="1">
        <v>2894.6640000000002</v>
      </c>
      <c r="P1046" s="1">
        <v>1963.5</v>
      </c>
      <c r="Q1046" s="1">
        <v>859.9</v>
      </c>
      <c r="R1046" s="44">
        <f t="shared" si="170"/>
        <v>111.33323076923078</v>
      </c>
      <c r="S1046" s="45">
        <f t="shared" si="171"/>
        <v>1.8846153846153846</v>
      </c>
      <c r="T1046" s="45">
        <f t="shared" si="172"/>
        <v>1.3673469387755102</v>
      </c>
      <c r="U1046" s="44">
        <f t="shared" si="173"/>
        <v>931.16400000000021</v>
      </c>
      <c r="V1046" s="46">
        <f t="shared" si="174"/>
        <v>0.32168293107593837</v>
      </c>
      <c r="W1046" s="44">
        <f t="shared" si="175"/>
        <v>71.264000000000237</v>
      </c>
      <c r="X1046" s="46">
        <f t="shared" si="176"/>
        <v>2.4619092233157367E-2</v>
      </c>
      <c r="Y1046" s="23">
        <f>RANK(O1046,O:O)</f>
        <v>1292</v>
      </c>
      <c r="Z1046" s="23">
        <f>RANK(U1046,U:U)</f>
        <v>1150</v>
      </c>
      <c r="AA1046" s="23">
        <f>RANK(W1046,W:W)</f>
        <v>1215</v>
      </c>
    </row>
    <row r="1047" spans="1:27" x14ac:dyDescent="0.25">
      <c r="A1047" s="23" t="str">
        <f t="shared" si="167"/>
        <v>Aria Langston</v>
      </c>
      <c r="B1047" s="23">
        <f t="shared" si="168"/>
        <v>1</v>
      </c>
      <c r="C1047" s="23" t="str">
        <f t="shared" si="169"/>
        <v>2024Aria Langston1</v>
      </c>
      <c r="D1047" s="17">
        <v>2024</v>
      </c>
      <c r="E1047" t="s">
        <v>525</v>
      </c>
      <c r="F1047">
        <v>858490</v>
      </c>
      <c r="G1047" t="s">
        <v>500</v>
      </c>
      <c r="H1047" s="20">
        <v>5</v>
      </c>
      <c r="I1047" s="20">
        <v>2</v>
      </c>
      <c r="J1047" t="s">
        <v>2</v>
      </c>
      <c r="K1047" t="s">
        <v>4</v>
      </c>
      <c r="L1047" s="10">
        <v>187</v>
      </c>
      <c r="M1047" s="10">
        <v>533</v>
      </c>
      <c r="N1047" s="10">
        <v>1977</v>
      </c>
      <c r="O1047" s="1">
        <v>77999.537999999899</v>
      </c>
      <c r="P1047" s="1">
        <v>71727.25</v>
      </c>
      <c r="Q1047" s="1">
        <v>6562.6</v>
      </c>
      <c r="R1047" s="44">
        <f t="shared" si="170"/>
        <v>417.10982887700482</v>
      </c>
      <c r="S1047" s="45">
        <f t="shared" si="171"/>
        <v>2.8502673796791442</v>
      </c>
      <c r="T1047" s="45">
        <f t="shared" si="172"/>
        <v>3.7091932457786116</v>
      </c>
      <c r="U1047" s="44">
        <f t="shared" si="173"/>
        <v>6272.2879999998986</v>
      </c>
      <c r="V1047" s="46">
        <f t="shared" si="174"/>
        <v>8.0414425018772634E-2</v>
      </c>
      <c r="W1047" s="44">
        <f t="shared" si="175"/>
        <v>-290.31200000010176</v>
      </c>
      <c r="X1047" s="46">
        <f t="shared" si="176"/>
        <v>-3.7219707634691649E-3</v>
      </c>
      <c r="Y1047" s="23">
        <f>RANK(O1047,O:O)</f>
        <v>217</v>
      </c>
      <c r="Z1047" s="23">
        <f>RANK(U1047,U:U)</f>
        <v>408</v>
      </c>
      <c r="AA1047" s="23">
        <f>RANK(W1047,W:W)</f>
        <v>1400</v>
      </c>
    </row>
    <row r="1048" spans="1:27" x14ac:dyDescent="0.25">
      <c r="A1048" s="23" t="str">
        <f t="shared" si="167"/>
        <v>Aria Langston</v>
      </c>
      <c r="B1048" s="23">
        <f t="shared" si="168"/>
        <v>2</v>
      </c>
      <c r="C1048" s="23" t="str">
        <f t="shared" si="169"/>
        <v>2024Aria Langston2</v>
      </c>
      <c r="D1048" s="17">
        <v>2024</v>
      </c>
      <c r="E1048" t="s">
        <v>525</v>
      </c>
      <c r="F1048">
        <v>524048</v>
      </c>
      <c r="G1048" t="s">
        <v>484</v>
      </c>
      <c r="H1048" s="20">
        <v>5</v>
      </c>
      <c r="I1048" s="20">
        <v>1</v>
      </c>
      <c r="J1048" t="s">
        <v>2</v>
      </c>
      <c r="K1048" t="s">
        <v>3</v>
      </c>
      <c r="L1048" s="10">
        <v>126</v>
      </c>
      <c r="M1048" s="10">
        <v>251</v>
      </c>
      <c r="N1048" s="10">
        <v>1157</v>
      </c>
      <c r="O1048" s="1">
        <v>52246.8</v>
      </c>
      <c r="P1048" s="1">
        <v>43539</v>
      </c>
      <c r="Q1048" s="1">
        <v>4305.3499999999904</v>
      </c>
      <c r="R1048" s="44">
        <f t="shared" si="170"/>
        <v>414.6571428571429</v>
      </c>
      <c r="S1048" s="45">
        <f t="shared" si="171"/>
        <v>1.9920634920634921</v>
      </c>
      <c r="T1048" s="45">
        <f t="shared" si="172"/>
        <v>4.6095617529880482</v>
      </c>
      <c r="U1048" s="44">
        <f t="shared" si="173"/>
        <v>8707.8000000000029</v>
      </c>
      <c r="V1048" s="46">
        <f t="shared" si="174"/>
        <v>0.16666666666666671</v>
      </c>
      <c r="W1048" s="44">
        <f t="shared" si="175"/>
        <v>4402.4500000000126</v>
      </c>
      <c r="X1048" s="46">
        <f t="shared" si="176"/>
        <v>8.4262576846811904E-2</v>
      </c>
      <c r="Y1048" s="23">
        <f>RANK(O1048,O:O)</f>
        <v>358</v>
      </c>
      <c r="Z1048" s="23">
        <f>RANK(U1048,U:U)</f>
        <v>271</v>
      </c>
      <c r="AA1048" s="23">
        <f>RANK(W1048,W:W)</f>
        <v>313</v>
      </c>
    </row>
    <row r="1049" spans="1:27" x14ac:dyDescent="0.25">
      <c r="A1049" s="23" t="str">
        <f t="shared" si="167"/>
        <v>Aria Langston</v>
      </c>
      <c r="B1049" s="23">
        <f t="shared" si="168"/>
        <v>3</v>
      </c>
      <c r="C1049" s="23" t="str">
        <f t="shared" si="169"/>
        <v>2024Aria Langston3</v>
      </c>
      <c r="D1049" s="17">
        <v>2024</v>
      </c>
      <c r="E1049" t="s">
        <v>525</v>
      </c>
      <c r="F1049">
        <v>620024</v>
      </c>
      <c r="G1049" t="s">
        <v>573</v>
      </c>
      <c r="H1049" s="20">
        <v>5</v>
      </c>
      <c r="I1049" s="20">
        <v>2</v>
      </c>
      <c r="J1049" t="s">
        <v>2</v>
      </c>
      <c r="K1049" t="s">
        <v>3</v>
      </c>
      <c r="L1049" s="10">
        <v>91</v>
      </c>
      <c r="M1049" s="10">
        <v>297</v>
      </c>
      <c r="N1049" s="10">
        <v>1024</v>
      </c>
      <c r="O1049" s="1">
        <v>40777.055999999997</v>
      </c>
      <c r="P1049" s="1">
        <v>37877.25</v>
      </c>
      <c r="Q1049" s="1">
        <v>3232.1</v>
      </c>
      <c r="R1049" s="44">
        <f t="shared" si="170"/>
        <v>448.09951648351642</v>
      </c>
      <c r="S1049" s="45">
        <f t="shared" si="171"/>
        <v>3.2637362637362637</v>
      </c>
      <c r="T1049" s="45">
        <f t="shared" si="172"/>
        <v>3.4478114478114477</v>
      </c>
      <c r="U1049" s="44">
        <f t="shared" si="173"/>
        <v>2899.8059999999969</v>
      </c>
      <c r="V1049" s="46">
        <f t="shared" si="174"/>
        <v>7.111366745063688E-2</v>
      </c>
      <c r="W1049" s="44">
        <f t="shared" si="175"/>
        <v>-332.29400000000305</v>
      </c>
      <c r="X1049" s="46">
        <f t="shared" si="176"/>
        <v>-8.1490434228504161E-3</v>
      </c>
      <c r="Y1049" s="23">
        <f>RANK(O1049,O:O)</f>
        <v>432</v>
      </c>
      <c r="Z1049" s="23">
        <f>RANK(U1049,U:U)</f>
        <v>708</v>
      </c>
      <c r="AA1049" s="23">
        <f>RANK(W1049,W:W)</f>
        <v>1410</v>
      </c>
    </row>
    <row r="1050" spans="1:27" x14ac:dyDescent="0.25">
      <c r="A1050" s="23" t="str">
        <f t="shared" si="167"/>
        <v>Aria Langston</v>
      </c>
      <c r="B1050" s="23">
        <f t="shared" si="168"/>
        <v>4</v>
      </c>
      <c r="C1050" s="23" t="str">
        <f t="shared" si="169"/>
        <v>2024Aria Langston4</v>
      </c>
      <c r="D1050" s="17">
        <v>2024</v>
      </c>
      <c r="E1050" t="s">
        <v>525</v>
      </c>
      <c r="F1050">
        <v>480813</v>
      </c>
      <c r="G1050" t="s">
        <v>502</v>
      </c>
      <c r="H1050" s="20">
        <v>5</v>
      </c>
      <c r="I1050" s="20">
        <v>5</v>
      </c>
      <c r="J1050" t="s">
        <v>9</v>
      </c>
      <c r="K1050" t="s">
        <v>3</v>
      </c>
      <c r="L1050" s="10">
        <v>90</v>
      </c>
      <c r="M1050" s="10">
        <v>153</v>
      </c>
      <c r="N1050" s="10">
        <v>663</v>
      </c>
      <c r="O1050" s="1">
        <v>31011.386399999999</v>
      </c>
      <c r="P1050" s="1">
        <v>25338.5</v>
      </c>
      <c r="Q1050" s="1">
        <v>3048.3</v>
      </c>
      <c r="R1050" s="44">
        <f t="shared" si="170"/>
        <v>344.57096000000001</v>
      </c>
      <c r="S1050" s="45">
        <f t="shared" si="171"/>
        <v>1.7</v>
      </c>
      <c r="T1050" s="45">
        <f t="shared" si="172"/>
        <v>4.333333333333333</v>
      </c>
      <c r="U1050" s="44">
        <f t="shared" si="173"/>
        <v>5672.8863999999994</v>
      </c>
      <c r="V1050" s="46">
        <f t="shared" si="174"/>
        <v>0.18292914501881152</v>
      </c>
      <c r="W1050" s="44">
        <f t="shared" si="175"/>
        <v>2624.5863999999992</v>
      </c>
      <c r="X1050" s="46">
        <f t="shared" si="176"/>
        <v>8.4632991448586103E-2</v>
      </c>
      <c r="Y1050" s="23">
        <f>RANK(O1050,O:O)</f>
        <v>505</v>
      </c>
      <c r="Z1050" s="23">
        <f>RANK(U1050,U:U)</f>
        <v>458</v>
      </c>
      <c r="AA1050" s="23">
        <f>RANK(W1050,W:W)</f>
        <v>483</v>
      </c>
    </row>
    <row r="1051" spans="1:27" x14ac:dyDescent="0.25">
      <c r="A1051" s="23" t="str">
        <f t="shared" si="167"/>
        <v>Aria Langston</v>
      </c>
      <c r="B1051" s="23">
        <f t="shared" si="168"/>
        <v>5</v>
      </c>
      <c r="C1051" s="23" t="str">
        <f t="shared" si="169"/>
        <v>2024Aria Langston5</v>
      </c>
      <c r="D1051" s="17">
        <v>2024</v>
      </c>
      <c r="E1051" t="s">
        <v>525</v>
      </c>
      <c r="F1051">
        <v>553736</v>
      </c>
      <c r="G1051" t="s">
        <v>504</v>
      </c>
      <c r="H1051" s="20">
        <v>5</v>
      </c>
      <c r="I1051" s="20">
        <v>5</v>
      </c>
      <c r="J1051" t="s">
        <v>9</v>
      </c>
      <c r="K1051" t="s">
        <v>10</v>
      </c>
      <c r="L1051" s="10">
        <v>19</v>
      </c>
      <c r="M1051" s="10">
        <v>77</v>
      </c>
      <c r="N1051" s="10">
        <v>241</v>
      </c>
      <c r="O1051" s="1">
        <v>12297.272000000001</v>
      </c>
      <c r="P1051" s="1">
        <v>8272.5</v>
      </c>
      <c r="Q1051" s="1">
        <v>689.95</v>
      </c>
      <c r="R1051" s="44">
        <f t="shared" si="170"/>
        <v>647.22484210526318</v>
      </c>
      <c r="S1051" s="45">
        <f t="shared" si="171"/>
        <v>4.0526315789473681</v>
      </c>
      <c r="T1051" s="45">
        <f t="shared" si="172"/>
        <v>3.1298701298701297</v>
      </c>
      <c r="U1051" s="44">
        <f t="shared" si="173"/>
        <v>4024.7720000000008</v>
      </c>
      <c r="V1051" s="46">
        <f t="shared" si="174"/>
        <v>0.32728982493027725</v>
      </c>
      <c r="W1051" s="44">
        <f t="shared" si="175"/>
        <v>3334.822000000001</v>
      </c>
      <c r="X1051" s="46">
        <f t="shared" si="176"/>
        <v>0.27118388533652021</v>
      </c>
      <c r="Y1051" s="23">
        <f>RANK(O1051,O:O)</f>
        <v>744</v>
      </c>
      <c r="Z1051" s="23">
        <f>RANK(U1051,U:U)</f>
        <v>579</v>
      </c>
      <c r="AA1051" s="23">
        <f>RANK(W1051,W:W)</f>
        <v>400</v>
      </c>
    </row>
    <row r="1052" spans="1:27" x14ac:dyDescent="0.25">
      <c r="A1052" s="23" t="str">
        <f t="shared" si="167"/>
        <v>Aria Langston</v>
      </c>
      <c r="B1052" s="23">
        <f t="shared" si="168"/>
        <v>6</v>
      </c>
      <c r="C1052" s="23" t="str">
        <f t="shared" si="169"/>
        <v>2024Aria Langston6</v>
      </c>
      <c r="D1052" s="17">
        <v>2024</v>
      </c>
      <c r="E1052" t="s">
        <v>525</v>
      </c>
      <c r="F1052">
        <v>587622</v>
      </c>
      <c r="G1052" t="s">
        <v>503</v>
      </c>
      <c r="H1052" s="20">
        <v>5</v>
      </c>
      <c r="I1052" s="20">
        <v>5</v>
      </c>
      <c r="J1052" t="s">
        <v>9</v>
      </c>
      <c r="K1052" t="s">
        <v>10</v>
      </c>
      <c r="L1052" s="10">
        <v>75</v>
      </c>
      <c r="M1052" s="10">
        <v>146</v>
      </c>
      <c r="N1052" s="10">
        <v>326</v>
      </c>
      <c r="O1052" s="1">
        <v>9083.7000000000007</v>
      </c>
      <c r="P1052" s="1">
        <v>7569.75</v>
      </c>
      <c r="Q1052" s="1">
        <v>2559.5</v>
      </c>
      <c r="R1052" s="44">
        <f t="shared" si="170"/>
        <v>121.11600000000001</v>
      </c>
      <c r="S1052" s="45">
        <f t="shared" si="171"/>
        <v>1.9466666666666668</v>
      </c>
      <c r="T1052" s="45">
        <f t="shared" si="172"/>
        <v>2.2328767123287672</v>
      </c>
      <c r="U1052" s="44">
        <f t="shared" si="173"/>
        <v>1513.9500000000007</v>
      </c>
      <c r="V1052" s="46">
        <f t="shared" si="174"/>
        <v>0.16666666666666674</v>
      </c>
      <c r="W1052" s="44">
        <f t="shared" si="175"/>
        <v>-1045.5499999999993</v>
      </c>
      <c r="X1052" s="46">
        <f t="shared" si="176"/>
        <v>-0.11510177570813647</v>
      </c>
      <c r="Y1052" s="23">
        <f>RANK(O1052,O:O)</f>
        <v>882</v>
      </c>
      <c r="Z1052" s="23">
        <f>RANK(U1052,U:U)</f>
        <v>988</v>
      </c>
      <c r="AA1052" s="23">
        <f>RANK(W1052,W:W)</f>
        <v>1469</v>
      </c>
    </row>
    <row r="1053" spans="1:27" x14ac:dyDescent="0.25">
      <c r="A1053" s="23" t="str">
        <f t="shared" si="167"/>
        <v>Aria Langston</v>
      </c>
      <c r="B1053" s="23">
        <f t="shared" si="168"/>
        <v>7</v>
      </c>
      <c r="C1053" s="23" t="str">
        <f t="shared" si="169"/>
        <v>2024Aria Langston7</v>
      </c>
      <c r="D1053" s="17">
        <v>2024</v>
      </c>
      <c r="E1053" t="s">
        <v>525</v>
      </c>
      <c r="F1053">
        <v>578075</v>
      </c>
      <c r="G1053" t="s">
        <v>505</v>
      </c>
      <c r="H1053" s="20">
        <v>5</v>
      </c>
      <c r="I1053" s="20">
        <v>5</v>
      </c>
      <c r="J1053" t="s">
        <v>9</v>
      </c>
      <c r="K1053" t="s">
        <v>10</v>
      </c>
      <c r="L1053" s="10">
        <v>18</v>
      </c>
      <c r="M1053" s="10">
        <v>36</v>
      </c>
      <c r="N1053" s="10">
        <v>81</v>
      </c>
      <c r="O1053" s="1">
        <v>5381.7520000000004</v>
      </c>
      <c r="P1053" s="1">
        <v>3882</v>
      </c>
      <c r="Q1053" s="1">
        <v>615.6</v>
      </c>
      <c r="R1053" s="44">
        <f t="shared" si="170"/>
        <v>298.98622222222224</v>
      </c>
      <c r="S1053" s="45">
        <f t="shared" si="171"/>
        <v>2</v>
      </c>
      <c r="T1053" s="45">
        <f t="shared" si="172"/>
        <v>2.25</v>
      </c>
      <c r="U1053" s="44">
        <f t="shared" si="173"/>
        <v>1499.7520000000004</v>
      </c>
      <c r="V1053" s="46">
        <f t="shared" si="174"/>
        <v>0.27867356206677685</v>
      </c>
      <c r="W1053" s="44">
        <f t="shared" si="175"/>
        <v>884.15200000000038</v>
      </c>
      <c r="X1053" s="46">
        <f t="shared" si="176"/>
        <v>0.1642870202863306</v>
      </c>
      <c r="Y1053" s="23">
        <f>RANK(O1053,O:O)</f>
        <v>1101</v>
      </c>
      <c r="Z1053" s="23">
        <f>RANK(U1053,U:U)</f>
        <v>991</v>
      </c>
      <c r="AA1053" s="23">
        <f>RANK(W1053,W:W)</f>
        <v>833</v>
      </c>
    </row>
    <row r="1054" spans="1:27" x14ac:dyDescent="0.25">
      <c r="A1054" s="23" t="str">
        <f t="shared" si="167"/>
        <v>Benny Wilder</v>
      </c>
      <c r="B1054" s="23">
        <f t="shared" si="168"/>
        <v>1</v>
      </c>
      <c r="C1054" s="23" t="str">
        <f t="shared" si="169"/>
        <v>2024Benny Wilder1</v>
      </c>
      <c r="D1054" s="17">
        <v>2024</v>
      </c>
      <c r="E1054" t="s">
        <v>404</v>
      </c>
      <c r="F1054">
        <v>755161</v>
      </c>
      <c r="G1054" t="s">
        <v>214</v>
      </c>
      <c r="H1054" s="20">
        <v>1</v>
      </c>
      <c r="I1054" s="20">
        <v>1</v>
      </c>
      <c r="J1054" t="s">
        <v>9</v>
      </c>
      <c r="K1054" t="s">
        <v>6</v>
      </c>
      <c r="L1054" s="10">
        <v>142</v>
      </c>
      <c r="M1054" s="10">
        <v>902</v>
      </c>
      <c r="N1054" s="10">
        <v>4591</v>
      </c>
      <c r="O1054" s="1">
        <v>181182.92499999999</v>
      </c>
      <c r="P1054" s="1">
        <v>164711.75</v>
      </c>
      <c r="Q1054" s="1">
        <v>5137.04</v>
      </c>
      <c r="R1054" s="44">
        <f t="shared" si="170"/>
        <v>1275.9360915492957</v>
      </c>
      <c r="S1054" s="45">
        <f t="shared" si="171"/>
        <v>6.352112676056338</v>
      </c>
      <c r="T1054" s="45">
        <f t="shared" si="172"/>
        <v>5.0898004434589801</v>
      </c>
      <c r="U1054" s="44">
        <f t="shared" si="173"/>
        <v>16471.174999999988</v>
      </c>
      <c r="V1054" s="46">
        <f t="shared" si="174"/>
        <v>9.0909090909090856E-2</v>
      </c>
      <c r="W1054" s="44">
        <f t="shared" si="175"/>
        <v>11334.134999999987</v>
      </c>
      <c r="X1054" s="46">
        <f t="shared" si="176"/>
        <v>6.2556308769162378E-2</v>
      </c>
      <c r="Y1054" s="23">
        <f>RANK(O1054,O:O)</f>
        <v>51</v>
      </c>
      <c r="Z1054" s="23">
        <f>RANK(U1054,U:U)</f>
        <v>99</v>
      </c>
      <c r="AA1054" s="23">
        <f>RANK(W1054,W:W)</f>
        <v>104</v>
      </c>
    </row>
    <row r="1055" spans="1:27" x14ac:dyDescent="0.25">
      <c r="A1055" s="23" t="str">
        <f t="shared" si="167"/>
        <v>Benny Wilder</v>
      </c>
      <c r="B1055" s="23">
        <f t="shared" si="168"/>
        <v>2</v>
      </c>
      <c r="C1055" s="23" t="str">
        <f t="shared" si="169"/>
        <v>2024Benny Wilder2</v>
      </c>
      <c r="D1055" s="17">
        <v>2024</v>
      </c>
      <c r="E1055" t="s">
        <v>404</v>
      </c>
      <c r="F1055">
        <v>545957</v>
      </c>
      <c r="G1055" t="s">
        <v>135</v>
      </c>
      <c r="H1055" s="20">
        <v>1</v>
      </c>
      <c r="I1055" s="20">
        <v>1</v>
      </c>
      <c r="J1055" t="s">
        <v>9</v>
      </c>
      <c r="K1055" t="s">
        <v>4</v>
      </c>
      <c r="L1055" s="10">
        <v>194</v>
      </c>
      <c r="M1055" s="10">
        <v>388</v>
      </c>
      <c r="N1055" s="10">
        <v>3524</v>
      </c>
      <c r="O1055" s="1">
        <v>139705.5</v>
      </c>
      <c r="P1055" s="1">
        <v>127005</v>
      </c>
      <c r="Q1055" s="1">
        <v>6206.08</v>
      </c>
      <c r="R1055" s="44">
        <f t="shared" si="170"/>
        <v>720.13144329896909</v>
      </c>
      <c r="S1055" s="45">
        <f t="shared" si="171"/>
        <v>2</v>
      </c>
      <c r="T1055" s="45">
        <f t="shared" si="172"/>
        <v>9.0824742268041234</v>
      </c>
      <c r="U1055" s="44">
        <f t="shared" si="173"/>
        <v>12700.5</v>
      </c>
      <c r="V1055" s="46">
        <f t="shared" si="174"/>
        <v>9.0909090909090912E-2</v>
      </c>
      <c r="W1055" s="44">
        <f t="shared" si="175"/>
        <v>6494.42</v>
      </c>
      <c r="X1055" s="46">
        <f t="shared" si="176"/>
        <v>4.6486501963058008E-2</v>
      </c>
      <c r="Y1055" s="23">
        <f>RANK(O1055,O:O)</f>
        <v>95</v>
      </c>
      <c r="Z1055" s="23">
        <f>RANK(U1055,U:U)</f>
        <v>160</v>
      </c>
      <c r="AA1055" s="23">
        <f>RANK(W1055,W:W)</f>
        <v>211</v>
      </c>
    </row>
    <row r="1056" spans="1:27" x14ac:dyDescent="0.25">
      <c r="A1056" s="23" t="str">
        <f t="shared" si="167"/>
        <v>Benny Wilder</v>
      </c>
      <c r="B1056" s="23">
        <f t="shared" si="168"/>
        <v>3</v>
      </c>
      <c r="C1056" s="23" t="str">
        <f t="shared" si="169"/>
        <v>2024Benny Wilder3</v>
      </c>
      <c r="D1056" s="17">
        <v>2024</v>
      </c>
      <c r="E1056" t="s">
        <v>404</v>
      </c>
      <c r="F1056">
        <v>866033</v>
      </c>
      <c r="G1056" t="s">
        <v>338</v>
      </c>
      <c r="H1056" s="20">
        <v>1</v>
      </c>
      <c r="I1056" s="20">
        <v>4</v>
      </c>
      <c r="J1056" t="s">
        <v>2</v>
      </c>
      <c r="K1056" t="s">
        <v>4</v>
      </c>
      <c r="L1056" s="10">
        <v>140</v>
      </c>
      <c r="M1056" s="10">
        <v>548</v>
      </c>
      <c r="N1056" s="10">
        <v>2723</v>
      </c>
      <c r="O1056" s="1">
        <v>116156.29124999999</v>
      </c>
      <c r="P1056" s="1">
        <v>110100.75</v>
      </c>
      <c r="Q1056" s="1">
        <v>4740.32</v>
      </c>
      <c r="R1056" s="44">
        <f t="shared" si="170"/>
        <v>829.68779464285706</v>
      </c>
      <c r="S1056" s="45">
        <f t="shared" si="171"/>
        <v>3.9142857142857141</v>
      </c>
      <c r="T1056" s="45">
        <f t="shared" si="172"/>
        <v>4.968978102189781</v>
      </c>
      <c r="U1056" s="44">
        <f t="shared" si="173"/>
        <v>6055.5412499999948</v>
      </c>
      <c r="V1056" s="46">
        <f t="shared" si="174"/>
        <v>5.2132701421800903E-2</v>
      </c>
      <c r="W1056" s="44">
        <f t="shared" si="175"/>
        <v>1315.2212499999951</v>
      </c>
      <c r="X1056" s="46">
        <f t="shared" si="176"/>
        <v>1.132285850250918E-2</v>
      </c>
      <c r="Y1056" s="23">
        <f>RANK(O1056,O:O)</f>
        <v>124</v>
      </c>
      <c r="Z1056" s="23">
        <f>RANK(U1056,U:U)</f>
        <v>425</v>
      </c>
      <c r="AA1056" s="23">
        <f>RANK(W1056,W:W)</f>
        <v>696</v>
      </c>
    </row>
    <row r="1057" spans="1:27" x14ac:dyDescent="0.25">
      <c r="A1057" s="23" t="str">
        <f t="shared" si="167"/>
        <v>Benny Wilder</v>
      </c>
      <c r="B1057" s="23">
        <f t="shared" si="168"/>
        <v>4</v>
      </c>
      <c r="C1057" s="23" t="str">
        <f t="shared" si="169"/>
        <v>2024Benny Wilder4</v>
      </c>
      <c r="D1057" s="17">
        <v>2024</v>
      </c>
      <c r="E1057" t="s">
        <v>404</v>
      </c>
      <c r="F1057">
        <v>333866</v>
      </c>
      <c r="G1057" t="s">
        <v>285</v>
      </c>
      <c r="H1057" s="20">
        <v>1</v>
      </c>
      <c r="I1057" s="20">
        <v>3</v>
      </c>
      <c r="J1057" t="s">
        <v>2</v>
      </c>
      <c r="K1057" t="s">
        <v>4</v>
      </c>
      <c r="L1057" s="10">
        <v>44</v>
      </c>
      <c r="M1057" s="10">
        <v>328</v>
      </c>
      <c r="N1057" s="10">
        <v>2592</v>
      </c>
      <c r="O1057" s="1">
        <v>112316.27499999999</v>
      </c>
      <c r="P1057" s="1">
        <v>105958.75</v>
      </c>
      <c r="Q1057" s="1">
        <v>1629.28</v>
      </c>
      <c r="R1057" s="44">
        <f t="shared" si="170"/>
        <v>2552.6426136363634</v>
      </c>
      <c r="S1057" s="45">
        <f t="shared" si="171"/>
        <v>7.4545454545454541</v>
      </c>
      <c r="T1057" s="45">
        <f t="shared" si="172"/>
        <v>7.9024390243902438</v>
      </c>
      <c r="U1057" s="44">
        <f t="shared" si="173"/>
        <v>6357.5249999999942</v>
      </c>
      <c r="V1057" s="46">
        <f t="shared" si="174"/>
        <v>5.6603773584905613E-2</v>
      </c>
      <c r="W1057" s="44">
        <f t="shared" si="175"/>
        <v>4728.2449999999944</v>
      </c>
      <c r="X1057" s="46">
        <f t="shared" si="176"/>
        <v>4.2097594493763213E-2</v>
      </c>
      <c r="Y1057" s="23">
        <f>RANK(O1057,O:O)</f>
        <v>134</v>
      </c>
      <c r="Z1057" s="23">
        <f>RANK(U1057,U:U)</f>
        <v>401</v>
      </c>
      <c r="AA1057" s="23">
        <f>RANK(W1057,W:W)</f>
        <v>286</v>
      </c>
    </row>
    <row r="1058" spans="1:27" x14ac:dyDescent="0.25">
      <c r="A1058" s="23" t="str">
        <f t="shared" si="167"/>
        <v>Benny Wilder</v>
      </c>
      <c r="B1058" s="23">
        <f t="shared" si="168"/>
        <v>5</v>
      </c>
      <c r="C1058" s="23" t="str">
        <f t="shared" si="169"/>
        <v>2024Benny Wilder5</v>
      </c>
      <c r="D1058" s="17">
        <v>2024</v>
      </c>
      <c r="E1058" t="s">
        <v>404</v>
      </c>
      <c r="F1058">
        <v>399454</v>
      </c>
      <c r="G1058" t="s">
        <v>101</v>
      </c>
      <c r="H1058" s="20">
        <v>1</v>
      </c>
      <c r="I1058" s="20">
        <v>1</v>
      </c>
      <c r="J1058" t="s">
        <v>9</v>
      </c>
      <c r="K1058" t="s">
        <v>3</v>
      </c>
      <c r="L1058" s="10">
        <v>238</v>
      </c>
      <c r="M1058" s="10">
        <v>457</v>
      </c>
      <c r="N1058" s="10">
        <v>1557</v>
      </c>
      <c r="O1058" s="1">
        <v>62152.166599999997</v>
      </c>
      <c r="P1058" s="1">
        <v>54356.5</v>
      </c>
      <c r="Q1058" s="1">
        <v>7595.08</v>
      </c>
      <c r="R1058" s="44">
        <f t="shared" si="170"/>
        <v>261.14355714285711</v>
      </c>
      <c r="S1058" s="45">
        <f t="shared" si="171"/>
        <v>1.9201680672268908</v>
      </c>
      <c r="T1058" s="45">
        <f t="shared" si="172"/>
        <v>3.4070021881838075</v>
      </c>
      <c r="U1058" s="44">
        <f t="shared" si="173"/>
        <v>7795.6665999999968</v>
      </c>
      <c r="V1058" s="46">
        <f t="shared" si="174"/>
        <v>0.12542871836104258</v>
      </c>
      <c r="W1058" s="44">
        <f t="shared" si="175"/>
        <v>200.58659999999691</v>
      </c>
      <c r="X1058" s="46">
        <f t="shared" si="176"/>
        <v>3.2273468645258284E-3</v>
      </c>
      <c r="Y1058" s="23">
        <f>RANK(O1058,O:O)</f>
        <v>293</v>
      </c>
      <c r="Z1058" s="23">
        <f>RANK(U1058,U:U)</f>
        <v>310</v>
      </c>
      <c r="AA1058" s="23">
        <f>RANK(W1058,W:W)</f>
        <v>1133</v>
      </c>
    </row>
    <row r="1059" spans="1:27" x14ac:dyDescent="0.25">
      <c r="A1059" s="23" t="str">
        <f t="shared" si="167"/>
        <v>Benny Wilder</v>
      </c>
      <c r="B1059" s="23">
        <f t="shared" si="168"/>
        <v>6</v>
      </c>
      <c r="C1059" s="23" t="str">
        <f t="shared" si="169"/>
        <v>2024Benny Wilder6</v>
      </c>
      <c r="D1059" s="17">
        <v>2024</v>
      </c>
      <c r="E1059" t="s">
        <v>404</v>
      </c>
      <c r="F1059">
        <v>107439</v>
      </c>
      <c r="G1059" t="s">
        <v>1</v>
      </c>
      <c r="H1059" s="20">
        <v>1</v>
      </c>
      <c r="I1059" s="20">
        <v>4</v>
      </c>
      <c r="J1059" t="s">
        <v>2</v>
      </c>
      <c r="K1059" t="s">
        <v>3</v>
      </c>
      <c r="L1059" s="10">
        <v>139</v>
      </c>
      <c r="M1059" s="10">
        <v>369</v>
      </c>
      <c r="N1059" s="10">
        <v>1339</v>
      </c>
      <c r="O1059" s="1">
        <v>53460.366000000002</v>
      </c>
      <c r="P1059" s="1">
        <v>48772.25</v>
      </c>
      <c r="Q1059" s="1">
        <v>4535.16</v>
      </c>
      <c r="R1059" s="44">
        <f t="shared" si="170"/>
        <v>384.60694964028778</v>
      </c>
      <c r="S1059" s="45">
        <f t="shared" si="171"/>
        <v>2.6546762589928057</v>
      </c>
      <c r="T1059" s="45">
        <f t="shared" si="172"/>
        <v>3.6287262872628725</v>
      </c>
      <c r="U1059" s="44">
        <f t="shared" si="173"/>
        <v>4688.1160000000018</v>
      </c>
      <c r="V1059" s="46">
        <f t="shared" si="174"/>
        <v>8.7693301613385913E-2</v>
      </c>
      <c r="W1059" s="44">
        <f t="shared" si="175"/>
        <v>152.95600000000195</v>
      </c>
      <c r="X1059" s="46">
        <f t="shared" si="176"/>
        <v>2.8611102288376017E-3</v>
      </c>
      <c r="Y1059" s="23">
        <f>RANK(O1059,O:O)</f>
        <v>350</v>
      </c>
      <c r="Z1059" s="23">
        <f>RANK(U1059,U:U)</f>
        <v>527</v>
      </c>
      <c r="AA1059" s="23">
        <f>RANK(W1059,W:W)</f>
        <v>1169</v>
      </c>
    </row>
    <row r="1060" spans="1:27" x14ac:dyDescent="0.25">
      <c r="A1060" s="23" t="str">
        <f t="shared" si="167"/>
        <v>Bill Hampton</v>
      </c>
      <c r="B1060" s="23">
        <f t="shared" si="168"/>
        <v>1</v>
      </c>
      <c r="C1060" s="23" t="str">
        <f t="shared" si="169"/>
        <v>2024Bill Hampton1</v>
      </c>
      <c r="D1060" s="17">
        <v>2024</v>
      </c>
      <c r="E1060" t="s">
        <v>393</v>
      </c>
      <c r="F1060">
        <v>998761</v>
      </c>
      <c r="G1060" t="s">
        <v>175</v>
      </c>
      <c r="H1060" s="20">
        <v>4</v>
      </c>
      <c r="I1060" s="20">
        <v>4</v>
      </c>
      <c r="J1060" t="s">
        <v>9</v>
      </c>
      <c r="K1060" t="s">
        <v>6</v>
      </c>
      <c r="L1060" s="10">
        <v>234</v>
      </c>
      <c r="M1060" s="10">
        <v>1182</v>
      </c>
      <c r="N1060" s="10">
        <v>5919</v>
      </c>
      <c r="O1060" s="1">
        <v>262276.82650000002</v>
      </c>
      <c r="P1060" s="1">
        <v>226997.75</v>
      </c>
      <c r="Q1060" s="1">
        <v>7942.08</v>
      </c>
      <c r="R1060" s="44">
        <f t="shared" si="170"/>
        <v>1120.841138888889</v>
      </c>
      <c r="S1060" s="45">
        <f t="shared" si="171"/>
        <v>5.0512820512820511</v>
      </c>
      <c r="T1060" s="45">
        <f t="shared" si="172"/>
        <v>5.0076142131979697</v>
      </c>
      <c r="U1060" s="44">
        <f t="shared" si="173"/>
        <v>35279.076500000025</v>
      </c>
      <c r="V1060" s="46">
        <f t="shared" si="174"/>
        <v>0.13451084097206742</v>
      </c>
      <c r="W1060" s="44">
        <f t="shared" si="175"/>
        <v>27336.996500000023</v>
      </c>
      <c r="X1060" s="46">
        <f t="shared" si="176"/>
        <v>0.10422955342568178</v>
      </c>
      <c r="Y1060" s="23">
        <f>RANK(O1060,O:O)</f>
        <v>14</v>
      </c>
      <c r="Z1060" s="23">
        <f>RANK(U1060,U:U)</f>
        <v>17</v>
      </c>
      <c r="AA1060" s="23">
        <f>RANK(W1060,W:W)</f>
        <v>21</v>
      </c>
    </row>
    <row r="1061" spans="1:27" x14ac:dyDescent="0.25">
      <c r="A1061" s="23" t="str">
        <f t="shared" si="167"/>
        <v>Bill Hampton</v>
      </c>
      <c r="B1061" s="23">
        <f t="shared" si="168"/>
        <v>2</v>
      </c>
      <c r="C1061" s="23" t="str">
        <f t="shared" si="169"/>
        <v>2024Bill Hampton2</v>
      </c>
      <c r="D1061" s="17">
        <v>2024</v>
      </c>
      <c r="E1061" t="s">
        <v>393</v>
      </c>
      <c r="F1061">
        <v>205478</v>
      </c>
      <c r="G1061" t="s">
        <v>7</v>
      </c>
      <c r="H1061" s="20">
        <v>4</v>
      </c>
      <c r="I1061" s="20">
        <v>4</v>
      </c>
      <c r="J1061" t="s">
        <v>2</v>
      </c>
      <c r="K1061" t="s">
        <v>6</v>
      </c>
      <c r="L1061" s="10">
        <v>243</v>
      </c>
      <c r="M1061" s="10">
        <v>696</v>
      </c>
      <c r="N1061" s="10">
        <v>5581</v>
      </c>
      <c r="O1061" s="1">
        <v>227055.35999999999</v>
      </c>
      <c r="P1061" s="1">
        <v>202728</v>
      </c>
      <c r="Q1061" s="1">
        <v>7736.28</v>
      </c>
      <c r="R1061" s="44">
        <f t="shared" si="170"/>
        <v>934.38419753086418</v>
      </c>
      <c r="S1061" s="45">
        <f t="shared" si="171"/>
        <v>2.8641975308641974</v>
      </c>
      <c r="T1061" s="45">
        <f t="shared" si="172"/>
        <v>8.0186781609195403</v>
      </c>
      <c r="U1061" s="44">
        <f t="shared" si="173"/>
        <v>24327.359999999986</v>
      </c>
      <c r="V1061" s="46">
        <f t="shared" si="174"/>
        <v>0.10714285714285708</v>
      </c>
      <c r="W1061" s="44">
        <f t="shared" si="175"/>
        <v>16591.079999999987</v>
      </c>
      <c r="X1061" s="46">
        <f t="shared" si="176"/>
        <v>7.3070637927243776E-2</v>
      </c>
      <c r="Y1061" s="23">
        <f>RANK(O1061,O:O)</f>
        <v>25</v>
      </c>
      <c r="Z1061" s="23">
        <f>RANK(U1061,U:U)</f>
        <v>49</v>
      </c>
      <c r="AA1061" s="23">
        <f>RANK(W1061,W:W)</f>
        <v>58</v>
      </c>
    </row>
    <row r="1062" spans="1:27" x14ac:dyDescent="0.25">
      <c r="A1062" s="23" t="str">
        <f t="shared" si="167"/>
        <v>Bill Hampton</v>
      </c>
      <c r="B1062" s="23">
        <f t="shared" si="168"/>
        <v>3</v>
      </c>
      <c r="C1062" s="23" t="str">
        <f t="shared" si="169"/>
        <v>2024Bill Hampton3</v>
      </c>
      <c r="D1062" s="17">
        <v>2024</v>
      </c>
      <c r="E1062" t="s">
        <v>393</v>
      </c>
      <c r="F1062">
        <v>652151</v>
      </c>
      <c r="G1062" t="s">
        <v>233</v>
      </c>
      <c r="H1062" s="20">
        <v>4</v>
      </c>
      <c r="I1062" s="20">
        <v>4</v>
      </c>
      <c r="J1062" t="s">
        <v>2</v>
      </c>
      <c r="K1062" t="s">
        <v>3</v>
      </c>
      <c r="L1062" s="10">
        <v>252</v>
      </c>
      <c r="M1062" s="10">
        <v>492</v>
      </c>
      <c r="N1062" s="10">
        <v>1691</v>
      </c>
      <c r="O1062" s="1">
        <v>63404.599500000098</v>
      </c>
      <c r="P1062" s="1">
        <v>66740.5</v>
      </c>
      <c r="Q1062" s="1">
        <v>7796.64</v>
      </c>
      <c r="R1062" s="44">
        <f t="shared" si="170"/>
        <v>251.60555357142897</v>
      </c>
      <c r="S1062" s="45">
        <f t="shared" si="171"/>
        <v>1.9523809523809523</v>
      </c>
      <c r="T1062" s="45">
        <f t="shared" si="172"/>
        <v>3.4369918699186992</v>
      </c>
      <c r="U1062" s="44">
        <f t="shared" si="173"/>
        <v>-3335.9004999999015</v>
      </c>
      <c r="V1062" s="46">
        <f t="shared" si="174"/>
        <v>-5.2612910203776245E-2</v>
      </c>
      <c r="W1062" s="44">
        <f t="shared" si="175"/>
        <v>-11132.540499999901</v>
      </c>
      <c r="X1062" s="46">
        <f t="shared" si="176"/>
        <v>-0.1755793836376158</v>
      </c>
      <c r="Y1062" s="23">
        <f>RANK(O1062,O:O)</f>
        <v>287</v>
      </c>
      <c r="Z1062" s="23">
        <f>RANK(U1062,U:U)</f>
        <v>1520</v>
      </c>
      <c r="AA1062" s="23">
        <f>RANK(W1062,W:W)</f>
        <v>1522</v>
      </c>
    </row>
    <row r="1063" spans="1:27" x14ac:dyDescent="0.25">
      <c r="A1063" s="23" t="str">
        <f t="shared" si="167"/>
        <v>Caleb Thorne</v>
      </c>
      <c r="B1063" s="23">
        <f t="shared" si="168"/>
        <v>1</v>
      </c>
      <c r="C1063" s="23" t="str">
        <f t="shared" si="169"/>
        <v>2024Caleb Thorne1</v>
      </c>
      <c r="D1063" s="17">
        <v>2024</v>
      </c>
      <c r="E1063" t="s">
        <v>526</v>
      </c>
      <c r="F1063">
        <v>879102</v>
      </c>
      <c r="G1063" t="s">
        <v>487</v>
      </c>
      <c r="H1063" s="20">
        <v>6</v>
      </c>
      <c r="I1063" s="20">
        <v>6</v>
      </c>
      <c r="J1063" t="s">
        <v>9</v>
      </c>
      <c r="K1063" t="s">
        <v>3</v>
      </c>
      <c r="L1063" s="10">
        <v>60</v>
      </c>
      <c r="M1063" s="10">
        <v>244</v>
      </c>
      <c r="N1063" s="10">
        <v>1016</v>
      </c>
      <c r="O1063" s="1">
        <v>46565.8848</v>
      </c>
      <c r="P1063" s="1">
        <v>37258.5</v>
      </c>
      <c r="Q1063" s="1">
        <v>2124.41</v>
      </c>
      <c r="R1063" s="44">
        <f t="shared" si="170"/>
        <v>776.09807999999998</v>
      </c>
      <c r="S1063" s="45">
        <f t="shared" si="171"/>
        <v>4.0666666666666664</v>
      </c>
      <c r="T1063" s="45">
        <f t="shared" si="172"/>
        <v>4.1639344262295079</v>
      </c>
      <c r="U1063" s="44">
        <f t="shared" si="173"/>
        <v>9307.3847999999998</v>
      </c>
      <c r="V1063" s="46">
        <f t="shared" si="174"/>
        <v>0.19987561365955189</v>
      </c>
      <c r="W1063" s="44">
        <f t="shared" si="175"/>
        <v>7182.9748</v>
      </c>
      <c r="X1063" s="46">
        <f t="shared" si="176"/>
        <v>0.15425401731011454</v>
      </c>
      <c r="Y1063" s="23">
        <f>RANK(O1063,O:O)</f>
        <v>395</v>
      </c>
      <c r="Z1063" s="23">
        <f>RANK(U1063,U:U)</f>
        <v>242</v>
      </c>
      <c r="AA1063" s="23">
        <f>RANK(W1063,W:W)</f>
        <v>182</v>
      </c>
    </row>
    <row r="1064" spans="1:27" x14ac:dyDescent="0.25">
      <c r="A1064" s="23" t="str">
        <f t="shared" si="167"/>
        <v>Caleb Thorne</v>
      </c>
      <c r="B1064" s="23">
        <f t="shared" si="168"/>
        <v>2</v>
      </c>
      <c r="C1064" s="23" t="str">
        <f t="shared" si="169"/>
        <v>2024Caleb Thorne2</v>
      </c>
      <c r="D1064" s="17">
        <v>2024</v>
      </c>
      <c r="E1064" t="s">
        <v>526</v>
      </c>
      <c r="F1064">
        <v>439017</v>
      </c>
      <c r="G1064" t="s">
        <v>483</v>
      </c>
      <c r="H1064" s="20">
        <v>6</v>
      </c>
      <c r="I1064" s="20">
        <v>3</v>
      </c>
      <c r="J1064" t="s">
        <v>2</v>
      </c>
      <c r="K1064" t="s">
        <v>3</v>
      </c>
      <c r="L1064" s="10">
        <v>32</v>
      </c>
      <c r="M1064" s="10">
        <v>170</v>
      </c>
      <c r="N1064" s="10">
        <v>907</v>
      </c>
      <c r="O1064" s="1">
        <v>31964.564999999999</v>
      </c>
      <c r="P1064" s="1">
        <v>30155.25</v>
      </c>
      <c r="Q1064" s="1">
        <v>1174.44</v>
      </c>
      <c r="R1064" s="44">
        <f t="shared" si="170"/>
        <v>998.89265624999996</v>
      </c>
      <c r="S1064" s="45">
        <f t="shared" si="171"/>
        <v>5.3125</v>
      </c>
      <c r="T1064" s="45">
        <f t="shared" si="172"/>
        <v>5.3352941176470585</v>
      </c>
      <c r="U1064" s="44">
        <f t="shared" si="173"/>
        <v>1809.3149999999987</v>
      </c>
      <c r="V1064" s="46">
        <f t="shared" si="174"/>
        <v>5.660377358490562E-2</v>
      </c>
      <c r="W1064" s="44">
        <f t="shared" si="175"/>
        <v>634.87499999999864</v>
      </c>
      <c r="X1064" s="46">
        <f t="shared" si="176"/>
        <v>1.9861837631765009E-2</v>
      </c>
      <c r="Y1064" s="23">
        <f>RANK(O1064,O:O)</f>
        <v>494</v>
      </c>
      <c r="Z1064" s="23">
        <f>RANK(U1064,U:U)</f>
        <v>916</v>
      </c>
      <c r="AA1064" s="23">
        <f>RANK(W1064,W:W)</f>
        <v>921</v>
      </c>
    </row>
    <row r="1065" spans="1:27" x14ac:dyDescent="0.25">
      <c r="A1065" s="23" t="str">
        <f t="shared" si="167"/>
        <v>Caleb Thorne</v>
      </c>
      <c r="B1065" s="23">
        <f t="shared" si="168"/>
        <v>3</v>
      </c>
      <c r="C1065" s="23" t="str">
        <f t="shared" si="169"/>
        <v>2024Caleb Thorne3</v>
      </c>
      <c r="D1065" s="17">
        <v>2024</v>
      </c>
      <c r="E1065" t="s">
        <v>526</v>
      </c>
      <c r="F1065">
        <v>765645</v>
      </c>
      <c r="G1065" t="s">
        <v>491</v>
      </c>
      <c r="H1065" s="20">
        <v>6</v>
      </c>
      <c r="I1065" s="20">
        <v>6</v>
      </c>
      <c r="J1065" t="s">
        <v>9</v>
      </c>
      <c r="K1065" t="s">
        <v>10</v>
      </c>
      <c r="L1065" s="10">
        <v>29</v>
      </c>
      <c r="M1065" s="10">
        <v>74</v>
      </c>
      <c r="N1065" s="10">
        <v>218</v>
      </c>
      <c r="O1065" s="1">
        <v>14700.656000000001</v>
      </c>
      <c r="P1065" s="1">
        <v>11013.25</v>
      </c>
      <c r="Q1065" s="1">
        <v>979.26</v>
      </c>
      <c r="R1065" s="44">
        <f t="shared" si="170"/>
        <v>506.91917241379315</v>
      </c>
      <c r="S1065" s="45">
        <f t="shared" si="171"/>
        <v>2.5517241379310347</v>
      </c>
      <c r="T1065" s="45">
        <f t="shared" si="172"/>
        <v>2.9459459459459461</v>
      </c>
      <c r="U1065" s="44">
        <f t="shared" si="173"/>
        <v>3687.4060000000009</v>
      </c>
      <c r="V1065" s="46">
        <f t="shared" si="174"/>
        <v>0.25083275195338228</v>
      </c>
      <c r="W1065" s="44">
        <f t="shared" si="175"/>
        <v>2708.1460000000006</v>
      </c>
      <c r="X1065" s="46">
        <f t="shared" si="176"/>
        <v>0.1842193981003297</v>
      </c>
      <c r="Y1065" s="23">
        <f>RANK(O1065,O:O)</f>
        <v>687</v>
      </c>
      <c r="Z1065" s="23">
        <f>RANK(U1065,U:U)</f>
        <v>603</v>
      </c>
      <c r="AA1065" s="23">
        <f>RANK(W1065,W:W)</f>
        <v>473</v>
      </c>
    </row>
    <row r="1066" spans="1:27" x14ac:dyDescent="0.25">
      <c r="A1066" s="23" t="str">
        <f t="shared" ref="A1066:A1129" si="177">E1066</f>
        <v>Caleb Thorne</v>
      </c>
      <c r="B1066" s="23">
        <f t="shared" ref="B1066:B1129" si="178">IF(A1065&lt;&gt;A1066,1,B1065+1)</f>
        <v>4</v>
      </c>
      <c r="C1066" s="23" t="str">
        <f t="shared" ref="C1066:C1129" si="179">D1066&amp;A1066&amp;B1066</f>
        <v>2024Caleb Thorne4</v>
      </c>
      <c r="D1066" s="17">
        <v>2024</v>
      </c>
      <c r="E1066" t="s">
        <v>526</v>
      </c>
      <c r="F1066">
        <v>652071</v>
      </c>
      <c r="G1066" t="s">
        <v>488</v>
      </c>
      <c r="H1066" s="20">
        <v>6</v>
      </c>
      <c r="I1066" s="20">
        <v>6</v>
      </c>
      <c r="J1066" t="s">
        <v>9</v>
      </c>
      <c r="K1066" t="s">
        <v>10</v>
      </c>
      <c r="L1066" s="10">
        <v>24</v>
      </c>
      <c r="M1066" s="10">
        <v>73</v>
      </c>
      <c r="N1066" s="10">
        <v>228</v>
      </c>
      <c r="O1066" s="1">
        <v>13005.8784</v>
      </c>
      <c r="P1066" s="1">
        <v>10293.5</v>
      </c>
      <c r="Q1066" s="1">
        <v>824.3</v>
      </c>
      <c r="R1066" s="44">
        <f t="shared" ref="R1066:R1129" si="180">O1066/L1066</f>
        <v>541.91160000000002</v>
      </c>
      <c r="S1066" s="45">
        <f t="shared" ref="S1066:S1129" si="181">M1066/L1066</f>
        <v>3.0416666666666665</v>
      </c>
      <c r="T1066" s="45">
        <f t="shared" ref="T1066:T1129" si="182">N1066/M1066</f>
        <v>3.1232876712328768</v>
      </c>
      <c r="U1066" s="44">
        <f t="shared" ref="U1066:U1129" si="183">O1066-P1066</f>
        <v>2712.3783999999996</v>
      </c>
      <c r="V1066" s="46">
        <f t="shared" ref="V1066:V1129" si="184">U1066/O1066</f>
        <v>0.20855018912063639</v>
      </c>
      <c r="W1066" s="44">
        <f t="shared" ref="W1066:W1129" si="185">O1066-P1066-Q1066</f>
        <v>1888.0783999999996</v>
      </c>
      <c r="X1066" s="46">
        <f t="shared" ref="X1066:X1129" si="186">W1066/O1066</f>
        <v>0.14517115583673301</v>
      </c>
      <c r="Y1066" s="23">
        <f>RANK(O1066,O:O)</f>
        <v>714</v>
      </c>
      <c r="Z1066" s="23">
        <f>RANK(U1066,U:U)</f>
        <v>740</v>
      </c>
      <c r="AA1066" s="23">
        <f>RANK(W1066,W:W)</f>
        <v>574</v>
      </c>
    </row>
    <row r="1067" spans="1:27" x14ac:dyDescent="0.25">
      <c r="A1067" s="23" t="str">
        <f t="shared" si="177"/>
        <v>Caleb Thorne</v>
      </c>
      <c r="B1067" s="23">
        <f t="shared" si="178"/>
        <v>5</v>
      </c>
      <c r="C1067" s="23" t="str">
        <f t="shared" si="179"/>
        <v>2024Caleb Thorne5</v>
      </c>
      <c r="D1067" s="17">
        <v>2024</v>
      </c>
      <c r="E1067" t="s">
        <v>526</v>
      </c>
      <c r="F1067">
        <v>754348</v>
      </c>
      <c r="G1067" t="s">
        <v>489</v>
      </c>
      <c r="H1067" s="20">
        <v>6</v>
      </c>
      <c r="I1067" s="20">
        <v>6</v>
      </c>
      <c r="J1067" t="s">
        <v>9</v>
      </c>
      <c r="K1067" t="s">
        <v>10</v>
      </c>
      <c r="L1067" s="10">
        <v>37</v>
      </c>
      <c r="M1067" s="10">
        <v>55</v>
      </c>
      <c r="N1067" s="10">
        <v>154</v>
      </c>
      <c r="O1067" s="1">
        <v>8943.5679999999993</v>
      </c>
      <c r="P1067" s="1">
        <v>6104.25</v>
      </c>
      <c r="Q1067" s="1">
        <v>1207.5</v>
      </c>
      <c r="R1067" s="44">
        <f t="shared" si="180"/>
        <v>241.71805405405402</v>
      </c>
      <c r="S1067" s="45">
        <f t="shared" si="181"/>
        <v>1.4864864864864864</v>
      </c>
      <c r="T1067" s="45">
        <f t="shared" si="182"/>
        <v>2.8</v>
      </c>
      <c r="U1067" s="44">
        <f t="shared" si="183"/>
        <v>2839.3179999999993</v>
      </c>
      <c r="V1067" s="46">
        <f t="shared" si="184"/>
        <v>0.31747038765736446</v>
      </c>
      <c r="W1067" s="44">
        <f t="shared" si="185"/>
        <v>1631.8179999999993</v>
      </c>
      <c r="X1067" s="46">
        <f t="shared" si="186"/>
        <v>0.18245715803804471</v>
      </c>
      <c r="Y1067" s="23">
        <f>RANK(O1067,O:O)</f>
        <v>892</v>
      </c>
      <c r="Z1067" s="23">
        <f>RANK(U1067,U:U)</f>
        <v>718</v>
      </c>
      <c r="AA1067" s="23">
        <f>RANK(W1067,W:W)</f>
        <v>612</v>
      </c>
    </row>
    <row r="1068" spans="1:27" x14ac:dyDescent="0.25">
      <c r="A1068" s="23" t="str">
        <f t="shared" si="177"/>
        <v>Caleb Thorne</v>
      </c>
      <c r="B1068" s="23">
        <f t="shared" si="178"/>
        <v>6</v>
      </c>
      <c r="C1068" s="23" t="str">
        <f t="shared" si="179"/>
        <v>2024Caleb Thorne6</v>
      </c>
      <c r="D1068" s="17">
        <v>2024</v>
      </c>
      <c r="E1068" t="s">
        <v>526</v>
      </c>
      <c r="F1068">
        <v>901914</v>
      </c>
      <c r="G1068" t="s">
        <v>490</v>
      </c>
      <c r="H1068" s="20">
        <v>6</v>
      </c>
      <c r="I1068" s="20">
        <v>6</v>
      </c>
      <c r="J1068" t="s">
        <v>9</v>
      </c>
      <c r="K1068" t="s">
        <v>10</v>
      </c>
      <c r="L1068" s="10">
        <v>23</v>
      </c>
      <c r="M1068" s="10">
        <v>65</v>
      </c>
      <c r="N1068" s="10">
        <v>172</v>
      </c>
      <c r="O1068" s="1">
        <v>8732.1299999999992</v>
      </c>
      <c r="P1068" s="1">
        <v>6615.25</v>
      </c>
      <c r="Q1068" s="1">
        <v>783.93</v>
      </c>
      <c r="R1068" s="44">
        <f t="shared" si="180"/>
        <v>379.6578260869565</v>
      </c>
      <c r="S1068" s="45">
        <f t="shared" si="181"/>
        <v>2.8260869565217392</v>
      </c>
      <c r="T1068" s="45">
        <f t="shared" si="182"/>
        <v>2.6461538461538461</v>
      </c>
      <c r="U1068" s="44">
        <f t="shared" si="183"/>
        <v>2116.8799999999992</v>
      </c>
      <c r="V1068" s="46">
        <f t="shared" si="184"/>
        <v>0.24242424242424235</v>
      </c>
      <c r="W1068" s="44">
        <f t="shared" si="185"/>
        <v>1332.9499999999994</v>
      </c>
      <c r="X1068" s="46">
        <f t="shared" si="186"/>
        <v>0.15264889551575611</v>
      </c>
      <c r="Y1068" s="23">
        <f>RANK(O1068,O:O)</f>
        <v>914</v>
      </c>
      <c r="Z1068" s="23">
        <f>RANK(U1068,U:U)</f>
        <v>854</v>
      </c>
      <c r="AA1068" s="23">
        <f>RANK(W1068,W:W)</f>
        <v>690</v>
      </c>
    </row>
    <row r="1069" spans="1:27" x14ac:dyDescent="0.25">
      <c r="A1069" s="23" t="str">
        <f t="shared" si="177"/>
        <v>Caleb Thorne</v>
      </c>
      <c r="B1069" s="23">
        <f t="shared" si="178"/>
        <v>7</v>
      </c>
      <c r="C1069" s="23" t="str">
        <f t="shared" si="179"/>
        <v>2024Caleb Thorne7</v>
      </c>
      <c r="D1069" s="17">
        <v>2024</v>
      </c>
      <c r="E1069" t="s">
        <v>526</v>
      </c>
      <c r="F1069">
        <v>827265</v>
      </c>
      <c r="G1069" t="s">
        <v>492</v>
      </c>
      <c r="H1069" s="20">
        <v>6</v>
      </c>
      <c r="I1069" s="20">
        <v>6</v>
      </c>
      <c r="J1069" t="s">
        <v>9</v>
      </c>
      <c r="K1069" t="s">
        <v>10</v>
      </c>
      <c r="L1069" s="10">
        <v>30</v>
      </c>
      <c r="M1069" s="10">
        <v>71</v>
      </c>
      <c r="N1069" s="10">
        <v>179</v>
      </c>
      <c r="O1069" s="1">
        <v>8620.1679999999997</v>
      </c>
      <c r="P1069" s="1">
        <v>5952.25</v>
      </c>
      <c r="Q1069" s="1">
        <v>1008.1</v>
      </c>
      <c r="R1069" s="44">
        <f t="shared" si="180"/>
        <v>287.33893333333333</v>
      </c>
      <c r="S1069" s="45">
        <f t="shared" si="181"/>
        <v>2.3666666666666667</v>
      </c>
      <c r="T1069" s="45">
        <f t="shared" si="182"/>
        <v>2.5211267605633805</v>
      </c>
      <c r="U1069" s="44">
        <f t="shared" si="183"/>
        <v>2667.9179999999997</v>
      </c>
      <c r="V1069" s="46">
        <f t="shared" si="184"/>
        <v>0.30949721629555244</v>
      </c>
      <c r="W1069" s="44">
        <f t="shared" si="185"/>
        <v>1659.8179999999998</v>
      </c>
      <c r="X1069" s="46">
        <f t="shared" si="186"/>
        <v>0.19255053961825336</v>
      </c>
      <c r="Y1069" s="23">
        <f>RANK(O1069,O:O)</f>
        <v>927</v>
      </c>
      <c r="Z1069" s="23">
        <f>RANK(U1069,U:U)</f>
        <v>746</v>
      </c>
      <c r="AA1069" s="23">
        <f>RANK(W1069,W:W)</f>
        <v>607</v>
      </c>
    </row>
    <row r="1070" spans="1:27" x14ac:dyDescent="0.25">
      <c r="A1070" s="23" t="str">
        <f t="shared" si="177"/>
        <v>Caleb Thorne</v>
      </c>
      <c r="B1070" s="23">
        <f t="shared" si="178"/>
        <v>8</v>
      </c>
      <c r="C1070" s="23" t="str">
        <f t="shared" si="179"/>
        <v>2024Caleb Thorne8</v>
      </c>
      <c r="D1070" s="17">
        <v>2024</v>
      </c>
      <c r="E1070" t="s">
        <v>526</v>
      </c>
      <c r="F1070">
        <v>787678</v>
      </c>
      <c r="G1070" t="s">
        <v>493</v>
      </c>
      <c r="H1070" s="20">
        <v>6</v>
      </c>
      <c r="I1070" s="20">
        <v>6</v>
      </c>
      <c r="J1070" t="s">
        <v>9</v>
      </c>
      <c r="K1070" t="s">
        <v>10</v>
      </c>
      <c r="L1070" s="10">
        <v>12</v>
      </c>
      <c r="M1070" s="10">
        <v>30</v>
      </c>
      <c r="N1070" s="10">
        <v>108</v>
      </c>
      <c r="O1070" s="1">
        <v>4339.1360000000004</v>
      </c>
      <c r="P1070" s="1">
        <v>3092.75</v>
      </c>
      <c r="Q1070" s="1">
        <v>405</v>
      </c>
      <c r="R1070" s="44">
        <f t="shared" si="180"/>
        <v>361.59466666666668</v>
      </c>
      <c r="S1070" s="45">
        <f t="shared" si="181"/>
        <v>2.5</v>
      </c>
      <c r="T1070" s="45">
        <f t="shared" si="182"/>
        <v>3.6</v>
      </c>
      <c r="U1070" s="44">
        <f t="shared" si="183"/>
        <v>1246.3860000000004</v>
      </c>
      <c r="V1070" s="46">
        <f t="shared" si="184"/>
        <v>0.28724289812534115</v>
      </c>
      <c r="W1070" s="44">
        <f t="shared" si="185"/>
        <v>841.38600000000042</v>
      </c>
      <c r="X1070" s="46">
        <f t="shared" si="186"/>
        <v>0.19390634448885685</v>
      </c>
      <c r="Y1070" s="23">
        <f>RANK(O1070,O:O)</f>
        <v>1177</v>
      </c>
      <c r="Z1070" s="23">
        <f>RANK(U1070,U:U)</f>
        <v>1046</v>
      </c>
      <c r="AA1070" s="23">
        <f>RANK(W1070,W:W)</f>
        <v>848</v>
      </c>
    </row>
    <row r="1071" spans="1:27" x14ac:dyDescent="0.25">
      <c r="A1071" s="23" t="str">
        <f t="shared" si="177"/>
        <v>Caleb Thorne</v>
      </c>
      <c r="B1071" s="23">
        <f t="shared" si="178"/>
        <v>9</v>
      </c>
      <c r="C1071" s="23" t="str">
        <f t="shared" si="179"/>
        <v>2024Caleb Thorne9</v>
      </c>
      <c r="D1071" s="17">
        <v>2024</v>
      </c>
      <c r="E1071" t="s">
        <v>526</v>
      </c>
      <c r="F1071">
        <v>524048</v>
      </c>
      <c r="G1071" t="s">
        <v>484</v>
      </c>
      <c r="H1071" s="20">
        <v>6</v>
      </c>
      <c r="I1071" s="20">
        <v>1</v>
      </c>
      <c r="J1071" t="s">
        <v>2</v>
      </c>
      <c r="K1071" t="s">
        <v>10</v>
      </c>
      <c r="L1071" s="10">
        <v>15</v>
      </c>
      <c r="M1071" s="10">
        <v>37</v>
      </c>
      <c r="N1071" s="10">
        <v>65</v>
      </c>
      <c r="O1071" s="1">
        <v>2946.6</v>
      </c>
      <c r="P1071" s="1">
        <v>2455.5</v>
      </c>
      <c r="Q1071" s="1">
        <v>505.7</v>
      </c>
      <c r="R1071" s="44">
        <f t="shared" si="180"/>
        <v>196.44</v>
      </c>
      <c r="S1071" s="45">
        <f t="shared" si="181"/>
        <v>2.4666666666666668</v>
      </c>
      <c r="T1071" s="45">
        <f t="shared" si="182"/>
        <v>1.7567567567567568</v>
      </c>
      <c r="U1071" s="44">
        <f t="shared" si="183"/>
        <v>491.09999999999991</v>
      </c>
      <c r="V1071" s="46">
        <f t="shared" si="184"/>
        <v>0.16666666666666663</v>
      </c>
      <c r="W1071" s="44">
        <f t="shared" si="185"/>
        <v>-14.60000000000008</v>
      </c>
      <c r="X1071" s="46">
        <f t="shared" si="186"/>
        <v>-4.9548632321998508E-3</v>
      </c>
      <c r="Y1071" s="23">
        <f>RANK(O1071,O:O)</f>
        <v>1286</v>
      </c>
      <c r="Z1071" s="23">
        <f>RANK(U1071,U:U)</f>
        <v>1320</v>
      </c>
      <c r="AA1071" s="23">
        <f>RANK(W1071,W:W)</f>
        <v>1261</v>
      </c>
    </row>
    <row r="1072" spans="1:27" x14ac:dyDescent="0.25">
      <c r="A1072" s="23" t="str">
        <f t="shared" si="177"/>
        <v>Carmen Blakemoore</v>
      </c>
      <c r="B1072" s="23">
        <f t="shared" si="178"/>
        <v>1</v>
      </c>
      <c r="C1072" s="23" t="str">
        <f t="shared" si="179"/>
        <v>2024Carmen Blakemoore1</v>
      </c>
      <c r="D1072" s="17">
        <v>2024</v>
      </c>
      <c r="E1072" t="s">
        <v>415</v>
      </c>
      <c r="F1072">
        <v>642012</v>
      </c>
      <c r="G1072" t="s">
        <v>215</v>
      </c>
      <c r="H1072" s="20">
        <v>3</v>
      </c>
      <c r="I1072" s="20">
        <v>4</v>
      </c>
      <c r="J1072" t="s">
        <v>2</v>
      </c>
      <c r="K1072" t="s">
        <v>6</v>
      </c>
      <c r="L1072" s="10">
        <v>158</v>
      </c>
      <c r="M1072" s="10">
        <v>667</v>
      </c>
      <c r="N1072" s="10">
        <v>4846</v>
      </c>
      <c r="O1072" s="1">
        <v>194417.28</v>
      </c>
      <c r="P1072" s="1">
        <v>180016</v>
      </c>
      <c r="Q1072" s="1">
        <v>5615.2</v>
      </c>
      <c r="R1072" s="44">
        <f t="shared" si="180"/>
        <v>1230.4891139240506</v>
      </c>
      <c r="S1072" s="45">
        <f t="shared" si="181"/>
        <v>4.2215189873417724</v>
      </c>
      <c r="T1072" s="45">
        <f t="shared" si="182"/>
        <v>7.2653673163418295</v>
      </c>
      <c r="U1072" s="44">
        <f t="shared" si="183"/>
        <v>14401.279999999999</v>
      </c>
      <c r="V1072" s="46">
        <f t="shared" si="184"/>
        <v>7.407407407407407E-2</v>
      </c>
      <c r="W1072" s="44">
        <f t="shared" si="185"/>
        <v>8786.0799999999981</v>
      </c>
      <c r="X1072" s="46">
        <f t="shared" si="186"/>
        <v>4.5191867718754206E-2</v>
      </c>
      <c r="Y1072" s="23">
        <f>RANK(O1072,O:O)</f>
        <v>43</v>
      </c>
      <c r="Z1072" s="23">
        <f>RANK(U1072,U:U)</f>
        <v>131</v>
      </c>
      <c r="AA1072" s="23">
        <f>RANK(W1072,W:W)</f>
        <v>142</v>
      </c>
    </row>
    <row r="1073" spans="1:27" x14ac:dyDescent="0.25">
      <c r="A1073" s="23" t="str">
        <f t="shared" si="177"/>
        <v>Carmen Blakemoore</v>
      </c>
      <c r="B1073" s="23">
        <f t="shared" si="178"/>
        <v>2</v>
      </c>
      <c r="C1073" s="23" t="str">
        <f t="shared" si="179"/>
        <v>2024Carmen Blakemoore2</v>
      </c>
      <c r="D1073" s="17">
        <v>2024</v>
      </c>
      <c r="E1073" t="s">
        <v>415</v>
      </c>
      <c r="F1073">
        <v>915359</v>
      </c>
      <c r="G1073" t="s">
        <v>40</v>
      </c>
      <c r="H1073" s="20">
        <v>3</v>
      </c>
      <c r="I1073" s="20">
        <v>3</v>
      </c>
      <c r="J1073" t="s">
        <v>9</v>
      </c>
      <c r="K1073" t="s">
        <v>4</v>
      </c>
      <c r="L1073" s="10">
        <v>197</v>
      </c>
      <c r="M1073" s="10">
        <v>598</v>
      </c>
      <c r="N1073" s="10">
        <v>3568</v>
      </c>
      <c r="O1073" s="1">
        <v>137462.5056</v>
      </c>
      <c r="P1073" s="1">
        <v>130935.5</v>
      </c>
      <c r="Q1073" s="1">
        <v>6753.8</v>
      </c>
      <c r="R1073" s="44">
        <f t="shared" si="180"/>
        <v>697.77921624365479</v>
      </c>
      <c r="S1073" s="45">
        <f t="shared" si="181"/>
        <v>3.0355329949238579</v>
      </c>
      <c r="T1073" s="45">
        <f t="shared" si="182"/>
        <v>5.9665551839464879</v>
      </c>
      <c r="U1073" s="44">
        <f t="shared" si="183"/>
        <v>6527.0056000000041</v>
      </c>
      <c r="V1073" s="46">
        <f t="shared" si="184"/>
        <v>4.7482079360555492E-2</v>
      </c>
      <c r="W1073" s="44">
        <f t="shared" si="185"/>
        <v>-226.79439999999613</v>
      </c>
      <c r="X1073" s="46">
        <f t="shared" si="186"/>
        <v>-1.6498637138183819E-3</v>
      </c>
      <c r="Y1073" s="23">
        <f>RANK(O1073,O:O)</f>
        <v>96</v>
      </c>
      <c r="Z1073" s="23">
        <f>RANK(U1073,U:U)</f>
        <v>390</v>
      </c>
      <c r="AA1073" s="23">
        <f>RANK(W1073,W:W)</f>
        <v>1384</v>
      </c>
    </row>
    <row r="1074" spans="1:27" x14ac:dyDescent="0.25">
      <c r="A1074" s="23" t="str">
        <f t="shared" si="177"/>
        <v>Carmen Blakemoore</v>
      </c>
      <c r="B1074" s="23">
        <f t="shared" si="178"/>
        <v>3</v>
      </c>
      <c r="C1074" s="23" t="str">
        <f t="shared" si="179"/>
        <v>2024Carmen Blakemoore3</v>
      </c>
      <c r="D1074" s="17">
        <v>2024</v>
      </c>
      <c r="E1074" t="s">
        <v>415</v>
      </c>
      <c r="F1074">
        <v>621024</v>
      </c>
      <c r="G1074" t="s">
        <v>156</v>
      </c>
      <c r="H1074" s="20">
        <v>3</v>
      </c>
      <c r="I1074" s="20">
        <v>3</v>
      </c>
      <c r="J1074" t="s">
        <v>9</v>
      </c>
      <c r="K1074" t="s">
        <v>4</v>
      </c>
      <c r="L1074" s="10">
        <v>248</v>
      </c>
      <c r="M1074" s="10">
        <v>641</v>
      </c>
      <c r="N1074" s="10">
        <v>3206</v>
      </c>
      <c r="O1074" s="1">
        <v>124640.8052</v>
      </c>
      <c r="P1074" s="1">
        <v>119805</v>
      </c>
      <c r="Q1074" s="1">
        <v>8387.0500000000102</v>
      </c>
      <c r="R1074" s="44">
        <f t="shared" si="180"/>
        <v>502.5838919354839</v>
      </c>
      <c r="S1074" s="45">
        <f t="shared" si="181"/>
        <v>2.5846774193548385</v>
      </c>
      <c r="T1074" s="45">
        <f t="shared" si="182"/>
        <v>5.0015600624024961</v>
      </c>
      <c r="U1074" s="44">
        <f t="shared" si="183"/>
        <v>4835.8052000000025</v>
      </c>
      <c r="V1074" s="46">
        <f t="shared" si="184"/>
        <v>3.8797929716840457E-2</v>
      </c>
      <c r="W1074" s="44">
        <f t="shared" si="185"/>
        <v>-3551.2448000000077</v>
      </c>
      <c r="X1074" s="46">
        <f t="shared" si="186"/>
        <v>-2.8491831341282185E-2</v>
      </c>
      <c r="Y1074" s="23">
        <f>RANK(O1074,O:O)</f>
        <v>110</v>
      </c>
      <c r="Z1074" s="23">
        <f>RANK(U1074,U:U)</f>
        <v>514</v>
      </c>
      <c r="AA1074" s="23">
        <f>RANK(W1074,W:W)</f>
        <v>1503</v>
      </c>
    </row>
    <row r="1075" spans="1:27" x14ac:dyDescent="0.25">
      <c r="A1075" s="23" t="str">
        <f t="shared" si="177"/>
        <v>Carmen Blakemoore</v>
      </c>
      <c r="B1075" s="23">
        <f t="shared" si="178"/>
        <v>4</v>
      </c>
      <c r="C1075" s="23" t="str">
        <f t="shared" si="179"/>
        <v>2024Carmen Blakemoore4</v>
      </c>
      <c r="D1075" s="17">
        <v>2024</v>
      </c>
      <c r="E1075" t="s">
        <v>415</v>
      </c>
      <c r="F1075">
        <v>438205</v>
      </c>
      <c r="G1075" t="s">
        <v>117</v>
      </c>
      <c r="H1075" s="20">
        <v>3</v>
      </c>
      <c r="I1075" s="20">
        <v>3</v>
      </c>
      <c r="J1075" t="s">
        <v>9</v>
      </c>
      <c r="K1075" t="s">
        <v>3</v>
      </c>
      <c r="L1075" s="10">
        <v>134</v>
      </c>
      <c r="M1075" s="10">
        <v>442</v>
      </c>
      <c r="N1075" s="10">
        <v>1538</v>
      </c>
      <c r="O1075" s="1">
        <v>65442.9</v>
      </c>
      <c r="P1075" s="1">
        <v>54535.75</v>
      </c>
      <c r="Q1075" s="1">
        <v>4633.05</v>
      </c>
      <c r="R1075" s="44">
        <f t="shared" si="180"/>
        <v>488.37985074626869</v>
      </c>
      <c r="S1075" s="45">
        <f t="shared" si="181"/>
        <v>3.2985074626865671</v>
      </c>
      <c r="T1075" s="45">
        <f t="shared" si="182"/>
        <v>3.4796380090497738</v>
      </c>
      <c r="U1075" s="44">
        <f t="shared" si="183"/>
        <v>10907.150000000001</v>
      </c>
      <c r="V1075" s="46">
        <f t="shared" si="184"/>
        <v>0.16666666666666669</v>
      </c>
      <c r="W1075" s="44">
        <f t="shared" si="185"/>
        <v>6274.1000000000013</v>
      </c>
      <c r="X1075" s="46">
        <f t="shared" si="186"/>
        <v>9.5871362668830395E-2</v>
      </c>
      <c r="Y1075" s="23">
        <f>RANK(O1075,O:O)</f>
        <v>273</v>
      </c>
      <c r="Z1075" s="23">
        <f>RANK(U1075,U:U)</f>
        <v>201</v>
      </c>
      <c r="AA1075" s="23">
        <f>RANK(W1075,W:W)</f>
        <v>222</v>
      </c>
    </row>
    <row r="1076" spans="1:27" x14ac:dyDescent="0.25">
      <c r="A1076" s="23" t="str">
        <f t="shared" si="177"/>
        <v>Carmen Blakemoore</v>
      </c>
      <c r="B1076" s="23">
        <f t="shared" si="178"/>
        <v>5</v>
      </c>
      <c r="C1076" s="23" t="str">
        <f t="shared" si="179"/>
        <v>2024Carmen Blakemoore5</v>
      </c>
      <c r="D1076" s="17">
        <v>2024</v>
      </c>
      <c r="E1076" t="s">
        <v>415</v>
      </c>
      <c r="F1076">
        <v>870139</v>
      </c>
      <c r="G1076" t="s">
        <v>174</v>
      </c>
      <c r="H1076" s="20">
        <v>3</v>
      </c>
      <c r="I1076" s="20">
        <v>3</v>
      </c>
      <c r="J1076" t="s">
        <v>2</v>
      </c>
      <c r="K1076" t="s">
        <v>3</v>
      </c>
      <c r="L1076" s="10">
        <v>69</v>
      </c>
      <c r="M1076" s="10">
        <v>257</v>
      </c>
      <c r="N1076" s="10">
        <v>1207</v>
      </c>
      <c r="O1076" s="1">
        <v>48909.56</v>
      </c>
      <c r="P1076" s="1">
        <v>43669.25</v>
      </c>
      <c r="Q1076" s="1">
        <v>2418.4</v>
      </c>
      <c r="R1076" s="44">
        <f t="shared" si="180"/>
        <v>708.83420289855064</v>
      </c>
      <c r="S1076" s="45">
        <f t="shared" si="181"/>
        <v>3.7246376811594204</v>
      </c>
      <c r="T1076" s="45">
        <f t="shared" si="182"/>
        <v>4.6964980544747084</v>
      </c>
      <c r="U1076" s="44">
        <f t="shared" si="183"/>
        <v>5240.3099999999977</v>
      </c>
      <c r="V1076" s="46">
        <f t="shared" si="184"/>
        <v>0.1071428571428571</v>
      </c>
      <c r="W1076" s="44">
        <f t="shared" si="185"/>
        <v>2821.9099999999976</v>
      </c>
      <c r="X1076" s="46">
        <f t="shared" si="186"/>
        <v>5.7696491238113726E-2</v>
      </c>
      <c r="Y1076" s="23">
        <f>RANK(O1076,O:O)</f>
        <v>380</v>
      </c>
      <c r="Z1076" s="23">
        <f>RANK(U1076,U:U)</f>
        <v>490</v>
      </c>
      <c r="AA1076" s="23">
        <f>RANK(W1076,W:W)</f>
        <v>458</v>
      </c>
    </row>
    <row r="1077" spans="1:27" x14ac:dyDescent="0.25">
      <c r="A1077" s="23" t="str">
        <f t="shared" si="177"/>
        <v>Carmen Blakemoore</v>
      </c>
      <c r="B1077" s="23">
        <f t="shared" si="178"/>
        <v>6</v>
      </c>
      <c r="C1077" s="23" t="str">
        <f t="shared" si="179"/>
        <v>2024Carmen Blakemoore6</v>
      </c>
      <c r="D1077" s="17">
        <v>2024</v>
      </c>
      <c r="E1077" t="s">
        <v>415</v>
      </c>
      <c r="F1077">
        <v>423877</v>
      </c>
      <c r="G1077" t="s">
        <v>88</v>
      </c>
      <c r="H1077" s="20">
        <v>3</v>
      </c>
      <c r="I1077" s="20">
        <v>4</v>
      </c>
      <c r="J1077" t="s">
        <v>2</v>
      </c>
      <c r="K1077" t="s">
        <v>3</v>
      </c>
      <c r="L1077" s="10">
        <v>122</v>
      </c>
      <c r="M1077" s="10">
        <v>231</v>
      </c>
      <c r="N1077" s="10">
        <v>934</v>
      </c>
      <c r="O1077" s="1">
        <v>43000.2</v>
      </c>
      <c r="P1077" s="1">
        <v>35833.5</v>
      </c>
      <c r="Q1077" s="1">
        <v>4034.99999999999</v>
      </c>
      <c r="R1077" s="44">
        <f t="shared" si="180"/>
        <v>352.46065573770488</v>
      </c>
      <c r="S1077" s="45">
        <f t="shared" si="181"/>
        <v>1.8934426229508197</v>
      </c>
      <c r="T1077" s="45">
        <f t="shared" si="182"/>
        <v>4.0432900432900434</v>
      </c>
      <c r="U1077" s="44">
        <f t="shared" si="183"/>
        <v>7166.6999999999971</v>
      </c>
      <c r="V1077" s="46">
        <f t="shared" si="184"/>
        <v>0.1666666666666666</v>
      </c>
      <c r="W1077" s="44">
        <f t="shared" si="185"/>
        <v>3131.7000000000071</v>
      </c>
      <c r="X1077" s="46">
        <f t="shared" si="186"/>
        <v>7.2829893814447544E-2</v>
      </c>
      <c r="Y1077" s="23">
        <f>RANK(O1077,O:O)</f>
        <v>415</v>
      </c>
      <c r="Z1077" s="23">
        <f>RANK(U1077,U:U)</f>
        <v>354</v>
      </c>
      <c r="AA1077" s="23">
        <f>RANK(W1077,W:W)</f>
        <v>418</v>
      </c>
    </row>
    <row r="1078" spans="1:27" x14ac:dyDescent="0.25">
      <c r="A1078" s="23" t="str">
        <f t="shared" si="177"/>
        <v>Carmen Blakemoore</v>
      </c>
      <c r="B1078" s="23">
        <f t="shared" si="178"/>
        <v>7</v>
      </c>
      <c r="C1078" s="23" t="str">
        <f t="shared" si="179"/>
        <v>2024Carmen Blakemoore7</v>
      </c>
      <c r="D1078" s="17">
        <v>2024</v>
      </c>
      <c r="E1078" t="s">
        <v>415</v>
      </c>
      <c r="F1078">
        <v>692504</v>
      </c>
      <c r="G1078" t="s">
        <v>185</v>
      </c>
      <c r="H1078" s="20">
        <v>3</v>
      </c>
      <c r="I1078" s="20">
        <v>3</v>
      </c>
      <c r="J1078" t="s">
        <v>9</v>
      </c>
      <c r="K1078" t="s">
        <v>3</v>
      </c>
      <c r="L1078" s="10">
        <v>28</v>
      </c>
      <c r="M1078" s="10">
        <v>110</v>
      </c>
      <c r="N1078" s="10">
        <v>458</v>
      </c>
      <c r="O1078" s="1">
        <v>20877.6456</v>
      </c>
      <c r="P1078" s="1">
        <v>17796.25</v>
      </c>
      <c r="Q1078" s="1">
        <v>986.8</v>
      </c>
      <c r="R1078" s="44">
        <f t="shared" si="180"/>
        <v>745.63019999999995</v>
      </c>
      <c r="S1078" s="45">
        <f t="shared" si="181"/>
        <v>3.9285714285714284</v>
      </c>
      <c r="T1078" s="45">
        <f t="shared" si="182"/>
        <v>4.163636363636364</v>
      </c>
      <c r="U1078" s="44">
        <f t="shared" si="183"/>
        <v>3081.3955999999998</v>
      </c>
      <c r="V1078" s="46">
        <f t="shared" si="184"/>
        <v>0.14759306001439165</v>
      </c>
      <c r="W1078" s="44">
        <f t="shared" si="185"/>
        <v>2094.5955999999996</v>
      </c>
      <c r="X1078" s="46">
        <f t="shared" si="186"/>
        <v>0.1003271939820647</v>
      </c>
      <c r="Y1078" s="23">
        <f>RANK(O1078,O:O)</f>
        <v>600</v>
      </c>
      <c r="Z1078" s="23">
        <f>RANK(U1078,U:U)</f>
        <v>676</v>
      </c>
      <c r="AA1078" s="23">
        <f>RANK(W1078,W:W)</f>
        <v>547</v>
      </c>
    </row>
    <row r="1079" spans="1:27" x14ac:dyDescent="0.25">
      <c r="A1079" s="23" t="str">
        <f t="shared" si="177"/>
        <v>Carmen Blakemoore</v>
      </c>
      <c r="B1079" s="23">
        <f t="shared" si="178"/>
        <v>8</v>
      </c>
      <c r="C1079" s="23" t="str">
        <f t="shared" si="179"/>
        <v>2024Carmen Blakemoore8</v>
      </c>
      <c r="D1079" s="17">
        <v>2024</v>
      </c>
      <c r="E1079" t="s">
        <v>415</v>
      </c>
      <c r="F1079">
        <v>531401</v>
      </c>
      <c r="G1079" t="s">
        <v>316</v>
      </c>
      <c r="H1079" s="20">
        <v>3</v>
      </c>
      <c r="I1079" s="20">
        <v>3</v>
      </c>
      <c r="J1079" t="s">
        <v>9</v>
      </c>
      <c r="K1079" t="s">
        <v>3</v>
      </c>
      <c r="L1079" s="10">
        <v>67</v>
      </c>
      <c r="M1079" s="10">
        <v>101</v>
      </c>
      <c r="N1079" s="10">
        <v>409</v>
      </c>
      <c r="O1079" s="1">
        <v>17907.055199999999</v>
      </c>
      <c r="P1079" s="1">
        <v>15197.25</v>
      </c>
      <c r="Q1079" s="1">
        <v>2188.1</v>
      </c>
      <c r="R1079" s="44">
        <f t="shared" si="180"/>
        <v>267.26948059701493</v>
      </c>
      <c r="S1079" s="45">
        <f t="shared" si="181"/>
        <v>1.5074626865671641</v>
      </c>
      <c r="T1079" s="45">
        <f t="shared" si="182"/>
        <v>4.0495049504950495</v>
      </c>
      <c r="U1079" s="44">
        <f t="shared" si="183"/>
        <v>2709.8051999999989</v>
      </c>
      <c r="V1079" s="46">
        <f t="shared" si="184"/>
        <v>0.1513261208911669</v>
      </c>
      <c r="W1079" s="44">
        <f t="shared" si="185"/>
        <v>521.70519999999897</v>
      </c>
      <c r="X1079" s="46">
        <f t="shared" si="186"/>
        <v>2.9134058848492243E-2</v>
      </c>
      <c r="Y1079" s="23">
        <f>RANK(O1079,O:O)</f>
        <v>646</v>
      </c>
      <c r="Z1079" s="23">
        <f>RANK(U1079,U:U)</f>
        <v>741</v>
      </c>
      <c r="AA1079" s="23">
        <f>RANK(W1079,W:W)</f>
        <v>957</v>
      </c>
    </row>
    <row r="1080" spans="1:27" x14ac:dyDescent="0.25">
      <c r="A1080" s="23" t="str">
        <f t="shared" si="177"/>
        <v>Carmen Blakemoore</v>
      </c>
      <c r="B1080" s="23">
        <f t="shared" si="178"/>
        <v>9</v>
      </c>
      <c r="C1080" s="23" t="str">
        <f t="shared" si="179"/>
        <v>2024Carmen Blakemoore9</v>
      </c>
      <c r="D1080" s="17">
        <v>2024</v>
      </c>
      <c r="E1080" t="s">
        <v>415</v>
      </c>
      <c r="F1080">
        <v>864241</v>
      </c>
      <c r="G1080" t="s">
        <v>129</v>
      </c>
      <c r="H1080" s="20">
        <v>3</v>
      </c>
      <c r="I1080" s="20">
        <v>2</v>
      </c>
      <c r="J1080" t="s">
        <v>2</v>
      </c>
      <c r="K1080" t="s">
        <v>10</v>
      </c>
      <c r="L1080" s="10">
        <v>6</v>
      </c>
      <c r="M1080" s="10">
        <v>6</v>
      </c>
      <c r="N1080" s="10">
        <v>32</v>
      </c>
      <c r="O1080" s="1">
        <v>1253.175</v>
      </c>
      <c r="P1080" s="1">
        <v>1139.25</v>
      </c>
      <c r="Q1080" s="1">
        <v>192.6</v>
      </c>
      <c r="R1080" s="44">
        <f t="shared" si="180"/>
        <v>208.86249999999998</v>
      </c>
      <c r="S1080" s="45">
        <f t="shared" si="181"/>
        <v>1</v>
      </c>
      <c r="T1080" s="45">
        <f t="shared" si="182"/>
        <v>5.333333333333333</v>
      </c>
      <c r="U1080" s="44">
        <f t="shared" si="183"/>
        <v>113.92499999999995</v>
      </c>
      <c r="V1080" s="46">
        <f t="shared" si="184"/>
        <v>9.090909090909087E-2</v>
      </c>
      <c r="W1080" s="44">
        <f t="shared" si="185"/>
        <v>-78.67500000000004</v>
      </c>
      <c r="X1080" s="46">
        <f t="shared" si="186"/>
        <v>-6.2780537434915351E-2</v>
      </c>
      <c r="Y1080" s="23">
        <f>RANK(O1080,O:O)</f>
        <v>1433</v>
      </c>
      <c r="Z1080" s="23">
        <f>RANK(U1080,U:U)</f>
        <v>1452</v>
      </c>
      <c r="AA1080" s="23">
        <f>RANK(W1080,W:W)</f>
        <v>1315</v>
      </c>
    </row>
    <row r="1081" spans="1:27" x14ac:dyDescent="0.25">
      <c r="A1081" s="23" t="str">
        <f t="shared" si="177"/>
        <v>Carol Mathews</v>
      </c>
      <c r="B1081" s="23">
        <f t="shared" si="178"/>
        <v>1</v>
      </c>
      <c r="C1081" s="23" t="str">
        <f t="shared" si="179"/>
        <v>2024Carol Mathews1</v>
      </c>
      <c r="D1081" s="17">
        <v>2024</v>
      </c>
      <c r="E1081" t="s">
        <v>411</v>
      </c>
      <c r="F1081">
        <v>619986</v>
      </c>
      <c r="G1081" t="s">
        <v>165</v>
      </c>
      <c r="H1081" s="20">
        <v>6</v>
      </c>
      <c r="I1081" s="20">
        <v>6</v>
      </c>
      <c r="J1081" t="s">
        <v>9</v>
      </c>
      <c r="K1081" t="s">
        <v>3</v>
      </c>
      <c r="L1081" s="10">
        <v>42</v>
      </c>
      <c r="M1081" s="10">
        <v>99</v>
      </c>
      <c r="N1081" s="10">
        <v>353</v>
      </c>
      <c r="O1081" s="1">
        <v>19109.175999999999</v>
      </c>
      <c r="P1081" s="1">
        <v>13241.5</v>
      </c>
      <c r="Q1081" s="1">
        <v>1410.33</v>
      </c>
      <c r="R1081" s="44">
        <f t="shared" si="180"/>
        <v>454.98038095238093</v>
      </c>
      <c r="S1081" s="45">
        <f t="shared" si="181"/>
        <v>2.3571428571428572</v>
      </c>
      <c r="T1081" s="45">
        <f t="shared" si="182"/>
        <v>3.5656565656565657</v>
      </c>
      <c r="U1081" s="44">
        <f t="shared" si="183"/>
        <v>5867.6759999999995</v>
      </c>
      <c r="V1081" s="46">
        <f t="shared" si="184"/>
        <v>0.30706064981556502</v>
      </c>
      <c r="W1081" s="44">
        <f t="shared" si="185"/>
        <v>4457.3459999999995</v>
      </c>
      <c r="X1081" s="46">
        <f t="shared" si="186"/>
        <v>0.23325683954138052</v>
      </c>
      <c r="Y1081" s="23">
        <f>RANK(O1081,O:O)</f>
        <v>626</v>
      </c>
      <c r="Z1081" s="23">
        <f>RANK(U1081,U:U)</f>
        <v>439</v>
      </c>
      <c r="AA1081" s="23">
        <f>RANK(W1081,W:W)</f>
        <v>311</v>
      </c>
    </row>
    <row r="1082" spans="1:27" x14ac:dyDescent="0.25">
      <c r="A1082" s="23" t="str">
        <f t="shared" si="177"/>
        <v>Carol Mathews</v>
      </c>
      <c r="B1082" s="23">
        <f t="shared" si="178"/>
        <v>2</v>
      </c>
      <c r="C1082" s="23" t="str">
        <f t="shared" si="179"/>
        <v>2024Carol Mathews2</v>
      </c>
      <c r="D1082" s="17">
        <v>2024</v>
      </c>
      <c r="E1082" t="s">
        <v>411</v>
      </c>
      <c r="F1082">
        <v>687380</v>
      </c>
      <c r="G1082" t="s">
        <v>459</v>
      </c>
      <c r="H1082" s="20">
        <v>6</v>
      </c>
      <c r="I1082" s="20">
        <v>6</v>
      </c>
      <c r="J1082" t="s">
        <v>9</v>
      </c>
      <c r="K1082" t="s">
        <v>3</v>
      </c>
      <c r="L1082" s="10">
        <v>46</v>
      </c>
      <c r="M1082" s="10">
        <v>102</v>
      </c>
      <c r="N1082" s="10">
        <v>268</v>
      </c>
      <c r="O1082" s="1">
        <v>15203.456</v>
      </c>
      <c r="P1082" s="1">
        <v>11265</v>
      </c>
      <c r="Q1082" s="1">
        <v>1537.63</v>
      </c>
      <c r="R1082" s="44">
        <f t="shared" si="180"/>
        <v>330.50991304347826</v>
      </c>
      <c r="S1082" s="45">
        <f t="shared" si="181"/>
        <v>2.2173913043478262</v>
      </c>
      <c r="T1082" s="45">
        <f t="shared" si="182"/>
        <v>2.6274509803921569</v>
      </c>
      <c r="U1082" s="44">
        <f t="shared" si="183"/>
        <v>3938.4560000000001</v>
      </c>
      <c r="V1082" s="46">
        <f t="shared" si="184"/>
        <v>0.25905004756813188</v>
      </c>
      <c r="W1082" s="44">
        <f t="shared" si="185"/>
        <v>2400.826</v>
      </c>
      <c r="X1082" s="46">
        <f t="shared" si="186"/>
        <v>0.15791317447822389</v>
      </c>
      <c r="Y1082" s="23">
        <f>RANK(O1082,O:O)</f>
        <v>678</v>
      </c>
      <c r="Z1082" s="23">
        <f>RANK(U1082,U:U)</f>
        <v>586</v>
      </c>
      <c r="AA1082" s="23">
        <f>RANK(W1082,W:W)</f>
        <v>505</v>
      </c>
    </row>
    <row r="1083" spans="1:27" x14ac:dyDescent="0.25">
      <c r="A1083" s="23" t="str">
        <f t="shared" si="177"/>
        <v>Carol Mathews</v>
      </c>
      <c r="B1083" s="23">
        <f t="shared" si="178"/>
        <v>3</v>
      </c>
      <c r="C1083" s="23" t="str">
        <f t="shared" si="179"/>
        <v>2024Carol Mathews3</v>
      </c>
      <c r="D1083" s="17">
        <v>2024</v>
      </c>
      <c r="E1083" t="s">
        <v>411</v>
      </c>
      <c r="F1083">
        <v>507312</v>
      </c>
      <c r="G1083" t="s">
        <v>315</v>
      </c>
      <c r="H1083" s="20">
        <v>6</v>
      </c>
      <c r="I1083" s="20">
        <v>6</v>
      </c>
      <c r="J1083" t="s">
        <v>9</v>
      </c>
      <c r="K1083" t="s">
        <v>10</v>
      </c>
      <c r="L1083" s="10">
        <v>38</v>
      </c>
      <c r="M1083" s="10">
        <v>82</v>
      </c>
      <c r="N1083" s="10">
        <v>172</v>
      </c>
      <c r="O1083" s="1">
        <v>10088.224</v>
      </c>
      <c r="P1083" s="1">
        <v>6946.75</v>
      </c>
      <c r="Q1083" s="1">
        <v>1267.6300000000001</v>
      </c>
      <c r="R1083" s="44">
        <f t="shared" si="180"/>
        <v>265.47957894736845</v>
      </c>
      <c r="S1083" s="45">
        <f t="shared" si="181"/>
        <v>2.1578947368421053</v>
      </c>
      <c r="T1083" s="45">
        <f t="shared" si="182"/>
        <v>2.0975609756097562</v>
      </c>
      <c r="U1083" s="44">
        <f t="shared" si="183"/>
        <v>3141.4740000000002</v>
      </c>
      <c r="V1083" s="46">
        <f t="shared" si="184"/>
        <v>0.31140010372489746</v>
      </c>
      <c r="W1083" s="44">
        <f t="shared" si="185"/>
        <v>1873.8440000000001</v>
      </c>
      <c r="X1083" s="46">
        <f t="shared" si="186"/>
        <v>0.18574567733626851</v>
      </c>
      <c r="Y1083" s="23">
        <f>RANK(O1083,O:O)</f>
        <v>825</v>
      </c>
      <c r="Z1083" s="23">
        <f>RANK(U1083,U:U)</f>
        <v>664</v>
      </c>
      <c r="AA1083" s="23">
        <f>RANK(W1083,W:W)</f>
        <v>578</v>
      </c>
    </row>
    <row r="1084" spans="1:27" x14ac:dyDescent="0.25">
      <c r="A1084" s="23" t="str">
        <f t="shared" si="177"/>
        <v>Carol Mathews</v>
      </c>
      <c r="B1084" s="23">
        <f t="shared" si="178"/>
        <v>4</v>
      </c>
      <c r="C1084" s="23" t="str">
        <f t="shared" si="179"/>
        <v>2024Carol Mathews4</v>
      </c>
      <c r="D1084" s="17">
        <v>2024</v>
      </c>
      <c r="E1084" t="s">
        <v>411</v>
      </c>
      <c r="F1084">
        <v>230574</v>
      </c>
      <c r="G1084" t="s">
        <v>60</v>
      </c>
      <c r="H1084" s="20">
        <v>6</v>
      </c>
      <c r="I1084" s="20">
        <v>6</v>
      </c>
      <c r="J1084" t="s">
        <v>9</v>
      </c>
      <c r="K1084" t="s">
        <v>10</v>
      </c>
      <c r="L1084" s="10">
        <v>31</v>
      </c>
      <c r="M1084" s="10">
        <v>67</v>
      </c>
      <c r="N1084" s="10">
        <v>157</v>
      </c>
      <c r="O1084" s="1">
        <v>9247.5440000000108</v>
      </c>
      <c r="P1084" s="1">
        <v>7070.25</v>
      </c>
      <c r="Q1084" s="1">
        <v>1034.7</v>
      </c>
      <c r="R1084" s="44">
        <f t="shared" si="180"/>
        <v>298.3078709677423</v>
      </c>
      <c r="S1084" s="45">
        <f t="shared" si="181"/>
        <v>2.161290322580645</v>
      </c>
      <c r="T1084" s="45">
        <f t="shared" si="182"/>
        <v>2.3432835820895521</v>
      </c>
      <c r="U1084" s="44">
        <f t="shared" si="183"/>
        <v>2177.2940000000108</v>
      </c>
      <c r="V1084" s="46">
        <f t="shared" si="184"/>
        <v>0.23544564913667979</v>
      </c>
      <c r="W1084" s="44">
        <f t="shared" si="185"/>
        <v>1142.5940000000107</v>
      </c>
      <c r="X1084" s="46">
        <f t="shared" si="186"/>
        <v>0.12355648159122135</v>
      </c>
      <c r="Y1084" s="23">
        <f>RANK(O1084,O:O)</f>
        <v>874</v>
      </c>
      <c r="Z1084" s="23">
        <f>RANK(U1084,U:U)</f>
        <v>843</v>
      </c>
      <c r="AA1084" s="23">
        <f>RANK(W1084,W:W)</f>
        <v>748</v>
      </c>
    </row>
    <row r="1085" spans="1:27" x14ac:dyDescent="0.25">
      <c r="A1085" s="23" t="str">
        <f t="shared" si="177"/>
        <v>Carol Mathews</v>
      </c>
      <c r="B1085" s="23">
        <f t="shared" si="178"/>
        <v>5</v>
      </c>
      <c r="C1085" s="23" t="str">
        <f t="shared" si="179"/>
        <v>2024Carol Mathews5</v>
      </c>
      <c r="D1085" s="17">
        <v>2024</v>
      </c>
      <c r="E1085" t="s">
        <v>411</v>
      </c>
      <c r="F1085">
        <v>772869</v>
      </c>
      <c r="G1085" t="s">
        <v>216</v>
      </c>
      <c r="H1085" s="20">
        <v>6</v>
      </c>
      <c r="I1085" s="20">
        <v>6</v>
      </c>
      <c r="J1085" t="s">
        <v>9</v>
      </c>
      <c r="K1085" t="s">
        <v>10</v>
      </c>
      <c r="L1085" s="10">
        <v>31</v>
      </c>
      <c r="M1085" s="10">
        <v>51</v>
      </c>
      <c r="N1085" s="10">
        <v>150</v>
      </c>
      <c r="O1085" s="1">
        <v>8834</v>
      </c>
      <c r="P1085" s="1">
        <v>6611.75</v>
      </c>
      <c r="Q1085" s="1">
        <v>1017.1</v>
      </c>
      <c r="R1085" s="44">
        <f t="shared" si="180"/>
        <v>284.96774193548384</v>
      </c>
      <c r="S1085" s="45">
        <f t="shared" si="181"/>
        <v>1.6451612903225807</v>
      </c>
      <c r="T1085" s="45">
        <f t="shared" si="182"/>
        <v>2.9411764705882355</v>
      </c>
      <c r="U1085" s="44">
        <f t="shared" si="183"/>
        <v>2222.25</v>
      </c>
      <c r="V1085" s="46">
        <f t="shared" si="184"/>
        <v>0.25155648630292055</v>
      </c>
      <c r="W1085" s="44">
        <f t="shared" si="185"/>
        <v>1205.1500000000001</v>
      </c>
      <c r="X1085" s="46">
        <f t="shared" si="186"/>
        <v>0.1364217794883405</v>
      </c>
      <c r="Y1085" s="23">
        <f>RANK(O1085,O:O)</f>
        <v>903</v>
      </c>
      <c r="Z1085" s="23">
        <f>RANK(U1085,U:U)</f>
        <v>835</v>
      </c>
      <c r="AA1085" s="23">
        <f>RANK(W1085,W:W)</f>
        <v>728</v>
      </c>
    </row>
    <row r="1086" spans="1:27" x14ac:dyDescent="0.25">
      <c r="A1086" s="23" t="str">
        <f t="shared" si="177"/>
        <v>Carol Mathews</v>
      </c>
      <c r="B1086" s="23">
        <f t="shared" si="178"/>
        <v>6</v>
      </c>
      <c r="C1086" s="23" t="str">
        <f t="shared" si="179"/>
        <v>2024Carol Mathews6</v>
      </c>
      <c r="D1086" s="17">
        <v>2024</v>
      </c>
      <c r="E1086" t="s">
        <v>411</v>
      </c>
      <c r="F1086">
        <v>160544</v>
      </c>
      <c r="G1086" t="s">
        <v>30</v>
      </c>
      <c r="H1086" s="20">
        <v>6</v>
      </c>
      <c r="I1086" s="20">
        <v>6</v>
      </c>
      <c r="J1086" t="s">
        <v>9</v>
      </c>
      <c r="K1086" t="s">
        <v>10</v>
      </c>
      <c r="L1086" s="10">
        <v>27</v>
      </c>
      <c r="M1086" s="10">
        <v>62</v>
      </c>
      <c r="N1086" s="10">
        <v>154</v>
      </c>
      <c r="O1086" s="1">
        <v>8638.768</v>
      </c>
      <c r="P1086" s="1">
        <v>6270.75</v>
      </c>
      <c r="Q1086" s="1">
        <v>904.06</v>
      </c>
      <c r="R1086" s="44">
        <f t="shared" si="180"/>
        <v>319.95437037037038</v>
      </c>
      <c r="S1086" s="45">
        <f t="shared" si="181"/>
        <v>2.2962962962962963</v>
      </c>
      <c r="T1086" s="45">
        <f t="shared" si="182"/>
        <v>2.4838709677419355</v>
      </c>
      <c r="U1086" s="44">
        <f t="shared" si="183"/>
        <v>2368.018</v>
      </c>
      <c r="V1086" s="46">
        <f t="shared" si="184"/>
        <v>0.27411524421074857</v>
      </c>
      <c r="W1086" s="44">
        <f t="shared" si="185"/>
        <v>1463.9580000000001</v>
      </c>
      <c r="X1086" s="46">
        <f t="shared" si="186"/>
        <v>0.16946374760845528</v>
      </c>
      <c r="Y1086" s="23">
        <f>RANK(O1086,O:O)</f>
        <v>922</v>
      </c>
      <c r="Z1086" s="23">
        <f>RANK(U1086,U:U)</f>
        <v>802</v>
      </c>
      <c r="AA1086" s="23">
        <f>RANK(W1086,W:W)</f>
        <v>654</v>
      </c>
    </row>
    <row r="1087" spans="1:27" x14ac:dyDescent="0.25">
      <c r="A1087" s="23" t="str">
        <f t="shared" si="177"/>
        <v>Carol Mathews</v>
      </c>
      <c r="B1087" s="23">
        <f t="shared" si="178"/>
        <v>7</v>
      </c>
      <c r="C1087" s="23" t="str">
        <f t="shared" si="179"/>
        <v>2024Carol Mathews7</v>
      </c>
      <c r="D1087" s="17">
        <v>2024</v>
      </c>
      <c r="E1087" t="s">
        <v>411</v>
      </c>
      <c r="F1087">
        <v>833196</v>
      </c>
      <c r="G1087" t="s">
        <v>329</v>
      </c>
      <c r="H1087" s="20">
        <v>6</v>
      </c>
      <c r="I1087" s="20">
        <v>6</v>
      </c>
      <c r="J1087" t="s">
        <v>9</v>
      </c>
      <c r="K1087" t="s">
        <v>10</v>
      </c>
      <c r="L1087" s="10">
        <v>23</v>
      </c>
      <c r="M1087" s="10">
        <v>49</v>
      </c>
      <c r="N1087" s="10">
        <v>139</v>
      </c>
      <c r="O1087" s="1">
        <v>7859.6880000000001</v>
      </c>
      <c r="P1087" s="1">
        <v>6070.25</v>
      </c>
      <c r="Q1087" s="1">
        <v>766.33</v>
      </c>
      <c r="R1087" s="44">
        <f t="shared" si="180"/>
        <v>341.72556521739131</v>
      </c>
      <c r="S1087" s="45">
        <f t="shared" si="181"/>
        <v>2.1304347826086958</v>
      </c>
      <c r="T1087" s="45">
        <f t="shared" si="182"/>
        <v>2.8367346938775508</v>
      </c>
      <c r="U1087" s="44">
        <f t="shared" si="183"/>
        <v>1789.4380000000001</v>
      </c>
      <c r="V1087" s="46">
        <f t="shared" si="184"/>
        <v>0.22767290508223736</v>
      </c>
      <c r="W1087" s="44">
        <f t="shared" si="185"/>
        <v>1023.1080000000001</v>
      </c>
      <c r="X1087" s="46">
        <f t="shared" si="186"/>
        <v>0.13017157932986653</v>
      </c>
      <c r="Y1087" s="23">
        <f>RANK(O1087,O:O)</f>
        <v>965</v>
      </c>
      <c r="Z1087" s="23">
        <f>RANK(U1087,U:U)</f>
        <v>921</v>
      </c>
      <c r="AA1087" s="23">
        <f>RANK(W1087,W:W)</f>
        <v>780</v>
      </c>
    </row>
    <row r="1088" spans="1:27" x14ac:dyDescent="0.25">
      <c r="A1088" s="23" t="str">
        <f t="shared" si="177"/>
        <v>Carol Mathews</v>
      </c>
      <c r="B1088" s="23">
        <f t="shared" si="178"/>
        <v>8</v>
      </c>
      <c r="C1088" s="23" t="str">
        <f t="shared" si="179"/>
        <v>2024Carol Mathews8</v>
      </c>
      <c r="D1088" s="17">
        <v>2024</v>
      </c>
      <c r="E1088" t="s">
        <v>411</v>
      </c>
      <c r="F1088">
        <v>766167</v>
      </c>
      <c r="G1088" t="s">
        <v>211</v>
      </c>
      <c r="H1088" s="20">
        <v>6</v>
      </c>
      <c r="I1088" s="20">
        <v>6</v>
      </c>
      <c r="J1088" t="s">
        <v>9</v>
      </c>
      <c r="K1088" t="s">
        <v>10</v>
      </c>
      <c r="L1088" s="10">
        <v>27</v>
      </c>
      <c r="M1088" s="10">
        <v>63</v>
      </c>
      <c r="N1088" s="10">
        <v>135</v>
      </c>
      <c r="O1088" s="1">
        <v>7594.92</v>
      </c>
      <c r="P1088" s="1">
        <v>5684.75</v>
      </c>
      <c r="Q1088" s="1">
        <v>906.3</v>
      </c>
      <c r="R1088" s="44">
        <f t="shared" si="180"/>
        <v>281.29333333333335</v>
      </c>
      <c r="S1088" s="45">
        <f t="shared" si="181"/>
        <v>2.3333333333333335</v>
      </c>
      <c r="T1088" s="45">
        <f t="shared" si="182"/>
        <v>2.1428571428571428</v>
      </c>
      <c r="U1088" s="44">
        <f t="shared" si="183"/>
        <v>1910.17</v>
      </c>
      <c r="V1088" s="46">
        <f t="shared" si="184"/>
        <v>0.25150626998046061</v>
      </c>
      <c r="W1088" s="44">
        <f t="shared" si="185"/>
        <v>1003.8700000000001</v>
      </c>
      <c r="X1088" s="46">
        <f t="shared" si="186"/>
        <v>0.13217650745498308</v>
      </c>
      <c r="Y1088" s="23">
        <f>RANK(O1088,O:O)</f>
        <v>979</v>
      </c>
      <c r="Z1088" s="23">
        <f>RANK(U1088,U:U)</f>
        <v>888</v>
      </c>
      <c r="AA1088" s="23">
        <f>RANK(W1088,W:W)</f>
        <v>793</v>
      </c>
    </row>
    <row r="1089" spans="1:27" x14ac:dyDescent="0.25">
      <c r="A1089" s="23" t="str">
        <f t="shared" si="177"/>
        <v>Carol Mathews</v>
      </c>
      <c r="B1089" s="23">
        <f t="shared" si="178"/>
        <v>9</v>
      </c>
      <c r="C1089" s="23" t="str">
        <f t="shared" si="179"/>
        <v>2024Carol Mathews9</v>
      </c>
      <c r="D1089" s="17">
        <v>2024</v>
      </c>
      <c r="E1089" t="s">
        <v>411</v>
      </c>
      <c r="F1089">
        <v>119707</v>
      </c>
      <c r="G1089" t="s">
        <v>14</v>
      </c>
      <c r="H1089" s="20">
        <v>6</v>
      </c>
      <c r="I1089" s="20">
        <v>6</v>
      </c>
      <c r="J1089" t="s">
        <v>9</v>
      </c>
      <c r="K1089" t="s">
        <v>10</v>
      </c>
      <c r="L1089" s="10">
        <v>19</v>
      </c>
      <c r="M1089" s="10">
        <v>54</v>
      </c>
      <c r="N1089" s="10">
        <v>160</v>
      </c>
      <c r="O1089" s="1">
        <v>6980.32</v>
      </c>
      <c r="P1089" s="1">
        <v>4996.75</v>
      </c>
      <c r="Q1089" s="1">
        <v>647.83000000000004</v>
      </c>
      <c r="R1089" s="44">
        <f t="shared" si="180"/>
        <v>367.38526315789471</v>
      </c>
      <c r="S1089" s="45">
        <f t="shared" si="181"/>
        <v>2.8421052631578947</v>
      </c>
      <c r="T1089" s="45">
        <f t="shared" si="182"/>
        <v>2.9629629629629628</v>
      </c>
      <c r="U1089" s="44">
        <f t="shared" si="183"/>
        <v>1983.5699999999997</v>
      </c>
      <c r="V1089" s="46">
        <f t="shared" si="184"/>
        <v>0.2841660554243931</v>
      </c>
      <c r="W1089" s="44">
        <f t="shared" si="185"/>
        <v>1335.7399999999998</v>
      </c>
      <c r="X1089" s="46">
        <f t="shared" si="186"/>
        <v>0.19135798931854126</v>
      </c>
      <c r="Y1089" s="23">
        <f>RANK(O1089,O:O)</f>
        <v>1016</v>
      </c>
      <c r="Z1089" s="23">
        <f>RANK(U1089,U:U)</f>
        <v>874</v>
      </c>
      <c r="AA1089" s="23">
        <f>RANK(W1089,W:W)</f>
        <v>689</v>
      </c>
    </row>
    <row r="1090" spans="1:27" x14ac:dyDescent="0.25">
      <c r="A1090" s="23" t="str">
        <f t="shared" si="177"/>
        <v>Carol Mathews</v>
      </c>
      <c r="B1090" s="23">
        <f t="shared" si="178"/>
        <v>10</v>
      </c>
      <c r="C1090" s="23" t="str">
        <f t="shared" si="179"/>
        <v>2024Carol Mathews10</v>
      </c>
      <c r="D1090" s="17">
        <v>2024</v>
      </c>
      <c r="E1090" t="s">
        <v>411</v>
      </c>
      <c r="F1090">
        <v>281083</v>
      </c>
      <c r="G1090" t="s">
        <v>69</v>
      </c>
      <c r="H1090" s="20">
        <v>6</v>
      </c>
      <c r="I1090" s="20">
        <v>6</v>
      </c>
      <c r="J1090" t="s">
        <v>2</v>
      </c>
      <c r="K1090" t="s">
        <v>10</v>
      </c>
      <c r="L1090" s="10">
        <v>16</v>
      </c>
      <c r="M1090" s="10">
        <v>25</v>
      </c>
      <c r="N1090" s="10">
        <v>80</v>
      </c>
      <c r="O1090" s="1">
        <v>5627.1</v>
      </c>
      <c r="P1090" s="1">
        <v>4689.25</v>
      </c>
      <c r="Q1090" s="1">
        <v>523.5</v>
      </c>
      <c r="R1090" s="44">
        <f t="shared" si="180"/>
        <v>351.69375000000002</v>
      </c>
      <c r="S1090" s="45">
        <f t="shared" si="181"/>
        <v>1.5625</v>
      </c>
      <c r="T1090" s="45">
        <f t="shared" si="182"/>
        <v>3.2</v>
      </c>
      <c r="U1090" s="44">
        <f t="shared" si="183"/>
        <v>937.85000000000036</v>
      </c>
      <c r="V1090" s="46">
        <f t="shared" si="184"/>
        <v>0.16666666666666671</v>
      </c>
      <c r="W1090" s="44">
        <f t="shared" si="185"/>
        <v>414.35000000000036</v>
      </c>
      <c r="X1090" s="46">
        <f t="shared" si="186"/>
        <v>7.3634731922304617E-2</v>
      </c>
      <c r="Y1090" s="23">
        <f>RANK(O1090,O:O)</f>
        <v>1084</v>
      </c>
      <c r="Z1090" s="23">
        <f>RANK(U1090,U:U)</f>
        <v>1148</v>
      </c>
      <c r="AA1090" s="23">
        <f>RANK(W1090,W:W)</f>
        <v>1011</v>
      </c>
    </row>
    <row r="1091" spans="1:27" x14ac:dyDescent="0.25">
      <c r="A1091" s="23" t="str">
        <f t="shared" si="177"/>
        <v>Carol Mathews</v>
      </c>
      <c r="B1091" s="23">
        <f t="shared" si="178"/>
        <v>11</v>
      </c>
      <c r="C1091" s="23" t="str">
        <f t="shared" si="179"/>
        <v>2024Carol Mathews11</v>
      </c>
      <c r="D1091" s="17">
        <v>2024</v>
      </c>
      <c r="E1091" t="s">
        <v>411</v>
      </c>
      <c r="F1091">
        <v>263517</v>
      </c>
      <c r="G1091" t="s">
        <v>24</v>
      </c>
      <c r="H1091" s="20">
        <v>6</v>
      </c>
      <c r="I1091" s="20">
        <v>1</v>
      </c>
      <c r="J1091" t="s">
        <v>2</v>
      </c>
      <c r="K1091" t="s">
        <v>10</v>
      </c>
      <c r="L1091" s="10">
        <v>20</v>
      </c>
      <c r="M1091" s="10">
        <v>52</v>
      </c>
      <c r="N1091" s="10">
        <v>142</v>
      </c>
      <c r="O1091" s="1">
        <v>5582.1</v>
      </c>
      <c r="P1091" s="1">
        <v>4651.75</v>
      </c>
      <c r="Q1091" s="1">
        <v>676.06</v>
      </c>
      <c r="R1091" s="44">
        <f t="shared" si="180"/>
        <v>279.10500000000002</v>
      </c>
      <c r="S1091" s="45">
        <f t="shared" si="181"/>
        <v>2.6</v>
      </c>
      <c r="T1091" s="45">
        <f t="shared" si="182"/>
        <v>2.7307692307692308</v>
      </c>
      <c r="U1091" s="44">
        <f t="shared" si="183"/>
        <v>930.35000000000036</v>
      </c>
      <c r="V1091" s="46">
        <f t="shared" si="184"/>
        <v>0.16666666666666671</v>
      </c>
      <c r="W1091" s="44">
        <f t="shared" si="185"/>
        <v>254.29000000000042</v>
      </c>
      <c r="X1091" s="46">
        <f t="shared" si="186"/>
        <v>4.5554540405940487E-2</v>
      </c>
      <c r="Y1091" s="23">
        <f>RANK(O1091,O:O)</f>
        <v>1086</v>
      </c>
      <c r="Z1091" s="23">
        <f>RANK(U1091,U:U)</f>
        <v>1151</v>
      </c>
      <c r="AA1091" s="23">
        <f>RANK(W1091,W:W)</f>
        <v>1089</v>
      </c>
    </row>
    <row r="1092" spans="1:27" x14ac:dyDescent="0.25">
      <c r="A1092" s="23" t="str">
        <f t="shared" si="177"/>
        <v>Carol Mathews</v>
      </c>
      <c r="B1092" s="23">
        <f t="shared" si="178"/>
        <v>12</v>
      </c>
      <c r="C1092" s="23" t="str">
        <f t="shared" si="179"/>
        <v>2024Carol Mathews12</v>
      </c>
      <c r="D1092" s="17">
        <v>2024</v>
      </c>
      <c r="E1092" t="s">
        <v>411</v>
      </c>
      <c r="F1092">
        <v>584221</v>
      </c>
      <c r="G1092" t="s">
        <v>153</v>
      </c>
      <c r="H1092" s="20">
        <v>6</v>
      </c>
      <c r="I1092" s="20">
        <v>6</v>
      </c>
      <c r="J1092" t="s">
        <v>9</v>
      </c>
      <c r="K1092" t="s">
        <v>10</v>
      </c>
      <c r="L1092" s="10">
        <v>11</v>
      </c>
      <c r="M1092" s="10">
        <v>20</v>
      </c>
      <c r="N1092" s="10">
        <v>59</v>
      </c>
      <c r="O1092" s="1">
        <v>4420.3280000000004</v>
      </c>
      <c r="P1092" s="1">
        <v>3392</v>
      </c>
      <c r="Q1092" s="1">
        <v>363</v>
      </c>
      <c r="R1092" s="44">
        <f t="shared" si="180"/>
        <v>401.84800000000001</v>
      </c>
      <c r="S1092" s="45">
        <f t="shared" si="181"/>
        <v>1.8181818181818181</v>
      </c>
      <c r="T1092" s="45">
        <f t="shared" si="182"/>
        <v>2.95</v>
      </c>
      <c r="U1092" s="44">
        <f t="shared" si="183"/>
        <v>1028.3280000000004</v>
      </c>
      <c r="V1092" s="46">
        <f t="shared" si="184"/>
        <v>0.23263613016952595</v>
      </c>
      <c r="W1092" s="44">
        <f t="shared" si="185"/>
        <v>665.32800000000043</v>
      </c>
      <c r="X1092" s="46">
        <f t="shared" si="186"/>
        <v>0.15051552735453125</v>
      </c>
      <c r="Y1092" s="23">
        <f>RANK(O1092,O:O)</f>
        <v>1171</v>
      </c>
      <c r="Z1092" s="23">
        <f>RANK(U1092,U:U)</f>
        <v>1110</v>
      </c>
      <c r="AA1092" s="23">
        <f>RANK(W1092,W:W)</f>
        <v>907</v>
      </c>
    </row>
    <row r="1093" spans="1:27" x14ac:dyDescent="0.25">
      <c r="A1093" s="23" t="str">
        <f t="shared" si="177"/>
        <v>Carol Mathews</v>
      </c>
      <c r="B1093" s="23">
        <f t="shared" si="178"/>
        <v>13</v>
      </c>
      <c r="C1093" s="23" t="str">
        <f t="shared" si="179"/>
        <v>2024Carol Mathews13</v>
      </c>
      <c r="D1093" s="17">
        <v>2024</v>
      </c>
      <c r="E1093" t="s">
        <v>411</v>
      </c>
      <c r="F1093">
        <v>852968</v>
      </c>
      <c r="G1093" t="s">
        <v>237</v>
      </c>
      <c r="H1093" s="20">
        <v>6</v>
      </c>
      <c r="I1093" s="20">
        <v>6</v>
      </c>
      <c r="J1093" t="s">
        <v>9</v>
      </c>
      <c r="K1093" t="s">
        <v>10</v>
      </c>
      <c r="L1093" s="10">
        <v>17</v>
      </c>
      <c r="M1093" s="10">
        <v>44</v>
      </c>
      <c r="N1093" s="10">
        <v>107</v>
      </c>
      <c r="O1093" s="1">
        <v>3742.3440000000001</v>
      </c>
      <c r="P1093" s="1">
        <v>2471.5</v>
      </c>
      <c r="Q1093" s="1">
        <v>574.83000000000004</v>
      </c>
      <c r="R1093" s="44">
        <f t="shared" si="180"/>
        <v>220.13788235294118</v>
      </c>
      <c r="S1093" s="45">
        <f t="shared" si="181"/>
        <v>2.5882352941176472</v>
      </c>
      <c r="T1093" s="45">
        <f t="shared" si="182"/>
        <v>2.4318181818181817</v>
      </c>
      <c r="U1093" s="44">
        <f t="shared" si="183"/>
        <v>1270.8440000000001</v>
      </c>
      <c r="V1093" s="46">
        <f t="shared" si="184"/>
        <v>0.33958503013084851</v>
      </c>
      <c r="W1093" s="44">
        <f t="shared" si="185"/>
        <v>696.01400000000001</v>
      </c>
      <c r="X1093" s="46">
        <f t="shared" si="186"/>
        <v>0.18598343711855458</v>
      </c>
      <c r="Y1093" s="23">
        <f>RANK(O1093,O:O)</f>
        <v>1218</v>
      </c>
      <c r="Z1093" s="23">
        <f>RANK(U1093,U:U)</f>
        <v>1040</v>
      </c>
      <c r="AA1093" s="23">
        <f>RANK(W1093,W:W)</f>
        <v>896</v>
      </c>
    </row>
    <row r="1094" spans="1:27" x14ac:dyDescent="0.25">
      <c r="A1094" s="23" t="str">
        <f t="shared" si="177"/>
        <v>Carol Mathews</v>
      </c>
      <c r="B1094" s="23">
        <f t="shared" si="178"/>
        <v>14</v>
      </c>
      <c r="C1094" s="23" t="str">
        <f t="shared" si="179"/>
        <v>2024Carol Mathews14</v>
      </c>
      <c r="D1094" s="17">
        <v>2024</v>
      </c>
      <c r="E1094" t="s">
        <v>411</v>
      </c>
      <c r="F1094">
        <v>800587</v>
      </c>
      <c r="G1094" t="s">
        <v>375</v>
      </c>
      <c r="H1094" s="20">
        <v>6</v>
      </c>
      <c r="I1094" s="20">
        <v>6</v>
      </c>
      <c r="J1094" t="s">
        <v>9</v>
      </c>
      <c r="K1094" t="s">
        <v>10</v>
      </c>
      <c r="L1094" s="10">
        <v>15</v>
      </c>
      <c r="M1094" s="10">
        <v>15</v>
      </c>
      <c r="N1094" s="10">
        <v>60</v>
      </c>
      <c r="O1094" s="1">
        <v>3665.92</v>
      </c>
      <c r="P1094" s="1">
        <v>2753.25</v>
      </c>
      <c r="Q1094" s="1">
        <v>481.5</v>
      </c>
      <c r="R1094" s="44">
        <f t="shared" si="180"/>
        <v>244.39466666666667</v>
      </c>
      <c r="S1094" s="45">
        <f t="shared" si="181"/>
        <v>1</v>
      </c>
      <c r="T1094" s="45">
        <f t="shared" si="182"/>
        <v>4</v>
      </c>
      <c r="U1094" s="44">
        <f t="shared" si="183"/>
        <v>912.67000000000007</v>
      </c>
      <c r="V1094" s="46">
        <f t="shared" si="184"/>
        <v>0.24896069745111735</v>
      </c>
      <c r="W1094" s="44">
        <f t="shared" si="185"/>
        <v>431.17000000000007</v>
      </c>
      <c r="X1094" s="46">
        <f t="shared" si="186"/>
        <v>0.11761576902932963</v>
      </c>
      <c r="Y1094" s="23">
        <f>RANK(O1094,O:O)</f>
        <v>1225</v>
      </c>
      <c r="Z1094" s="23">
        <f>RANK(U1094,U:U)</f>
        <v>1157</v>
      </c>
      <c r="AA1094" s="23">
        <f>RANK(W1094,W:W)</f>
        <v>1002</v>
      </c>
    </row>
    <row r="1095" spans="1:27" x14ac:dyDescent="0.25">
      <c r="A1095" s="23" t="str">
        <f t="shared" si="177"/>
        <v>Carol Mathews</v>
      </c>
      <c r="B1095" s="23">
        <f t="shared" si="178"/>
        <v>15</v>
      </c>
      <c r="C1095" s="23" t="str">
        <f t="shared" si="179"/>
        <v>2024Carol Mathews15</v>
      </c>
      <c r="D1095" s="17">
        <v>2024</v>
      </c>
      <c r="E1095" t="s">
        <v>411</v>
      </c>
      <c r="F1095">
        <v>809850</v>
      </c>
      <c r="G1095" t="s">
        <v>225</v>
      </c>
      <c r="H1095" s="20">
        <v>6</v>
      </c>
      <c r="I1095" s="20">
        <v>6</v>
      </c>
      <c r="J1095" t="s">
        <v>9</v>
      </c>
      <c r="K1095" t="s">
        <v>10</v>
      </c>
      <c r="L1095" s="10">
        <v>7</v>
      </c>
      <c r="M1095" s="10">
        <v>14</v>
      </c>
      <c r="N1095" s="10">
        <v>64</v>
      </c>
      <c r="O1095" s="1">
        <v>3534.6880000000001</v>
      </c>
      <c r="P1095" s="1">
        <v>2524.5</v>
      </c>
      <c r="Q1095" s="1">
        <v>232.4</v>
      </c>
      <c r="R1095" s="44">
        <f t="shared" si="180"/>
        <v>504.95542857142857</v>
      </c>
      <c r="S1095" s="45">
        <f t="shared" si="181"/>
        <v>2</v>
      </c>
      <c r="T1095" s="45">
        <f t="shared" si="182"/>
        <v>4.5714285714285712</v>
      </c>
      <c r="U1095" s="44">
        <f t="shared" si="183"/>
        <v>1010.1880000000001</v>
      </c>
      <c r="V1095" s="46">
        <f t="shared" si="184"/>
        <v>0.28579269231117432</v>
      </c>
      <c r="W1095" s="44">
        <f t="shared" si="185"/>
        <v>777.78800000000012</v>
      </c>
      <c r="X1095" s="46">
        <f t="shared" si="186"/>
        <v>0.22004431508523528</v>
      </c>
      <c r="Y1095" s="23">
        <f>RANK(O1095,O:O)</f>
        <v>1237</v>
      </c>
      <c r="Z1095" s="23">
        <f>RANK(U1095,U:U)</f>
        <v>1117</v>
      </c>
      <c r="AA1095" s="23">
        <f>RANK(W1095,W:W)</f>
        <v>870</v>
      </c>
    </row>
    <row r="1096" spans="1:27" x14ac:dyDescent="0.25">
      <c r="A1096" s="23" t="str">
        <f t="shared" si="177"/>
        <v>Carol Mathews</v>
      </c>
      <c r="B1096" s="23">
        <f t="shared" si="178"/>
        <v>16</v>
      </c>
      <c r="C1096" s="23" t="str">
        <f t="shared" si="179"/>
        <v>2024Carol Mathews16</v>
      </c>
      <c r="D1096" s="17">
        <v>2024</v>
      </c>
      <c r="E1096" t="s">
        <v>411</v>
      </c>
      <c r="F1096">
        <v>765294</v>
      </c>
      <c r="G1096" t="s">
        <v>386</v>
      </c>
      <c r="H1096" s="20">
        <v>6</v>
      </c>
      <c r="I1096" s="20">
        <v>6</v>
      </c>
      <c r="J1096" t="s">
        <v>9</v>
      </c>
      <c r="K1096" t="s">
        <v>10</v>
      </c>
      <c r="L1096" s="10">
        <v>21</v>
      </c>
      <c r="M1096" s="10">
        <v>41</v>
      </c>
      <c r="N1096" s="10">
        <v>59</v>
      </c>
      <c r="O1096" s="1">
        <v>3187.5279999999998</v>
      </c>
      <c r="P1096" s="1">
        <v>2334</v>
      </c>
      <c r="Q1096" s="1">
        <v>696.1</v>
      </c>
      <c r="R1096" s="44">
        <f t="shared" si="180"/>
        <v>151.7870476190476</v>
      </c>
      <c r="S1096" s="45">
        <f t="shared" si="181"/>
        <v>1.9523809523809523</v>
      </c>
      <c r="T1096" s="45">
        <f t="shared" si="182"/>
        <v>1.4390243902439024</v>
      </c>
      <c r="U1096" s="44">
        <f t="shared" si="183"/>
        <v>853.52799999999979</v>
      </c>
      <c r="V1096" s="46">
        <f t="shared" si="184"/>
        <v>0.26777113801039548</v>
      </c>
      <c r="W1096" s="44">
        <f t="shared" si="185"/>
        <v>157.42799999999977</v>
      </c>
      <c r="X1096" s="46">
        <f t="shared" si="186"/>
        <v>4.9388742624378444E-2</v>
      </c>
      <c r="Y1096" s="23">
        <f>RANK(O1096,O:O)</f>
        <v>1269</v>
      </c>
      <c r="Z1096" s="23">
        <f>RANK(U1096,U:U)</f>
        <v>1179</v>
      </c>
      <c r="AA1096" s="23">
        <f>RANK(W1096,W:W)</f>
        <v>1166</v>
      </c>
    </row>
    <row r="1097" spans="1:27" x14ac:dyDescent="0.25">
      <c r="A1097" s="23" t="str">
        <f t="shared" si="177"/>
        <v>Carol Mathews</v>
      </c>
      <c r="B1097" s="23">
        <f t="shared" si="178"/>
        <v>17</v>
      </c>
      <c r="C1097" s="23" t="str">
        <f t="shared" si="179"/>
        <v>2024Carol Mathews17</v>
      </c>
      <c r="D1097" s="17">
        <v>2024</v>
      </c>
      <c r="E1097" t="s">
        <v>411</v>
      </c>
      <c r="F1097">
        <v>364956</v>
      </c>
      <c r="G1097" t="s">
        <v>92</v>
      </c>
      <c r="H1097" s="20">
        <v>6</v>
      </c>
      <c r="I1097" s="20">
        <v>6</v>
      </c>
      <c r="J1097" t="s">
        <v>9</v>
      </c>
      <c r="K1097" t="s">
        <v>10</v>
      </c>
      <c r="L1097" s="10">
        <v>27</v>
      </c>
      <c r="M1097" s="10">
        <v>45</v>
      </c>
      <c r="N1097" s="10">
        <v>81</v>
      </c>
      <c r="O1097" s="1">
        <v>3136.152</v>
      </c>
      <c r="P1097" s="1">
        <v>2191</v>
      </c>
      <c r="Q1097" s="1">
        <v>886.5</v>
      </c>
      <c r="R1097" s="44">
        <f t="shared" si="180"/>
        <v>116.15377777777778</v>
      </c>
      <c r="S1097" s="45">
        <f t="shared" si="181"/>
        <v>1.6666666666666667</v>
      </c>
      <c r="T1097" s="45">
        <f t="shared" si="182"/>
        <v>1.8</v>
      </c>
      <c r="U1097" s="44">
        <f t="shared" si="183"/>
        <v>945.15200000000004</v>
      </c>
      <c r="V1097" s="46">
        <f t="shared" si="184"/>
        <v>0.3013731477300845</v>
      </c>
      <c r="W1097" s="44">
        <f t="shared" si="185"/>
        <v>58.652000000000044</v>
      </c>
      <c r="X1097" s="46">
        <f t="shared" si="186"/>
        <v>1.8701899652822963E-2</v>
      </c>
      <c r="Y1097" s="23">
        <f>RANK(O1097,O:O)</f>
        <v>1274</v>
      </c>
      <c r="Z1097" s="23">
        <f>RANK(U1097,U:U)</f>
        <v>1145</v>
      </c>
      <c r="AA1097" s="23">
        <f>RANK(W1097,W:W)</f>
        <v>1221</v>
      </c>
    </row>
    <row r="1098" spans="1:27" x14ac:dyDescent="0.25">
      <c r="A1098" s="23" t="str">
        <f t="shared" si="177"/>
        <v>Carol Mathews</v>
      </c>
      <c r="B1098" s="23">
        <f t="shared" si="178"/>
        <v>18</v>
      </c>
      <c r="C1098" s="23" t="str">
        <f t="shared" si="179"/>
        <v>2024Carol Mathews18</v>
      </c>
      <c r="D1098" s="17">
        <v>2024</v>
      </c>
      <c r="E1098" t="s">
        <v>411</v>
      </c>
      <c r="F1098">
        <v>524048</v>
      </c>
      <c r="G1098" t="s">
        <v>574</v>
      </c>
      <c r="H1098" s="20">
        <v>6</v>
      </c>
      <c r="I1098" s="20">
        <v>1</v>
      </c>
      <c r="J1098" t="s">
        <v>2</v>
      </c>
      <c r="K1098" t="s">
        <v>10</v>
      </c>
      <c r="L1098" s="10">
        <v>15</v>
      </c>
      <c r="M1098" s="10">
        <v>37</v>
      </c>
      <c r="N1098" s="10">
        <v>65</v>
      </c>
      <c r="O1098" s="1">
        <v>2946.6</v>
      </c>
      <c r="P1098" s="1">
        <v>2455.5</v>
      </c>
      <c r="Q1098" s="1">
        <v>505.7</v>
      </c>
      <c r="R1098" s="44">
        <f t="shared" si="180"/>
        <v>196.44</v>
      </c>
      <c r="S1098" s="45">
        <f t="shared" si="181"/>
        <v>2.4666666666666668</v>
      </c>
      <c r="T1098" s="45">
        <f t="shared" si="182"/>
        <v>1.7567567567567568</v>
      </c>
      <c r="U1098" s="44">
        <f t="shared" si="183"/>
        <v>491.09999999999991</v>
      </c>
      <c r="V1098" s="46">
        <f t="shared" si="184"/>
        <v>0.16666666666666663</v>
      </c>
      <c r="W1098" s="44">
        <f t="shared" si="185"/>
        <v>-14.60000000000008</v>
      </c>
      <c r="X1098" s="46">
        <f t="shared" si="186"/>
        <v>-4.9548632321998508E-3</v>
      </c>
      <c r="Y1098" s="23">
        <f>RANK(O1098,O:O)</f>
        <v>1286</v>
      </c>
      <c r="Z1098" s="23">
        <f>RANK(U1098,U:U)</f>
        <v>1320</v>
      </c>
      <c r="AA1098" s="23">
        <f>RANK(W1098,W:W)</f>
        <v>1261</v>
      </c>
    </row>
    <row r="1099" spans="1:27" x14ac:dyDescent="0.25">
      <c r="A1099" s="23" t="str">
        <f t="shared" si="177"/>
        <v>Carol Mathews</v>
      </c>
      <c r="B1099" s="23">
        <f t="shared" si="178"/>
        <v>19</v>
      </c>
      <c r="C1099" s="23" t="str">
        <f t="shared" si="179"/>
        <v>2024Carol Mathews19</v>
      </c>
      <c r="D1099" s="17">
        <v>2024</v>
      </c>
      <c r="E1099" t="s">
        <v>411</v>
      </c>
      <c r="F1099">
        <v>776236</v>
      </c>
      <c r="G1099" t="s">
        <v>217</v>
      </c>
      <c r="H1099" s="20">
        <v>6</v>
      </c>
      <c r="I1099" s="20">
        <v>6</v>
      </c>
      <c r="J1099" t="s">
        <v>9</v>
      </c>
      <c r="K1099" t="s">
        <v>10</v>
      </c>
      <c r="L1099" s="10">
        <v>15</v>
      </c>
      <c r="M1099" s="10">
        <v>24</v>
      </c>
      <c r="N1099" s="10">
        <v>51</v>
      </c>
      <c r="O1099" s="1">
        <v>2541.192</v>
      </c>
      <c r="P1099" s="1">
        <v>1827</v>
      </c>
      <c r="Q1099" s="1">
        <v>491.4</v>
      </c>
      <c r="R1099" s="44">
        <f t="shared" si="180"/>
        <v>169.4128</v>
      </c>
      <c r="S1099" s="45">
        <f t="shared" si="181"/>
        <v>1.6</v>
      </c>
      <c r="T1099" s="45">
        <f t="shared" si="182"/>
        <v>2.125</v>
      </c>
      <c r="U1099" s="44">
        <f t="shared" si="183"/>
        <v>714.19200000000001</v>
      </c>
      <c r="V1099" s="46">
        <f t="shared" si="184"/>
        <v>0.28104606027407608</v>
      </c>
      <c r="W1099" s="44">
        <f t="shared" si="185"/>
        <v>222.79200000000003</v>
      </c>
      <c r="X1099" s="46">
        <f t="shared" si="186"/>
        <v>8.7672242002965556E-2</v>
      </c>
      <c r="Y1099" s="23">
        <f>RANK(O1099,O:O)</f>
        <v>1322</v>
      </c>
      <c r="Z1099" s="23">
        <f>RANK(U1099,U:U)</f>
        <v>1227</v>
      </c>
      <c r="AA1099" s="23">
        <f>RANK(W1099,W:W)</f>
        <v>1114</v>
      </c>
    </row>
    <row r="1100" spans="1:27" x14ac:dyDescent="0.25">
      <c r="A1100" s="23" t="str">
        <f t="shared" si="177"/>
        <v>Carol Mathews</v>
      </c>
      <c r="B1100" s="23">
        <f t="shared" si="178"/>
        <v>20</v>
      </c>
      <c r="C1100" s="23" t="str">
        <f t="shared" si="179"/>
        <v>2024Carol Mathews20</v>
      </c>
      <c r="D1100" s="17">
        <v>2024</v>
      </c>
      <c r="E1100" t="s">
        <v>411</v>
      </c>
      <c r="F1100">
        <v>692982</v>
      </c>
      <c r="G1100" t="s">
        <v>323</v>
      </c>
      <c r="H1100" s="20">
        <v>6</v>
      </c>
      <c r="I1100" s="20">
        <v>6</v>
      </c>
      <c r="J1100" t="s">
        <v>9</v>
      </c>
      <c r="K1100" t="s">
        <v>10</v>
      </c>
      <c r="L1100" s="10">
        <v>9</v>
      </c>
      <c r="M1100" s="10">
        <v>20</v>
      </c>
      <c r="N1100" s="10">
        <v>29</v>
      </c>
      <c r="O1100" s="1">
        <v>1622.9680000000001</v>
      </c>
      <c r="P1100" s="1">
        <v>1052</v>
      </c>
      <c r="Q1100" s="1">
        <v>301</v>
      </c>
      <c r="R1100" s="44">
        <f t="shared" si="180"/>
        <v>180.32977777777779</v>
      </c>
      <c r="S1100" s="45">
        <f t="shared" si="181"/>
        <v>2.2222222222222223</v>
      </c>
      <c r="T1100" s="45">
        <f t="shared" si="182"/>
        <v>1.45</v>
      </c>
      <c r="U1100" s="44">
        <f t="shared" si="183"/>
        <v>570.96800000000007</v>
      </c>
      <c r="V1100" s="46">
        <f t="shared" si="184"/>
        <v>0.35180484150026375</v>
      </c>
      <c r="W1100" s="44">
        <f t="shared" si="185"/>
        <v>269.96800000000007</v>
      </c>
      <c r="X1100" s="46">
        <f t="shared" si="186"/>
        <v>0.16634215831735441</v>
      </c>
      <c r="Y1100" s="23">
        <f>RANK(O1100,O:O)</f>
        <v>1403</v>
      </c>
      <c r="Z1100" s="23">
        <f>RANK(U1100,U:U)</f>
        <v>1282</v>
      </c>
      <c r="AA1100" s="23">
        <f>RANK(W1100,W:W)</f>
        <v>1076</v>
      </c>
    </row>
    <row r="1101" spans="1:27" x14ac:dyDescent="0.25">
      <c r="A1101" s="23" t="str">
        <f t="shared" si="177"/>
        <v>Carol Mathews</v>
      </c>
      <c r="B1101" s="23">
        <f t="shared" si="178"/>
        <v>21</v>
      </c>
      <c r="C1101" s="23" t="str">
        <f t="shared" si="179"/>
        <v>2024Carol Mathews21</v>
      </c>
      <c r="D1101" s="17">
        <v>2024</v>
      </c>
      <c r="E1101" t="s">
        <v>411</v>
      </c>
      <c r="F1101">
        <v>635306</v>
      </c>
      <c r="G1101" t="s">
        <v>170</v>
      </c>
      <c r="H1101" s="20">
        <v>6</v>
      </c>
      <c r="I1101" s="20">
        <v>6</v>
      </c>
      <c r="J1101" t="s">
        <v>9</v>
      </c>
      <c r="K1101" t="s">
        <v>10</v>
      </c>
      <c r="L1101" s="10">
        <v>12</v>
      </c>
      <c r="M1101" s="10">
        <v>16</v>
      </c>
      <c r="N1101" s="10">
        <v>25</v>
      </c>
      <c r="O1101" s="1">
        <v>1419.8</v>
      </c>
      <c r="P1101" s="1">
        <v>919</v>
      </c>
      <c r="Q1101" s="1">
        <v>389.6</v>
      </c>
      <c r="R1101" s="44">
        <f t="shared" si="180"/>
        <v>118.31666666666666</v>
      </c>
      <c r="S1101" s="45">
        <f t="shared" si="181"/>
        <v>1.3333333333333333</v>
      </c>
      <c r="T1101" s="45">
        <f t="shared" si="182"/>
        <v>1.5625</v>
      </c>
      <c r="U1101" s="44">
        <f t="shared" si="183"/>
        <v>500.79999999999995</v>
      </c>
      <c r="V1101" s="46">
        <f t="shared" si="184"/>
        <v>0.35272573601915763</v>
      </c>
      <c r="W1101" s="44">
        <f t="shared" si="185"/>
        <v>111.19999999999993</v>
      </c>
      <c r="X1101" s="46">
        <f t="shared" si="186"/>
        <v>7.8320890266234636E-2</v>
      </c>
      <c r="Y1101" s="23">
        <f>RANK(O1101,O:O)</f>
        <v>1421</v>
      </c>
      <c r="Z1101" s="23">
        <f>RANK(U1101,U:U)</f>
        <v>1315</v>
      </c>
      <c r="AA1101" s="23">
        <f>RANK(W1101,W:W)</f>
        <v>1195</v>
      </c>
    </row>
    <row r="1102" spans="1:27" x14ac:dyDescent="0.25">
      <c r="A1102" s="23" t="str">
        <f t="shared" si="177"/>
        <v>Carol Mathews</v>
      </c>
      <c r="B1102" s="23">
        <f t="shared" si="178"/>
        <v>22</v>
      </c>
      <c r="C1102" s="23" t="str">
        <f t="shared" si="179"/>
        <v>2024Carol Mathews22</v>
      </c>
      <c r="D1102" s="17">
        <v>2024</v>
      </c>
      <c r="E1102" t="s">
        <v>411</v>
      </c>
      <c r="F1102">
        <v>356684</v>
      </c>
      <c r="G1102" t="s">
        <v>389</v>
      </c>
      <c r="H1102" s="20">
        <v>6</v>
      </c>
      <c r="I1102" s="20">
        <v>6</v>
      </c>
      <c r="J1102" t="s">
        <v>9</v>
      </c>
      <c r="K1102" t="s">
        <v>10</v>
      </c>
      <c r="L1102" s="10">
        <v>8</v>
      </c>
      <c r="M1102" s="10">
        <v>8</v>
      </c>
      <c r="N1102" s="10">
        <v>29</v>
      </c>
      <c r="O1102" s="1">
        <v>1197.3679999999999</v>
      </c>
      <c r="P1102" s="1">
        <v>716.75</v>
      </c>
      <c r="Q1102" s="1">
        <v>256.8</v>
      </c>
      <c r="R1102" s="44">
        <f t="shared" si="180"/>
        <v>149.67099999999999</v>
      </c>
      <c r="S1102" s="45">
        <f t="shared" si="181"/>
        <v>1</v>
      </c>
      <c r="T1102" s="45">
        <f t="shared" si="182"/>
        <v>3.625</v>
      </c>
      <c r="U1102" s="44">
        <f t="shared" si="183"/>
        <v>480.61799999999994</v>
      </c>
      <c r="V1102" s="46">
        <f t="shared" si="184"/>
        <v>0.40139539389728135</v>
      </c>
      <c r="W1102" s="44">
        <f t="shared" si="185"/>
        <v>223.81799999999993</v>
      </c>
      <c r="X1102" s="46">
        <f t="shared" si="186"/>
        <v>0.18692498880878722</v>
      </c>
      <c r="Y1102" s="23">
        <f>RANK(O1102,O:O)</f>
        <v>1440</v>
      </c>
      <c r="Z1102" s="23">
        <f>RANK(U1102,U:U)</f>
        <v>1330</v>
      </c>
      <c r="AA1102" s="23">
        <f>RANK(W1102,W:W)</f>
        <v>1113</v>
      </c>
    </row>
    <row r="1103" spans="1:27" x14ac:dyDescent="0.25">
      <c r="A1103" s="23" t="str">
        <f t="shared" si="177"/>
        <v>Carol Mathews</v>
      </c>
      <c r="B1103" s="23">
        <f t="shared" si="178"/>
        <v>23</v>
      </c>
      <c r="C1103" s="23" t="str">
        <f t="shared" si="179"/>
        <v>2024Carol Mathews23</v>
      </c>
      <c r="D1103" s="17">
        <v>2024</v>
      </c>
      <c r="E1103" t="s">
        <v>411</v>
      </c>
      <c r="F1103">
        <v>553426</v>
      </c>
      <c r="G1103" t="s">
        <v>142</v>
      </c>
      <c r="H1103" s="20">
        <v>6</v>
      </c>
      <c r="I1103" s="20">
        <v>6</v>
      </c>
      <c r="J1103" t="s">
        <v>9</v>
      </c>
      <c r="K1103" t="s">
        <v>10</v>
      </c>
      <c r="L1103" s="10">
        <v>5</v>
      </c>
      <c r="M1103" s="10">
        <v>9</v>
      </c>
      <c r="N1103" s="10">
        <v>14</v>
      </c>
      <c r="O1103" s="1">
        <v>874.28800000000001</v>
      </c>
      <c r="P1103" s="1">
        <v>596</v>
      </c>
      <c r="Q1103" s="1">
        <v>164.9</v>
      </c>
      <c r="R1103" s="44">
        <f t="shared" si="180"/>
        <v>174.85759999999999</v>
      </c>
      <c r="S1103" s="45">
        <f t="shared" si="181"/>
        <v>1.8</v>
      </c>
      <c r="T1103" s="45">
        <f t="shared" si="182"/>
        <v>1.5555555555555556</v>
      </c>
      <c r="U1103" s="44">
        <f t="shared" si="183"/>
        <v>278.28800000000001</v>
      </c>
      <c r="V1103" s="46">
        <f t="shared" si="184"/>
        <v>0.31830243581062534</v>
      </c>
      <c r="W1103" s="44">
        <f t="shared" si="185"/>
        <v>113.38800000000001</v>
      </c>
      <c r="X1103" s="46">
        <f t="shared" si="186"/>
        <v>0.12969181779916916</v>
      </c>
      <c r="Y1103" s="23">
        <f>RANK(O1103,O:O)</f>
        <v>1465</v>
      </c>
      <c r="Z1103" s="23">
        <f>RANK(U1103,U:U)</f>
        <v>1402</v>
      </c>
      <c r="AA1103" s="23">
        <f>RANK(W1103,W:W)</f>
        <v>1193</v>
      </c>
    </row>
    <row r="1104" spans="1:27" x14ac:dyDescent="0.25">
      <c r="A1104" s="23" t="str">
        <f t="shared" si="177"/>
        <v>Carol Mathews</v>
      </c>
      <c r="B1104" s="23">
        <f t="shared" si="178"/>
        <v>24</v>
      </c>
      <c r="C1104" s="23" t="str">
        <f t="shared" si="179"/>
        <v>2024Carol Mathews24</v>
      </c>
      <c r="D1104" s="17">
        <v>2024</v>
      </c>
      <c r="E1104" t="s">
        <v>411</v>
      </c>
      <c r="F1104">
        <v>135228</v>
      </c>
      <c r="G1104" t="s">
        <v>296</v>
      </c>
      <c r="H1104" s="20">
        <v>6</v>
      </c>
      <c r="I1104" s="20">
        <v>6</v>
      </c>
      <c r="J1104" t="s">
        <v>9</v>
      </c>
      <c r="K1104" t="s">
        <v>10</v>
      </c>
      <c r="L1104" s="10">
        <v>3</v>
      </c>
      <c r="M1104" s="10">
        <v>3</v>
      </c>
      <c r="N1104" s="10">
        <v>6</v>
      </c>
      <c r="O1104" s="1">
        <v>161.55199999999999</v>
      </c>
      <c r="P1104" s="1">
        <v>91.5</v>
      </c>
      <c r="Q1104" s="1">
        <v>96.3</v>
      </c>
      <c r="R1104" s="44">
        <f t="shared" si="180"/>
        <v>53.850666666666662</v>
      </c>
      <c r="S1104" s="45">
        <f t="shared" si="181"/>
        <v>1</v>
      </c>
      <c r="T1104" s="45">
        <f t="shared" si="182"/>
        <v>2</v>
      </c>
      <c r="U1104" s="44">
        <f t="shared" si="183"/>
        <v>70.051999999999992</v>
      </c>
      <c r="V1104" s="46">
        <f t="shared" si="184"/>
        <v>0.43361889670199066</v>
      </c>
      <c r="W1104" s="44">
        <f t="shared" si="185"/>
        <v>-26.248000000000005</v>
      </c>
      <c r="X1104" s="46">
        <f t="shared" si="186"/>
        <v>-0.16247400217886504</v>
      </c>
      <c r="Y1104" s="23">
        <f>RANK(O1104,O:O)</f>
        <v>1517</v>
      </c>
      <c r="Z1104" s="23">
        <f>RANK(U1104,U:U)</f>
        <v>1471</v>
      </c>
      <c r="AA1104" s="23">
        <f>RANK(W1104,W:W)</f>
        <v>1271</v>
      </c>
    </row>
    <row r="1105" spans="1:27" x14ac:dyDescent="0.25">
      <c r="A1105" s="23" t="str">
        <f t="shared" si="177"/>
        <v>Carol Mathews</v>
      </c>
      <c r="B1105" s="23">
        <f t="shared" si="178"/>
        <v>25</v>
      </c>
      <c r="C1105" s="23" t="str">
        <f t="shared" si="179"/>
        <v>2024Carol Mathews25</v>
      </c>
      <c r="D1105" s="17">
        <v>2024</v>
      </c>
      <c r="E1105" t="s">
        <v>411</v>
      </c>
      <c r="F1105">
        <v>261329</v>
      </c>
      <c r="G1105" t="s">
        <v>511</v>
      </c>
      <c r="H1105" s="20">
        <v>6</v>
      </c>
      <c r="I1105" s="20">
        <v>6</v>
      </c>
      <c r="J1105" t="s">
        <v>9</v>
      </c>
      <c r="K1105" t="s">
        <v>10</v>
      </c>
      <c r="L1105" s="10">
        <v>3</v>
      </c>
      <c r="M1105" s="10">
        <v>4</v>
      </c>
      <c r="N1105" s="10">
        <v>4</v>
      </c>
      <c r="O1105" s="1">
        <v>89.567999999999998</v>
      </c>
      <c r="P1105" s="1">
        <v>51.75</v>
      </c>
      <c r="Q1105" s="1">
        <v>97.4</v>
      </c>
      <c r="R1105" s="44">
        <f t="shared" si="180"/>
        <v>29.855999999999998</v>
      </c>
      <c r="S1105" s="45">
        <f t="shared" si="181"/>
        <v>1.3333333333333333</v>
      </c>
      <c r="T1105" s="45">
        <f t="shared" si="182"/>
        <v>1</v>
      </c>
      <c r="U1105" s="44">
        <f t="shared" si="183"/>
        <v>37.817999999999998</v>
      </c>
      <c r="V1105" s="46">
        <f t="shared" si="184"/>
        <v>0.42222668810289388</v>
      </c>
      <c r="W1105" s="44">
        <f t="shared" si="185"/>
        <v>-59.582000000000008</v>
      </c>
      <c r="X1105" s="46">
        <f t="shared" si="186"/>
        <v>-0.66521525544837457</v>
      </c>
      <c r="Y1105" s="23">
        <f>RANK(O1105,O:O)</f>
        <v>1522</v>
      </c>
      <c r="Z1105" s="23">
        <f>RANK(U1105,U:U)</f>
        <v>1483</v>
      </c>
      <c r="AA1105" s="23">
        <f>RANK(W1105,W:W)</f>
        <v>1298</v>
      </c>
    </row>
    <row r="1106" spans="1:27" x14ac:dyDescent="0.25">
      <c r="A1106" s="23" t="str">
        <f t="shared" si="177"/>
        <v>Carol Mathews</v>
      </c>
      <c r="B1106" s="23">
        <f t="shared" si="178"/>
        <v>26</v>
      </c>
      <c r="C1106" s="23" t="str">
        <f t="shared" si="179"/>
        <v>2024Carol Mathews26</v>
      </c>
      <c r="D1106" s="17">
        <v>2024</v>
      </c>
      <c r="E1106" t="s">
        <v>411</v>
      </c>
      <c r="F1106">
        <v>322483</v>
      </c>
      <c r="G1106" t="s">
        <v>78</v>
      </c>
      <c r="H1106" s="20">
        <v>6</v>
      </c>
      <c r="I1106" s="20">
        <v>6</v>
      </c>
      <c r="J1106" t="s">
        <v>9</v>
      </c>
      <c r="K1106" t="s">
        <v>10</v>
      </c>
      <c r="L1106" s="10">
        <v>3</v>
      </c>
      <c r="M1106" s="10">
        <v>3</v>
      </c>
      <c r="N1106" s="10">
        <v>3</v>
      </c>
      <c r="O1106" s="1">
        <v>88.775999999999996</v>
      </c>
      <c r="P1106" s="1">
        <v>55.5</v>
      </c>
      <c r="Q1106" s="1">
        <v>96.3</v>
      </c>
      <c r="R1106" s="44">
        <f t="shared" si="180"/>
        <v>29.591999999999999</v>
      </c>
      <c r="S1106" s="45">
        <f t="shared" si="181"/>
        <v>1</v>
      </c>
      <c r="T1106" s="45">
        <f t="shared" si="182"/>
        <v>1</v>
      </c>
      <c r="U1106" s="44">
        <f t="shared" si="183"/>
        <v>33.275999999999996</v>
      </c>
      <c r="V1106" s="46">
        <f t="shared" si="184"/>
        <v>0.37483103541497698</v>
      </c>
      <c r="W1106" s="44">
        <f t="shared" si="185"/>
        <v>-63.024000000000001</v>
      </c>
      <c r="X1106" s="46">
        <f t="shared" si="186"/>
        <v>-0.70992160043254937</v>
      </c>
      <c r="Y1106" s="23">
        <f>RANK(O1106,O:O)</f>
        <v>1523</v>
      </c>
      <c r="Z1106" s="23">
        <f>RANK(U1106,U:U)</f>
        <v>1486</v>
      </c>
      <c r="AA1106" s="23">
        <f>RANK(W1106,W:W)</f>
        <v>1303</v>
      </c>
    </row>
    <row r="1107" spans="1:27" x14ac:dyDescent="0.25">
      <c r="A1107" s="23" t="str">
        <f t="shared" si="177"/>
        <v>Celia Pasillas</v>
      </c>
      <c r="B1107" s="23">
        <f t="shared" si="178"/>
        <v>1</v>
      </c>
      <c r="C1107" s="23" t="str">
        <f t="shared" si="179"/>
        <v>2024Celia Pasillas1</v>
      </c>
      <c r="D1107" s="17">
        <v>2024</v>
      </c>
      <c r="E1107" t="s">
        <v>414</v>
      </c>
      <c r="F1107">
        <v>762085</v>
      </c>
      <c r="G1107" t="s">
        <v>210</v>
      </c>
      <c r="H1107" s="20">
        <v>1</v>
      </c>
      <c r="I1107" s="20">
        <v>1</v>
      </c>
      <c r="J1107" t="s">
        <v>9</v>
      </c>
      <c r="K1107" t="s">
        <v>4</v>
      </c>
      <c r="L1107" s="10">
        <v>137</v>
      </c>
      <c r="M1107" s="10">
        <v>537</v>
      </c>
      <c r="N1107" s="10">
        <v>2297</v>
      </c>
      <c r="O1107" s="1">
        <v>106039.5</v>
      </c>
      <c r="P1107" s="1">
        <v>88366.25</v>
      </c>
      <c r="Q1107" s="1">
        <v>4636.92</v>
      </c>
      <c r="R1107" s="44">
        <f t="shared" si="180"/>
        <v>774.01094890510944</v>
      </c>
      <c r="S1107" s="45">
        <f t="shared" si="181"/>
        <v>3.9197080291970803</v>
      </c>
      <c r="T1107" s="45">
        <f t="shared" si="182"/>
        <v>4.2774674115456239</v>
      </c>
      <c r="U1107" s="44">
        <f t="shared" si="183"/>
        <v>17673.25</v>
      </c>
      <c r="V1107" s="46">
        <f t="shared" si="184"/>
        <v>0.16666666666666666</v>
      </c>
      <c r="W1107" s="44">
        <f t="shared" si="185"/>
        <v>13036.33</v>
      </c>
      <c r="X1107" s="46">
        <f t="shared" si="186"/>
        <v>0.12293843331965919</v>
      </c>
      <c r="Y1107" s="23">
        <f>RANK(O1107,O:O)</f>
        <v>146</v>
      </c>
      <c r="Z1107" s="23">
        <f>RANK(U1107,U:U)</f>
        <v>82</v>
      </c>
      <c r="AA1107" s="23">
        <f>RANK(W1107,W:W)</f>
        <v>80</v>
      </c>
    </row>
    <row r="1108" spans="1:27" x14ac:dyDescent="0.25">
      <c r="A1108" s="23" t="str">
        <f t="shared" si="177"/>
        <v>Celia Pasillas</v>
      </c>
      <c r="B1108" s="23">
        <f t="shared" si="178"/>
        <v>2</v>
      </c>
      <c r="C1108" s="23" t="str">
        <f t="shared" si="179"/>
        <v>2024Celia Pasillas2</v>
      </c>
      <c r="D1108" s="17">
        <v>2024</v>
      </c>
      <c r="E1108" t="s">
        <v>414</v>
      </c>
      <c r="F1108">
        <v>167223</v>
      </c>
      <c r="G1108" t="s">
        <v>33</v>
      </c>
      <c r="H1108" s="20">
        <v>1</v>
      </c>
      <c r="I1108" s="20">
        <v>1</v>
      </c>
      <c r="J1108" t="s">
        <v>9</v>
      </c>
      <c r="K1108" t="s">
        <v>4</v>
      </c>
      <c r="L1108" s="10">
        <v>112</v>
      </c>
      <c r="M1108" s="10">
        <v>432</v>
      </c>
      <c r="N1108" s="10">
        <v>1764</v>
      </c>
      <c r="O1108" s="1">
        <v>86924.419200000004</v>
      </c>
      <c r="P1108" s="1">
        <v>71094</v>
      </c>
      <c r="Q1108" s="1">
        <v>3785.76</v>
      </c>
      <c r="R1108" s="44">
        <f t="shared" si="180"/>
        <v>776.1108857142857</v>
      </c>
      <c r="S1108" s="45">
        <f t="shared" si="181"/>
        <v>3.8571428571428572</v>
      </c>
      <c r="T1108" s="45">
        <f t="shared" si="182"/>
        <v>4.083333333333333</v>
      </c>
      <c r="U1108" s="44">
        <f t="shared" si="183"/>
        <v>15830.419200000004</v>
      </c>
      <c r="V1108" s="46">
        <f t="shared" si="184"/>
        <v>0.18211705462853414</v>
      </c>
      <c r="W1108" s="44">
        <f t="shared" si="185"/>
        <v>12044.659200000004</v>
      </c>
      <c r="X1108" s="46">
        <f t="shared" si="186"/>
        <v>0.1385647360183915</v>
      </c>
      <c r="Y1108" s="23">
        <f>RANK(O1108,O:O)</f>
        <v>191</v>
      </c>
      <c r="Z1108" s="23">
        <f>RANK(U1108,U:U)</f>
        <v>107</v>
      </c>
      <c r="AA1108" s="23">
        <f>RANK(W1108,W:W)</f>
        <v>92</v>
      </c>
    </row>
    <row r="1109" spans="1:27" x14ac:dyDescent="0.25">
      <c r="A1109" s="23" t="str">
        <f t="shared" si="177"/>
        <v>Celia Pasillas</v>
      </c>
      <c r="B1109" s="23">
        <f t="shared" si="178"/>
        <v>3</v>
      </c>
      <c r="C1109" s="23" t="str">
        <f t="shared" si="179"/>
        <v>2024Celia Pasillas3</v>
      </c>
      <c r="D1109" s="17">
        <v>2024</v>
      </c>
      <c r="E1109" t="s">
        <v>414</v>
      </c>
      <c r="F1109">
        <v>444410</v>
      </c>
      <c r="G1109" t="s">
        <v>352</v>
      </c>
      <c r="H1109" s="20">
        <v>1</v>
      </c>
      <c r="I1109" s="20">
        <v>1</v>
      </c>
      <c r="J1109" t="s">
        <v>9</v>
      </c>
      <c r="K1109" t="s">
        <v>3</v>
      </c>
      <c r="L1109" s="10">
        <v>117</v>
      </c>
      <c r="M1109" s="10">
        <v>401</v>
      </c>
      <c r="N1109" s="10">
        <v>1612</v>
      </c>
      <c r="O1109" s="1">
        <v>73251.2736</v>
      </c>
      <c r="P1109" s="1">
        <v>57672</v>
      </c>
      <c r="Q1109" s="1">
        <v>3905.72</v>
      </c>
      <c r="R1109" s="44">
        <f t="shared" si="180"/>
        <v>626.07926153846154</v>
      </c>
      <c r="S1109" s="45">
        <f t="shared" si="181"/>
        <v>3.4273504273504272</v>
      </c>
      <c r="T1109" s="45">
        <f t="shared" si="182"/>
        <v>4.0199501246882789</v>
      </c>
      <c r="U1109" s="44">
        <f t="shared" si="183"/>
        <v>15579.2736</v>
      </c>
      <c r="V1109" s="46">
        <f t="shared" si="184"/>
        <v>0.21268263109079921</v>
      </c>
      <c r="W1109" s="44">
        <f t="shared" si="185"/>
        <v>11673.553600000001</v>
      </c>
      <c r="X1109" s="46">
        <f t="shared" si="186"/>
        <v>0.15936314860196507</v>
      </c>
      <c r="Y1109" s="23">
        <f>RANK(O1109,O:O)</f>
        <v>237</v>
      </c>
      <c r="Z1109" s="23">
        <f>RANK(U1109,U:U)</f>
        <v>113</v>
      </c>
      <c r="AA1109" s="23">
        <f>RANK(W1109,W:W)</f>
        <v>97</v>
      </c>
    </row>
    <row r="1110" spans="1:27" x14ac:dyDescent="0.25">
      <c r="A1110" s="23" t="str">
        <f t="shared" si="177"/>
        <v>Celia Pasillas</v>
      </c>
      <c r="B1110" s="23">
        <f t="shared" si="178"/>
        <v>4</v>
      </c>
      <c r="C1110" s="23" t="str">
        <f t="shared" si="179"/>
        <v>2024Celia Pasillas4</v>
      </c>
      <c r="D1110" s="17">
        <v>2024</v>
      </c>
      <c r="E1110" t="s">
        <v>414</v>
      </c>
      <c r="F1110">
        <v>524048</v>
      </c>
      <c r="G1110" t="s">
        <v>484</v>
      </c>
      <c r="H1110" s="20">
        <v>1</v>
      </c>
      <c r="I1110" s="20">
        <v>1</v>
      </c>
      <c r="J1110" t="s">
        <v>2</v>
      </c>
      <c r="K1110" t="s">
        <v>3</v>
      </c>
      <c r="L1110" s="10">
        <v>167</v>
      </c>
      <c r="M1110" s="10">
        <v>320</v>
      </c>
      <c r="N1110" s="10">
        <v>1349</v>
      </c>
      <c r="O1110" s="1">
        <v>63700.2</v>
      </c>
      <c r="P1110" s="1">
        <v>53083.5</v>
      </c>
      <c r="Q1110" s="1">
        <v>5327.6</v>
      </c>
      <c r="R1110" s="44">
        <f t="shared" si="180"/>
        <v>381.43832335329341</v>
      </c>
      <c r="S1110" s="45">
        <f t="shared" si="181"/>
        <v>1.9161676646706587</v>
      </c>
      <c r="T1110" s="45">
        <f t="shared" si="182"/>
        <v>4.2156250000000002</v>
      </c>
      <c r="U1110" s="44">
        <f t="shared" si="183"/>
        <v>10616.699999999997</v>
      </c>
      <c r="V1110" s="46">
        <f t="shared" si="184"/>
        <v>0.16666666666666663</v>
      </c>
      <c r="W1110" s="44">
        <f t="shared" si="185"/>
        <v>5289.0999999999967</v>
      </c>
      <c r="X1110" s="46">
        <f t="shared" si="186"/>
        <v>8.3031136479948212E-2</v>
      </c>
      <c r="Y1110" s="23">
        <f>RANK(O1110,O:O)</f>
        <v>283</v>
      </c>
      <c r="Z1110" s="23">
        <f>RANK(U1110,U:U)</f>
        <v>208</v>
      </c>
      <c r="AA1110" s="23">
        <f>RANK(W1110,W:W)</f>
        <v>264</v>
      </c>
    </row>
    <row r="1111" spans="1:27" x14ac:dyDescent="0.25">
      <c r="A1111" s="23" t="str">
        <f t="shared" si="177"/>
        <v>Celia Pasillas</v>
      </c>
      <c r="B1111" s="23">
        <f t="shared" si="178"/>
        <v>5</v>
      </c>
      <c r="C1111" s="23" t="str">
        <f t="shared" si="179"/>
        <v>2024Celia Pasillas5</v>
      </c>
      <c r="D1111" s="17">
        <v>2024</v>
      </c>
      <c r="E1111" t="s">
        <v>414</v>
      </c>
      <c r="F1111">
        <v>481214</v>
      </c>
      <c r="G1111" t="s">
        <v>267</v>
      </c>
      <c r="H1111" s="20">
        <v>1</v>
      </c>
      <c r="I1111" s="20">
        <v>4</v>
      </c>
      <c r="J1111" t="s">
        <v>2</v>
      </c>
      <c r="K1111" t="s">
        <v>3</v>
      </c>
      <c r="L1111" s="10">
        <v>126</v>
      </c>
      <c r="M1111" s="10">
        <v>351</v>
      </c>
      <c r="N1111" s="10">
        <v>1283</v>
      </c>
      <c r="O1111" s="1">
        <v>61310.319000000003</v>
      </c>
      <c r="P1111" s="1">
        <v>49850</v>
      </c>
      <c r="Q1111" s="1">
        <v>4127.16</v>
      </c>
      <c r="R1111" s="44">
        <f t="shared" si="180"/>
        <v>486.58983333333333</v>
      </c>
      <c r="S1111" s="45">
        <f t="shared" si="181"/>
        <v>2.7857142857142856</v>
      </c>
      <c r="T1111" s="45">
        <f t="shared" si="182"/>
        <v>3.6552706552706553</v>
      </c>
      <c r="U1111" s="44">
        <f t="shared" si="183"/>
        <v>11460.319000000003</v>
      </c>
      <c r="V1111" s="46">
        <f t="shared" si="184"/>
        <v>0.18692316704468628</v>
      </c>
      <c r="W1111" s="44">
        <f t="shared" si="185"/>
        <v>7333.1590000000033</v>
      </c>
      <c r="X1111" s="46">
        <f t="shared" si="186"/>
        <v>0.11960725567257288</v>
      </c>
      <c r="Y1111" s="23">
        <f>RANK(O1111,O:O)</f>
        <v>298</v>
      </c>
      <c r="Z1111" s="23">
        <f>RANK(U1111,U:U)</f>
        <v>186</v>
      </c>
      <c r="AA1111" s="23">
        <f>RANK(W1111,W:W)</f>
        <v>178</v>
      </c>
    </row>
    <row r="1112" spans="1:27" x14ac:dyDescent="0.25">
      <c r="A1112" s="23" t="str">
        <f t="shared" si="177"/>
        <v>Celia Pasillas</v>
      </c>
      <c r="B1112" s="23">
        <f t="shared" si="178"/>
        <v>6</v>
      </c>
      <c r="C1112" s="23" t="str">
        <f t="shared" si="179"/>
        <v>2024Celia Pasillas6</v>
      </c>
      <c r="D1112" s="17">
        <v>2024</v>
      </c>
      <c r="E1112" t="s">
        <v>414</v>
      </c>
      <c r="F1112">
        <v>247473</v>
      </c>
      <c r="G1112" t="s">
        <v>283</v>
      </c>
      <c r="H1112" s="20">
        <v>1</v>
      </c>
      <c r="I1112" s="20">
        <v>3</v>
      </c>
      <c r="J1112" t="s">
        <v>2</v>
      </c>
      <c r="K1112" t="s">
        <v>3</v>
      </c>
      <c r="L1112" s="10">
        <v>61</v>
      </c>
      <c r="M1112" s="10">
        <v>114</v>
      </c>
      <c r="N1112" s="10">
        <v>528</v>
      </c>
      <c r="O1112" s="1">
        <v>26058.038400000001</v>
      </c>
      <c r="P1112" s="1">
        <v>20565.75</v>
      </c>
      <c r="Q1112" s="1">
        <v>1944</v>
      </c>
      <c r="R1112" s="44">
        <f t="shared" si="180"/>
        <v>427.1809573770492</v>
      </c>
      <c r="S1112" s="45">
        <f t="shared" si="181"/>
        <v>1.8688524590163935</v>
      </c>
      <c r="T1112" s="45">
        <f t="shared" si="182"/>
        <v>4.6315789473684212</v>
      </c>
      <c r="U1112" s="44">
        <f t="shared" si="183"/>
        <v>5492.2884000000013</v>
      </c>
      <c r="V1112" s="46">
        <f t="shared" si="184"/>
        <v>0.21077136796298532</v>
      </c>
      <c r="W1112" s="44">
        <f t="shared" si="185"/>
        <v>3548.2884000000013</v>
      </c>
      <c r="X1112" s="46">
        <f t="shared" si="186"/>
        <v>0.13616866878206768</v>
      </c>
      <c r="Y1112" s="23">
        <f>RANK(O1112,O:O)</f>
        <v>544</v>
      </c>
      <c r="Z1112" s="23">
        <f>RANK(U1112,U:U)</f>
        <v>469</v>
      </c>
      <c r="AA1112" s="23">
        <f>RANK(W1112,W:W)</f>
        <v>378</v>
      </c>
    </row>
    <row r="1113" spans="1:27" x14ac:dyDescent="0.25">
      <c r="A1113" s="23" t="str">
        <f t="shared" si="177"/>
        <v>Celia Pasillas</v>
      </c>
      <c r="B1113" s="23">
        <f t="shared" si="178"/>
        <v>7</v>
      </c>
      <c r="C1113" s="23" t="str">
        <f t="shared" si="179"/>
        <v>2024Celia Pasillas7</v>
      </c>
      <c r="D1113" s="17">
        <v>2024</v>
      </c>
      <c r="E1113" t="s">
        <v>414</v>
      </c>
      <c r="F1113">
        <v>798176</v>
      </c>
      <c r="G1113" t="s">
        <v>224</v>
      </c>
      <c r="H1113" s="20">
        <v>1</v>
      </c>
      <c r="I1113" s="20">
        <v>1</v>
      </c>
      <c r="J1113" t="s">
        <v>9</v>
      </c>
      <c r="K1113" t="s">
        <v>3</v>
      </c>
      <c r="L1113" s="10">
        <v>18</v>
      </c>
      <c r="M1113" s="10">
        <v>86</v>
      </c>
      <c r="N1113" s="10">
        <v>394</v>
      </c>
      <c r="O1113" s="1">
        <v>17133</v>
      </c>
      <c r="P1113" s="1">
        <v>14277.5</v>
      </c>
      <c r="Q1113" s="1">
        <v>623.6</v>
      </c>
      <c r="R1113" s="44">
        <f t="shared" si="180"/>
        <v>951.83333333333337</v>
      </c>
      <c r="S1113" s="45">
        <f t="shared" si="181"/>
        <v>4.7777777777777777</v>
      </c>
      <c r="T1113" s="45">
        <f t="shared" si="182"/>
        <v>4.5813953488372094</v>
      </c>
      <c r="U1113" s="44">
        <f t="shared" si="183"/>
        <v>2855.5</v>
      </c>
      <c r="V1113" s="46">
        <f t="shared" si="184"/>
        <v>0.16666666666666666</v>
      </c>
      <c r="W1113" s="44">
        <f t="shared" si="185"/>
        <v>2231.9</v>
      </c>
      <c r="X1113" s="46">
        <f t="shared" si="186"/>
        <v>0.13026907138271174</v>
      </c>
      <c r="Y1113" s="23">
        <f>RANK(O1113,O:O)</f>
        <v>650</v>
      </c>
      <c r="Z1113" s="23">
        <f>RANK(U1113,U:U)</f>
        <v>717</v>
      </c>
      <c r="AA1113" s="23">
        <f>RANK(W1113,W:W)</f>
        <v>532</v>
      </c>
    </row>
    <row r="1114" spans="1:27" x14ac:dyDescent="0.25">
      <c r="A1114" s="23" t="str">
        <f t="shared" si="177"/>
        <v>Celia Pasillas</v>
      </c>
      <c r="B1114" s="23">
        <f t="shared" si="178"/>
        <v>8</v>
      </c>
      <c r="C1114" s="23" t="str">
        <f t="shared" si="179"/>
        <v>2024Celia Pasillas8</v>
      </c>
      <c r="D1114" s="17">
        <v>2024</v>
      </c>
      <c r="E1114" t="s">
        <v>414</v>
      </c>
      <c r="F1114">
        <v>888162</v>
      </c>
      <c r="G1114" t="s">
        <v>378</v>
      </c>
      <c r="H1114" s="20">
        <v>1</v>
      </c>
      <c r="I1114" s="20">
        <v>1</v>
      </c>
      <c r="J1114" t="s">
        <v>9</v>
      </c>
      <c r="K1114" t="s">
        <v>10</v>
      </c>
      <c r="L1114" s="10">
        <v>17</v>
      </c>
      <c r="M1114" s="10">
        <v>56</v>
      </c>
      <c r="N1114" s="10">
        <v>135</v>
      </c>
      <c r="O1114" s="1">
        <v>6558.3609999999999</v>
      </c>
      <c r="P1114" s="1">
        <v>4771.25</v>
      </c>
      <c r="Q1114" s="1">
        <v>565.04</v>
      </c>
      <c r="R1114" s="44">
        <f t="shared" si="180"/>
        <v>385.7859411764706</v>
      </c>
      <c r="S1114" s="45">
        <f t="shared" si="181"/>
        <v>3.2941176470588234</v>
      </c>
      <c r="T1114" s="45">
        <f t="shared" si="182"/>
        <v>2.4107142857142856</v>
      </c>
      <c r="U1114" s="44">
        <f t="shared" si="183"/>
        <v>1787.1109999999999</v>
      </c>
      <c r="V1114" s="46">
        <f t="shared" si="184"/>
        <v>0.27249353916321467</v>
      </c>
      <c r="W1114" s="44">
        <f t="shared" si="185"/>
        <v>1222.0709999999999</v>
      </c>
      <c r="X1114" s="46">
        <f t="shared" si="186"/>
        <v>0.18633786703720639</v>
      </c>
      <c r="Y1114" s="23">
        <f>RANK(O1114,O:O)</f>
        <v>1036</v>
      </c>
      <c r="Z1114" s="23">
        <f>RANK(U1114,U:U)</f>
        <v>923</v>
      </c>
      <c r="AA1114" s="23">
        <f>RANK(W1114,W:W)</f>
        <v>725</v>
      </c>
    </row>
    <row r="1115" spans="1:27" x14ac:dyDescent="0.25">
      <c r="A1115" s="23" t="str">
        <f t="shared" si="177"/>
        <v>Celia Pasillas</v>
      </c>
      <c r="B1115" s="23">
        <f t="shared" si="178"/>
        <v>9</v>
      </c>
      <c r="C1115" s="23" t="str">
        <f t="shared" si="179"/>
        <v>2024Celia Pasillas9</v>
      </c>
      <c r="D1115" s="17">
        <v>2024</v>
      </c>
      <c r="E1115" t="s">
        <v>414</v>
      </c>
      <c r="F1115">
        <v>622601</v>
      </c>
      <c r="G1115" t="s">
        <v>575</v>
      </c>
      <c r="H1115" s="20">
        <v>1</v>
      </c>
      <c r="I1115" s="20">
        <v>1</v>
      </c>
      <c r="J1115" t="s">
        <v>9</v>
      </c>
      <c r="K1115" t="s">
        <v>10</v>
      </c>
      <c r="L1115" s="10">
        <v>15</v>
      </c>
      <c r="M1115" s="10">
        <v>32</v>
      </c>
      <c r="N1115" s="10">
        <v>112</v>
      </c>
      <c r="O1115" s="1">
        <v>4933.4912000000004</v>
      </c>
      <c r="P1115" s="1">
        <v>3784.75</v>
      </c>
      <c r="Q1115" s="1">
        <v>482</v>
      </c>
      <c r="R1115" s="44">
        <f t="shared" si="180"/>
        <v>328.89941333333337</v>
      </c>
      <c r="S1115" s="45">
        <f t="shared" si="181"/>
        <v>2.1333333333333333</v>
      </c>
      <c r="T1115" s="45">
        <f t="shared" si="182"/>
        <v>3.5</v>
      </c>
      <c r="U1115" s="44">
        <f t="shared" si="183"/>
        <v>1148.7412000000004</v>
      </c>
      <c r="V1115" s="46">
        <f t="shared" si="184"/>
        <v>0.23284549489010953</v>
      </c>
      <c r="W1115" s="44">
        <f t="shared" si="185"/>
        <v>666.74120000000039</v>
      </c>
      <c r="X1115" s="46">
        <f t="shared" si="186"/>
        <v>0.13514591857384894</v>
      </c>
      <c r="Y1115" s="23">
        <f>RANK(O1115,O:O)</f>
        <v>1139</v>
      </c>
      <c r="Z1115" s="23">
        <f>RANK(U1115,U:U)</f>
        <v>1068</v>
      </c>
      <c r="AA1115" s="23">
        <f>RANK(W1115,W:W)</f>
        <v>906</v>
      </c>
    </row>
    <row r="1116" spans="1:27" x14ac:dyDescent="0.25">
      <c r="A1116" s="23" t="str">
        <f t="shared" si="177"/>
        <v>Celia Pasillas</v>
      </c>
      <c r="B1116" s="23">
        <f t="shared" si="178"/>
        <v>10</v>
      </c>
      <c r="C1116" s="23" t="str">
        <f t="shared" si="179"/>
        <v>2024Celia Pasillas10</v>
      </c>
      <c r="D1116" s="17">
        <v>2024</v>
      </c>
      <c r="E1116" t="s">
        <v>414</v>
      </c>
      <c r="F1116">
        <v>739560</v>
      </c>
      <c r="G1116" t="s">
        <v>200</v>
      </c>
      <c r="H1116" s="20">
        <v>1</v>
      </c>
      <c r="I1116" s="20">
        <v>1</v>
      </c>
      <c r="J1116" t="s">
        <v>9</v>
      </c>
      <c r="K1116" t="s">
        <v>10</v>
      </c>
      <c r="L1116" s="10">
        <v>9</v>
      </c>
      <c r="M1116" s="10">
        <v>18</v>
      </c>
      <c r="N1116" s="10">
        <v>72</v>
      </c>
      <c r="O1116" s="1">
        <v>2896.8</v>
      </c>
      <c r="P1116" s="1">
        <v>2414</v>
      </c>
      <c r="Q1116" s="1">
        <v>288</v>
      </c>
      <c r="R1116" s="44">
        <f t="shared" si="180"/>
        <v>321.86666666666667</v>
      </c>
      <c r="S1116" s="45">
        <f t="shared" si="181"/>
        <v>2</v>
      </c>
      <c r="T1116" s="45">
        <f t="shared" si="182"/>
        <v>4</v>
      </c>
      <c r="U1116" s="44">
        <f t="shared" si="183"/>
        <v>482.80000000000018</v>
      </c>
      <c r="V1116" s="46">
        <f t="shared" si="184"/>
        <v>0.16666666666666671</v>
      </c>
      <c r="W1116" s="44">
        <f t="shared" si="185"/>
        <v>194.80000000000018</v>
      </c>
      <c r="X1116" s="46">
        <f t="shared" si="186"/>
        <v>6.7246616956641872E-2</v>
      </c>
      <c r="Y1116" s="23">
        <f>RANK(O1116,O:O)</f>
        <v>1291</v>
      </c>
      <c r="Z1116" s="23">
        <f>RANK(U1116,U:U)</f>
        <v>1328</v>
      </c>
      <c r="AA1116" s="23">
        <f>RANK(W1116,W:W)</f>
        <v>1137</v>
      </c>
    </row>
    <row r="1117" spans="1:27" x14ac:dyDescent="0.25">
      <c r="A1117" s="23" t="str">
        <f t="shared" si="177"/>
        <v>Claudia Schwartz</v>
      </c>
      <c r="B1117" s="23">
        <f t="shared" si="178"/>
        <v>1</v>
      </c>
      <c r="C1117" s="23" t="str">
        <f t="shared" si="179"/>
        <v>2024Claudia Schwartz1</v>
      </c>
      <c r="D1117" s="17">
        <v>2024</v>
      </c>
      <c r="E1117" t="s">
        <v>419</v>
      </c>
      <c r="F1117">
        <v>126747</v>
      </c>
      <c r="G1117" t="s">
        <v>292</v>
      </c>
      <c r="H1117" s="20">
        <v>3</v>
      </c>
      <c r="I1117" s="20">
        <v>3</v>
      </c>
      <c r="J1117" t="s">
        <v>9</v>
      </c>
      <c r="K1117" t="s">
        <v>3</v>
      </c>
      <c r="L1117" s="10">
        <v>45</v>
      </c>
      <c r="M1117" s="10">
        <v>127</v>
      </c>
      <c r="N1117" s="10">
        <v>653</v>
      </c>
      <c r="O1117" s="1">
        <v>34364.375999999997</v>
      </c>
      <c r="P1117" s="1">
        <v>23266.25</v>
      </c>
      <c r="Q1117" s="1">
        <v>1531.95</v>
      </c>
      <c r="R1117" s="44">
        <f t="shared" si="180"/>
        <v>763.65279999999996</v>
      </c>
      <c r="S1117" s="45">
        <f t="shared" si="181"/>
        <v>2.8222222222222224</v>
      </c>
      <c r="T1117" s="45">
        <f t="shared" si="182"/>
        <v>5.1417322834645667</v>
      </c>
      <c r="U1117" s="44">
        <f t="shared" si="183"/>
        <v>11098.125999999997</v>
      </c>
      <c r="V1117" s="46">
        <f t="shared" si="184"/>
        <v>0.32295438741561894</v>
      </c>
      <c r="W1117" s="44">
        <f t="shared" si="185"/>
        <v>9566.1759999999958</v>
      </c>
      <c r="X1117" s="46">
        <f t="shared" si="186"/>
        <v>0.27837479138279703</v>
      </c>
      <c r="Y1117" s="23">
        <f>RANK(O1117,O:O)</f>
        <v>480</v>
      </c>
      <c r="Z1117" s="23">
        <f>RANK(U1117,U:U)</f>
        <v>196</v>
      </c>
      <c r="AA1117" s="23">
        <f>RANK(W1117,W:W)</f>
        <v>131</v>
      </c>
    </row>
    <row r="1118" spans="1:27" x14ac:dyDescent="0.25">
      <c r="A1118" s="23" t="str">
        <f t="shared" si="177"/>
        <v>Claudia Schwartz</v>
      </c>
      <c r="B1118" s="23">
        <f t="shared" si="178"/>
        <v>2</v>
      </c>
      <c r="C1118" s="23" t="str">
        <f t="shared" si="179"/>
        <v>2024Claudia Schwartz2</v>
      </c>
      <c r="D1118" s="17">
        <v>2024</v>
      </c>
      <c r="E1118" t="s">
        <v>419</v>
      </c>
      <c r="F1118">
        <v>117127</v>
      </c>
      <c r="G1118" t="s">
        <v>290</v>
      </c>
      <c r="H1118" s="20">
        <v>3</v>
      </c>
      <c r="I1118" s="20">
        <v>3</v>
      </c>
      <c r="J1118" t="s">
        <v>9</v>
      </c>
      <c r="K1118" t="s">
        <v>3</v>
      </c>
      <c r="L1118" s="10">
        <v>26</v>
      </c>
      <c r="M1118" s="10">
        <v>75</v>
      </c>
      <c r="N1118" s="10">
        <v>412</v>
      </c>
      <c r="O1118" s="1">
        <v>20844.704000000002</v>
      </c>
      <c r="P1118" s="1">
        <v>13383</v>
      </c>
      <c r="Q1118" s="1">
        <v>887.95</v>
      </c>
      <c r="R1118" s="44">
        <f t="shared" si="180"/>
        <v>801.71938461538468</v>
      </c>
      <c r="S1118" s="45">
        <f t="shared" si="181"/>
        <v>2.8846153846153846</v>
      </c>
      <c r="T1118" s="45">
        <f t="shared" si="182"/>
        <v>5.4933333333333332</v>
      </c>
      <c r="U1118" s="44">
        <f t="shared" si="183"/>
        <v>7461.7040000000015</v>
      </c>
      <c r="V1118" s="46">
        <f t="shared" si="184"/>
        <v>0.35796641679344554</v>
      </c>
      <c r="W1118" s="44">
        <f t="shared" si="185"/>
        <v>6573.7540000000017</v>
      </c>
      <c r="X1118" s="46">
        <f t="shared" si="186"/>
        <v>0.31536806663217676</v>
      </c>
      <c r="Y1118" s="23">
        <f>RANK(O1118,O:O)</f>
        <v>602</v>
      </c>
      <c r="Z1118" s="23">
        <f>RANK(U1118,U:U)</f>
        <v>330</v>
      </c>
      <c r="AA1118" s="23">
        <f>RANK(W1118,W:W)</f>
        <v>207</v>
      </c>
    </row>
    <row r="1119" spans="1:27" x14ac:dyDescent="0.25">
      <c r="A1119" s="23" t="str">
        <f t="shared" si="177"/>
        <v>Claudia Schwartz</v>
      </c>
      <c r="B1119" s="23">
        <f t="shared" si="178"/>
        <v>3</v>
      </c>
      <c r="C1119" s="23" t="str">
        <f t="shared" si="179"/>
        <v>2024Claudia Schwartz3</v>
      </c>
      <c r="D1119" s="17">
        <v>2024</v>
      </c>
      <c r="E1119" t="s">
        <v>419</v>
      </c>
      <c r="F1119">
        <v>493267</v>
      </c>
      <c r="G1119" t="s">
        <v>519</v>
      </c>
      <c r="H1119" s="20">
        <v>3</v>
      </c>
      <c r="I1119" s="20">
        <v>3</v>
      </c>
      <c r="J1119" t="s">
        <v>9</v>
      </c>
      <c r="K1119" t="s">
        <v>3</v>
      </c>
      <c r="L1119" s="10">
        <v>37</v>
      </c>
      <c r="M1119" s="10">
        <v>94</v>
      </c>
      <c r="N1119" s="10">
        <v>405</v>
      </c>
      <c r="O1119" s="1">
        <v>18942.36</v>
      </c>
      <c r="P1119" s="1">
        <v>12627.25</v>
      </c>
      <c r="Q1119" s="1">
        <v>1248.2</v>
      </c>
      <c r="R1119" s="44">
        <f t="shared" si="180"/>
        <v>511.95567567567571</v>
      </c>
      <c r="S1119" s="45">
        <f t="shared" si="181"/>
        <v>2.5405405405405403</v>
      </c>
      <c r="T1119" s="45">
        <f t="shared" si="182"/>
        <v>4.3085106382978724</v>
      </c>
      <c r="U1119" s="44">
        <f t="shared" si="183"/>
        <v>6315.1100000000006</v>
      </c>
      <c r="V1119" s="46">
        <f t="shared" si="184"/>
        <v>0.33338559714840182</v>
      </c>
      <c r="W1119" s="44">
        <f t="shared" si="185"/>
        <v>5066.9100000000008</v>
      </c>
      <c r="X1119" s="46">
        <f t="shared" si="186"/>
        <v>0.26749095677624124</v>
      </c>
      <c r="Y1119" s="23">
        <f>RANK(O1119,O:O)</f>
        <v>631</v>
      </c>
      <c r="Z1119" s="23">
        <f>RANK(U1119,U:U)</f>
        <v>405</v>
      </c>
      <c r="AA1119" s="23">
        <f>RANK(W1119,W:W)</f>
        <v>272</v>
      </c>
    </row>
    <row r="1120" spans="1:27" x14ac:dyDescent="0.25">
      <c r="A1120" s="23" t="str">
        <f t="shared" si="177"/>
        <v>Claudia Schwartz</v>
      </c>
      <c r="B1120" s="23">
        <f t="shared" si="178"/>
        <v>4</v>
      </c>
      <c r="C1120" s="23" t="str">
        <f t="shared" si="179"/>
        <v>2024Claudia Schwartz4</v>
      </c>
      <c r="D1120" s="17">
        <v>2024</v>
      </c>
      <c r="E1120" t="s">
        <v>419</v>
      </c>
      <c r="F1120">
        <v>713162</v>
      </c>
      <c r="G1120" t="s">
        <v>188</v>
      </c>
      <c r="H1120" s="20">
        <v>3</v>
      </c>
      <c r="I1120" s="20">
        <v>6</v>
      </c>
      <c r="J1120" t="s">
        <v>2</v>
      </c>
      <c r="K1120" t="s">
        <v>10</v>
      </c>
      <c r="L1120" s="10">
        <v>44</v>
      </c>
      <c r="M1120" s="10">
        <v>85</v>
      </c>
      <c r="N1120" s="10">
        <v>271</v>
      </c>
      <c r="O1120" s="1">
        <v>14857.031999999999</v>
      </c>
      <c r="P1120" s="1">
        <v>10004.5</v>
      </c>
      <c r="Q1120" s="1">
        <v>1457.5</v>
      </c>
      <c r="R1120" s="44">
        <f t="shared" si="180"/>
        <v>337.65981818181814</v>
      </c>
      <c r="S1120" s="45">
        <f t="shared" si="181"/>
        <v>1.9318181818181819</v>
      </c>
      <c r="T1120" s="45">
        <f t="shared" si="182"/>
        <v>3.1882352941176473</v>
      </c>
      <c r="U1120" s="44">
        <f t="shared" si="183"/>
        <v>4852.5319999999992</v>
      </c>
      <c r="V1120" s="46">
        <f t="shared" si="184"/>
        <v>0.32661516782086752</v>
      </c>
      <c r="W1120" s="44">
        <f t="shared" si="185"/>
        <v>3395.0319999999992</v>
      </c>
      <c r="X1120" s="46">
        <f t="shared" si="186"/>
        <v>0.2285134742928466</v>
      </c>
      <c r="Y1120" s="23">
        <f>RANK(O1120,O:O)</f>
        <v>683</v>
      </c>
      <c r="Z1120" s="23">
        <f>RANK(U1120,U:U)</f>
        <v>511</v>
      </c>
      <c r="AA1120" s="23">
        <f>RANK(W1120,W:W)</f>
        <v>398</v>
      </c>
    </row>
    <row r="1121" spans="1:27" x14ac:dyDescent="0.25">
      <c r="A1121" s="23" t="str">
        <f t="shared" si="177"/>
        <v>Claudia Schwartz</v>
      </c>
      <c r="B1121" s="23">
        <f t="shared" si="178"/>
        <v>5</v>
      </c>
      <c r="C1121" s="23" t="str">
        <f t="shared" si="179"/>
        <v>2024Claudia Schwartz5</v>
      </c>
      <c r="D1121" s="17">
        <v>2024</v>
      </c>
      <c r="E1121" t="s">
        <v>419</v>
      </c>
      <c r="F1121">
        <v>469339</v>
      </c>
      <c r="G1121" t="s">
        <v>123</v>
      </c>
      <c r="H1121" s="20">
        <v>3</v>
      </c>
      <c r="I1121" s="20">
        <v>3</v>
      </c>
      <c r="J1121" t="s">
        <v>2</v>
      </c>
      <c r="K1121" t="s">
        <v>10</v>
      </c>
      <c r="L1121" s="10">
        <v>34</v>
      </c>
      <c r="M1121" s="10">
        <v>100</v>
      </c>
      <c r="N1121" s="10">
        <v>314</v>
      </c>
      <c r="O1121" s="1">
        <v>14635.888000000001</v>
      </c>
      <c r="P1121" s="1">
        <v>10261.5</v>
      </c>
      <c r="Q1121" s="1">
        <v>1162.3499999999999</v>
      </c>
      <c r="R1121" s="44">
        <f t="shared" si="180"/>
        <v>430.4672941176471</v>
      </c>
      <c r="S1121" s="45">
        <f t="shared" si="181"/>
        <v>2.9411764705882355</v>
      </c>
      <c r="T1121" s="45">
        <f t="shared" si="182"/>
        <v>3.14</v>
      </c>
      <c r="U1121" s="44">
        <f t="shared" si="183"/>
        <v>4374.3880000000008</v>
      </c>
      <c r="V1121" s="46">
        <f t="shared" si="184"/>
        <v>0.29888094251609471</v>
      </c>
      <c r="W1121" s="44">
        <f t="shared" si="185"/>
        <v>3212.0380000000009</v>
      </c>
      <c r="X1121" s="46">
        <f t="shared" si="186"/>
        <v>0.21946314429298727</v>
      </c>
      <c r="Y1121" s="23">
        <f>RANK(O1121,O:O)</f>
        <v>689</v>
      </c>
      <c r="Z1121" s="23">
        <f>RANK(U1121,U:U)</f>
        <v>551</v>
      </c>
      <c r="AA1121" s="23">
        <f>RANK(W1121,W:W)</f>
        <v>410</v>
      </c>
    </row>
    <row r="1122" spans="1:27" x14ac:dyDescent="0.25">
      <c r="A1122" s="23" t="str">
        <f t="shared" si="177"/>
        <v>Claudia Schwartz</v>
      </c>
      <c r="B1122" s="23">
        <f t="shared" si="178"/>
        <v>6</v>
      </c>
      <c r="C1122" s="23" t="str">
        <f t="shared" si="179"/>
        <v>2024Claudia Schwartz6</v>
      </c>
      <c r="D1122" s="17">
        <v>2024</v>
      </c>
      <c r="E1122" t="s">
        <v>419</v>
      </c>
      <c r="F1122">
        <v>136833</v>
      </c>
      <c r="G1122" t="s">
        <v>21</v>
      </c>
      <c r="H1122" s="20">
        <v>3</v>
      </c>
      <c r="I1122" s="20">
        <v>3</v>
      </c>
      <c r="J1122" t="s">
        <v>9</v>
      </c>
      <c r="K1122" t="s">
        <v>10</v>
      </c>
      <c r="L1122" s="10">
        <v>48</v>
      </c>
      <c r="M1122" s="10">
        <v>105</v>
      </c>
      <c r="N1122" s="10">
        <v>274</v>
      </c>
      <c r="O1122" s="1">
        <v>13206.608</v>
      </c>
      <c r="P1122" s="1">
        <v>8965</v>
      </c>
      <c r="Q1122" s="1">
        <v>1602.4</v>
      </c>
      <c r="R1122" s="44">
        <f t="shared" si="180"/>
        <v>275.13766666666669</v>
      </c>
      <c r="S1122" s="45">
        <f t="shared" si="181"/>
        <v>2.1875</v>
      </c>
      <c r="T1122" s="45">
        <f t="shared" si="182"/>
        <v>2.6095238095238096</v>
      </c>
      <c r="U1122" s="44">
        <f t="shared" si="183"/>
        <v>4241.6080000000002</v>
      </c>
      <c r="V1122" s="46">
        <f t="shared" si="184"/>
        <v>0.32117315816445829</v>
      </c>
      <c r="W1122" s="44">
        <f t="shared" si="185"/>
        <v>2639.2080000000001</v>
      </c>
      <c r="X1122" s="46">
        <f t="shared" si="186"/>
        <v>0.19983995890542069</v>
      </c>
      <c r="Y1122" s="23">
        <f>RANK(O1122,O:O)</f>
        <v>709</v>
      </c>
      <c r="Z1122" s="23">
        <f>RANK(U1122,U:U)</f>
        <v>561</v>
      </c>
      <c r="AA1122" s="23">
        <f>RANK(W1122,W:W)</f>
        <v>481</v>
      </c>
    </row>
    <row r="1123" spans="1:27" x14ac:dyDescent="0.25">
      <c r="A1123" s="23" t="str">
        <f t="shared" si="177"/>
        <v>Claudia Schwartz</v>
      </c>
      <c r="B1123" s="23">
        <f t="shared" si="178"/>
        <v>7</v>
      </c>
      <c r="C1123" s="23" t="str">
        <f t="shared" si="179"/>
        <v>2024Claudia Schwartz7</v>
      </c>
      <c r="D1123" s="17">
        <v>2024</v>
      </c>
      <c r="E1123" t="s">
        <v>419</v>
      </c>
      <c r="F1123">
        <v>812659</v>
      </c>
      <c r="G1123" t="s">
        <v>228</v>
      </c>
      <c r="H1123" s="20">
        <v>3</v>
      </c>
      <c r="I1123" s="20">
        <v>3</v>
      </c>
      <c r="J1123" t="s">
        <v>9</v>
      </c>
      <c r="K1123" t="s">
        <v>10</v>
      </c>
      <c r="L1123" s="10">
        <v>48</v>
      </c>
      <c r="M1123" s="10">
        <v>75</v>
      </c>
      <c r="N1123" s="10">
        <v>234</v>
      </c>
      <c r="O1123" s="1">
        <v>12956.528</v>
      </c>
      <c r="P1123" s="1">
        <v>9388.25</v>
      </c>
      <c r="Q1123" s="1">
        <v>1570.5</v>
      </c>
      <c r="R1123" s="44">
        <f t="shared" si="180"/>
        <v>269.92766666666665</v>
      </c>
      <c r="S1123" s="45">
        <f t="shared" si="181"/>
        <v>1.5625</v>
      </c>
      <c r="T1123" s="45">
        <f t="shared" si="182"/>
        <v>3.12</v>
      </c>
      <c r="U1123" s="44">
        <f t="shared" si="183"/>
        <v>3568.2780000000002</v>
      </c>
      <c r="V1123" s="46">
        <f t="shared" si="184"/>
        <v>0.27540387363034297</v>
      </c>
      <c r="W1123" s="44">
        <f t="shared" si="185"/>
        <v>1997.7780000000002</v>
      </c>
      <c r="X1123" s="46">
        <f t="shared" si="186"/>
        <v>0.15419084495475949</v>
      </c>
      <c r="Y1123" s="23">
        <f>RANK(O1123,O:O)</f>
        <v>716</v>
      </c>
      <c r="Z1123" s="23">
        <f>RANK(U1123,U:U)</f>
        <v>611</v>
      </c>
      <c r="AA1123" s="23">
        <f>RANK(W1123,W:W)</f>
        <v>563</v>
      </c>
    </row>
    <row r="1124" spans="1:27" x14ac:dyDescent="0.25">
      <c r="A1124" s="23" t="str">
        <f t="shared" si="177"/>
        <v>Claudia Schwartz</v>
      </c>
      <c r="B1124" s="23">
        <f t="shared" si="178"/>
        <v>8</v>
      </c>
      <c r="C1124" s="23" t="str">
        <f t="shared" si="179"/>
        <v>2024Claudia Schwartz8</v>
      </c>
      <c r="D1124" s="17">
        <v>2024</v>
      </c>
      <c r="E1124" t="s">
        <v>419</v>
      </c>
      <c r="F1124">
        <v>589473</v>
      </c>
      <c r="G1124" t="s">
        <v>155</v>
      </c>
      <c r="H1124" s="20">
        <v>3</v>
      </c>
      <c r="I1124" s="20">
        <v>3</v>
      </c>
      <c r="J1124" t="s">
        <v>9</v>
      </c>
      <c r="K1124" t="s">
        <v>10</v>
      </c>
      <c r="L1124" s="10">
        <v>30</v>
      </c>
      <c r="M1124" s="10">
        <v>70</v>
      </c>
      <c r="N1124" s="10">
        <v>219</v>
      </c>
      <c r="O1124" s="1">
        <v>12191.048000000001</v>
      </c>
      <c r="P1124" s="1">
        <v>8737</v>
      </c>
      <c r="Q1124" s="1">
        <v>1005.9</v>
      </c>
      <c r="R1124" s="44">
        <f t="shared" si="180"/>
        <v>406.36826666666667</v>
      </c>
      <c r="S1124" s="45">
        <f t="shared" si="181"/>
        <v>2.3333333333333335</v>
      </c>
      <c r="T1124" s="45">
        <f t="shared" si="182"/>
        <v>3.1285714285714286</v>
      </c>
      <c r="U1124" s="44">
        <f t="shared" si="183"/>
        <v>3454.0480000000007</v>
      </c>
      <c r="V1124" s="46">
        <f t="shared" si="184"/>
        <v>0.28332658521236243</v>
      </c>
      <c r="W1124" s="44">
        <f t="shared" si="185"/>
        <v>2448.1480000000006</v>
      </c>
      <c r="X1124" s="46">
        <f t="shared" si="186"/>
        <v>0.20081522113603362</v>
      </c>
      <c r="Y1124" s="23">
        <f>RANK(O1124,O:O)</f>
        <v>747</v>
      </c>
      <c r="Z1124" s="23">
        <f>RANK(U1124,U:U)</f>
        <v>624</v>
      </c>
      <c r="AA1124" s="23">
        <f>RANK(W1124,W:W)</f>
        <v>501</v>
      </c>
    </row>
    <row r="1125" spans="1:27" x14ac:dyDescent="0.25">
      <c r="A1125" s="23" t="str">
        <f t="shared" si="177"/>
        <v>Claudia Schwartz</v>
      </c>
      <c r="B1125" s="23">
        <f t="shared" si="178"/>
        <v>9</v>
      </c>
      <c r="C1125" s="23" t="str">
        <f t="shared" si="179"/>
        <v>2024Claudia Schwartz9</v>
      </c>
      <c r="D1125" s="17">
        <v>2024</v>
      </c>
      <c r="E1125" t="s">
        <v>419</v>
      </c>
      <c r="F1125">
        <v>952514</v>
      </c>
      <c r="G1125" t="s">
        <v>263</v>
      </c>
      <c r="H1125" s="20">
        <v>3</v>
      </c>
      <c r="I1125" s="20">
        <v>3</v>
      </c>
      <c r="J1125" t="s">
        <v>9</v>
      </c>
      <c r="K1125" t="s">
        <v>10</v>
      </c>
      <c r="L1125" s="10">
        <v>45</v>
      </c>
      <c r="M1125" s="10">
        <v>72</v>
      </c>
      <c r="N1125" s="10">
        <v>228</v>
      </c>
      <c r="O1125" s="1">
        <v>10771.776</v>
      </c>
      <c r="P1125" s="1">
        <v>7489.5</v>
      </c>
      <c r="Q1125" s="1">
        <v>1474.2</v>
      </c>
      <c r="R1125" s="44">
        <f t="shared" si="180"/>
        <v>239.37279999999998</v>
      </c>
      <c r="S1125" s="45">
        <f t="shared" si="181"/>
        <v>1.6</v>
      </c>
      <c r="T1125" s="45">
        <f t="shared" si="182"/>
        <v>3.1666666666666665</v>
      </c>
      <c r="U1125" s="44">
        <f t="shared" si="183"/>
        <v>3282.2759999999998</v>
      </c>
      <c r="V1125" s="46">
        <f t="shared" si="184"/>
        <v>0.304710755218081</v>
      </c>
      <c r="W1125" s="44">
        <f t="shared" si="185"/>
        <v>1808.0759999999998</v>
      </c>
      <c r="X1125" s="46">
        <f t="shared" si="186"/>
        <v>0.16785310054720778</v>
      </c>
      <c r="Y1125" s="23">
        <f>RANK(O1125,O:O)</f>
        <v>796</v>
      </c>
      <c r="Z1125" s="23">
        <f>RANK(U1125,U:U)</f>
        <v>646</v>
      </c>
      <c r="AA1125" s="23">
        <f>RANK(W1125,W:W)</f>
        <v>588</v>
      </c>
    </row>
    <row r="1126" spans="1:27" x14ac:dyDescent="0.25">
      <c r="A1126" s="23" t="str">
        <f t="shared" si="177"/>
        <v>Claudia Schwartz</v>
      </c>
      <c r="B1126" s="23">
        <f t="shared" si="178"/>
        <v>10</v>
      </c>
      <c r="C1126" s="23" t="str">
        <f t="shared" si="179"/>
        <v>2024Claudia Schwartz10</v>
      </c>
      <c r="D1126" s="17">
        <v>2024</v>
      </c>
      <c r="E1126" t="s">
        <v>419</v>
      </c>
      <c r="F1126">
        <v>586197</v>
      </c>
      <c r="G1126" t="s">
        <v>154</v>
      </c>
      <c r="H1126" s="20">
        <v>3</v>
      </c>
      <c r="I1126" s="20">
        <v>3</v>
      </c>
      <c r="J1126" t="s">
        <v>9</v>
      </c>
      <c r="K1126" t="s">
        <v>10</v>
      </c>
      <c r="L1126" s="10">
        <v>41</v>
      </c>
      <c r="M1126" s="10">
        <v>59</v>
      </c>
      <c r="N1126" s="10">
        <v>176</v>
      </c>
      <c r="O1126" s="1">
        <v>9356.1919999999991</v>
      </c>
      <c r="P1126" s="1">
        <v>7118.75</v>
      </c>
      <c r="Q1126" s="1">
        <v>1335.9</v>
      </c>
      <c r="R1126" s="44">
        <f t="shared" si="180"/>
        <v>228.19980487804875</v>
      </c>
      <c r="S1126" s="45">
        <f t="shared" si="181"/>
        <v>1.4390243902439024</v>
      </c>
      <c r="T1126" s="45">
        <f t="shared" si="182"/>
        <v>2.9830508474576272</v>
      </c>
      <c r="U1126" s="44">
        <f t="shared" si="183"/>
        <v>2237.4419999999991</v>
      </c>
      <c r="V1126" s="46">
        <f t="shared" si="184"/>
        <v>0.23914023996087289</v>
      </c>
      <c r="W1126" s="44">
        <f t="shared" si="185"/>
        <v>901.54199999999901</v>
      </c>
      <c r="X1126" s="46">
        <f t="shared" si="186"/>
        <v>9.6357791716971938E-2</v>
      </c>
      <c r="Y1126" s="23">
        <f>RANK(O1126,O:O)</f>
        <v>866</v>
      </c>
      <c r="Z1126" s="23">
        <f>RANK(U1126,U:U)</f>
        <v>831</v>
      </c>
      <c r="AA1126" s="23">
        <f>RANK(W1126,W:W)</f>
        <v>826</v>
      </c>
    </row>
    <row r="1127" spans="1:27" x14ac:dyDescent="0.25">
      <c r="A1127" s="23" t="str">
        <f t="shared" si="177"/>
        <v>Claudia Schwartz</v>
      </c>
      <c r="B1127" s="23">
        <f t="shared" si="178"/>
        <v>11</v>
      </c>
      <c r="C1127" s="23" t="str">
        <f t="shared" si="179"/>
        <v>2024Claudia Schwartz11</v>
      </c>
      <c r="D1127" s="17">
        <v>2024</v>
      </c>
      <c r="E1127" t="s">
        <v>419</v>
      </c>
      <c r="F1127">
        <v>665540</v>
      </c>
      <c r="G1127" t="s">
        <v>183</v>
      </c>
      <c r="H1127" s="20">
        <v>3</v>
      </c>
      <c r="I1127" s="20">
        <v>3</v>
      </c>
      <c r="J1127" t="s">
        <v>9</v>
      </c>
      <c r="K1127" t="s">
        <v>10</v>
      </c>
      <c r="L1127" s="10">
        <v>62</v>
      </c>
      <c r="M1127" s="10">
        <v>71</v>
      </c>
      <c r="N1127" s="10">
        <v>161</v>
      </c>
      <c r="O1127" s="1">
        <v>9171.5120000000006</v>
      </c>
      <c r="P1127" s="1">
        <v>6152</v>
      </c>
      <c r="Q1127" s="1">
        <v>2000.1</v>
      </c>
      <c r="R1127" s="44">
        <f t="shared" si="180"/>
        <v>147.92761290322582</v>
      </c>
      <c r="S1127" s="45">
        <f t="shared" si="181"/>
        <v>1.1451612903225807</v>
      </c>
      <c r="T1127" s="45">
        <f t="shared" si="182"/>
        <v>2.267605633802817</v>
      </c>
      <c r="U1127" s="44">
        <f t="shared" si="183"/>
        <v>3019.5120000000006</v>
      </c>
      <c r="V1127" s="46">
        <f t="shared" si="184"/>
        <v>0.32922728553372665</v>
      </c>
      <c r="W1127" s="44">
        <f t="shared" si="185"/>
        <v>1019.4120000000007</v>
      </c>
      <c r="X1127" s="46">
        <f t="shared" si="186"/>
        <v>0.11114983003892931</v>
      </c>
      <c r="Y1127" s="23">
        <f>RANK(O1127,O:O)</f>
        <v>878</v>
      </c>
      <c r="Z1127" s="23">
        <f>RANK(U1127,U:U)</f>
        <v>691</v>
      </c>
      <c r="AA1127" s="23">
        <f>RANK(W1127,W:W)</f>
        <v>783</v>
      </c>
    </row>
    <row r="1128" spans="1:27" x14ac:dyDescent="0.25">
      <c r="A1128" s="23" t="str">
        <f t="shared" si="177"/>
        <v>Claudia Schwartz</v>
      </c>
      <c r="B1128" s="23">
        <f t="shared" si="178"/>
        <v>12</v>
      </c>
      <c r="C1128" s="23" t="str">
        <f t="shared" si="179"/>
        <v>2024Claudia Schwartz12</v>
      </c>
      <c r="D1128" s="17">
        <v>2024</v>
      </c>
      <c r="E1128" t="s">
        <v>419</v>
      </c>
      <c r="F1128">
        <v>652151</v>
      </c>
      <c r="G1128" t="s">
        <v>233</v>
      </c>
      <c r="H1128" s="20">
        <v>3</v>
      </c>
      <c r="I1128" s="20">
        <v>4</v>
      </c>
      <c r="J1128" t="s">
        <v>2</v>
      </c>
      <c r="K1128" t="s">
        <v>10</v>
      </c>
      <c r="L1128" s="10">
        <v>43</v>
      </c>
      <c r="M1128" s="10">
        <v>95</v>
      </c>
      <c r="N1128" s="10">
        <v>259</v>
      </c>
      <c r="O1128" s="1">
        <v>9056.5254999999997</v>
      </c>
      <c r="P1128" s="1">
        <v>8948.75</v>
      </c>
      <c r="Q1128" s="1">
        <v>1436.95</v>
      </c>
      <c r="R1128" s="44">
        <f t="shared" si="180"/>
        <v>210.61687209302326</v>
      </c>
      <c r="S1128" s="45">
        <f t="shared" si="181"/>
        <v>2.2093023255813953</v>
      </c>
      <c r="T1128" s="45">
        <f t="shared" si="182"/>
        <v>2.7263157894736842</v>
      </c>
      <c r="U1128" s="44">
        <f t="shared" si="183"/>
        <v>107.77549999999974</v>
      </c>
      <c r="V1128" s="46">
        <f t="shared" si="184"/>
        <v>1.1900314309278955E-2</v>
      </c>
      <c r="W1128" s="44">
        <f t="shared" si="185"/>
        <v>-1329.1745000000003</v>
      </c>
      <c r="X1128" s="46">
        <f t="shared" si="186"/>
        <v>-0.1467642861492523</v>
      </c>
      <c r="Y1128" s="23">
        <f>RANK(O1128,O:O)</f>
        <v>885</v>
      </c>
      <c r="Z1128" s="23">
        <f>RANK(U1128,U:U)</f>
        <v>1459</v>
      </c>
      <c r="AA1128" s="23">
        <f>RANK(W1128,W:W)</f>
        <v>1482</v>
      </c>
    </row>
    <row r="1129" spans="1:27" x14ac:dyDescent="0.25">
      <c r="A1129" s="23" t="str">
        <f t="shared" si="177"/>
        <v>Claudia Schwartz</v>
      </c>
      <c r="B1129" s="23">
        <f t="shared" si="178"/>
        <v>13</v>
      </c>
      <c r="C1129" s="23" t="str">
        <f t="shared" si="179"/>
        <v>2024Claudia Schwartz13</v>
      </c>
      <c r="D1129" s="17">
        <v>2024</v>
      </c>
      <c r="E1129" t="s">
        <v>419</v>
      </c>
      <c r="F1129">
        <v>913384</v>
      </c>
      <c r="G1129" t="s">
        <v>254</v>
      </c>
      <c r="H1129" s="20">
        <v>3</v>
      </c>
      <c r="I1129" s="20">
        <v>3</v>
      </c>
      <c r="J1129" t="s">
        <v>2</v>
      </c>
      <c r="K1129" t="s">
        <v>10</v>
      </c>
      <c r="L1129" s="10">
        <v>30</v>
      </c>
      <c r="M1129" s="10">
        <v>76</v>
      </c>
      <c r="N1129" s="10">
        <v>188</v>
      </c>
      <c r="O1129" s="1">
        <v>8757.6959999999999</v>
      </c>
      <c r="P1129" s="1">
        <v>5848.25</v>
      </c>
      <c r="Q1129" s="1">
        <v>1012.5</v>
      </c>
      <c r="R1129" s="44">
        <f t="shared" si="180"/>
        <v>291.92320000000001</v>
      </c>
      <c r="S1129" s="45">
        <f t="shared" si="181"/>
        <v>2.5333333333333332</v>
      </c>
      <c r="T1129" s="45">
        <f t="shared" si="182"/>
        <v>2.4736842105263159</v>
      </c>
      <c r="U1129" s="44">
        <f t="shared" si="183"/>
        <v>2909.4459999999999</v>
      </c>
      <c r="V1129" s="46">
        <f t="shared" si="184"/>
        <v>0.33221591614963569</v>
      </c>
      <c r="W1129" s="44">
        <f t="shared" si="185"/>
        <v>1896.9459999999999</v>
      </c>
      <c r="X1129" s="46">
        <f t="shared" si="186"/>
        <v>0.21660331667141677</v>
      </c>
      <c r="Y1129" s="23">
        <f>RANK(O1129,O:O)</f>
        <v>911</v>
      </c>
      <c r="Z1129" s="23">
        <f>RANK(U1129,U:U)</f>
        <v>707</v>
      </c>
      <c r="AA1129" s="23">
        <f>RANK(W1129,W:W)</f>
        <v>572</v>
      </c>
    </row>
    <row r="1130" spans="1:27" x14ac:dyDescent="0.25">
      <c r="A1130" s="23" t="str">
        <f t="shared" ref="A1130:A1193" si="187">E1130</f>
        <v>Claudia Schwartz</v>
      </c>
      <c r="B1130" s="23">
        <f t="shared" ref="B1130:B1193" si="188">IF(A1129&lt;&gt;A1130,1,B1129+1)</f>
        <v>14</v>
      </c>
      <c r="C1130" s="23" t="str">
        <f t="shared" ref="C1130:C1193" si="189">D1130&amp;A1130&amp;B1130</f>
        <v>2024Claudia Schwartz14</v>
      </c>
      <c r="D1130" s="17">
        <v>2024</v>
      </c>
      <c r="E1130" t="s">
        <v>419</v>
      </c>
      <c r="F1130">
        <v>251781</v>
      </c>
      <c r="G1130" t="s">
        <v>357</v>
      </c>
      <c r="H1130" s="20">
        <v>3</v>
      </c>
      <c r="I1130" s="20">
        <v>3</v>
      </c>
      <c r="J1130" t="s">
        <v>9</v>
      </c>
      <c r="K1130" t="s">
        <v>10</v>
      </c>
      <c r="L1130" s="10">
        <v>27</v>
      </c>
      <c r="M1130" s="10">
        <v>63</v>
      </c>
      <c r="N1130" s="10">
        <v>162</v>
      </c>
      <c r="O1130" s="1">
        <v>8669.9040000000005</v>
      </c>
      <c r="P1130" s="1">
        <v>6102</v>
      </c>
      <c r="Q1130" s="1">
        <v>906.3</v>
      </c>
      <c r="R1130" s="44">
        <f t="shared" ref="R1130:R1193" si="190">O1130/L1130</f>
        <v>321.10755555555556</v>
      </c>
      <c r="S1130" s="45">
        <f t="shared" ref="S1130:S1193" si="191">M1130/L1130</f>
        <v>2.3333333333333335</v>
      </c>
      <c r="T1130" s="45">
        <f t="shared" ref="T1130:T1193" si="192">N1130/M1130</f>
        <v>2.5714285714285716</v>
      </c>
      <c r="U1130" s="44">
        <f t="shared" ref="U1130:U1193" si="193">O1130-P1130</f>
        <v>2567.9040000000005</v>
      </c>
      <c r="V1130" s="46">
        <f t="shared" ref="V1130:V1193" si="194">U1130/O1130</f>
        <v>0.29618597852986611</v>
      </c>
      <c r="W1130" s="44">
        <f t="shared" ref="W1130:W1193" si="195">O1130-P1130-Q1130</f>
        <v>1661.6040000000005</v>
      </c>
      <c r="X1130" s="46">
        <f t="shared" ref="X1130:X1193" si="196">W1130/O1130</f>
        <v>0.19165194908732558</v>
      </c>
      <c r="Y1130" s="23">
        <f>RANK(O1130,O:O)</f>
        <v>918</v>
      </c>
      <c r="Z1130" s="23">
        <f>RANK(U1130,U:U)</f>
        <v>759</v>
      </c>
      <c r="AA1130" s="23">
        <f>RANK(W1130,W:W)</f>
        <v>606</v>
      </c>
    </row>
    <row r="1131" spans="1:27" x14ac:dyDescent="0.25">
      <c r="A1131" s="23" t="str">
        <f t="shared" si="187"/>
        <v>Claudia Schwartz</v>
      </c>
      <c r="B1131" s="23">
        <f t="shared" si="188"/>
        <v>15</v>
      </c>
      <c r="C1131" s="23" t="str">
        <f t="shared" si="189"/>
        <v>2024Claudia Schwartz15</v>
      </c>
      <c r="D1131" s="17">
        <v>2024</v>
      </c>
      <c r="E1131" t="s">
        <v>419</v>
      </c>
      <c r="F1131">
        <v>484340</v>
      </c>
      <c r="G1131" t="s">
        <v>126</v>
      </c>
      <c r="H1131" s="20">
        <v>3</v>
      </c>
      <c r="I1131" s="20">
        <v>3</v>
      </c>
      <c r="J1131" t="s">
        <v>9</v>
      </c>
      <c r="K1131" t="s">
        <v>10</v>
      </c>
      <c r="L1131" s="10">
        <v>18</v>
      </c>
      <c r="M1131" s="10">
        <v>39</v>
      </c>
      <c r="N1131" s="10">
        <v>151</v>
      </c>
      <c r="O1131" s="1">
        <v>8524.3919999999998</v>
      </c>
      <c r="P1131" s="1">
        <v>6135.25</v>
      </c>
      <c r="Q1131" s="1">
        <v>600.9</v>
      </c>
      <c r="R1131" s="44">
        <f t="shared" si="190"/>
        <v>473.57733333333334</v>
      </c>
      <c r="S1131" s="45">
        <f t="shared" si="191"/>
        <v>2.1666666666666665</v>
      </c>
      <c r="T1131" s="45">
        <f t="shared" si="192"/>
        <v>3.8717948717948718</v>
      </c>
      <c r="U1131" s="44">
        <f t="shared" si="193"/>
        <v>2389.1419999999998</v>
      </c>
      <c r="V1131" s="46">
        <f t="shared" si="194"/>
        <v>0.28027124984397711</v>
      </c>
      <c r="W1131" s="44">
        <f t="shared" si="195"/>
        <v>1788.2419999999997</v>
      </c>
      <c r="X1131" s="46">
        <f t="shared" si="196"/>
        <v>0.20977941887233714</v>
      </c>
      <c r="Y1131" s="23">
        <f>RANK(O1131,O:O)</f>
        <v>934</v>
      </c>
      <c r="Z1131" s="23">
        <f>RANK(U1131,U:U)</f>
        <v>799</v>
      </c>
      <c r="AA1131" s="23">
        <f>RANK(W1131,W:W)</f>
        <v>592</v>
      </c>
    </row>
    <row r="1132" spans="1:27" x14ac:dyDescent="0.25">
      <c r="A1132" s="23" t="str">
        <f t="shared" si="187"/>
        <v>Claudia Schwartz</v>
      </c>
      <c r="B1132" s="23">
        <f t="shared" si="188"/>
        <v>16</v>
      </c>
      <c r="C1132" s="23" t="str">
        <f t="shared" si="189"/>
        <v>2024Claudia Schwartz16</v>
      </c>
      <c r="D1132" s="17">
        <v>2024</v>
      </c>
      <c r="E1132" t="s">
        <v>419</v>
      </c>
      <c r="F1132">
        <v>400575</v>
      </c>
      <c r="G1132" t="s">
        <v>102</v>
      </c>
      <c r="H1132" s="20">
        <v>3</v>
      </c>
      <c r="I1132" s="20">
        <v>3</v>
      </c>
      <c r="J1132" t="s">
        <v>2</v>
      </c>
      <c r="K1132" t="s">
        <v>10</v>
      </c>
      <c r="L1132" s="10">
        <v>21</v>
      </c>
      <c r="M1132" s="10">
        <v>51</v>
      </c>
      <c r="N1132" s="10">
        <v>157</v>
      </c>
      <c r="O1132" s="1">
        <v>8345.7000000000007</v>
      </c>
      <c r="P1132" s="1">
        <v>6954.75</v>
      </c>
      <c r="Q1132" s="1">
        <v>707.1</v>
      </c>
      <c r="R1132" s="44">
        <f t="shared" si="190"/>
        <v>397.41428571428577</v>
      </c>
      <c r="S1132" s="45">
        <f t="shared" si="191"/>
        <v>2.4285714285714284</v>
      </c>
      <c r="T1132" s="45">
        <f t="shared" si="192"/>
        <v>3.0784313725490198</v>
      </c>
      <c r="U1132" s="44">
        <f t="shared" si="193"/>
        <v>1390.9500000000007</v>
      </c>
      <c r="V1132" s="46">
        <f t="shared" si="194"/>
        <v>0.16666666666666674</v>
      </c>
      <c r="W1132" s="44">
        <f t="shared" si="195"/>
        <v>683.8500000000007</v>
      </c>
      <c r="X1132" s="46">
        <f t="shared" si="196"/>
        <v>8.1940400445738595E-2</v>
      </c>
      <c r="Y1132" s="23">
        <f>RANK(O1132,O:O)</f>
        <v>942</v>
      </c>
      <c r="Z1132" s="23">
        <f>RANK(U1132,U:U)</f>
        <v>1016</v>
      </c>
      <c r="AA1132" s="23">
        <f>RANK(W1132,W:W)</f>
        <v>901</v>
      </c>
    </row>
    <row r="1133" spans="1:27" x14ac:dyDescent="0.25">
      <c r="A1133" s="23" t="str">
        <f t="shared" si="187"/>
        <v>Claudia Schwartz</v>
      </c>
      <c r="B1133" s="23">
        <f t="shared" si="188"/>
        <v>17</v>
      </c>
      <c r="C1133" s="23" t="str">
        <f t="shared" si="189"/>
        <v>2024Claudia Schwartz17</v>
      </c>
      <c r="D1133" s="17">
        <v>2024</v>
      </c>
      <c r="E1133" t="s">
        <v>419</v>
      </c>
      <c r="F1133">
        <v>661754</v>
      </c>
      <c r="G1133" t="s">
        <v>182</v>
      </c>
      <c r="H1133" s="20">
        <v>3</v>
      </c>
      <c r="I1133" s="20">
        <v>3</v>
      </c>
      <c r="J1133" t="s">
        <v>9</v>
      </c>
      <c r="K1133" t="s">
        <v>10</v>
      </c>
      <c r="L1133" s="10">
        <v>37</v>
      </c>
      <c r="M1133" s="10">
        <v>64</v>
      </c>
      <c r="N1133" s="10">
        <v>136</v>
      </c>
      <c r="O1133" s="1">
        <v>7617.3119999999999</v>
      </c>
      <c r="P1133" s="1">
        <v>5446.75</v>
      </c>
      <c r="Q1133" s="1">
        <v>1216.8499999999999</v>
      </c>
      <c r="R1133" s="44">
        <f t="shared" si="190"/>
        <v>205.87329729729728</v>
      </c>
      <c r="S1133" s="45">
        <f t="shared" si="191"/>
        <v>1.7297297297297298</v>
      </c>
      <c r="T1133" s="45">
        <f t="shared" si="192"/>
        <v>2.125</v>
      </c>
      <c r="U1133" s="44">
        <f t="shared" si="193"/>
        <v>2170.5619999999999</v>
      </c>
      <c r="V1133" s="46">
        <f t="shared" si="194"/>
        <v>0.28495117437752321</v>
      </c>
      <c r="W1133" s="44">
        <f t="shared" si="195"/>
        <v>953.71199999999999</v>
      </c>
      <c r="X1133" s="46">
        <f t="shared" si="196"/>
        <v>0.12520322129381073</v>
      </c>
      <c r="Y1133" s="23">
        <f>RANK(O1133,O:O)</f>
        <v>977</v>
      </c>
      <c r="Z1133" s="23">
        <f>RANK(U1133,U:U)</f>
        <v>845</v>
      </c>
      <c r="AA1133" s="23">
        <f>RANK(W1133,W:W)</f>
        <v>810</v>
      </c>
    </row>
    <row r="1134" spans="1:27" x14ac:dyDescent="0.25">
      <c r="A1134" s="23" t="str">
        <f t="shared" si="187"/>
        <v>Claudia Schwartz</v>
      </c>
      <c r="B1134" s="23">
        <f t="shared" si="188"/>
        <v>18</v>
      </c>
      <c r="C1134" s="23" t="str">
        <f t="shared" si="189"/>
        <v>2024Claudia Schwartz18</v>
      </c>
      <c r="D1134" s="17">
        <v>2024</v>
      </c>
      <c r="E1134" t="s">
        <v>419</v>
      </c>
      <c r="F1134">
        <v>235971</v>
      </c>
      <c r="G1134" t="s">
        <v>65</v>
      </c>
      <c r="H1134" s="20">
        <v>3</v>
      </c>
      <c r="I1134" s="20">
        <v>3</v>
      </c>
      <c r="J1134" t="s">
        <v>9</v>
      </c>
      <c r="K1134" t="s">
        <v>10</v>
      </c>
      <c r="L1134" s="10">
        <v>26</v>
      </c>
      <c r="M1134" s="10">
        <v>47</v>
      </c>
      <c r="N1134" s="10">
        <v>110</v>
      </c>
      <c r="O1134" s="1">
        <v>6635.92</v>
      </c>
      <c r="P1134" s="1">
        <v>4733.75</v>
      </c>
      <c r="Q1134" s="1">
        <v>857.7</v>
      </c>
      <c r="R1134" s="44">
        <f t="shared" si="190"/>
        <v>255.22769230769231</v>
      </c>
      <c r="S1134" s="45">
        <f t="shared" si="191"/>
        <v>1.8076923076923077</v>
      </c>
      <c r="T1134" s="45">
        <f t="shared" si="192"/>
        <v>2.3404255319148937</v>
      </c>
      <c r="U1134" s="44">
        <f t="shared" si="193"/>
        <v>1902.17</v>
      </c>
      <c r="V1134" s="46">
        <f t="shared" si="194"/>
        <v>0.28664751835465169</v>
      </c>
      <c r="W1134" s="44">
        <f t="shared" si="195"/>
        <v>1044.47</v>
      </c>
      <c r="X1134" s="46">
        <f t="shared" si="196"/>
        <v>0.15739641225331227</v>
      </c>
      <c r="Y1134" s="23">
        <f>RANK(O1134,O:O)</f>
        <v>1032</v>
      </c>
      <c r="Z1134" s="23">
        <f>RANK(U1134,U:U)</f>
        <v>890</v>
      </c>
      <c r="AA1134" s="23">
        <f>RANK(W1134,W:W)</f>
        <v>775</v>
      </c>
    </row>
    <row r="1135" spans="1:27" x14ac:dyDescent="0.25">
      <c r="A1135" s="23" t="str">
        <f t="shared" si="187"/>
        <v>Claudia Schwartz</v>
      </c>
      <c r="B1135" s="23">
        <f t="shared" si="188"/>
        <v>19</v>
      </c>
      <c r="C1135" s="23" t="str">
        <f t="shared" si="189"/>
        <v>2024Claudia Schwartz19</v>
      </c>
      <c r="D1135" s="17">
        <v>2024</v>
      </c>
      <c r="E1135" t="s">
        <v>419</v>
      </c>
      <c r="F1135">
        <v>636281</v>
      </c>
      <c r="G1135" t="s">
        <v>171</v>
      </c>
      <c r="H1135" s="20">
        <v>3</v>
      </c>
      <c r="I1135" s="20">
        <v>1</v>
      </c>
      <c r="J1135" t="s">
        <v>2</v>
      </c>
      <c r="K1135" t="s">
        <v>10</v>
      </c>
      <c r="L1135" s="10">
        <v>42</v>
      </c>
      <c r="M1135" s="10">
        <v>60</v>
      </c>
      <c r="N1135" s="10">
        <v>150</v>
      </c>
      <c r="O1135" s="1">
        <v>6122.55</v>
      </c>
      <c r="P1135" s="1">
        <v>5143.75</v>
      </c>
      <c r="Q1135" s="1">
        <v>1368</v>
      </c>
      <c r="R1135" s="44">
        <f t="shared" si="190"/>
        <v>145.77500000000001</v>
      </c>
      <c r="S1135" s="45">
        <f t="shared" si="191"/>
        <v>1.4285714285714286</v>
      </c>
      <c r="T1135" s="45">
        <f t="shared" si="192"/>
        <v>2.5</v>
      </c>
      <c r="U1135" s="44">
        <f t="shared" si="193"/>
        <v>978.80000000000018</v>
      </c>
      <c r="V1135" s="46">
        <f t="shared" si="194"/>
        <v>0.15986802884419077</v>
      </c>
      <c r="W1135" s="44">
        <f t="shared" si="195"/>
        <v>-389.19999999999982</v>
      </c>
      <c r="X1135" s="46">
        <f t="shared" si="196"/>
        <v>-6.356828445663977E-2</v>
      </c>
      <c r="Y1135" s="23">
        <f>RANK(O1135,O:O)</f>
        <v>1056</v>
      </c>
      <c r="Z1135" s="23">
        <f>RANK(U1135,U:U)</f>
        <v>1132</v>
      </c>
      <c r="AA1135" s="23">
        <f>RANK(W1135,W:W)</f>
        <v>1423</v>
      </c>
    </row>
    <row r="1136" spans="1:27" x14ac:dyDescent="0.25">
      <c r="A1136" s="23" t="str">
        <f t="shared" si="187"/>
        <v>Claudia Schwartz</v>
      </c>
      <c r="B1136" s="23">
        <f t="shared" si="188"/>
        <v>20</v>
      </c>
      <c r="C1136" s="23" t="str">
        <f t="shared" si="189"/>
        <v>2024Claudia Schwartz20</v>
      </c>
      <c r="D1136" s="17">
        <v>2024</v>
      </c>
      <c r="E1136" t="s">
        <v>419</v>
      </c>
      <c r="F1136">
        <v>892554</v>
      </c>
      <c r="G1136" t="s">
        <v>247</v>
      </c>
      <c r="H1136" s="20">
        <v>3</v>
      </c>
      <c r="I1136" s="20">
        <v>3</v>
      </c>
      <c r="J1136" t="s">
        <v>9</v>
      </c>
      <c r="K1136" t="s">
        <v>10</v>
      </c>
      <c r="L1136" s="10">
        <v>5</v>
      </c>
      <c r="M1136" s="10">
        <v>21</v>
      </c>
      <c r="N1136" s="10">
        <v>87</v>
      </c>
      <c r="O1136" s="1">
        <v>5478.5039999999999</v>
      </c>
      <c r="P1136" s="1">
        <v>4494.5</v>
      </c>
      <c r="Q1136" s="1">
        <v>177</v>
      </c>
      <c r="R1136" s="44">
        <f t="shared" si="190"/>
        <v>1095.7008000000001</v>
      </c>
      <c r="S1136" s="45">
        <f t="shared" si="191"/>
        <v>4.2</v>
      </c>
      <c r="T1136" s="45">
        <f t="shared" si="192"/>
        <v>4.1428571428571432</v>
      </c>
      <c r="U1136" s="44">
        <f t="shared" si="193"/>
        <v>984.00399999999991</v>
      </c>
      <c r="V1136" s="46">
        <f t="shared" si="194"/>
        <v>0.17961180643474933</v>
      </c>
      <c r="W1136" s="44">
        <f t="shared" si="195"/>
        <v>807.00399999999991</v>
      </c>
      <c r="X1136" s="46">
        <f t="shared" si="196"/>
        <v>0.1473037164890269</v>
      </c>
      <c r="Y1136" s="23">
        <f>RANK(O1136,O:O)</f>
        <v>1096</v>
      </c>
      <c r="Z1136" s="23">
        <f>RANK(U1136,U:U)</f>
        <v>1128</v>
      </c>
      <c r="AA1136" s="23">
        <f>RANK(W1136,W:W)</f>
        <v>857</v>
      </c>
    </row>
    <row r="1137" spans="1:27" x14ac:dyDescent="0.25">
      <c r="A1137" s="23" t="str">
        <f t="shared" si="187"/>
        <v>Claudia Schwartz</v>
      </c>
      <c r="B1137" s="23">
        <f t="shared" si="188"/>
        <v>21</v>
      </c>
      <c r="C1137" s="23" t="str">
        <f t="shared" si="189"/>
        <v>2024Claudia Schwartz21</v>
      </c>
      <c r="D1137" s="17">
        <v>2024</v>
      </c>
      <c r="E1137" t="s">
        <v>419</v>
      </c>
      <c r="F1137">
        <v>917647</v>
      </c>
      <c r="G1137" t="s">
        <v>337</v>
      </c>
      <c r="H1137" s="20">
        <v>3</v>
      </c>
      <c r="I1137" s="20">
        <v>3</v>
      </c>
      <c r="J1137" t="s">
        <v>9</v>
      </c>
      <c r="K1137" t="s">
        <v>10</v>
      </c>
      <c r="L1137" s="10">
        <v>23</v>
      </c>
      <c r="M1137" s="10">
        <v>46</v>
      </c>
      <c r="N1137" s="10">
        <v>91</v>
      </c>
      <c r="O1137" s="1">
        <v>5104.0720000000001</v>
      </c>
      <c r="P1137" s="1">
        <v>3675.75</v>
      </c>
      <c r="Q1137" s="1">
        <v>763.05</v>
      </c>
      <c r="R1137" s="44">
        <f t="shared" si="190"/>
        <v>221.91617391304348</v>
      </c>
      <c r="S1137" s="45">
        <f t="shared" si="191"/>
        <v>2</v>
      </c>
      <c r="T1137" s="45">
        <f t="shared" si="192"/>
        <v>1.9782608695652173</v>
      </c>
      <c r="U1137" s="44">
        <f t="shared" si="193"/>
        <v>1428.3220000000001</v>
      </c>
      <c r="V1137" s="46">
        <f t="shared" si="194"/>
        <v>0.27983970445557982</v>
      </c>
      <c r="W1137" s="44">
        <f t="shared" si="195"/>
        <v>665.27200000000016</v>
      </c>
      <c r="X1137" s="46">
        <f t="shared" si="196"/>
        <v>0.13034142151599745</v>
      </c>
      <c r="Y1137" s="23">
        <f>RANK(O1137,O:O)</f>
        <v>1125</v>
      </c>
      <c r="Z1137" s="23">
        <f>RANK(U1137,U:U)</f>
        <v>1010</v>
      </c>
      <c r="AA1137" s="23">
        <f>RANK(W1137,W:W)</f>
        <v>908</v>
      </c>
    </row>
    <row r="1138" spans="1:27" x14ac:dyDescent="0.25">
      <c r="A1138" s="23" t="str">
        <f t="shared" si="187"/>
        <v>Claudia Schwartz</v>
      </c>
      <c r="B1138" s="23">
        <f t="shared" si="188"/>
        <v>22</v>
      </c>
      <c r="C1138" s="23" t="str">
        <f t="shared" si="189"/>
        <v>2024Claudia Schwartz22</v>
      </c>
      <c r="D1138" s="17">
        <v>2024</v>
      </c>
      <c r="E1138" t="s">
        <v>419</v>
      </c>
      <c r="F1138">
        <v>343812</v>
      </c>
      <c r="G1138" t="s">
        <v>84</v>
      </c>
      <c r="H1138" s="20">
        <v>3</v>
      </c>
      <c r="I1138" s="20">
        <v>3</v>
      </c>
      <c r="J1138" t="s">
        <v>9</v>
      </c>
      <c r="K1138" t="s">
        <v>10</v>
      </c>
      <c r="L1138" s="10">
        <v>12</v>
      </c>
      <c r="M1138" s="10">
        <v>28</v>
      </c>
      <c r="N1138" s="10">
        <v>46</v>
      </c>
      <c r="O1138" s="1">
        <v>2766.8319999999999</v>
      </c>
      <c r="P1138" s="1">
        <v>2101.25</v>
      </c>
      <c r="Q1138" s="1">
        <v>402.25</v>
      </c>
      <c r="R1138" s="44">
        <f t="shared" si="190"/>
        <v>230.56933333333333</v>
      </c>
      <c r="S1138" s="45">
        <f t="shared" si="191"/>
        <v>2.3333333333333335</v>
      </c>
      <c r="T1138" s="45">
        <f t="shared" si="192"/>
        <v>1.6428571428571428</v>
      </c>
      <c r="U1138" s="44">
        <f t="shared" si="193"/>
        <v>665.58199999999988</v>
      </c>
      <c r="V1138" s="46">
        <f t="shared" si="194"/>
        <v>0.2405574317486569</v>
      </c>
      <c r="W1138" s="44">
        <f t="shared" si="195"/>
        <v>263.33199999999988</v>
      </c>
      <c r="X1138" s="46">
        <f t="shared" si="196"/>
        <v>9.5174553424277261E-2</v>
      </c>
      <c r="Y1138" s="23">
        <f>RANK(O1138,O:O)</f>
        <v>1303</v>
      </c>
      <c r="Z1138" s="23">
        <f>RANK(U1138,U:U)</f>
        <v>1240</v>
      </c>
      <c r="AA1138" s="23">
        <f>RANK(W1138,W:W)</f>
        <v>1079</v>
      </c>
    </row>
    <row r="1139" spans="1:27" x14ac:dyDescent="0.25">
      <c r="A1139" s="23" t="str">
        <f t="shared" si="187"/>
        <v>Claudia Schwartz</v>
      </c>
      <c r="B1139" s="23">
        <f t="shared" si="188"/>
        <v>23</v>
      </c>
      <c r="C1139" s="23" t="str">
        <f t="shared" si="189"/>
        <v>2024Claudia Schwartz23</v>
      </c>
      <c r="D1139" s="17">
        <v>2024</v>
      </c>
      <c r="E1139" t="s">
        <v>419</v>
      </c>
      <c r="F1139">
        <v>623122</v>
      </c>
      <c r="G1139" t="s">
        <v>167</v>
      </c>
      <c r="H1139" s="20">
        <v>3</v>
      </c>
      <c r="I1139" s="20">
        <v>3</v>
      </c>
      <c r="J1139" t="s">
        <v>9</v>
      </c>
      <c r="K1139" t="s">
        <v>10</v>
      </c>
      <c r="L1139" s="10">
        <v>5</v>
      </c>
      <c r="M1139" s="10">
        <v>13</v>
      </c>
      <c r="N1139" s="10">
        <v>36</v>
      </c>
      <c r="O1139" s="1">
        <v>2012.5119999999999</v>
      </c>
      <c r="P1139" s="1">
        <v>1467.25</v>
      </c>
      <c r="Q1139" s="1">
        <v>169.3</v>
      </c>
      <c r="R1139" s="44">
        <f t="shared" si="190"/>
        <v>402.50239999999997</v>
      </c>
      <c r="S1139" s="45">
        <f t="shared" si="191"/>
        <v>2.6</v>
      </c>
      <c r="T1139" s="45">
        <f t="shared" si="192"/>
        <v>2.7692307692307692</v>
      </c>
      <c r="U1139" s="44">
        <f t="shared" si="193"/>
        <v>545.26199999999994</v>
      </c>
      <c r="V1139" s="46">
        <f t="shared" si="194"/>
        <v>0.2709360242324021</v>
      </c>
      <c r="W1139" s="44">
        <f t="shared" si="195"/>
        <v>375.96199999999993</v>
      </c>
      <c r="X1139" s="46">
        <f t="shared" si="196"/>
        <v>0.18681230223720402</v>
      </c>
      <c r="Y1139" s="23">
        <f>RANK(O1139,O:O)</f>
        <v>1369</v>
      </c>
      <c r="Z1139" s="23">
        <f>RANK(U1139,U:U)</f>
        <v>1300</v>
      </c>
      <c r="AA1139" s="23">
        <f>RANK(W1139,W:W)</f>
        <v>1032</v>
      </c>
    </row>
    <row r="1140" spans="1:27" x14ac:dyDescent="0.25">
      <c r="A1140" s="23" t="str">
        <f t="shared" si="187"/>
        <v>Claudia Schwartz</v>
      </c>
      <c r="B1140" s="23">
        <f t="shared" si="188"/>
        <v>24</v>
      </c>
      <c r="C1140" s="23" t="str">
        <f t="shared" si="189"/>
        <v>2024Claudia Schwartz24</v>
      </c>
      <c r="D1140" s="17">
        <v>2024</v>
      </c>
      <c r="E1140" t="s">
        <v>419</v>
      </c>
      <c r="F1140">
        <v>828176</v>
      </c>
      <c r="G1140" t="s">
        <v>231</v>
      </c>
      <c r="H1140" s="20">
        <v>3</v>
      </c>
      <c r="I1140" s="20">
        <v>3</v>
      </c>
      <c r="J1140" t="s">
        <v>9</v>
      </c>
      <c r="K1140" t="s">
        <v>10</v>
      </c>
      <c r="L1140" s="10">
        <v>11</v>
      </c>
      <c r="M1140" s="10">
        <v>11</v>
      </c>
      <c r="N1140" s="10">
        <v>25</v>
      </c>
      <c r="O1140" s="1">
        <v>1614.2</v>
      </c>
      <c r="P1140" s="1">
        <v>1084</v>
      </c>
      <c r="Q1140" s="1">
        <v>353.1</v>
      </c>
      <c r="R1140" s="44">
        <f t="shared" si="190"/>
        <v>146.74545454545455</v>
      </c>
      <c r="S1140" s="45">
        <f t="shared" si="191"/>
        <v>1</v>
      </c>
      <c r="T1140" s="45">
        <f t="shared" si="192"/>
        <v>2.2727272727272729</v>
      </c>
      <c r="U1140" s="44">
        <f t="shared" si="193"/>
        <v>530.20000000000005</v>
      </c>
      <c r="V1140" s="46">
        <f t="shared" si="194"/>
        <v>0.32845991822574649</v>
      </c>
      <c r="W1140" s="44">
        <f t="shared" si="195"/>
        <v>177.10000000000002</v>
      </c>
      <c r="X1140" s="46">
        <f t="shared" si="196"/>
        <v>0.10971379011274936</v>
      </c>
      <c r="Y1140" s="23">
        <f>RANK(O1140,O:O)</f>
        <v>1407</v>
      </c>
      <c r="Z1140" s="23">
        <f>RANK(U1140,U:U)</f>
        <v>1306</v>
      </c>
      <c r="AA1140" s="23">
        <f>RANK(W1140,W:W)</f>
        <v>1152</v>
      </c>
    </row>
    <row r="1141" spans="1:27" x14ac:dyDescent="0.25">
      <c r="A1141" s="23" t="str">
        <f t="shared" si="187"/>
        <v>Claudia Schwartz</v>
      </c>
      <c r="B1141" s="23">
        <f t="shared" si="188"/>
        <v>25</v>
      </c>
      <c r="C1141" s="23" t="str">
        <f t="shared" si="189"/>
        <v>2024Claudia Schwartz25</v>
      </c>
      <c r="D1141" s="17">
        <v>2024</v>
      </c>
      <c r="E1141" t="s">
        <v>419</v>
      </c>
      <c r="F1141">
        <v>960888</v>
      </c>
      <c r="G1141" t="s">
        <v>331</v>
      </c>
      <c r="H1141" s="20">
        <v>3</v>
      </c>
      <c r="I1141" s="20">
        <v>3</v>
      </c>
      <c r="J1141" t="s">
        <v>9</v>
      </c>
      <c r="K1141" t="s">
        <v>10</v>
      </c>
      <c r="L1141" s="10">
        <v>7</v>
      </c>
      <c r="M1141" s="10">
        <v>10</v>
      </c>
      <c r="N1141" s="10">
        <v>22</v>
      </c>
      <c r="O1141" s="1">
        <v>1195.0239999999999</v>
      </c>
      <c r="P1141" s="1">
        <v>708.25</v>
      </c>
      <c r="Q1141" s="1">
        <v>228</v>
      </c>
      <c r="R1141" s="44">
        <f t="shared" si="190"/>
        <v>170.71771428571427</v>
      </c>
      <c r="S1141" s="45">
        <f t="shared" si="191"/>
        <v>1.4285714285714286</v>
      </c>
      <c r="T1141" s="45">
        <f t="shared" si="192"/>
        <v>2.2000000000000002</v>
      </c>
      <c r="U1141" s="44">
        <f t="shared" si="193"/>
        <v>486.77399999999989</v>
      </c>
      <c r="V1141" s="46">
        <f t="shared" si="194"/>
        <v>0.4073340786461192</v>
      </c>
      <c r="W1141" s="44">
        <f t="shared" si="195"/>
        <v>258.77399999999989</v>
      </c>
      <c r="X1141" s="46">
        <f t="shared" si="196"/>
        <v>0.21654293135535346</v>
      </c>
      <c r="Y1141" s="23">
        <f>RANK(O1141,O:O)</f>
        <v>1443</v>
      </c>
      <c r="Z1141" s="23">
        <f>RANK(U1141,U:U)</f>
        <v>1325</v>
      </c>
      <c r="AA1141" s="23">
        <f>RANK(W1141,W:W)</f>
        <v>1084</v>
      </c>
    </row>
    <row r="1142" spans="1:27" x14ac:dyDescent="0.25">
      <c r="A1142" s="23" t="str">
        <f t="shared" si="187"/>
        <v>Claudia Schwartz</v>
      </c>
      <c r="B1142" s="23">
        <f t="shared" si="188"/>
        <v>26</v>
      </c>
      <c r="C1142" s="23" t="str">
        <f t="shared" si="189"/>
        <v>2024Claudia Schwartz26</v>
      </c>
      <c r="D1142" s="17">
        <v>2024</v>
      </c>
      <c r="E1142" t="s">
        <v>419</v>
      </c>
      <c r="F1142">
        <v>692546</v>
      </c>
      <c r="G1142" t="s">
        <v>186</v>
      </c>
      <c r="H1142" s="20">
        <v>3</v>
      </c>
      <c r="I1142" s="20">
        <v>3</v>
      </c>
      <c r="J1142" t="s">
        <v>9</v>
      </c>
      <c r="K1142" t="s">
        <v>10</v>
      </c>
      <c r="L1142" s="10">
        <v>7</v>
      </c>
      <c r="M1142" s="10">
        <v>16</v>
      </c>
      <c r="N1142" s="10">
        <v>25</v>
      </c>
      <c r="O1142" s="1">
        <v>1100.5999999999999</v>
      </c>
      <c r="P1142" s="1">
        <v>794.25</v>
      </c>
      <c r="Q1142" s="1">
        <v>234.6</v>
      </c>
      <c r="R1142" s="44">
        <f t="shared" si="190"/>
        <v>157.22857142857143</v>
      </c>
      <c r="S1142" s="45">
        <f t="shared" si="191"/>
        <v>2.2857142857142856</v>
      </c>
      <c r="T1142" s="45">
        <f t="shared" si="192"/>
        <v>1.5625</v>
      </c>
      <c r="U1142" s="44">
        <f t="shared" si="193"/>
        <v>306.34999999999991</v>
      </c>
      <c r="V1142" s="46">
        <f t="shared" si="194"/>
        <v>0.27834817372342352</v>
      </c>
      <c r="W1142" s="44">
        <f t="shared" si="195"/>
        <v>71.749999999999915</v>
      </c>
      <c r="X1142" s="46">
        <f t="shared" si="196"/>
        <v>6.5191713610757693E-2</v>
      </c>
      <c r="Y1142" s="23">
        <f>RANK(O1142,O:O)</f>
        <v>1451</v>
      </c>
      <c r="Z1142" s="23">
        <f>RANK(U1142,U:U)</f>
        <v>1397</v>
      </c>
      <c r="AA1142" s="23">
        <f>RANK(W1142,W:W)</f>
        <v>1213</v>
      </c>
    </row>
    <row r="1143" spans="1:27" x14ac:dyDescent="0.25">
      <c r="A1143" s="23" t="str">
        <f t="shared" si="187"/>
        <v>Claudia Schwartz</v>
      </c>
      <c r="B1143" s="23">
        <f t="shared" si="188"/>
        <v>27</v>
      </c>
      <c r="C1143" s="23" t="str">
        <f t="shared" si="189"/>
        <v>2024Claudia Schwartz27</v>
      </c>
      <c r="D1143" s="17">
        <v>2024</v>
      </c>
      <c r="E1143" t="s">
        <v>419</v>
      </c>
      <c r="F1143">
        <v>130897</v>
      </c>
      <c r="G1143" t="s">
        <v>294</v>
      </c>
      <c r="H1143" s="20">
        <v>3</v>
      </c>
      <c r="I1143" s="20">
        <v>3</v>
      </c>
      <c r="J1143" t="s">
        <v>9</v>
      </c>
      <c r="K1143" t="s">
        <v>10</v>
      </c>
      <c r="L1143" s="10">
        <v>4</v>
      </c>
      <c r="M1143" s="10">
        <v>6</v>
      </c>
      <c r="N1143" s="10">
        <v>15</v>
      </c>
      <c r="O1143" s="1">
        <v>991.88</v>
      </c>
      <c r="P1143" s="1">
        <v>570</v>
      </c>
      <c r="Q1143" s="1">
        <v>130.6</v>
      </c>
      <c r="R1143" s="44">
        <f t="shared" si="190"/>
        <v>247.97</v>
      </c>
      <c r="S1143" s="45">
        <f t="shared" si="191"/>
        <v>1.5</v>
      </c>
      <c r="T1143" s="45">
        <f t="shared" si="192"/>
        <v>2.5</v>
      </c>
      <c r="U1143" s="44">
        <f t="shared" si="193"/>
        <v>421.88</v>
      </c>
      <c r="V1143" s="46">
        <f t="shared" si="194"/>
        <v>0.42533370972295037</v>
      </c>
      <c r="W1143" s="44">
        <f t="shared" si="195"/>
        <v>291.27999999999997</v>
      </c>
      <c r="X1143" s="46">
        <f t="shared" si="196"/>
        <v>0.29366455619631404</v>
      </c>
      <c r="Y1143" s="23">
        <f>RANK(O1143,O:O)</f>
        <v>1462</v>
      </c>
      <c r="Z1143" s="23">
        <f>RANK(U1143,U:U)</f>
        <v>1350</v>
      </c>
      <c r="AA1143" s="23">
        <f>RANK(W1143,W:W)</f>
        <v>1068</v>
      </c>
    </row>
    <row r="1144" spans="1:27" x14ac:dyDescent="0.25">
      <c r="A1144" s="23" t="str">
        <f t="shared" si="187"/>
        <v>Claudia Schwartz</v>
      </c>
      <c r="B1144" s="23">
        <f t="shared" si="188"/>
        <v>28</v>
      </c>
      <c r="C1144" s="23" t="str">
        <f t="shared" si="189"/>
        <v>2024Claudia Schwartz28</v>
      </c>
      <c r="D1144" s="17">
        <v>2024</v>
      </c>
      <c r="E1144" t="s">
        <v>419</v>
      </c>
      <c r="F1144">
        <v>114251</v>
      </c>
      <c r="G1144" t="s">
        <v>13</v>
      </c>
      <c r="H1144" s="20">
        <v>3</v>
      </c>
      <c r="I1144" s="20">
        <v>3</v>
      </c>
      <c r="J1144" t="s">
        <v>9</v>
      </c>
      <c r="K1144" t="s">
        <v>10</v>
      </c>
      <c r="L1144" s="10">
        <v>4</v>
      </c>
      <c r="M1144" s="10">
        <v>5</v>
      </c>
      <c r="N1144" s="10">
        <v>5</v>
      </c>
      <c r="O1144" s="1">
        <v>247.96</v>
      </c>
      <c r="P1144" s="1">
        <v>173</v>
      </c>
      <c r="Q1144" s="1">
        <v>129.5</v>
      </c>
      <c r="R1144" s="44">
        <f t="shared" si="190"/>
        <v>61.99</v>
      </c>
      <c r="S1144" s="45">
        <f t="shared" si="191"/>
        <v>1.25</v>
      </c>
      <c r="T1144" s="45">
        <f t="shared" si="192"/>
        <v>1</v>
      </c>
      <c r="U1144" s="44">
        <f t="shared" si="193"/>
        <v>74.960000000000008</v>
      </c>
      <c r="V1144" s="46">
        <f t="shared" si="194"/>
        <v>0.30230682368123896</v>
      </c>
      <c r="W1144" s="44">
        <f t="shared" si="195"/>
        <v>-54.539999999999992</v>
      </c>
      <c r="X1144" s="46">
        <f t="shared" si="196"/>
        <v>-0.21995483142442326</v>
      </c>
      <c r="Y1144" s="23">
        <f>RANK(O1144,O:O)</f>
        <v>1511</v>
      </c>
      <c r="Z1144" s="23">
        <f>RANK(U1144,U:U)</f>
        <v>1470</v>
      </c>
      <c r="AA1144" s="23">
        <f>RANK(W1144,W:W)</f>
        <v>1294</v>
      </c>
    </row>
    <row r="1145" spans="1:27" x14ac:dyDescent="0.25">
      <c r="A1145" s="23" t="str">
        <f t="shared" si="187"/>
        <v>Debbie Green</v>
      </c>
      <c r="B1145" s="23">
        <f t="shared" si="188"/>
        <v>1</v>
      </c>
      <c r="C1145" s="23" t="str">
        <f t="shared" si="189"/>
        <v>2024Debbie Green1</v>
      </c>
      <c r="D1145" s="17">
        <v>2024</v>
      </c>
      <c r="E1145" t="s">
        <v>422</v>
      </c>
      <c r="F1145">
        <v>883141</v>
      </c>
      <c r="G1145" t="s">
        <v>79</v>
      </c>
      <c r="H1145" s="20">
        <v>4</v>
      </c>
      <c r="I1145" s="20">
        <v>4</v>
      </c>
      <c r="J1145" t="s">
        <v>9</v>
      </c>
      <c r="K1145" t="s">
        <v>6</v>
      </c>
      <c r="L1145" s="10">
        <v>130</v>
      </c>
      <c r="M1145" s="10">
        <v>892</v>
      </c>
      <c r="N1145" s="10">
        <v>5205</v>
      </c>
      <c r="O1145" s="1">
        <v>217702.33</v>
      </c>
      <c r="P1145" s="1">
        <v>184493.5</v>
      </c>
      <c r="Q1145" s="1">
        <v>4608.87</v>
      </c>
      <c r="R1145" s="44">
        <f t="shared" si="190"/>
        <v>1674.6333076923077</v>
      </c>
      <c r="S1145" s="45">
        <f t="shared" si="191"/>
        <v>6.8615384615384611</v>
      </c>
      <c r="T1145" s="45">
        <f t="shared" si="192"/>
        <v>5.8352017937219731</v>
      </c>
      <c r="U1145" s="44">
        <f t="shared" si="193"/>
        <v>33208.829999999987</v>
      </c>
      <c r="V1145" s="46">
        <f t="shared" si="194"/>
        <v>0.15254237288135589</v>
      </c>
      <c r="W1145" s="44">
        <f t="shared" si="195"/>
        <v>28599.959999999988</v>
      </c>
      <c r="X1145" s="46">
        <f t="shared" si="196"/>
        <v>0.13137185991532563</v>
      </c>
      <c r="Y1145" s="23">
        <f>RANK(O1145,O:O)</f>
        <v>31</v>
      </c>
      <c r="Z1145" s="23">
        <f>RANK(U1145,U:U)</f>
        <v>23</v>
      </c>
      <c r="AA1145" s="23">
        <f>RANK(W1145,W:W)</f>
        <v>19</v>
      </c>
    </row>
    <row r="1146" spans="1:27" x14ac:dyDescent="0.25">
      <c r="A1146" s="23" t="str">
        <f t="shared" si="187"/>
        <v>Debbie Green</v>
      </c>
      <c r="B1146" s="23">
        <f t="shared" si="188"/>
        <v>2</v>
      </c>
      <c r="C1146" s="23" t="str">
        <f t="shared" si="189"/>
        <v>2024Debbie Green2</v>
      </c>
      <c r="D1146" s="17">
        <v>2024</v>
      </c>
      <c r="E1146" t="s">
        <v>422</v>
      </c>
      <c r="F1146">
        <v>537905</v>
      </c>
      <c r="G1146" t="s">
        <v>109</v>
      </c>
      <c r="H1146" s="20">
        <v>4</v>
      </c>
      <c r="I1146" s="20">
        <v>4</v>
      </c>
      <c r="J1146" t="s">
        <v>2</v>
      </c>
      <c r="K1146" t="s">
        <v>6</v>
      </c>
      <c r="L1146" s="10">
        <v>251</v>
      </c>
      <c r="M1146" s="10">
        <v>1024</v>
      </c>
      <c r="N1146" s="10">
        <v>5295</v>
      </c>
      <c r="O1146" s="1">
        <v>200028.96</v>
      </c>
      <c r="P1146" s="1">
        <v>185212</v>
      </c>
      <c r="Q1146" s="1">
        <v>8287.16</v>
      </c>
      <c r="R1146" s="44">
        <f t="shared" si="190"/>
        <v>796.92812749003986</v>
      </c>
      <c r="S1146" s="45">
        <f t="shared" si="191"/>
        <v>4.0796812749003983</v>
      </c>
      <c r="T1146" s="45">
        <f t="shared" si="192"/>
        <v>5.1708984375</v>
      </c>
      <c r="U1146" s="44">
        <f t="shared" si="193"/>
        <v>14816.959999999992</v>
      </c>
      <c r="V1146" s="46">
        <f t="shared" si="194"/>
        <v>7.4074074074074042E-2</v>
      </c>
      <c r="W1146" s="44">
        <f t="shared" si="195"/>
        <v>6529.799999999992</v>
      </c>
      <c r="X1146" s="46">
        <f t="shared" si="196"/>
        <v>3.2644273109253739E-2</v>
      </c>
      <c r="Y1146" s="23">
        <f>RANK(O1146,O:O)</f>
        <v>38</v>
      </c>
      <c r="Z1146" s="23">
        <f>RANK(U1146,U:U)</f>
        <v>125</v>
      </c>
      <c r="AA1146" s="23">
        <f>RANK(W1146,W:W)</f>
        <v>208</v>
      </c>
    </row>
    <row r="1147" spans="1:27" x14ac:dyDescent="0.25">
      <c r="A1147" s="23" t="str">
        <f t="shared" si="187"/>
        <v>Debbie Green</v>
      </c>
      <c r="B1147" s="23">
        <f t="shared" si="188"/>
        <v>3</v>
      </c>
      <c r="C1147" s="23" t="str">
        <f t="shared" si="189"/>
        <v>2024Debbie Green3</v>
      </c>
      <c r="D1147" s="17">
        <v>2024</v>
      </c>
      <c r="E1147" t="s">
        <v>422</v>
      </c>
      <c r="F1147">
        <v>167602</v>
      </c>
      <c r="G1147" t="s">
        <v>5</v>
      </c>
      <c r="H1147" s="20">
        <v>4</v>
      </c>
      <c r="I1147" s="20">
        <v>4</v>
      </c>
      <c r="J1147" t="s">
        <v>2</v>
      </c>
      <c r="K1147" t="s">
        <v>4</v>
      </c>
      <c r="L1147" s="10">
        <v>77</v>
      </c>
      <c r="M1147" s="10">
        <v>412</v>
      </c>
      <c r="N1147" s="10">
        <v>2736</v>
      </c>
      <c r="O1147" s="1">
        <v>106686.8968</v>
      </c>
      <c r="P1147" s="1">
        <v>97113.75</v>
      </c>
      <c r="Q1147" s="1">
        <v>2638.28</v>
      </c>
      <c r="R1147" s="44">
        <f t="shared" si="190"/>
        <v>1385.5441142857144</v>
      </c>
      <c r="S1147" s="45">
        <f t="shared" si="191"/>
        <v>5.3506493506493502</v>
      </c>
      <c r="T1147" s="45">
        <f t="shared" si="192"/>
        <v>6.6407766990291259</v>
      </c>
      <c r="U1147" s="44">
        <f t="shared" si="193"/>
        <v>9573.1468000000023</v>
      </c>
      <c r="V1147" s="46">
        <f t="shared" si="194"/>
        <v>8.9731233048668091E-2</v>
      </c>
      <c r="W1147" s="44">
        <f t="shared" si="195"/>
        <v>6934.8668000000016</v>
      </c>
      <c r="X1147" s="46">
        <f t="shared" si="196"/>
        <v>6.5002048124057923E-2</v>
      </c>
      <c r="Y1147" s="23">
        <f>RANK(O1147,O:O)</f>
        <v>144</v>
      </c>
      <c r="Z1147" s="23">
        <f>RANK(U1147,U:U)</f>
        <v>233</v>
      </c>
      <c r="AA1147" s="23">
        <f>RANK(W1147,W:W)</f>
        <v>188</v>
      </c>
    </row>
    <row r="1148" spans="1:27" x14ac:dyDescent="0.25">
      <c r="A1148" s="23" t="str">
        <f t="shared" si="187"/>
        <v>Debbie Wong</v>
      </c>
      <c r="B1148" s="23">
        <f t="shared" si="188"/>
        <v>1</v>
      </c>
      <c r="C1148" s="23" t="str">
        <f t="shared" si="189"/>
        <v>2024Debbie Wong1</v>
      </c>
      <c r="D1148" s="17">
        <v>2024</v>
      </c>
      <c r="E1148" t="s">
        <v>395</v>
      </c>
      <c r="F1148">
        <v>268288</v>
      </c>
      <c r="G1148" t="s">
        <v>304</v>
      </c>
      <c r="H1148" s="20">
        <v>1</v>
      </c>
      <c r="I1148" s="20">
        <v>1</v>
      </c>
      <c r="J1148" t="s">
        <v>9</v>
      </c>
      <c r="K1148" t="s">
        <v>3</v>
      </c>
      <c r="L1148" s="10">
        <v>141</v>
      </c>
      <c r="M1148" s="10">
        <v>425</v>
      </c>
      <c r="N1148" s="10">
        <v>1452</v>
      </c>
      <c r="O1148" s="1">
        <v>66450.899999999994</v>
      </c>
      <c r="P1148" s="1">
        <v>55375.75</v>
      </c>
      <c r="Q1148" s="1">
        <v>4650.68</v>
      </c>
      <c r="R1148" s="44">
        <f t="shared" si="190"/>
        <v>471.2829787234042</v>
      </c>
      <c r="S1148" s="45">
        <f t="shared" si="191"/>
        <v>3.0141843971631204</v>
      </c>
      <c r="T1148" s="45">
        <f t="shared" si="192"/>
        <v>3.4164705882352941</v>
      </c>
      <c r="U1148" s="44">
        <f t="shared" si="193"/>
        <v>11075.149999999994</v>
      </c>
      <c r="V1148" s="46">
        <f t="shared" si="194"/>
        <v>0.1666666666666666</v>
      </c>
      <c r="W1148" s="44">
        <f t="shared" si="195"/>
        <v>6424.4699999999939</v>
      </c>
      <c r="X1148" s="46">
        <f t="shared" si="196"/>
        <v>9.6679954673300053E-2</v>
      </c>
      <c r="Y1148" s="23">
        <f>RANK(O1148,O:O)</f>
        <v>264</v>
      </c>
      <c r="Z1148" s="23">
        <f>RANK(U1148,U:U)</f>
        <v>197</v>
      </c>
      <c r="AA1148" s="23">
        <f>RANK(W1148,W:W)</f>
        <v>213</v>
      </c>
    </row>
    <row r="1149" spans="1:27" x14ac:dyDescent="0.25">
      <c r="A1149" s="23" t="str">
        <f t="shared" si="187"/>
        <v>Debbie Wong</v>
      </c>
      <c r="B1149" s="23">
        <f t="shared" si="188"/>
        <v>2</v>
      </c>
      <c r="C1149" s="23" t="str">
        <f t="shared" si="189"/>
        <v>2024Debbie Wong2</v>
      </c>
      <c r="D1149" s="17">
        <v>2024</v>
      </c>
      <c r="E1149" t="s">
        <v>395</v>
      </c>
      <c r="F1149">
        <v>583353</v>
      </c>
      <c r="G1149" t="s">
        <v>151</v>
      </c>
      <c r="H1149" s="20">
        <v>1</v>
      </c>
      <c r="I1149" s="20">
        <v>1</v>
      </c>
      <c r="J1149" t="s">
        <v>2</v>
      </c>
      <c r="K1149" t="s">
        <v>3</v>
      </c>
      <c r="L1149" s="10">
        <v>85</v>
      </c>
      <c r="M1149" s="10">
        <v>278</v>
      </c>
      <c r="N1149" s="10">
        <v>1380</v>
      </c>
      <c r="O1149" s="1">
        <v>59649.599999999999</v>
      </c>
      <c r="P1149" s="1">
        <v>49708</v>
      </c>
      <c r="Q1149" s="1">
        <v>2828</v>
      </c>
      <c r="R1149" s="44">
        <f t="shared" si="190"/>
        <v>701.76</v>
      </c>
      <c r="S1149" s="45">
        <f t="shared" si="191"/>
        <v>3.2705882352941176</v>
      </c>
      <c r="T1149" s="45">
        <f t="shared" si="192"/>
        <v>4.9640287769784175</v>
      </c>
      <c r="U1149" s="44">
        <f t="shared" si="193"/>
        <v>9941.5999999999985</v>
      </c>
      <c r="V1149" s="46">
        <f t="shared" si="194"/>
        <v>0.16666666666666666</v>
      </c>
      <c r="W1149" s="44">
        <f t="shared" si="195"/>
        <v>7113.5999999999985</v>
      </c>
      <c r="X1149" s="46">
        <f t="shared" si="196"/>
        <v>0.11925645771304416</v>
      </c>
      <c r="Y1149" s="23">
        <f>RANK(O1149,O:O)</f>
        <v>310</v>
      </c>
      <c r="Z1149" s="23">
        <f>RANK(U1149,U:U)</f>
        <v>222</v>
      </c>
      <c r="AA1149" s="23">
        <f>RANK(W1149,W:W)</f>
        <v>185</v>
      </c>
    </row>
    <row r="1150" spans="1:27" x14ac:dyDescent="0.25">
      <c r="A1150" s="23" t="str">
        <f t="shared" si="187"/>
        <v>Debbie Wong</v>
      </c>
      <c r="B1150" s="23">
        <f t="shared" si="188"/>
        <v>3</v>
      </c>
      <c r="C1150" s="23" t="str">
        <f t="shared" si="189"/>
        <v>2024Debbie Wong3</v>
      </c>
      <c r="D1150" s="17">
        <v>2024</v>
      </c>
      <c r="E1150" t="s">
        <v>395</v>
      </c>
      <c r="F1150">
        <v>884431</v>
      </c>
      <c r="G1150" t="s">
        <v>172</v>
      </c>
      <c r="H1150" s="20">
        <v>1</v>
      </c>
      <c r="I1150" s="20">
        <v>4</v>
      </c>
      <c r="J1150" t="s">
        <v>2</v>
      </c>
      <c r="K1150" t="s">
        <v>3</v>
      </c>
      <c r="L1150" s="10">
        <v>81</v>
      </c>
      <c r="M1150" s="10">
        <v>308</v>
      </c>
      <c r="N1150" s="10">
        <v>1372</v>
      </c>
      <c r="O1150" s="1">
        <v>57445.64</v>
      </c>
      <c r="P1150" s="1">
        <v>51290.75</v>
      </c>
      <c r="Q1150" s="1">
        <v>2734.64</v>
      </c>
      <c r="R1150" s="44">
        <f t="shared" si="190"/>
        <v>709.20543209876541</v>
      </c>
      <c r="S1150" s="45">
        <f t="shared" si="191"/>
        <v>3.8024691358024691</v>
      </c>
      <c r="T1150" s="45">
        <f t="shared" si="192"/>
        <v>4.4545454545454541</v>
      </c>
      <c r="U1150" s="44">
        <f t="shared" si="193"/>
        <v>6154.8899999999994</v>
      </c>
      <c r="V1150" s="46">
        <f t="shared" si="194"/>
        <v>0.10714285714285714</v>
      </c>
      <c r="W1150" s="44">
        <f t="shared" si="195"/>
        <v>3420.2499999999995</v>
      </c>
      <c r="X1150" s="46">
        <f t="shared" si="196"/>
        <v>5.9538896250437796E-2</v>
      </c>
      <c r="Y1150" s="23">
        <f>RANK(O1150,O:O)</f>
        <v>326</v>
      </c>
      <c r="Z1150" s="23">
        <f>RANK(U1150,U:U)</f>
        <v>415</v>
      </c>
      <c r="AA1150" s="23">
        <f>RANK(W1150,W:W)</f>
        <v>394</v>
      </c>
    </row>
    <row r="1151" spans="1:27" x14ac:dyDescent="0.25">
      <c r="A1151" s="23" t="str">
        <f t="shared" si="187"/>
        <v>Debbie Wong</v>
      </c>
      <c r="B1151" s="23">
        <f t="shared" si="188"/>
        <v>4</v>
      </c>
      <c r="C1151" s="23" t="str">
        <f t="shared" si="189"/>
        <v>2024Debbie Wong4</v>
      </c>
      <c r="D1151" s="17">
        <v>2024</v>
      </c>
      <c r="E1151" t="s">
        <v>395</v>
      </c>
      <c r="F1151">
        <v>423877</v>
      </c>
      <c r="G1151" t="s">
        <v>88</v>
      </c>
      <c r="H1151" s="20">
        <v>1</v>
      </c>
      <c r="I1151" s="20">
        <v>4</v>
      </c>
      <c r="J1151" t="s">
        <v>2</v>
      </c>
      <c r="K1151" t="s">
        <v>3</v>
      </c>
      <c r="L1151" s="10">
        <v>116</v>
      </c>
      <c r="M1151" s="10">
        <v>251</v>
      </c>
      <c r="N1151" s="10">
        <v>1215</v>
      </c>
      <c r="O1151" s="1">
        <v>55481.4</v>
      </c>
      <c r="P1151" s="1">
        <v>46234.5</v>
      </c>
      <c r="Q1151" s="1">
        <v>3728.12</v>
      </c>
      <c r="R1151" s="44">
        <f t="shared" si="190"/>
        <v>478.28793103448277</v>
      </c>
      <c r="S1151" s="45">
        <f t="shared" si="191"/>
        <v>2.1637931034482758</v>
      </c>
      <c r="T1151" s="45">
        <f t="shared" si="192"/>
        <v>4.8406374501992033</v>
      </c>
      <c r="U1151" s="44">
        <f t="shared" si="193"/>
        <v>9246.9000000000015</v>
      </c>
      <c r="V1151" s="46">
        <f t="shared" si="194"/>
        <v>0.16666666666666669</v>
      </c>
      <c r="W1151" s="44">
        <f t="shared" si="195"/>
        <v>5518.7800000000016</v>
      </c>
      <c r="X1151" s="46">
        <f t="shared" si="196"/>
        <v>9.9470813642049433E-2</v>
      </c>
      <c r="Y1151" s="23">
        <f>RANK(O1151,O:O)</f>
        <v>341</v>
      </c>
      <c r="Z1151" s="23">
        <f>RANK(U1151,U:U)</f>
        <v>247</v>
      </c>
      <c r="AA1151" s="23">
        <f>RANK(W1151,W:W)</f>
        <v>250</v>
      </c>
    </row>
    <row r="1152" spans="1:27" x14ac:dyDescent="0.25">
      <c r="A1152" s="23" t="str">
        <f t="shared" si="187"/>
        <v>Debbie Wong</v>
      </c>
      <c r="B1152" s="23">
        <f t="shared" si="188"/>
        <v>5</v>
      </c>
      <c r="C1152" s="23" t="str">
        <f t="shared" si="189"/>
        <v>2024Debbie Wong5</v>
      </c>
      <c r="D1152" s="17">
        <v>2024</v>
      </c>
      <c r="E1152" t="s">
        <v>395</v>
      </c>
      <c r="F1152">
        <v>370695</v>
      </c>
      <c r="G1152" t="s">
        <v>94</v>
      </c>
      <c r="H1152" s="20">
        <v>1</v>
      </c>
      <c r="I1152" s="20">
        <v>1</v>
      </c>
      <c r="J1152" t="s">
        <v>9</v>
      </c>
      <c r="K1152" t="s">
        <v>3</v>
      </c>
      <c r="L1152" s="10">
        <v>88</v>
      </c>
      <c r="M1152" s="10">
        <v>216</v>
      </c>
      <c r="N1152" s="10">
        <v>993</v>
      </c>
      <c r="O1152" s="1">
        <v>52113.648999999998</v>
      </c>
      <c r="P1152" s="1">
        <v>41910.75</v>
      </c>
      <c r="Q1152" s="1">
        <v>2854.56</v>
      </c>
      <c r="R1152" s="44">
        <f t="shared" si="190"/>
        <v>592.20055681818178</v>
      </c>
      <c r="S1152" s="45">
        <f t="shared" si="191"/>
        <v>2.4545454545454546</v>
      </c>
      <c r="T1152" s="45">
        <f t="shared" si="192"/>
        <v>4.5972222222222223</v>
      </c>
      <c r="U1152" s="44">
        <f t="shared" si="193"/>
        <v>10202.898999999998</v>
      </c>
      <c r="V1152" s="46">
        <f t="shared" si="194"/>
        <v>0.19578170394477651</v>
      </c>
      <c r="W1152" s="44">
        <f t="shared" si="195"/>
        <v>7348.3389999999981</v>
      </c>
      <c r="X1152" s="46">
        <f t="shared" si="196"/>
        <v>0.14100603471462914</v>
      </c>
      <c r="Y1152" s="23">
        <f>RANK(O1152,O:O)</f>
        <v>361</v>
      </c>
      <c r="Z1152" s="23">
        <f>RANK(U1152,U:U)</f>
        <v>218</v>
      </c>
      <c r="AA1152" s="23">
        <f>RANK(W1152,W:W)</f>
        <v>177</v>
      </c>
    </row>
    <row r="1153" spans="1:27" x14ac:dyDescent="0.25">
      <c r="A1153" s="23" t="str">
        <f t="shared" si="187"/>
        <v>Debbie Wong</v>
      </c>
      <c r="B1153" s="23">
        <f t="shared" si="188"/>
        <v>6</v>
      </c>
      <c r="C1153" s="23" t="str">
        <f t="shared" si="189"/>
        <v>2024Debbie Wong6</v>
      </c>
      <c r="D1153" s="17">
        <v>2024</v>
      </c>
      <c r="E1153" t="s">
        <v>395</v>
      </c>
      <c r="F1153">
        <v>128453</v>
      </c>
      <c r="G1153" t="s">
        <v>130</v>
      </c>
      <c r="H1153" s="20">
        <v>1</v>
      </c>
      <c r="I1153" s="20">
        <v>1</v>
      </c>
      <c r="J1153" t="s">
        <v>2</v>
      </c>
      <c r="K1153" t="s">
        <v>3</v>
      </c>
      <c r="L1153" s="10">
        <v>115</v>
      </c>
      <c r="M1153" s="10">
        <v>222</v>
      </c>
      <c r="N1153" s="10">
        <v>1007</v>
      </c>
      <c r="O1153" s="1">
        <v>45225.5</v>
      </c>
      <c r="P1153" s="1">
        <v>38987.5</v>
      </c>
      <c r="Q1153" s="1">
        <v>3670.56</v>
      </c>
      <c r="R1153" s="44">
        <f t="shared" si="190"/>
        <v>393.26521739130436</v>
      </c>
      <c r="S1153" s="45">
        <f t="shared" si="191"/>
        <v>1.9304347826086956</v>
      </c>
      <c r="T1153" s="45">
        <f t="shared" si="192"/>
        <v>4.5360360360360357</v>
      </c>
      <c r="U1153" s="44">
        <f t="shared" si="193"/>
        <v>6238</v>
      </c>
      <c r="V1153" s="46">
        <f t="shared" si="194"/>
        <v>0.13793103448275862</v>
      </c>
      <c r="W1153" s="44">
        <f t="shared" si="195"/>
        <v>2567.44</v>
      </c>
      <c r="X1153" s="46">
        <f t="shared" si="196"/>
        <v>5.676974273363479E-2</v>
      </c>
      <c r="Y1153" s="23">
        <f>RANK(O1153,O:O)</f>
        <v>400</v>
      </c>
      <c r="Z1153" s="23">
        <f>RANK(U1153,U:U)</f>
        <v>412</v>
      </c>
      <c r="AA1153" s="23">
        <f>RANK(W1153,W:W)</f>
        <v>487</v>
      </c>
    </row>
    <row r="1154" spans="1:27" x14ac:dyDescent="0.25">
      <c r="A1154" s="23" t="str">
        <f t="shared" si="187"/>
        <v>Debbie Wong</v>
      </c>
      <c r="B1154" s="23">
        <f t="shared" si="188"/>
        <v>7</v>
      </c>
      <c r="C1154" s="23" t="str">
        <f t="shared" si="189"/>
        <v>2024Debbie Wong7</v>
      </c>
      <c r="D1154" s="17">
        <v>2024</v>
      </c>
      <c r="E1154" t="s">
        <v>395</v>
      </c>
      <c r="F1154">
        <v>636281</v>
      </c>
      <c r="G1154" t="s">
        <v>171</v>
      </c>
      <c r="H1154" s="20">
        <v>1</v>
      </c>
      <c r="I1154" s="20">
        <v>1</v>
      </c>
      <c r="J1154" t="s">
        <v>2</v>
      </c>
      <c r="K1154" t="s">
        <v>3</v>
      </c>
      <c r="L1154" s="10">
        <v>54</v>
      </c>
      <c r="M1154" s="10">
        <v>168</v>
      </c>
      <c r="N1154" s="10">
        <v>710</v>
      </c>
      <c r="O1154" s="1">
        <v>32648.63</v>
      </c>
      <c r="P1154" s="1">
        <v>26244.5</v>
      </c>
      <c r="Q1154" s="1">
        <v>1785.6</v>
      </c>
      <c r="R1154" s="44">
        <f t="shared" si="190"/>
        <v>604.60425925925927</v>
      </c>
      <c r="S1154" s="45">
        <f t="shared" si="191"/>
        <v>3.1111111111111112</v>
      </c>
      <c r="T1154" s="45">
        <f t="shared" si="192"/>
        <v>4.2261904761904763</v>
      </c>
      <c r="U1154" s="44">
        <f t="shared" si="193"/>
        <v>6404.130000000001</v>
      </c>
      <c r="V1154" s="46">
        <f t="shared" si="194"/>
        <v>0.19615310045168818</v>
      </c>
      <c r="W1154" s="44">
        <f t="shared" si="195"/>
        <v>4618.5300000000007</v>
      </c>
      <c r="X1154" s="46">
        <f t="shared" si="196"/>
        <v>0.14146167848390578</v>
      </c>
      <c r="Y1154" s="23">
        <f>RANK(O1154,O:O)</f>
        <v>489</v>
      </c>
      <c r="Z1154" s="23">
        <f>RANK(U1154,U:U)</f>
        <v>400</v>
      </c>
      <c r="AA1154" s="23">
        <f>RANK(W1154,W:W)</f>
        <v>300</v>
      </c>
    </row>
    <row r="1155" spans="1:27" x14ac:dyDescent="0.25">
      <c r="A1155" s="23" t="str">
        <f t="shared" si="187"/>
        <v>Debbie Wong</v>
      </c>
      <c r="B1155" s="23">
        <f t="shared" si="188"/>
        <v>8</v>
      </c>
      <c r="C1155" s="23" t="str">
        <f t="shared" si="189"/>
        <v>2024Debbie Wong8</v>
      </c>
      <c r="D1155" s="17">
        <v>2024</v>
      </c>
      <c r="E1155" t="s">
        <v>395</v>
      </c>
      <c r="F1155">
        <v>202854</v>
      </c>
      <c r="G1155" t="s">
        <v>50</v>
      </c>
      <c r="H1155" s="20">
        <v>1</v>
      </c>
      <c r="I1155" s="20">
        <v>1</v>
      </c>
      <c r="J1155" t="s">
        <v>9</v>
      </c>
      <c r="K1155" t="s">
        <v>3</v>
      </c>
      <c r="L1155" s="10">
        <v>47</v>
      </c>
      <c r="M1155" s="10">
        <v>148</v>
      </c>
      <c r="N1155" s="10">
        <v>620</v>
      </c>
      <c r="O1155" s="1">
        <v>25634.560000000001</v>
      </c>
      <c r="P1155" s="1">
        <v>20408.75</v>
      </c>
      <c r="Q1155" s="1">
        <v>1554.16</v>
      </c>
      <c r="R1155" s="44">
        <f t="shared" si="190"/>
        <v>545.41617021276602</v>
      </c>
      <c r="S1155" s="45">
        <f t="shared" si="191"/>
        <v>3.1489361702127661</v>
      </c>
      <c r="T1155" s="45">
        <f t="shared" si="192"/>
        <v>4.1891891891891895</v>
      </c>
      <c r="U1155" s="44">
        <f t="shared" si="193"/>
        <v>5225.8100000000013</v>
      </c>
      <c r="V1155" s="46">
        <f t="shared" si="194"/>
        <v>0.20385799483197686</v>
      </c>
      <c r="W1155" s="44">
        <f t="shared" si="195"/>
        <v>3671.6500000000015</v>
      </c>
      <c r="X1155" s="46">
        <f t="shared" si="196"/>
        <v>0.14323046699455741</v>
      </c>
      <c r="Y1155" s="23">
        <f>RANK(O1155,O:O)</f>
        <v>548</v>
      </c>
      <c r="Z1155" s="23">
        <f>RANK(U1155,U:U)</f>
        <v>494</v>
      </c>
      <c r="AA1155" s="23">
        <f>RANK(W1155,W:W)</f>
        <v>369</v>
      </c>
    </row>
    <row r="1156" spans="1:27" x14ac:dyDescent="0.25">
      <c r="A1156" s="23" t="str">
        <f t="shared" si="187"/>
        <v>Debbie Wong</v>
      </c>
      <c r="B1156" s="23">
        <f t="shared" si="188"/>
        <v>9</v>
      </c>
      <c r="C1156" s="23" t="str">
        <f t="shared" si="189"/>
        <v>2024Debbie Wong9</v>
      </c>
      <c r="D1156" s="17">
        <v>2024</v>
      </c>
      <c r="E1156" t="s">
        <v>395</v>
      </c>
      <c r="F1156">
        <v>135718</v>
      </c>
      <c r="G1156" t="s">
        <v>295</v>
      </c>
      <c r="H1156" s="20">
        <v>1</v>
      </c>
      <c r="I1156" s="20">
        <v>1</v>
      </c>
      <c r="J1156" t="s">
        <v>9</v>
      </c>
      <c r="K1156" t="s">
        <v>3</v>
      </c>
      <c r="L1156" s="10">
        <v>65</v>
      </c>
      <c r="M1156" s="10">
        <v>100</v>
      </c>
      <c r="N1156" s="10">
        <v>587</v>
      </c>
      <c r="O1156" s="1">
        <v>23526.813600000001</v>
      </c>
      <c r="P1156" s="1">
        <v>17993.5</v>
      </c>
      <c r="Q1156" s="1">
        <v>2049.52</v>
      </c>
      <c r="R1156" s="44">
        <f t="shared" si="190"/>
        <v>361.95097846153845</v>
      </c>
      <c r="S1156" s="45">
        <f t="shared" si="191"/>
        <v>1.5384615384615385</v>
      </c>
      <c r="T1156" s="45">
        <f t="shared" si="192"/>
        <v>5.87</v>
      </c>
      <c r="U1156" s="44">
        <f t="shared" si="193"/>
        <v>5533.3136000000013</v>
      </c>
      <c r="V1156" s="46">
        <f t="shared" si="194"/>
        <v>0.23519179834875731</v>
      </c>
      <c r="W1156" s="44">
        <f t="shared" si="195"/>
        <v>3483.7936000000013</v>
      </c>
      <c r="X1156" s="46">
        <f t="shared" si="196"/>
        <v>0.14807757902243085</v>
      </c>
      <c r="Y1156" s="23">
        <f>RANK(O1156,O:O)</f>
        <v>573</v>
      </c>
      <c r="Z1156" s="23">
        <f>RANK(U1156,U:U)</f>
        <v>465</v>
      </c>
      <c r="AA1156" s="23">
        <f>RANK(W1156,W:W)</f>
        <v>387</v>
      </c>
    </row>
    <row r="1157" spans="1:27" x14ac:dyDescent="0.25">
      <c r="A1157" s="23" t="str">
        <f t="shared" si="187"/>
        <v>Debbie Wong</v>
      </c>
      <c r="B1157" s="23">
        <f t="shared" si="188"/>
        <v>10</v>
      </c>
      <c r="C1157" s="23" t="str">
        <f t="shared" si="189"/>
        <v>2024Debbie Wong10</v>
      </c>
      <c r="D1157" s="17">
        <v>2024</v>
      </c>
      <c r="E1157" t="s">
        <v>395</v>
      </c>
      <c r="F1157">
        <v>459139</v>
      </c>
      <c r="G1157" t="s">
        <v>230</v>
      </c>
      <c r="H1157" s="20">
        <v>1</v>
      </c>
      <c r="I1157" s="20">
        <v>1</v>
      </c>
      <c r="J1157" t="s">
        <v>2</v>
      </c>
      <c r="K1157" t="s">
        <v>10</v>
      </c>
      <c r="L1157" s="10">
        <v>45</v>
      </c>
      <c r="M1157" s="10">
        <v>100</v>
      </c>
      <c r="N1157" s="10">
        <v>262</v>
      </c>
      <c r="O1157" s="1">
        <v>10417.959999999999</v>
      </c>
      <c r="P1157" s="1">
        <v>8981</v>
      </c>
      <c r="Q1157" s="1">
        <v>1449.04</v>
      </c>
      <c r="R1157" s="44">
        <f t="shared" si="190"/>
        <v>231.51022222222221</v>
      </c>
      <c r="S1157" s="45">
        <f t="shared" si="191"/>
        <v>2.2222222222222223</v>
      </c>
      <c r="T1157" s="45">
        <f t="shared" si="192"/>
        <v>2.62</v>
      </c>
      <c r="U1157" s="44">
        <f t="shared" si="193"/>
        <v>1436.9599999999991</v>
      </c>
      <c r="V1157" s="46">
        <f t="shared" si="194"/>
        <v>0.13793103448275854</v>
      </c>
      <c r="W1157" s="44">
        <f t="shared" si="195"/>
        <v>-12.080000000000837</v>
      </c>
      <c r="X1157" s="46">
        <f t="shared" si="196"/>
        <v>-1.1595360320063464E-3</v>
      </c>
      <c r="Y1157" s="23">
        <f>RANK(O1157,O:O)</f>
        <v>806</v>
      </c>
      <c r="Z1157" s="23">
        <f>RANK(U1157,U:U)</f>
        <v>1003</v>
      </c>
      <c r="AA1157" s="23">
        <f>RANK(W1157,W:W)</f>
        <v>1259</v>
      </c>
    </row>
    <row r="1158" spans="1:27" x14ac:dyDescent="0.25">
      <c r="A1158" s="23" t="str">
        <f t="shared" si="187"/>
        <v>Debbie Wong</v>
      </c>
      <c r="B1158" s="23">
        <f t="shared" si="188"/>
        <v>11</v>
      </c>
      <c r="C1158" s="23" t="str">
        <f t="shared" si="189"/>
        <v>2024Debbie Wong11</v>
      </c>
      <c r="D1158" s="17">
        <v>2024</v>
      </c>
      <c r="E1158" t="s">
        <v>395</v>
      </c>
      <c r="F1158">
        <v>350201</v>
      </c>
      <c r="G1158" t="s">
        <v>85</v>
      </c>
      <c r="H1158" s="20">
        <v>1</v>
      </c>
      <c r="I1158" s="20">
        <v>1</v>
      </c>
      <c r="J1158" t="s">
        <v>9</v>
      </c>
      <c r="K1158" t="s">
        <v>10</v>
      </c>
      <c r="L1158" s="10">
        <v>40</v>
      </c>
      <c r="M1158" s="10">
        <v>67</v>
      </c>
      <c r="N1158" s="10">
        <v>198</v>
      </c>
      <c r="O1158" s="1">
        <v>9936.7343999999994</v>
      </c>
      <c r="P1158" s="1">
        <v>7774.75</v>
      </c>
      <c r="Q1158" s="1">
        <v>1267</v>
      </c>
      <c r="R1158" s="44">
        <f t="shared" si="190"/>
        <v>248.41835999999998</v>
      </c>
      <c r="S1158" s="45">
        <f t="shared" si="191"/>
        <v>1.675</v>
      </c>
      <c r="T1158" s="45">
        <f t="shared" si="192"/>
        <v>2.955223880597015</v>
      </c>
      <c r="U1158" s="44">
        <f t="shared" si="193"/>
        <v>2161.9843999999994</v>
      </c>
      <c r="V1158" s="46">
        <f t="shared" si="194"/>
        <v>0.2175749409182155</v>
      </c>
      <c r="W1158" s="44">
        <f t="shared" si="195"/>
        <v>894.98439999999937</v>
      </c>
      <c r="X1158" s="46">
        <f t="shared" si="196"/>
        <v>9.0068262265317209E-2</v>
      </c>
      <c r="Y1158" s="23">
        <f>RANK(O1158,O:O)</f>
        <v>833</v>
      </c>
      <c r="Z1158" s="23">
        <f>RANK(U1158,U:U)</f>
        <v>846</v>
      </c>
      <c r="AA1158" s="23">
        <f>RANK(W1158,W:W)</f>
        <v>829</v>
      </c>
    </row>
    <row r="1159" spans="1:27" x14ac:dyDescent="0.25">
      <c r="A1159" s="23" t="str">
        <f t="shared" si="187"/>
        <v>Dora Tsai</v>
      </c>
      <c r="B1159" s="23">
        <f t="shared" si="188"/>
        <v>1</v>
      </c>
      <c r="C1159" s="23" t="str">
        <f t="shared" si="189"/>
        <v>2024Dora Tsai1</v>
      </c>
      <c r="D1159" s="17">
        <v>2024</v>
      </c>
      <c r="E1159" t="s">
        <v>402</v>
      </c>
      <c r="F1159">
        <v>190859</v>
      </c>
      <c r="G1159" t="s">
        <v>16</v>
      </c>
      <c r="H1159" s="20">
        <v>2</v>
      </c>
      <c r="I1159" s="20">
        <v>2</v>
      </c>
      <c r="J1159" t="s">
        <v>9</v>
      </c>
      <c r="K1159" t="s">
        <v>4</v>
      </c>
      <c r="L1159" s="10">
        <v>246</v>
      </c>
      <c r="M1159" s="10">
        <v>672</v>
      </c>
      <c r="N1159" s="10">
        <v>3531</v>
      </c>
      <c r="O1159" s="1">
        <v>132067.26</v>
      </c>
      <c r="P1159" s="1">
        <v>122284.5</v>
      </c>
      <c r="Q1159" s="1">
        <v>8356.6500000000106</v>
      </c>
      <c r="R1159" s="44">
        <f t="shared" si="190"/>
        <v>536.85878048780489</v>
      </c>
      <c r="S1159" s="45">
        <f t="shared" si="191"/>
        <v>2.7317073170731709</v>
      </c>
      <c r="T1159" s="45">
        <f t="shared" si="192"/>
        <v>5.2544642857142856</v>
      </c>
      <c r="U1159" s="44">
        <f t="shared" si="193"/>
        <v>9782.7600000000093</v>
      </c>
      <c r="V1159" s="46">
        <f t="shared" si="194"/>
        <v>7.4074074074074139E-2</v>
      </c>
      <c r="W1159" s="44">
        <f t="shared" si="195"/>
        <v>1426.1099999999988</v>
      </c>
      <c r="X1159" s="46">
        <f t="shared" si="196"/>
        <v>1.0798361380405701E-2</v>
      </c>
      <c r="Y1159" s="23">
        <f>RANK(O1159,O:O)</f>
        <v>99</v>
      </c>
      <c r="Z1159" s="23">
        <f>RANK(U1159,U:U)</f>
        <v>227</v>
      </c>
      <c r="AA1159" s="23">
        <f>RANK(W1159,W:W)</f>
        <v>667</v>
      </c>
    </row>
    <row r="1160" spans="1:27" x14ac:dyDescent="0.25">
      <c r="A1160" s="23" t="str">
        <f t="shared" si="187"/>
        <v>Dora Tsai</v>
      </c>
      <c r="B1160" s="23">
        <f t="shared" si="188"/>
        <v>2</v>
      </c>
      <c r="C1160" s="23" t="str">
        <f t="shared" si="189"/>
        <v>2024Dora Tsai2</v>
      </c>
      <c r="D1160" s="17">
        <v>2024</v>
      </c>
      <c r="E1160" t="s">
        <v>402</v>
      </c>
      <c r="F1160">
        <v>333866</v>
      </c>
      <c r="G1160" t="s">
        <v>285</v>
      </c>
      <c r="H1160" s="20">
        <v>2</v>
      </c>
      <c r="I1160" s="20">
        <v>3</v>
      </c>
      <c r="J1160" t="s">
        <v>2</v>
      </c>
      <c r="K1160" t="s">
        <v>4</v>
      </c>
      <c r="L1160" s="10">
        <v>97</v>
      </c>
      <c r="M1160" s="10">
        <v>575</v>
      </c>
      <c r="N1160" s="10">
        <v>3129</v>
      </c>
      <c r="O1160" s="1">
        <v>131282.85500000001</v>
      </c>
      <c r="P1160" s="1">
        <v>123851.75</v>
      </c>
      <c r="Q1160" s="1">
        <v>3624.11</v>
      </c>
      <c r="R1160" s="44">
        <f t="shared" si="190"/>
        <v>1353.4314948453609</v>
      </c>
      <c r="S1160" s="45">
        <f t="shared" si="191"/>
        <v>5.927835051546392</v>
      </c>
      <c r="T1160" s="45">
        <f t="shared" si="192"/>
        <v>5.4417391304347822</v>
      </c>
      <c r="U1160" s="44">
        <f t="shared" si="193"/>
        <v>7431.1050000000105</v>
      </c>
      <c r="V1160" s="46">
        <f t="shared" si="194"/>
        <v>5.6603773584905738E-2</v>
      </c>
      <c r="W1160" s="44">
        <f t="shared" si="195"/>
        <v>3806.9950000000104</v>
      </c>
      <c r="X1160" s="46">
        <f t="shared" si="196"/>
        <v>2.8998417196213551E-2</v>
      </c>
      <c r="Y1160" s="23">
        <f>RANK(O1160,O:O)</f>
        <v>100</v>
      </c>
      <c r="Z1160" s="23">
        <f>RANK(U1160,U:U)</f>
        <v>334</v>
      </c>
      <c r="AA1160" s="23">
        <f>RANK(W1160,W:W)</f>
        <v>357</v>
      </c>
    </row>
    <row r="1161" spans="1:27" x14ac:dyDescent="0.25">
      <c r="A1161" s="23" t="str">
        <f t="shared" si="187"/>
        <v>Dora Tsai</v>
      </c>
      <c r="B1161" s="23">
        <f t="shared" si="188"/>
        <v>3</v>
      </c>
      <c r="C1161" s="23" t="str">
        <f t="shared" si="189"/>
        <v>2024Dora Tsai3</v>
      </c>
      <c r="D1161" s="17">
        <v>2024</v>
      </c>
      <c r="E1161" t="s">
        <v>402</v>
      </c>
      <c r="F1161">
        <v>903026</v>
      </c>
      <c r="G1161" t="s">
        <v>506</v>
      </c>
      <c r="H1161" s="20">
        <v>2</v>
      </c>
      <c r="I1161" s="20">
        <v>2</v>
      </c>
      <c r="J1161" t="s">
        <v>9</v>
      </c>
      <c r="K1161" t="s">
        <v>4</v>
      </c>
      <c r="L1161" s="10">
        <v>142</v>
      </c>
      <c r="M1161" s="10">
        <v>440</v>
      </c>
      <c r="N1161" s="10">
        <v>2221</v>
      </c>
      <c r="O1161" s="1">
        <v>98588.07</v>
      </c>
      <c r="P1161" s="1">
        <v>91285.25</v>
      </c>
      <c r="Q1161" s="1">
        <v>4879.7299999999996</v>
      </c>
      <c r="R1161" s="44">
        <f t="shared" si="190"/>
        <v>694.28218309859164</v>
      </c>
      <c r="S1161" s="45">
        <f t="shared" si="191"/>
        <v>3.0985915492957745</v>
      </c>
      <c r="T1161" s="45">
        <f t="shared" si="192"/>
        <v>5.0477272727272728</v>
      </c>
      <c r="U1161" s="44">
        <f t="shared" si="193"/>
        <v>7302.820000000007</v>
      </c>
      <c r="V1161" s="46">
        <f t="shared" si="194"/>
        <v>7.4074074074074139E-2</v>
      </c>
      <c r="W1161" s="44">
        <f t="shared" si="195"/>
        <v>2423.0900000000074</v>
      </c>
      <c r="X1161" s="46">
        <f t="shared" si="196"/>
        <v>2.4577923069190901E-2</v>
      </c>
      <c r="Y1161" s="23">
        <f>RANK(O1161,O:O)</f>
        <v>160</v>
      </c>
      <c r="Z1161" s="23">
        <f>RANK(U1161,U:U)</f>
        <v>346</v>
      </c>
      <c r="AA1161" s="23">
        <f>RANK(W1161,W:W)</f>
        <v>503</v>
      </c>
    </row>
    <row r="1162" spans="1:27" x14ac:dyDescent="0.25">
      <c r="A1162" s="23" t="str">
        <f t="shared" si="187"/>
        <v>Dora Tsai</v>
      </c>
      <c r="B1162" s="23">
        <f t="shared" si="188"/>
        <v>4</v>
      </c>
      <c r="C1162" s="23" t="str">
        <f t="shared" si="189"/>
        <v>2024Dora Tsai4</v>
      </c>
      <c r="D1162" s="17">
        <v>2024</v>
      </c>
      <c r="E1162" t="s">
        <v>402</v>
      </c>
      <c r="F1162">
        <v>864241</v>
      </c>
      <c r="G1162" t="s">
        <v>129</v>
      </c>
      <c r="H1162" s="20">
        <v>2</v>
      </c>
      <c r="I1162" s="20">
        <v>2</v>
      </c>
      <c r="J1162" t="s">
        <v>2</v>
      </c>
      <c r="K1162" t="s">
        <v>4</v>
      </c>
      <c r="L1162" s="10">
        <v>52</v>
      </c>
      <c r="M1162" s="10">
        <v>393</v>
      </c>
      <c r="N1162" s="10">
        <v>2324</v>
      </c>
      <c r="O1162" s="1">
        <v>96947.4</v>
      </c>
      <c r="P1162" s="1">
        <v>88134</v>
      </c>
      <c r="Q1162" s="1">
        <v>2023.73</v>
      </c>
      <c r="R1162" s="44">
        <f t="shared" si="190"/>
        <v>1864.3730769230767</v>
      </c>
      <c r="S1162" s="45">
        <f t="shared" si="191"/>
        <v>7.5576923076923075</v>
      </c>
      <c r="T1162" s="45">
        <f t="shared" si="192"/>
        <v>5.9134860050890588</v>
      </c>
      <c r="U1162" s="44">
        <f t="shared" si="193"/>
        <v>8813.3999999999942</v>
      </c>
      <c r="V1162" s="46">
        <f t="shared" si="194"/>
        <v>9.0909090909090856E-2</v>
      </c>
      <c r="W1162" s="44">
        <f t="shared" si="195"/>
        <v>6789.6699999999946</v>
      </c>
      <c r="X1162" s="46">
        <f t="shared" si="196"/>
        <v>7.0034575450192524E-2</v>
      </c>
      <c r="Y1162" s="23">
        <f>RANK(O1162,O:O)</f>
        <v>166</v>
      </c>
      <c r="Z1162" s="23">
        <f>RANK(U1162,U:U)</f>
        <v>265</v>
      </c>
      <c r="AA1162" s="23">
        <f>RANK(W1162,W:W)</f>
        <v>195</v>
      </c>
    </row>
    <row r="1163" spans="1:27" x14ac:dyDescent="0.25">
      <c r="A1163" s="23" t="str">
        <f t="shared" si="187"/>
        <v>Dora Tsai</v>
      </c>
      <c r="B1163" s="23">
        <f t="shared" si="188"/>
        <v>5</v>
      </c>
      <c r="C1163" s="23" t="str">
        <f t="shared" si="189"/>
        <v>2024Dora Tsai5</v>
      </c>
      <c r="D1163" s="17">
        <v>2024</v>
      </c>
      <c r="E1163" t="s">
        <v>402</v>
      </c>
      <c r="F1163">
        <v>400575</v>
      </c>
      <c r="G1163" t="s">
        <v>102</v>
      </c>
      <c r="H1163" s="20">
        <v>1</v>
      </c>
      <c r="I1163" s="20">
        <v>3</v>
      </c>
      <c r="J1163" t="s">
        <v>2</v>
      </c>
      <c r="K1163" t="s">
        <v>3</v>
      </c>
      <c r="L1163" s="10">
        <v>98</v>
      </c>
      <c r="M1163" s="10">
        <v>280</v>
      </c>
      <c r="N1163" s="10">
        <v>1583</v>
      </c>
      <c r="O1163" s="1">
        <v>64334.7</v>
      </c>
      <c r="P1163" s="1">
        <v>53612.25</v>
      </c>
      <c r="Q1163" s="1">
        <v>3217.6</v>
      </c>
      <c r="R1163" s="44">
        <f t="shared" si="190"/>
        <v>656.47653061224491</v>
      </c>
      <c r="S1163" s="45">
        <f t="shared" si="191"/>
        <v>2.8571428571428572</v>
      </c>
      <c r="T1163" s="45">
        <f t="shared" si="192"/>
        <v>5.6535714285714285</v>
      </c>
      <c r="U1163" s="44">
        <f t="shared" si="193"/>
        <v>10722.449999999997</v>
      </c>
      <c r="V1163" s="46">
        <f t="shared" si="194"/>
        <v>0.16666666666666663</v>
      </c>
      <c r="W1163" s="44">
        <f t="shared" si="195"/>
        <v>7504.8499999999967</v>
      </c>
      <c r="X1163" s="46">
        <f t="shared" si="196"/>
        <v>0.11665322135643746</v>
      </c>
      <c r="Y1163" s="23">
        <f>RANK(O1163,O:O)</f>
        <v>279</v>
      </c>
      <c r="Z1163" s="23">
        <f>RANK(U1163,U:U)</f>
        <v>204</v>
      </c>
      <c r="AA1163" s="23">
        <f>RANK(W1163,W:W)</f>
        <v>166</v>
      </c>
    </row>
    <row r="1164" spans="1:27" x14ac:dyDescent="0.25">
      <c r="A1164" s="23" t="str">
        <f t="shared" si="187"/>
        <v>Dora Tsai</v>
      </c>
      <c r="B1164" s="23">
        <f t="shared" si="188"/>
        <v>6</v>
      </c>
      <c r="C1164" s="23" t="str">
        <f t="shared" si="189"/>
        <v>2024Dora Tsai6</v>
      </c>
      <c r="D1164" s="17">
        <v>2024</v>
      </c>
      <c r="E1164" t="s">
        <v>402</v>
      </c>
      <c r="F1164">
        <v>678432</v>
      </c>
      <c r="G1164" t="s">
        <v>324</v>
      </c>
      <c r="H1164" s="20">
        <v>2</v>
      </c>
      <c r="I1164" s="20">
        <v>2</v>
      </c>
      <c r="J1164" t="s">
        <v>9</v>
      </c>
      <c r="K1164" t="s">
        <v>3</v>
      </c>
      <c r="L1164" s="10">
        <v>242</v>
      </c>
      <c r="M1164" s="10">
        <v>341</v>
      </c>
      <c r="N1164" s="10">
        <v>1437</v>
      </c>
      <c r="O1164" s="1">
        <v>60120.180000000102</v>
      </c>
      <c r="P1164" s="1">
        <v>52737</v>
      </c>
      <c r="Q1164" s="1">
        <v>7877.1000000000304</v>
      </c>
      <c r="R1164" s="44">
        <f t="shared" si="190"/>
        <v>248.43049586776903</v>
      </c>
      <c r="S1164" s="45">
        <f t="shared" si="191"/>
        <v>1.4090909090909092</v>
      </c>
      <c r="T1164" s="45">
        <f t="shared" si="192"/>
        <v>4.2140762463343107</v>
      </c>
      <c r="U1164" s="44">
        <f t="shared" si="193"/>
        <v>7383.1800000001022</v>
      </c>
      <c r="V1164" s="46">
        <f t="shared" si="194"/>
        <v>0.12280701754386114</v>
      </c>
      <c r="W1164" s="44">
        <f t="shared" si="195"/>
        <v>-493.91999999992822</v>
      </c>
      <c r="X1164" s="46">
        <f t="shared" si="196"/>
        <v>-8.215544264836323E-3</v>
      </c>
      <c r="Y1164" s="23">
        <f>RANK(O1164,O:O)</f>
        <v>307</v>
      </c>
      <c r="Z1164" s="23">
        <f>RANK(U1164,U:U)</f>
        <v>336</v>
      </c>
      <c r="AA1164" s="23">
        <f>RANK(W1164,W:W)</f>
        <v>1433</v>
      </c>
    </row>
    <row r="1165" spans="1:27" x14ac:dyDescent="0.25">
      <c r="A1165" s="23" t="str">
        <f t="shared" si="187"/>
        <v>Dora Tsai</v>
      </c>
      <c r="B1165" s="23">
        <f t="shared" si="188"/>
        <v>7</v>
      </c>
      <c r="C1165" s="23" t="str">
        <f t="shared" si="189"/>
        <v>2024Dora Tsai7</v>
      </c>
      <c r="D1165" s="17">
        <v>2024</v>
      </c>
      <c r="E1165" t="s">
        <v>402</v>
      </c>
      <c r="F1165">
        <v>551554</v>
      </c>
      <c r="G1165" t="s">
        <v>138</v>
      </c>
      <c r="H1165" s="20">
        <v>2</v>
      </c>
      <c r="I1165" s="20">
        <v>2</v>
      </c>
      <c r="J1165" t="s">
        <v>9</v>
      </c>
      <c r="K1165" t="s">
        <v>3</v>
      </c>
      <c r="L1165" s="10">
        <v>251</v>
      </c>
      <c r="M1165" s="10">
        <v>470</v>
      </c>
      <c r="N1165" s="10">
        <v>1536</v>
      </c>
      <c r="O1165" s="1">
        <v>56163.983999999997</v>
      </c>
      <c r="P1165" s="1">
        <v>53628</v>
      </c>
      <c r="Q1165" s="1">
        <v>8294.5800000000108</v>
      </c>
      <c r="R1165" s="44">
        <f t="shared" si="190"/>
        <v>223.76089243027886</v>
      </c>
      <c r="S1165" s="45">
        <f t="shared" si="191"/>
        <v>1.8725099601593624</v>
      </c>
      <c r="T1165" s="45">
        <f t="shared" si="192"/>
        <v>3.2680851063829786</v>
      </c>
      <c r="U1165" s="44">
        <f t="shared" si="193"/>
        <v>2535.9839999999967</v>
      </c>
      <c r="V1165" s="46">
        <f t="shared" si="194"/>
        <v>4.5153207080181439E-2</v>
      </c>
      <c r="W1165" s="44">
        <f t="shared" si="195"/>
        <v>-5758.5960000000141</v>
      </c>
      <c r="X1165" s="46">
        <f t="shared" si="196"/>
        <v>-0.10253182893863111</v>
      </c>
      <c r="Y1165" s="23">
        <f>RANK(O1165,O:O)</f>
        <v>335</v>
      </c>
      <c r="Z1165" s="23">
        <f>RANK(U1165,U:U)</f>
        <v>765</v>
      </c>
      <c r="AA1165" s="23">
        <f>RANK(W1165,W:W)</f>
        <v>1511</v>
      </c>
    </row>
    <row r="1166" spans="1:27" x14ac:dyDescent="0.25">
      <c r="A1166" s="23" t="str">
        <f t="shared" si="187"/>
        <v>Dora Tsai</v>
      </c>
      <c r="B1166" s="23">
        <f t="shared" si="188"/>
        <v>8</v>
      </c>
      <c r="C1166" s="23" t="str">
        <f t="shared" si="189"/>
        <v>2024Dora Tsai8</v>
      </c>
      <c r="D1166" s="17">
        <v>2024</v>
      </c>
      <c r="E1166" t="s">
        <v>402</v>
      </c>
      <c r="F1166">
        <v>153936</v>
      </c>
      <c r="G1166" t="s">
        <v>28</v>
      </c>
      <c r="H1166" s="20">
        <v>1</v>
      </c>
      <c r="I1166" s="20">
        <v>1</v>
      </c>
      <c r="J1166" t="s">
        <v>9</v>
      </c>
      <c r="K1166" t="s">
        <v>3</v>
      </c>
      <c r="L1166" s="10">
        <v>30</v>
      </c>
      <c r="M1166" s="10">
        <v>106</v>
      </c>
      <c r="N1166" s="10">
        <v>450</v>
      </c>
      <c r="O1166" s="1">
        <v>24137.64</v>
      </c>
      <c r="P1166" s="1">
        <v>19181.75</v>
      </c>
      <c r="Q1166" s="1">
        <v>1004.08</v>
      </c>
      <c r="R1166" s="44">
        <f t="shared" si="190"/>
        <v>804.58799999999997</v>
      </c>
      <c r="S1166" s="45">
        <f t="shared" si="191"/>
        <v>3.5333333333333332</v>
      </c>
      <c r="T1166" s="45">
        <f t="shared" si="192"/>
        <v>4.2452830188679247</v>
      </c>
      <c r="U1166" s="44">
        <f t="shared" si="193"/>
        <v>4955.8899999999994</v>
      </c>
      <c r="V1166" s="46">
        <f t="shared" si="194"/>
        <v>0.20531791840461616</v>
      </c>
      <c r="W1166" s="44">
        <f t="shared" si="195"/>
        <v>3951.8099999999995</v>
      </c>
      <c r="X1166" s="46">
        <f t="shared" si="196"/>
        <v>0.16371981685036316</v>
      </c>
      <c r="Y1166" s="23">
        <f>RANK(O1166,O:O)</f>
        <v>564</v>
      </c>
      <c r="Z1166" s="23">
        <f>RANK(U1166,U:U)</f>
        <v>510</v>
      </c>
      <c r="AA1166" s="23">
        <f>RANK(W1166,W:W)</f>
        <v>344</v>
      </c>
    </row>
    <row r="1167" spans="1:27" x14ac:dyDescent="0.25">
      <c r="A1167" s="23" t="str">
        <f t="shared" si="187"/>
        <v>Dora Tsai</v>
      </c>
      <c r="B1167" s="23">
        <f t="shared" si="188"/>
        <v>9</v>
      </c>
      <c r="C1167" s="23" t="str">
        <f t="shared" si="189"/>
        <v>2024Dora Tsai9</v>
      </c>
      <c r="D1167" s="17">
        <v>2024</v>
      </c>
      <c r="E1167" t="s">
        <v>402</v>
      </c>
      <c r="F1167">
        <v>128453</v>
      </c>
      <c r="G1167" t="s">
        <v>130</v>
      </c>
      <c r="H1167" s="20">
        <v>2</v>
      </c>
      <c r="I1167" s="20">
        <v>1</v>
      </c>
      <c r="J1167" t="s">
        <v>2</v>
      </c>
      <c r="K1167" t="s">
        <v>10</v>
      </c>
      <c r="L1167" s="10">
        <v>8</v>
      </c>
      <c r="M1167" s="10">
        <v>114</v>
      </c>
      <c r="N1167" s="10">
        <v>353</v>
      </c>
      <c r="O1167" s="1">
        <v>13703.37</v>
      </c>
      <c r="P1167" s="1">
        <v>11813.25</v>
      </c>
      <c r="Q1167" s="1">
        <v>347.75</v>
      </c>
      <c r="R1167" s="44">
        <f t="shared" si="190"/>
        <v>1712.9212500000001</v>
      </c>
      <c r="S1167" s="45">
        <f t="shared" si="191"/>
        <v>14.25</v>
      </c>
      <c r="T1167" s="45">
        <f t="shared" si="192"/>
        <v>3.0964912280701755</v>
      </c>
      <c r="U1167" s="44">
        <f t="shared" si="193"/>
        <v>1890.1200000000008</v>
      </c>
      <c r="V1167" s="46">
        <f t="shared" si="194"/>
        <v>0.13793103448275867</v>
      </c>
      <c r="W1167" s="44">
        <f t="shared" si="195"/>
        <v>1542.3700000000008</v>
      </c>
      <c r="X1167" s="46">
        <f t="shared" si="196"/>
        <v>0.1125540651679113</v>
      </c>
      <c r="Y1167" s="23">
        <f>RANK(O1167,O:O)</f>
        <v>699</v>
      </c>
      <c r="Z1167" s="23">
        <f>RANK(U1167,U:U)</f>
        <v>892</v>
      </c>
      <c r="AA1167" s="23">
        <f>RANK(W1167,W:W)</f>
        <v>632</v>
      </c>
    </row>
    <row r="1168" spans="1:27" x14ac:dyDescent="0.25">
      <c r="A1168" s="23" t="str">
        <f t="shared" si="187"/>
        <v>Dora Tsai</v>
      </c>
      <c r="B1168" s="23">
        <f t="shared" si="188"/>
        <v>10</v>
      </c>
      <c r="C1168" s="23" t="str">
        <f t="shared" si="189"/>
        <v>2024Dora Tsai10</v>
      </c>
      <c r="D1168" s="17">
        <v>2024</v>
      </c>
      <c r="E1168" t="s">
        <v>402</v>
      </c>
      <c r="F1168">
        <v>879751</v>
      </c>
      <c r="G1168" t="s">
        <v>244</v>
      </c>
      <c r="H1168" s="20">
        <v>1</v>
      </c>
      <c r="I1168" s="20">
        <v>1</v>
      </c>
      <c r="J1168" t="s">
        <v>9</v>
      </c>
      <c r="K1168" t="s">
        <v>10</v>
      </c>
      <c r="L1168" s="10">
        <v>39</v>
      </c>
      <c r="M1168" s="10">
        <v>48</v>
      </c>
      <c r="N1168" s="10">
        <v>147</v>
      </c>
      <c r="O1168" s="1">
        <v>5926.8</v>
      </c>
      <c r="P1168" s="1">
        <v>4939</v>
      </c>
      <c r="Q1168" s="1">
        <v>1218</v>
      </c>
      <c r="R1168" s="44">
        <f t="shared" si="190"/>
        <v>151.96923076923076</v>
      </c>
      <c r="S1168" s="45">
        <f t="shared" si="191"/>
        <v>1.2307692307692308</v>
      </c>
      <c r="T1168" s="45">
        <f t="shared" si="192"/>
        <v>3.0625</v>
      </c>
      <c r="U1168" s="44">
        <f t="shared" si="193"/>
        <v>987.80000000000018</v>
      </c>
      <c r="V1168" s="46">
        <f t="shared" si="194"/>
        <v>0.16666666666666669</v>
      </c>
      <c r="W1168" s="44">
        <f t="shared" si="195"/>
        <v>-230.19999999999982</v>
      </c>
      <c r="X1168" s="46">
        <f t="shared" si="196"/>
        <v>-3.8840521023149055E-2</v>
      </c>
      <c r="Y1168" s="23">
        <f>RANK(O1168,O:O)</f>
        <v>1070</v>
      </c>
      <c r="Z1168" s="23">
        <f>RANK(U1168,U:U)</f>
        <v>1125</v>
      </c>
      <c r="AA1168" s="23">
        <f>RANK(W1168,W:W)</f>
        <v>1385</v>
      </c>
    </row>
    <row r="1169" spans="1:27" x14ac:dyDescent="0.25">
      <c r="A1169" s="23" t="str">
        <f t="shared" si="187"/>
        <v>Dora Tsai</v>
      </c>
      <c r="B1169" s="23">
        <f t="shared" si="188"/>
        <v>11</v>
      </c>
      <c r="C1169" s="23" t="str">
        <f t="shared" si="189"/>
        <v>2024Dora Tsai11</v>
      </c>
      <c r="D1169" s="17">
        <v>2024</v>
      </c>
      <c r="E1169" t="s">
        <v>402</v>
      </c>
      <c r="F1169">
        <v>743099</v>
      </c>
      <c r="G1169" t="s">
        <v>203</v>
      </c>
      <c r="H1169" s="20">
        <v>1</v>
      </c>
      <c r="I1169" s="20">
        <v>4</v>
      </c>
      <c r="J1169" t="s">
        <v>2</v>
      </c>
      <c r="K1169" t="s">
        <v>10</v>
      </c>
      <c r="L1169" s="10">
        <v>22</v>
      </c>
      <c r="M1169" s="10">
        <v>40</v>
      </c>
      <c r="N1169" s="10">
        <v>126</v>
      </c>
      <c r="O1169" s="1">
        <v>5712.6</v>
      </c>
      <c r="P1169" s="1">
        <v>4760.5</v>
      </c>
      <c r="Q1169" s="1">
        <v>700</v>
      </c>
      <c r="R1169" s="44">
        <f t="shared" si="190"/>
        <v>259.66363636363639</v>
      </c>
      <c r="S1169" s="45">
        <f t="shared" si="191"/>
        <v>1.8181818181818181</v>
      </c>
      <c r="T1169" s="45">
        <f t="shared" si="192"/>
        <v>3.15</v>
      </c>
      <c r="U1169" s="44">
        <f t="shared" si="193"/>
        <v>952.10000000000036</v>
      </c>
      <c r="V1169" s="46">
        <f t="shared" si="194"/>
        <v>0.16666666666666671</v>
      </c>
      <c r="W1169" s="44">
        <f t="shared" si="195"/>
        <v>252.10000000000036</v>
      </c>
      <c r="X1169" s="46">
        <f t="shared" si="196"/>
        <v>4.4130518502958432E-2</v>
      </c>
      <c r="Y1169" s="23">
        <f>RANK(O1169,O:O)</f>
        <v>1078</v>
      </c>
      <c r="Z1169" s="23">
        <f>RANK(U1169,U:U)</f>
        <v>1141</v>
      </c>
      <c r="AA1169" s="23">
        <f>RANK(W1169,W:W)</f>
        <v>1091</v>
      </c>
    </row>
    <row r="1170" spans="1:27" x14ac:dyDescent="0.25">
      <c r="A1170" s="23" t="str">
        <f t="shared" si="187"/>
        <v>Elena Crosswell</v>
      </c>
      <c r="B1170" s="23">
        <f t="shared" si="188"/>
        <v>1</v>
      </c>
      <c r="C1170" s="23" t="str">
        <f t="shared" si="189"/>
        <v>2024Elena Crosswell1</v>
      </c>
      <c r="D1170" s="17">
        <v>2024</v>
      </c>
      <c r="E1170" t="s">
        <v>527</v>
      </c>
      <c r="F1170">
        <v>387642</v>
      </c>
      <c r="G1170" t="s">
        <v>576</v>
      </c>
      <c r="H1170" s="20">
        <v>1</v>
      </c>
      <c r="I1170" s="20">
        <v>1</v>
      </c>
      <c r="J1170" t="s">
        <v>9</v>
      </c>
      <c r="K1170" t="s">
        <v>4</v>
      </c>
      <c r="L1170" s="10">
        <v>172</v>
      </c>
      <c r="M1170" s="10">
        <v>521</v>
      </c>
      <c r="N1170" s="10">
        <v>2704</v>
      </c>
      <c r="O1170" s="1">
        <v>116623.53</v>
      </c>
      <c r="P1170" s="1">
        <v>107984.75</v>
      </c>
      <c r="Q1170" s="1">
        <v>5673.8</v>
      </c>
      <c r="R1170" s="44">
        <f t="shared" si="190"/>
        <v>678.04377906976742</v>
      </c>
      <c r="S1170" s="45">
        <f t="shared" si="191"/>
        <v>3.0290697674418605</v>
      </c>
      <c r="T1170" s="45">
        <f t="shared" si="192"/>
        <v>5.1900191938579656</v>
      </c>
      <c r="U1170" s="44">
        <f t="shared" si="193"/>
        <v>8638.7799999999988</v>
      </c>
      <c r="V1170" s="46">
        <f t="shared" si="194"/>
        <v>7.407407407407407E-2</v>
      </c>
      <c r="W1170" s="44">
        <f t="shared" si="195"/>
        <v>2964.9799999999987</v>
      </c>
      <c r="X1170" s="46">
        <f t="shared" si="196"/>
        <v>2.5423514448585108E-2</v>
      </c>
      <c r="Y1170" s="23">
        <f>RANK(O1170,O:O)</f>
        <v>123</v>
      </c>
      <c r="Z1170" s="23">
        <f>RANK(U1170,U:U)</f>
        <v>279</v>
      </c>
      <c r="AA1170" s="23">
        <f>RANK(W1170,W:W)</f>
        <v>434</v>
      </c>
    </row>
    <row r="1171" spans="1:27" x14ac:dyDescent="0.25">
      <c r="A1171" s="23" t="str">
        <f t="shared" si="187"/>
        <v>Elena Crosswell</v>
      </c>
      <c r="B1171" s="23">
        <f t="shared" si="188"/>
        <v>2</v>
      </c>
      <c r="C1171" s="23" t="str">
        <f t="shared" si="189"/>
        <v>2024Elena Crosswell2</v>
      </c>
      <c r="D1171" s="17">
        <v>2024</v>
      </c>
      <c r="E1171" t="s">
        <v>527</v>
      </c>
      <c r="F1171">
        <v>477716</v>
      </c>
      <c r="G1171" t="s">
        <v>513</v>
      </c>
      <c r="H1171" s="20">
        <v>1</v>
      </c>
      <c r="I1171" s="20">
        <v>1</v>
      </c>
      <c r="J1171" t="s">
        <v>9</v>
      </c>
      <c r="K1171" t="s">
        <v>3</v>
      </c>
      <c r="L1171" s="10">
        <v>102</v>
      </c>
      <c r="M1171" s="10">
        <v>306</v>
      </c>
      <c r="N1171" s="10">
        <v>1584</v>
      </c>
      <c r="O1171" s="1">
        <v>63489.42</v>
      </c>
      <c r="P1171" s="1">
        <v>58786.5</v>
      </c>
      <c r="Q1171" s="1">
        <v>3361.68</v>
      </c>
      <c r="R1171" s="44">
        <f t="shared" si="190"/>
        <v>622.44529411764699</v>
      </c>
      <c r="S1171" s="45">
        <f t="shared" si="191"/>
        <v>3</v>
      </c>
      <c r="T1171" s="45">
        <f t="shared" si="192"/>
        <v>5.1764705882352944</v>
      </c>
      <c r="U1171" s="44">
        <f t="shared" si="193"/>
        <v>4702.9199999999983</v>
      </c>
      <c r="V1171" s="46">
        <f t="shared" si="194"/>
        <v>7.4074074074074042E-2</v>
      </c>
      <c r="W1171" s="44">
        <f t="shared" si="195"/>
        <v>1341.2399999999984</v>
      </c>
      <c r="X1171" s="46">
        <f t="shared" si="196"/>
        <v>2.1125409556426857E-2</v>
      </c>
      <c r="Y1171" s="23">
        <f>RANK(O1171,O:O)</f>
        <v>286</v>
      </c>
      <c r="Z1171" s="23">
        <f>RANK(U1171,U:U)</f>
        <v>526</v>
      </c>
      <c r="AA1171" s="23">
        <f>RANK(W1171,W:W)</f>
        <v>686</v>
      </c>
    </row>
    <row r="1172" spans="1:27" x14ac:dyDescent="0.25">
      <c r="A1172" s="23" t="str">
        <f t="shared" si="187"/>
        <v>Elena Crosswell</v>
      </c>
      <c r="B1172" s="23">
        <f t="shared" si="188"/>
        <v>3</v>
      </c>
      <c r="C1172" s="23" t="str">
        <f t="shared" si="189"/>
        <v>2024Elena Crosswell3</v>
      </c>
      <c r="D1172" s="17">
        <v>2024</v>
      </c>
      <c r="E1172" t="s">
        <v>527</v>
      </c>
      <c r="F1172">
        <v>858490</v>
      </c>
      <c r="G1172" t="s">
        <v>500</v>
      </c>
      <c r="H1172" s="20">
        <v>1</v>
      </c>
      <c r="I1172" s="20">
        <v>2</v>
      </c>
      <c r="J1172" t="s">
        <v>2</v>
      </c>
      <c r="K1172" t="s">
        <v>3</v>
      </c>
      <c r="L1172" s="10">
        <v>103</v>
      </c>
      <c r="M1172" s="10">
        <v>284</v>
      </c>
      <c r="N1172" s="10">
        <v>1105</v>
      </c>
      <c r="O1172" s="1">
        <v>49154.97</v>
      </c>
      <c r="P1172" s="1">
        <v>44443.25</v>
      </c>
      <c r="Q1172" s="1">
        <v>3372.08</v>
      </c>
      <c r="R1172" s="44">
        <f t="shared" si="190"/>
        <v>477.23271844660195</v>
      </c>
      <c r="S1172" s="45">
        <f t="shared" si="191"/>
        <v>2.7572815533980584</v>
      </c>
      <c r="T1172" s="45">
        <f t="shared" si="192"/>
        <v>3.890845070422535</v>
      </c>
      <c r="U1172" s="44">
        <f t="shared" si="193"/>
        <v>4711.7200000000012</v>
      </c>
      <c r="V1172" s="46">
        <f t="shared" si="194"/>
        <v>9.5854396818877141E-2</v>
      </c>
      <c r="W1172" s="44">
        <f t="shared" si="195"/>
        <v>1339.6400000000012</v>
      </c>
      <c r="X1172" s="46">
        <f t="shared" si="196"/>
        <v>2.7253398791617638E-2</v>
      </c>
      <c r="Y1172" s="23">
        <f>RANK(O1172,O:O)</f>
        <v>379</v>
      </c>
      <c r="Z1172" s="23">
        <f>RANK(U1172,U:U)</f>
        <v>524</v>
      </c>
      <c r="AA1172" s="23">
        <f>RANK(W1172,W:W)</f>
        <v>687</v>
      </c>
    </row>
    <row r="1173" spans="1:27" x14ac:dyDescent="0.25">
      <c r="A1173" s="23" t="str">
        <f t="shared" si="187"/>
        <v>Elena Crosswell</v>
      </c>
      <c r="B1173" s="23">
        <f t="shared" si="188"/>
        <v>4</v>
      </c>
      <c r="C1173" s="23" t="str">
        <f t="shared" si="189"/>
        <v>2024Elena Crosswell4</v>
      </c>
      <c r="D1173" s="17">
        <v>2024</v>
      </c>
      <c r="E1173" t="s">
        <v>527</v>
      </c>
      <c r="F1173">
        <v>642395</v>
      </c>
      <c r="G1173" t="s">
        <v>512</v>
      </c>
      <c r="H1173" s="20">
        <v>1</v>
      </c>
      <c r="I1173" s="20">
        <v>2</v>
      </c>
      <c r="J1173" t="s">
        <v>2</v>
      </c>
      <c r="K1173" t="s">
        <v>3</v>
      </c>
      <c r="L1173" s="10">
        <v>60</v>
      </c>
      <c r="M1173" s="10">
        <v>251</v>
      </c>
      <c r="N1173" s="10">
        <v>923</v>
      </c>
      <c r="O1173" s="1">
        <v>38731.800000000003</v>
      </c>
      <c r="P1173" s="1">
        <v>32276.5</v>
      </c>
      <c r="Q1173" s="1">
        <v>2046.2</v>
      </c>
      <c r="R1173" s="44">
        <f t="shared" si="190"/>
        <v>645.53000000000009</v>
      </c>
      <c r="S1173" s="45">
        <f t="shared" si="191"/>
        <v>4.1833333333333336</v>
      </c>
      <c r="T1173" s="45">
        <f t="shared" si="192"/>
        <v>3.6772908366533863</v>
      </c>
      <c r="U1173" s="44">
        <f t="shared" si="193"/>
        <v>6455.3000000000029</v>
      </c>
      <c r="V1173" s="46">
        <f t="shared" si="194"/>
        <v>0.16666666666666674</v>
      </c>
      <c r="W1173" s="44">
        <f t="shared" si="195"/>
        <v>4409.1000000000031</v>
      </c>
      <c r="X1173" s="46">
        <f t="shared" si="196"/>
        <v>0.11383669233033329</v>
      </c>
      <c r="Y1173" s="23">
        <f>RANK(O1173,O:O)</f>
        <v>448</v>
      </c>
      <c r="Z1173" s="23">
        <f>RANK(U1173,U:U)</f>
        <v>397</v>
      </c>
      <c r="AA1173" s="23">
        <f>RANK(W1173,W:W)</f>
        <v>312</v>
      </c>
    </row>
    <row r="1174" spans="1:27" x14ac:dyDescent="0.25">
      <c r="A1174" s="23" t="str">
        <f t="shared" si="187"/>
        <v>Elena Crosswell</v>
      </c>
      <c r="B1174" s="23">
        <f t="shared" si="188"/>
        <v>5</v>
      </c>
      <c r="C1174" s="23" t="str">
        <f t="shared" si="189"/>
        <v>2024Elena Crosswell5</v>
      </c>
      <c r="D1174" s="17">
        <v>2024</v>
      </c>
      <c r="E1174" t="s">
        <v>527</v>
      </c>
      <c r="F1174">
        <v>328781</v>
      </c>
      <c r="G1174" t="s">
        <v>517</v>
      </c>
      <c r="H1174" s="20">
        <v>1</v>
      </c>
      <c r="I1174" s="20">
        <v>1</v>
      </c>
      <c r="J1174" t="s">
        <v>9</v>
      </c>
      <c r="K1174" t="s">
        <v>10</v>
      </c>
      <c r="L1174" s="10">
        <v>16</v>
      </c>
      <c r="M1174" s="10">
        <v>29</v>
      </c>
      <c r="N1174" s="10">
        <v>80</v>
      </c>
      <c r="O1174" s="1">
        <v>5459.36</v>
      </c>
      <c r="P1174" s="1">
        <v>4201</v>
      </c>
      <c r="Q1174" s="1">
        <v>509</v>
      </c>
      <c r="R1174" s="44">
        <f t="shared" si="190"/>
        <v>341.21</v>
      </c>
      <c r="S1174" s="45">
        <f t="shared" si="191"/>
        <v>1.8125</v>
      </c>
      <c r="T1174" s="45">
        <f t="shared" si="192"/>
        <v>2.7586206896551726</v>
      </c>
      <c r="U1174" s="44">
        <f t="shared" si="193"/>
        <v>1258.3599999999997</v>
      </c>
      <c r="V1174" s="46">
        <f t="shared" si="194"/>
        <v>0.23049588230122209</v>
      </c>
      <c r="W1174" s="44">
        <f t="shared" si="195"/>
        <v>749.35999999999967</v>
      </c>
      <c r="X1174" s="46">
        <f t="shared" si="196"/>
        <v>0.137261510506726</v>
      </c>
      <c r="Y1174" s="23">
        <f>RANK(O1174,O:O)</f>
        <v>1097</v>
      </c>
      <c r="Z1174" s="23">
        <f>RANK(U1174,U:U)</f>
        <v>1043</v>
      </c>
      <c r="AA1174" s="23">
        <f>RANK(W1174,W:W)</f>
        <v>878</v>
      </c>
    </row>
    <row r="1175" spans="1:27" x14ac:dyDescent="0.25">
      <c r="A1175" s="23" t="str">
        <f t="shared" si="187"/>
        <v>Elena Crosswell</v>
      </c>
      <c r="B1175" s="23">
        <f t="shared" si="188"/>
        <v>6</v>
      </c>
      <c r="C1175" s="23" t="str">
        <f t="shared" si="189"/>
        <v>2024Elena Crosswell6</v>
      </c>
      <c r="D1175" s="17">
        <v>2024</v>
      </c>
      <c r="E1175" t="s">
        <v>527</v>
      </c>
      <c r="F1175">
        <v>610296</v>
      </c>
      <c r="G1175" t="s">
        <v>514</v>
      </c>
      <c r="H1175" s="20">
        <v>1</v>
      </c>
      <c r="I1175" s="20">
        <v>1</v>
      </c>
      <c r="J1175" t="s">
        <v>9</v>
      </c>
      <c r="K1175" t="s">
        <v>10</v>
      </c>
      <c r="L1175" s="10">
        <v>18</v>
      </c>
      <c r="M1175" s="10">
        <v>42</v>
      </c>
      <c r="N1175" s="10">
        <v>122</v>
      </c>
      <c r="O1175" s="1">
        <v>4850.2240000000002</v>
      </c>
      <c r="P1175" s="1">
        <v>3416.75</v>
      </c>
      <c r="Q1175" s="1">
        <v>581.52</v>
      </c>
      <c r="R1175" s="44">
        <f t="shared" si="190"/>
        <v>269.4568888888889</v>
      </c>
      <c r="S1175" s="45">
        <f t="shared" si="191"/>
        <v>2.3333333333333335</v>
      </c>
      <c r="T1175" s="45">
        <f t="shared" si="192"/>
        <v>2.9047619047619047</v>
      </c>
      <c r="U1175" s="44">
        <f t="shared" si="193"/>
        <v>1433.4740000000002</v>
      </c>
      <c r="V1175" s="46">
        <f t="shared" si="194"/>
        <v>0.29554799943260357</v>
      </c>
      <c r="W1175" s="44">
        <f t="shared" si="195"/>
        <v>851.95400000000018</v>
      </c>
      <c r="X1175" s="46">
        <f t="shared" si="196"/>
        <v>0.17565250594611717</v>
      </c>
      <c r="Y1175" s="23">
        <f>RANK(O1175,O:O)</f>
        <v>1144</v>
      </c>
      <c r="Z1175" s="23">
        <f>RANK(U1175,U:U)</f>
        <v>1005</v>
      </c>
      <c r="AA1175" s="23">
        <f>RANK(W1175,W:W)</f>
        <v>844</v>
      </c>
    </row>
    <row r="1176" spans="1:27" x14ac:dyDescent="0.25">
      <c r="A1176" s="23" t="str">
        <f t="shared" si="187"/>
        <v>Elena Crosswell</v>
      </c>
      <c r="B1176" s="23">
        <f t="shared" si="188"/>
        <v>7</v>
      </c>
      <c r="C1176" s="23" t="str">
        <f t="shared" si="189"/>
        <v>2024Elena Crosswell7</v>
      </c>
      <c r="D1176" s="17">
        <v>2024</v>
      </c>
      <c r="E1176" t="s">
        <v>527</v>
      </c>
      <c r="F1176">
        <v>400447</v>
      </c>
      <c r="G1176" t="s">
        <v>516</v>
      </c>
      <c r="H1176" s="20">
        <v>1</v>
      </c>
      <c r="I1176" s="20">
        <v>1</v>
      </c>
      <c r="J1176" t="s">
        <v>9</v>
      </c>
      <c r="K1176" t="s">
        <v>10</v>
      </c>
      <c r="L1176" s="10">
        <v>6</v>
      </c>
      <c r="M1176" s="10">
        <v>13</v>
      </c>
      <c r="N1176" s="10">
        <v>46</v>
      </c>
      <c r="O1176" s="1">
        <v>2725.232</v>
      </c>
      <c r="P1176" s="1">
        <v>1939.75</v>
      </c>
      <c r="Q1176" s="1">
        <v>193</v>
      </c>
      <c r="R1176" s="44">
        <f t="shared" si="190"/>
        <v>454.20533333333333</v>
      </c>
      <c r="S1176" s="45">
        <f t="shared" si="191"/>
        <v>2.1666666666666665</v>
      </c>
      <c r="T1176" s="45">
        <f t="shared" si="192"/>
        <v>3.5384615384615383</v>
      </c>
      <c r="U1176" s="44">
        <f t="shared" si="193"/>
        <v>785.48199999999997</v>
      </c>
      <c r="V1176" s="46">
        <f t="shared" si="194"/>
        <v>0.28822573637767351</v>
      </c>
      <c r="W1176" s="44">
        <f t="shared" si="195"/>
        <v>592.48199999999997</v>
      </c>
      <c r="X1176" s="46">
        <f t="shared" si="196"/>
        <v>0.21740607772108941</v>
      </c>
      <c r="Y1176" s="23">
        <f>RANK(O1176,O:O)</f>
        <v>1306</v>
      </c>
      <c r="Z1176" s="23">
        <f>RANK(U1176,U:U)</f>
        <v>1205</v>
      </c>
      <c r="AA1176" s="23">
        <f>RANK(W1176,W:W)</f>
        <v>940</v>
      </c>
    </row>
    <row r="1177" spans="1:27" x14ac:dyDescent="0.25">
      <c r="A1177" s="23" t="str">
        <f t="shared" si="187"/>
        <v>Elena Crosswell</v>
      </c>
      <c r="B1177" s="23">
        <f t="shared" si="188"/>
        <v>8</v>
      </c>
      <c r="C1177" s="23" t="str">
        <f t="shared" si="189"/>
        <v>2024Elena Crosswell8</v>
      </c>
      <c r="D1177" s="17">
        <v>2024</v>
      </c>
      <c r="E1177" t="s">
        <v>527</v>
      </c>
      <c r="F1177">
        <v>498034</v>
      </c>
      <c r="G1177" t="s">
        <v>518</v>
      </c>
      <c r="H1177" s="20">
        <v>1</v>
      </c>
      <c r="I1177" s="20">
        <v>1</v>
      </c>
      <c r="J1177" t="s">
        <v>9</v>
      </c>
      <c r="K1177" t="s">
        <v>10</v>
      </c>
      <c r="L1177" s="10">
        <v>7</v>
      </c>
      <c r="M1177" s="10">
        <v>13</v>
      </c>
      <c r="N1177" s="10">
        <v>22</v>
      </c>
      <c r="O1177" s="1">
        <v>1289.424</v>
      </c>
      <c r="P1177" s="1">
        <v>857</v>
      </c>
      <c r="Q1177" s="1">
        <v>223</v>
      </c>
      <c r="R1177" s="44">
        <f t="shared" si="190"/>
        <v>184.20342857142856</v>
      </c>
      <c r="S1177" s="45">
        <f t="shared" si="191"/>
        <v>1.8571428571428572</v>
      </c>
      <c r="T1177" s="45">
        <f t="shared" si="192"/>
        <v>1.6923076923076923</v>
      </c>
      <c r="U1177" s="44">
        <f t="shared" si="193"/>
        <v>432.42399999999998</v>
      </c>
      <c r="V1177" s="46">
        <f t="shared" si="194"/>
        <v>0.33536214619861271</v>
      </c>
      <c r="W1177" s="44">
        <f t="shared" si="195"/>
        <v>209.42399999999998</v>
      </c>
      <c r="X1177" s="46">
        <f t="shared" si="196"/>
        <v>0.16241670699475114</v>
      </c>
      <c r="Y1177" s="23">
        <f>RANK(O1177,O:O)</f>
        <v>1431</v>
      </c>
      <c r="Z1177" s="23">
        <f>RANK(U1177,U:U)</f>
        <v>1347</v>
      </c>
      <c r="AA1177" s="23">
        <f>RANK(W1177,W:W)</f>
        <v>1125</v>
      </c>
    </row>
    <row r="1178" spans="1:27" x14ac:dyDescent="0.25">
      <c r="A1178" s="23" t="str">
        <f t="shared" si="187"/>
        <v>Gerald Wilson</v>
      </c>
      <c r="B1178" s="23">
        <f t="shared" si="188"/>
        <v>1</v>
      </c>
      <c r="C1178" s="23" t="str">
        <f t="shared" si="189"/>
        <v>2024Gerald Wilson1</v>
      </c>
      <c r="D1178" s="17">
        <v>2024</v>
      </c>
      <c r="E1178" t="s">
        <v>405</v>
      </c>
      <c r="F1178">
        <v>857703</v>
      </c>
      <c r="G1178" t="s">
        <v>34</v>
      </c>
      <c r="H1178" s="20">
        <v>3</v>
      </c>
      <c r="I1178" s="20">
        <v>3</v>
      </c>
      <c r="J1178" t="s">
        <v>9</v>
      </c>
      <c r="K1178" t="s">
        <v>6</v>
      </c>
      <c r="L1178" s="10">
        <v>252</v>
      </c>
      <c r="M1178" s="10">
        <v>908</v>
      </c>
      <c r="N1178" s="10">
        <v>4483</v>
      </c>
      <c r="O1178" s="1">
        <v>184690.27499999999</v>
      </c>
      <c r="P1178" s="1">
        <v>167900.25</v>
      </c>
      <c r="Q1178" s="1">
        <v>8787.15</v>
      </c>
      <c r="R1178" s="44">
        <f t="shared" si="190"/>
        <v>732.89791666666667</v>
      </c>
      <c r="S1178" s="45">
        <f t="shared" si="191"/>
        <v>3.6031746031746033</v>
      </c>
      <c r="T1178" s="45">
        <f t="shared" si="192"/>
        <v>4.9372246696035242</v>
      </c>
      <c r="U1178" s="44">
        <f t="shared" si="193"/>
        <v>16790.024999999994</v>
      </c>
      <c r="V1178" s="46">
        <f t="shared" si="194"/>
        <v>9.0909090909090884E-2</v>
      </c>
      <c r="W1178" s="44">
        <f t="shared" si="195"/>
        <v>8002.8749999999945</v>
      </c>
      <c r="X1178" s="46">
        <f t="shared" si="196"/>
        <v>4.3331328625722143E-2</v>
      </c>
      <c r="Y1178" s="23">
        <f>RANK(O1178,O:O)</f>
        <v>47</v>
      </c>
      <c r="Z1178" s="23">
        <f>RANK(U1178,U:U)</f>
        <v>94</v>
      </c>
      <c r="AA1178" s="23">
        <f>RANK(W1178,W:W)</f>
        <v>157</v>
      </c>
    </row>
    <row r="1179" spans="1:27" x14ac:dyDescent="0.25">
      <c r="A1179" s="23" t="str">
        <f t="shared" si="187"/>
        <v>Gerald Wilson</v>
      </c>
      <c r="B1179" s="23">
        <f t="shared" si="188"/>
        <v>2</v>
      </c>
      <c r="C1179" s="23" t="str">
        <f t="shared" si="189"/>
        <v>2024Gerald Wilson2</v>
      </c>
      <c r="D1179" s="17">
        <v>2024</v>
      </c>
      <c r="E1179" t="s">
        <v>405</v>
      </c>
      <c r="F1179">
        <v>481214</v>
      </c>
      <c r="G1179" t="s">
        <v>267</v>
      </c>
      <c r="H1179" s="20">
        <v>3</v>
      </c>
      <c r="I1179" s="20">
        <v>4</v>
      </c>
      <c r="J1179" t="s">
        <v>2</v>
      </c>
      <c r="K1179" t="s">
        <v>4</v>
      </c>
      <c r="L1179" s="10">
        <v>56</v>
      </c>
      <c r="M1179" s="10">
        <v>351</v>
      </c>
      <c r="N1179" s="10">
        <v>3097</v>
      </c>
      <c r="O1179" s="1">
        <v>145819.821</v>
      </c>
      <c r="P1179" s="1">
        <v>120415</v>
      </c>
      <c r="Q1179" s="1">
        <v>2112.75</v>
      </c>
      <c r="R1179" s="44">
        <f t="shared" si="190"/>
        <v>2603.9253749999998</v>
      </c>
      <c r="S1179" s="45">
        <f t="shared" si="191"/>
        <v>6.2678571428571432</v>
      </c>
      <c r="T1179" s="45">
        <f t="shared" si="192"/>
        <v>8.8233618233618234</v>
      </c>
      <c r="U1179" s="44">
        <f t="shared" si="193"/>
        <v>25404.820999999996</v>
      </c>
      <c r="V1179" s="46">
        <f t="shared" si="194"/>
        <v>0.17422062944378458</v>
      </c>
      <c r="W1179" s="44">
        <f t="shared" si="195"/>
        <v>23292.070999999996</v>
      </c>
      <c r="X1179" s="46">
        <f t="shared" si="196"/>
        <v>0.15973185840078624</v>
      </c>
      <c r="Y1179" s="23">
        <f>RANK(O1179,O:O)</f>
        <v>88</v>
      </c>
      <c r="Z1179" s="23">
        <f>RANK(U1179,U:U)</f>
        <v>43</v>
      </c>
      <c r="AA1179" s="23">
        <f>RANK(W1179,W:W)</f>
        <v>33</v>
      </c>
    </row>
    <row r="1180" spans="1:27" x14ac:dyDescent="0.25">
      <c r="A1180" s="23" t="str">
        <f t="shared" si="187"/>
        <v>Gerald Wilson</v>
      </c>
      <c r="B1180" s="23">
        <f t="shared" si="188"/>
        <v>3</v>
      </c>
      <c r="C1180" s="23" t="str">
        <f t="shared" si="189"/>
        <v>2024Gerald Wilson3</v>
      </c>
      <c r="D1180" s="17">
        <v>2024</v>
      </c>
      <c r="E1180" t="s">
        <v>405</v>
      </c>
      <c r="F1180">
        <v>548541</v>
      </c>
      <c r="G1180" t="s">
        <v>173</v>
      </c>
      <c r="H1180" s="20">
        <v>3</v>
      </c>
      <c r="I1180" s="20">
        <v>6</v>
      </c>
      <c r="J1180" t="s">
        <v>2</v>
      </c>
      <c r="K1180" t="s">
        <v>4</v>
      </c>
      <c r="L1180" s="10">
        <v>131</v>
      </c>
      <c r="M1180" s="10">
        <v>507</v>
      </c>
      <c r="N1180" s="10">
        <v>3134</v>
      </c>
      <c r="O1180" s="1">
        <v>132079.7824</v>
      </c>
      <c r="P1180" s="1">
        <v>116247.75</v>
      </c>
      <c r="Q1180" s="1">
        <v>4615.95</v>
      </c>
      <c r="R1180" s="44">
        <f t="shared" si="190"/>
        <v>1008.242613740458</v>
      </c>
      <c r="S1180" s="45">
        <f t="shared" si="191"/>
        <v>3.8702290076335877</v>
      </c>
      <c r="T1180" s="45">
        <f t="shared" si="192"/>
        <v>6.1814595660749507</v>
      </c>
      <c r="U1180" s="44">
        <f t="shared" si="193"/>
        <v>15832.032399999996</v>
      </c>
      <c r="V1180" s="46">
        <f t="shared" si="194"/>
        <v>0.11986719021124005</v>
      </c>
      <c r="W1180" s="44">
        <f t="shared" si="195"/>
        <v>11216.082399999996</v>
      </c>
      <c r="X1180" s="46">
        <f t="shared" si="196"/>
        <v>8.4918995142136119E-2</v>
      </c>
      <c r="Y1180" s="23">
        <f>RANK(O1180,O:O)</f>
        <v>98</v>
      </c>
      <c r="Z1180" s="23">
        <f>RANK(U1180,U:U)</f>
        <v>106</v>
      </c>
      <c r="AA1180" s="23">
        <f>RANK(W1180,W:W)</f>
        <v>105</v>
      </c>
    </row>
    <row r="1181" spans="1:27" x14ac:dyDescent="0.25">
      <c r="A1181" s="23" t="str">
        <f t="shared" si="187"/>
        <v>Gerald Wilson</v>
      </c>
      <c r="B1181" s="23">
        <f t="shared" si="188"/>
        <v>4</v>
      </c>
      <c r="C1181" s="23" t="str">
        <f t="shared" si="189"/>
        <v>2024Gerald Wilson4</v>
      </c>
      <c r="D1181" s="17">
        <v>2024</v>
      </c>
      <c r="E1181" t="s">
        <v>405</v>
      </c>
      <c r="F1181">
        <v>884431</v>
      </c>
      <c r="G1181" t="s">
        <v>172</v>
      </c>
      <c r="H1181" s="20">
        <v>3</v>
      </c>
      <c r="I1181" s="20">
        <v>4</v>
      </c>
      <c r="J1181" t="s">
        <v>2</v>
      </c>
      <c r="K1181" t="s">
        <v>4</v>
      </c>
      <c r="L1181" s="10">
        <v>244</v>
      </c>
      <c r="M1181" s="10">
        <v>512</v>
      </c>
      <c r="N1181" s="10">
        <v>1790</v>
      </c>
      <c r="O1181" s="1">
        <v>77848.399999999994</v>
      </c>
      <c r="P1181" s="1">
        <v>69507.5</v>
      </c>
      <c r="Q1181" s="1">
        <v>8122.25</v>
      </c>
      <c r="R1181" s="44">
        <f t="shared" si="190"/>
        <v>319.05081967213113</v>
      </c>
      <c r="S1181" s="45">
        <f t="shared" si="191"/>
        <v>2.098360655737705</v>
      </c>
      <c r="T1181" s="45">
        <f t="shared" si="192"/>
        <v>3.49609375</v>
      </c>
      <c r="U1181" s="44">
        <f t="shared" si="193"/>
        <v>8340.8999999999942</v>
      </c>
      <c r="V1181" s="46">
        <f t="shared" si="194"/>
        <v>0.10714285714285708</v>
      </c>
      <c r="W1181" s="44">
        <f t="shared" si="195"/>
        <v>218.64999999999418</v>
      </c>
      <c r="X1181" s="46">
        <f t="shared" si="196"/>
        <v>2.8086640187851542E-3</v>
      </c>
      <c r="Y1181" s="23">
        <f>RANK(O1181,O:O)</f>
        <v>218</v>
      </c>
      <c r="Z1181" s="23">
        <f>RANK(U1181,U:U)</f>
        <v>290</v>
      </c>
      <c r="AA1181" s="23">
        <f>RANK(W1181,W:W)</f>
        <v>1117</v>
      </c>
    </row>
    <row r="1182" spans="1:27" x14ac:dyDescent="0.25">
      <c r="A1182" s="23" t="str">
        <f t="shared" si="187"/>
        <v>Hugo Vale</v>
      </c>
      <c r="B1182" s="23">
        <f t="shared" si="188"/>
        <v>1</v>
      </c>
      <c r="C1182" s="23" t="str">
        <f t="shared" si="189"/>
        <v>2024Hugo Vale1</v>
      </c>
      <c r="D1182" s="17">
        <v>2024</v>
      </c>
      <c r="E1182" t="s">
        <v>425</v>
      </c>
      <c r="F1182">
        <v>775247</v>
      </c>
      <c r="G1182" t="s">
        <v>86</v>
      </c>
      <c r="H1182" s="20">
        <v>5</v>
      </c>
      <c r="I1182" s="20">
        <v>5</v>
      </c>
      <c r="J1182" t="s">
        <v>2</v>
      </c>
      <c r="K1182" t="s">
        <v>6</v>
      </c>
      <c r="L1182" s="10">
        <v>167</v>
      </c>
      <c r="M1182" s="10">
        <v>570</v>
      </c>
      <c r="N1182" s="10">
        <v>4159</v>
      </c>
      <c r="O1182" s="1">
        <v>174089.43419999999</v>
      </c>
      <c r="P1182" s="1">
        <v>156984.75</v>
      </c>
      <c r="Q1182" s="1">
        <v>5964.95</v>
      </c>
      <c r="R1182" s="44">
        <f t="shared" si="190"/>
        <v>1042.4517017964072</v>
      </c>
      <c r="S1182" s="45">
        <f t="shared" si="191"/>
        <v>3.4131736526946108</v>
      </c>
      <c r="T1182" s="45">
        <f t="shared" si="192"/>
        <v>7.2964912280701757</v>
      </c>
      <c r="U1182" s="44">
        <f t="shared" si="193"/>
        <v>17104.684199999989</v>
      </c>
      <c r="V1182" s="46">
        <f t="shared" si="194"/>
        <v>9.8252282102023109E-2</v>
      </c>
      <c r="W1182" s="44">
        <f t="shared" si="195"/>
        <v>11139.734199999988</v>
      </c>
      <c r="X1182" s="46">
        <f t="shared" si="196"/>
        <v>6.3988571455762644E-2</v>
      </c>
      <c r="Y1182" s="23">
        <f>RANK(O1182,O:O)</f>
        <v>57</v>
      </c>
      <c r="Z1182" s="23">
        <f>RANK(U1182,U:U)</f>
        <v>92</v>
      </c>
      <c r="AA1182" s="23">
        <f>RANK(W1182,W:W)</f>
        <v>108</v>
      </c>
    </row>
    <row r="1183" spans="1:27" x14ac:dyDescent="0.25">
      <c r="A1183" s="23" t="str">
        <f t="shared" si="187"/>
        <v>Hugo Vale</v>
      </c>
      <c r="B1183" s="23">
        <f t="shared" si="188"/>
        <v>2</v>
      </c>
      <c r="C1183" s="23" t="str">
        <f t="shared" si="189"/>
        <v>2024Hugo Vale2</v>
      </c>
      <c r="D1183" s="17">
        <v>2024</v>
      </c>
      <c r="E1183" t="s">
        <v>425</v>
      </c>
      <c r="F1183">
        <v>333866</v>
      </c>
      <c r="G1183" t="s">
        <v>285</v>
      </c>
      <c r="H1183" s="20">
        <v>5</v>
      </c>
      <c r="I1183" s="20">
        <v>3</v>
      </c>
      <c r="J1183" t="s">
        <v>2</v>
      </c>
      <c r="K1183" t="s">
        <v>6</v>
      </c>
      <c r="L1183" s="10">
        <v>76</v>
      </c>
      <c r="M1183" s="10">
        <v>680</v>
      </c>
      <c r="N1183" s="10">
        <v>4312</v>
      </c>
      <c r="O1183" s="1">
        <v>167071.63500000001</v>
      </c>
      <c r="P1183" s="1">
        <v>157614.75</v>
      </c>
      <c r="Q1183" s="1">
        <v>3123.9</v>
      </c>
      <c r="R1183" s="44">
        <f t="shared" si="190"/>
        <v>2198.3109868421052</v>
      </c>
      <c r="S1183" s="45">
        <f t="shared" si="191"/>
        <v>8.9473684210526319</v>
      </c>
      <c r="T1183" s="45">
        <f t="shared" si="192"/>
        <v>6.341176470588235</v>
      </c>
      <c r="U1183" s="44">
        <f t="shared" si="193"/>
        <v>9456.8850000000093</v>
      </c>
      <c r="V1183" s="46">
        <f t="shared" si="194"/>
        <v>5.660377358490571E-2</v>
      </c>
      <c r="W1183" s="44">
        <f t="shared" si="195"/>
        <v>6332.9850000000097</v>
      </c>
      <c r="X1183" s="46">
        <f t="shared" si="196"/>
        <v>3.7905806093296503E-2</v>
      </c>
      <c r="Y1183" s="23">
        <f>RANK(O1183,O:O)</f>
        <v>69</v>
      </c>
      <c r="Z1183" s="23">
        <f>RANK(U1183,U:U)</f>
        <v>238</v>
      </c>
      <c r="AA1183" s="23">
        <f>RANK(W1183,W:W)</f>
        <v>219</v>
      </c>
    </row>
    <row r="1184" spans="1:27" x14ac:dyDescent="0.25">
      <c r="A1184" s="23" t="str">
        <f t="shared" si="187"/>
        <v>Hugo Vale</v>
      </c>
      <c r="B1184" s="23">
        <f t="shared" si="188"/>
        <v>3</v>
      </c>
      <c r="C1184" s="23" t="str">
        <f t="shared" si="189"/>
        <v>2024Hugo Vale3</v>
      </c>
      <c r="D1184" s="17">
        <v>2024</v>
      </c>
      <c r="E1184" t="s">
        <v>425</v>
      </c>
      <c r="F1184">
        <v>143836</v>
      </c>
      <c r="G1184" t="s">
        <v>87</v>
      </c>
      <c r="H1184" s="20">
        <v>5</v>
      </c>
      <c r="I1184" s="20">
        <v>2</v>
      </c>
      <c r="J1184" t="s">
        <v>2</v>
      </c>
      <c r="K1184" t="s">
        <v>4</v>
      </c>
      <c r="L1184" s="10">
        <v>252</v>
      </c>
      <c r="M1184" s="10">
        <v>760</v>
      </c>
      <c r="N1184" s="10">
        <v>2440</v>
      </c>
      <c r="O1184" s="1">
        <v>113842.8</v>
      </c>
      <c r="P1184" s="1">
        <v>94869</v>
      </c>
      <c r="Q1184" s="1">
        <v>8890.65</v>
      </c>
      <c r="R1184" s="44">
        <f t="shared" si="190"/>
        <v>451.75714285714287</v>
      </c>
      <c r="S1184" s="45">
        <f t="shared" si="191"/>
        <v>3.0158730158730158</v>
      </c>
      <c r="T1184" s="45">
        <f t="shared" si="192"/>
        <v>3.2105263157894739</v>
      </c>
      <c r="U1184" s="44">
        <f t="shared" si="193"/>
        <v>18973.800000000003</v>
      </c>
      <c r="V1184" s="46">
        <f t="shared" si="194"/>
        <v>0.16666666666666669</v>
      </c>
      <c r="W1184" s="44">
        <f t="shared" si="195"/>
        <v>10083.150000000003</v>
      </c>
      <c r="X1184" s="46">
        <f t="shared" si="196"/>
        <v>8.8570818707902496E-2</v>
      </c>
      <c r="Y1184" s="23">
        <f>RANK(O1184,O:O)</f>
        <v>130</v>
      </c>
      <c r="Z1184" s="23">
        <f>RANK(U1184,U:U)</f>
        <v>72</v>
      </c>
      <c r="AA1184" s="23">
        <f>RANK(W1184,W:W)</f>
        <v>122</v>
      </c>
    </row>
    <row r="1185" spans="1:27" x14ac:dyDescent="0.25">
      <c r="A1185" s="23" t="str">
        <f t="shared" si="187"/>
        <v>Hugo Vale</v>
      </c>
      <c r="B1185" s="23">
        <f t="shared" si="188"/>
        <v>4</v>
      </c>
      <c r="C1185" s="23" t="str">
        <f t="shared" si="189"/>
        <v>2024Hugo Vale4</v>
      </c>
      <c r="D1185" s="17">
        <v>2024</v>
      </c>
      <c r="E1185" t="s">
        <v>425</v>
      </c>
      <c r="F1185">
        <v>375019</v>
      </c>
      <c r="G1185" t="s">
        <v>95</v>
      </c>
      <c r="H1185" s="20">
        <v>5</v>
      </c>
      <c r="I1185" s="20">
        <v>5</v>
      </c>
      <c r="J1185" t="s">
        <v>9</v>
      </c>
      <c r="K1185" t="s">
        <v>4</v>
      </c>
      <c r="L1185" s="10">
        <v>149</v>
      </c>
      <c r="M1185" s="10">
        <v>568</v>
      </c>
      <c r="N1185" s="10">
        <v>2373</v>
      </c>
      <c r="O1185" s="1">
        <v>95109.3</v>
      </c>
      <c r="P1185" s="1">
        <v>79257.75</v>
      </c>
      <c r="Q1185" s="1">
        <v>5390.6</v>
      </c>
      <c r="R1185" s="44">
        <f t="shared" si="190"/>
        <v>638.31744966442955</v>
      </c>
      <c r="S1185" s="45">
        <f t="shared" si="191"/>
        <v>3.8120805369127515</v>
      </c>
      <c r="T1185" s="45">
        <f t="shared" si="192"/>
        <v>4.177816901408451</v>
      </c>
      <c r="U1185" s="44">
        <f t="shared" si="193"/>
        <v>15851.550000000003</v>
      </c>
      <c r="V1185" s="46">
        <f t="shared" si="194"/>
        <v>0.16666666666666669</v>
      </c>
      <c r="W1185" s="44">
        <f t="shared" si="195"/>
        <v>10460.950000000003</v>
      </c>
      <c r="X1185" s="46">
        <f t="shared" si="196"/>
        <v>0.1099887182431161</v>
      </c>
      <c r="Y1185" s="23">
        <f>RANK(O1185,O:O)</f>
        <v>171</v>
      </c>
      <c r="Z1185" s="23">
        <f>RANK(U1185,U:U)</f>
        <v>105</v>
      </c>
      <c r="AA1185" s="23">
        <f>RANK(W1185,W:W)</f>
        <v>118</v>
      </c>
    </row>
    <row r="1186" spans="1:27" x14ac:dyDescent="0.25">
      <c r="A1186" s="23" t="str">
        <f t="shared" si="187"/>
        <v>Hugo Vale</v>
      </c>
      <c r="B1186" s="23">
        <f t="shared" si="188"/>
        <v>5</v>
      </c>
      <c r="C1186" s="23" t="str">
        <f t="shared" si="189"/>
        <v>2024Hugo Vale5</v>
      </c>
      <c r="D1186" s="17">
        <v>2024</v>
      </c>
      <c r="E1186" t="s">
        <v>425</v>
      </c>
      <c r="F1186">
        <v>106224</v>
      </c>
      <c r="G1186" t="s">
        <v>372</v>
      </c>
      <c r="H1186" s="20">
        <v>5</v>
      </c>
      <c r="I1186" s="20">
        <v>5</v>
      </c>
      <c r="J1186" t="s">
        <v>9</v>
      </c>
      <c r="K1186" t="s">
        <v>4</v>
      </c>
      <c r="L1186" s="10">
        <v>110</v>
      </c>
      <c r="M1186" s="10">
        <v>390</v>
      </c>
      <c r="N1186" s="10">
        <v>1798</v>
      </c>
      <c r="O1186" s="1">
        <v>79597.013999999996</v>
      </c>
      <c r="P1186" s="1">
        <v>63953</v>
      </c>
      <c r="Q1186" s="1">
        <v>3941.3</v>
      </c>
      <c r="R1186" s="44">
        <f t="shared" si="190"/>
        <v>723.60921818181816</v>
      </c>
      <c r="S1186" s="45">
        <f t="shared" si="191"/>
        <v>3.5454545454545454</v>
      </c>
      <c r="T1186" s="45">
        <f t="shared" si="192"/>
        <v>4.6102564102564099</v>
      </c>
      <c r="U1186" s="44">
        <f t="shared" si="193"/>
        <v>15644.013999999996</v>
      </c>
      <c r="V1186" s="46">
        <f t="shared" si="194"/>
        <v>0.19654021192302512</v>
      </c>
      <c r="W1186" s="44">
        <f t="shared" si="195"/>
        <v>11702.713999999996</v>
      </c>
      <c r="X1186" s="46">
        <f t="shared" si="196"/>
        <v>0.14702453536762067</v>
      </c>
      <c r="Y1186" s="23">
        <f>RANK(O1186,O:O)</f>
        <v>209</v>
      </c>
      <c r="Z1186" s="23">
        <f>RANK(U1186,U:U)</f>
        <v>108</v>
      </c>
      <c r="AA1186" s="23">
        <f>RANK(W1186,W:W)</f>
        <v>95</v>
      </c>
    </row>
    <row r="1187" spans="1:27" x14ac:dyDescent="0.25">
      <c r="A1187" s="23" t="str">
        <f t="shared" si="187"/>
        <v>Hugo Vale</v>
      </c>
      <c r="B1187" s="23">
        <f t="shared" si="188"/>
        <v>6</v>
      </c>
      <c r="C1187" s="23" t="str">
        <f t="shared" si="189"/>
        <v>2024Hugo Vale6</v>
      </c>
      <c r="D1187" s="17">
        <v>2024</v>
      </c>
      <c r="E1187" t="s">
        <v>425</v>
      </c>
      <c r="F1187">
        <v>676623</v>
      </c>
      <c r="G1187" t="s">
        <v>274</v>
      </c>
      <c r="H1187" s="20">
        <v>5</v>
      </c>
      <c r="I1187" s="20">
        <v>3</v>
      </c>
      <c r="J1187" t="s">
        <v>2</v>
      </c>
      <c r="K1187" t="s">
        <v>3</v>
      </c>
      <c r="L1187" s="10">
        <v>114</v>
      </c>
      <c r="M1187" s="10">
        <v>426</v>
      </c>
      <c r="N1187" s="10">
        <v>1763</v>
      </c>
      <c r="O1187" s="1">
        <v>71446.365000000005</v>
      </c>
      <c r="P1187" s="1">
        <v>62672.25</v>
      </c>
      <c r="Q1187" s="1">
        <v>4111.1000000000004</v>
      </c>
      <c r="R1187" s="44">
        <f t="shared" si="190"/>
        <v>626.72250000000008</v>
      </c>
      <c r="S1187" s="45">
        <f t="shared" si="191"/>
        <v>3.736842105263158</v>
      </c>
      <c r="T1187" s="45">
        <f t="shared" si="192"/>
        <v>4.13849765258216</v>
      </c>
      <c r="U1187" s="44">
        <f t="shared" si="193"/>
        <v>8774.1150000000052</v>
      </c>
      <c r="V1187" s="46">
        <f t="shared" si="194"/>
        <v>0.12280701754385971</v>
      </c>
      <c r="W1187" s="44">
        <f t="shared" si="195"/>
        <v>4663.0150000000049</v>
      </c>
      <c r="X1187" s="46">
        <f t="shared" si="196"/>
        <v>6.5265951598797292E-2</v>
      </c>
      <c r="Y1187" s="23">
        <f>RANK(O1187,O:O)</f>
        <v>243</v>
      </c>
      <c r="Z1187" s="23">
        <f>RANK(U1187,U:U)</f>
        <v>267</v>
      </c>
      <c r="AA1187" s="23">
        <f>RANK(W1187,W:W)</f>
        <v>292</v>
      </c>
    </row>
    <row r="1188" spans="1:27" x14ac:dyDescent="0.25">
      <c r="A1188" s="23" t="str">
        <f t="shared" si="187"/>
        <v>Hugo Vale</v>
      </c>
      <c r="B1188" s="23">
        <f t="shared" si="188"/>
        <v>7</v>
      </c>
      <c r="C1188" s="23" t="str">
        <f t="shared" si="189"/>
        <v>2024Hugo Vale7</v>
      </c>
      <c r="D1188" s="17">
        <v>2024</v>
      </c>
      <c r="E1188" t="s">
        <v>425</v>
      </c>
      <c r="F1188">
        <v>743099</v>
      </c>
      <c r="G1188" t="s">
        <v>203</v>
      </c>
      <c r="H1188" s="20">
        <v>5</v>
      </c>
      <c r="I1188" s="20">
        <v>4</v>
      </c>
      <c r="J1188" t="s">
        <v>2</v>
      </c>
      <c r="K1188" t="s">
        <v>3</v>
      </c>
      <c r="L1188" s="10">
        <v>77</v>
      </c>
      <c r="M1188" s="10">
        <v>226</v>
      </c>
      <c r="N1188" s="10">
        <v>1113</v>
      </c>
      <c r="O1188" s="1">
        <v>48235.199999999997</v>
      </c>
      <c r="P1188" s="1">
        <v>40196</v>
      </c>
      <c r="Q1188" s="1">
        <v>2704.9</v>
      </c>
      <c r="R1188" s="44">
        <f t="shared" si="190"/>
        <v>626.43116883116875</v>
      </c>
      <c r="S1188" s="45">
        <f t="shared" si="191"/>
        <v>2.9350649350649349</v>
      </c>
      <c r="T1188" s="45">
        <f t="shared" si="192"/>
        <v>4.9247787610619467</v>
      </c>
      <c r="U1188" s="44">
        <f t="shared" si="193"/>
        <v>8039.1999999999971</v>
      </c>
      <c r="V1188" s="46">
        <f t="shared" si="194"/>
        <v>0.16666666666666663</v>
      </c>
      <c r="W1188" s="44">
        <f t="shared" si="195"/>
        <v>5334.2999999999975</v>
      </c>
      <c r="X1188" s="46">
        <f t="shared" si="196"/>
        <v>0.11058936212558459</v>
      </c>
      <c r="Y1188" s="23">
        <f>RANK(O1188,O:O)</f>
        <v>385</v>
      </c>
      <c r="Z1188" s="23">
        <f>RANK(U1188,U:U)</f>
        <v>300</v>
      </c>
      <c r="AA1188" s="23">
        <f>RANK(W1188,W:W)</f>
        <v>260</v>
      </c>
    </row>
    <row r="1189" spans="1:27" x14ac:dyDescent="0.25">
      <c r="A1189" s="23" t="str">
        <f t="shared" si="187"/>
        <v>Hugo Vale</v>
      </c>
      <c r="B1189" s="23">
        <f t="shared" si="188"/>
        <v>8</v>
      </c>
      <c r="C1189" s="23" t="str">
        <f t="shared" si="189"/>
        <v>2024Hugo Vale8</v>
      </c>
      <c r="D1189" s="17">
        <v>2024</v>
      </c>
      <c r="E1189" t="s">
        <v>425</v>
      </c>
      <c r="F1189">
        <v>688564</v>
      </c>
      <c r="G1189" t="s">
        <v>176</v>
      </c>
      <c r="H1189" s="20">
        <v>5</v>
      </c>
      <c r="I1189" s="20">
        <v>4</v>
      </c>
      <c r="J1189" t="s">
        <v>2</v>
      </c>
      <c r="K1189" t="s">
        <v>3</v>
      </c>
      <c r="L1189" s="10">
        <v>126</v>
      </c>
      <c r="M1189" s="10">
        <v>180</v>
      </c>
      <c r="N1189" s="10">
        <v>702</v>
      </c>
      <c r="O1189" s="1">
        <v>25107.93</v>
      </c>
      <c r="P1189" s="1">
        <v>22024.5</v>
      </c>
      <c r="Q1189" s="1">
        <v>4229.99999999999</v>
      </c>
      <c r="R1189" s="44">
        <f t="shared" si="190"/>
        <v>199.26928571428573</v>
      </c>
      <c r="S1189" s="45">
        <f t="shared" si="191"/>
        <v>1.4285714285714286</v>
      </c>
      <c r="T1189" s="45">
        <f t="shared" si="192"/>
        <v>3.9</v>
      </c>
      <c r="U1189" s="44">
        <f t="shared" si="193"/>
        <v>3083.4300000000003</v>
      </c>
      <c r="V1189" s="46">
        <f t="shared" si="194"/>
        <v>0.12280701754385966</v>
      </c>
      <c r="W1189" s="44">
        <f t="shared" si="195"/>
        <v>-1146.5699999999897</v>
      </c>
      <c r="X1189" s="46">
        <f t="shared" si="196"/>
        <v>-4.566565224612263E-2</v>
      </c>
      <c r="Y1189" s="23">
        <f>RANK(O1189,O:O)</f>
        <v>557</v>
      </c>
      <c r="Z1189" s="23">
        <f>RANK(U1189,U:U)</f>
        <v>675</v>
      </c>
      <c r="AA1189" s="23">
        <f>RANK(W1189,W:W)</f>
        <v>1476</v>
      </c>
    </row>
    <row r="1190" spans="1:27" x14ac:dyDescent="0.25">
      <c r="A1190" s="23" t="str">
        <f t="shared" si="187"/>
        <v>Hugo Vale</v>
      </c>
      <c r="B1190" s="23">
        <f t="shared" si="188"/>
        <v>9</v>
      </c>
      <c r="C1190" s="23" t="str">
        <f t="shared" si="189"/>
        <v>2024Hugo Vale9</v>
      </c>
      <c r="D1190" s="17">
        <v>2024</v>
      </c>
      <c r="E1190" t="s">
        <v>425</v>
      </c>
      <c r="F1190">
        <v>562725</v>
      </c>
      <c r="G1190" t="s">
        <v>146</v>
      </c>
      <c r="H1190" s="20">
        <v>5</v>
      </c>
      <c r="I1190" s="20">
        <v>5</v>
      </c>
      <c r="J1190" t="s">
        <v>9</v>
      </c>
      <c r="K1190" t="s">
        <v>3</v>
      </c>
      <c r="L1190" s="10">
        <v>14</v>
      </c>
      <c r="M1190" s="10">
        <v>152</v>
      </c>
      <c r="N1190" s="10">
        <v>514</v>
      </c>
      <c r="O1190" s="1">
        <v>23617.275000000001</v>
      </c>
      <c r="P1190" s="1">
        <v>21470.25</v>
      </c>
      <c r="Q1190" s="1">
        <v>591.16999999999996</v>
      </c>
      <c r="R1190" s="44">
        <f t="shared" si="190"/>
        <v>1686.9482142857144</v>
      </c>
      <c r="S1190" s="45">
        <f t="shared" si="191"/>
        <v>10.857142857142858</v>
      </c>
      <c r="T1190" s="45">
        <f t="shared" si="192"/>
        <v>3.3815789473684212</v>
      </c>
      <c r="U1190" s="44">
        <f t="shared" si="193"/>
        <v>2147.0250000000015</v>
      </c>
      <c r="V1190" s="46">
        <f t="shared" si="194"/>
        <v>9.0909090909090967E-2</v>
      </c>
      <c r="W1190" s="44">
        <f t="shared" si="195"/>
        <v>1555.8550000000014</v>
      </c>
      <c r="X1190" s="46">
        <f t="shared" si="196"/>
        <v>6.5877837303414608E-2</v>
      </c>
      <c r="Y1190" s="23">
        <f>RANK(O1190,O:O)</f>
        <v>570</v>
      </c>
      <c r="Z1190" s="23">
        <f>RANK(U1190,U:U)</f>
        <v>850</v>
      </c>
      <c r="AA1190" s="23">
        <f>RANK(W1190,W:W)</f>
        <v>629</v>
      </c>
    </row>
    <row r="1191" spans="1:27" x14ac:dyDescent="0.25">
      <c r="A1191" s="23" t="str">
        <f t="shared" si="187"/>
        <v>Hugo Vale</v>
      </c>
      <c r="B1191" s="23">
        <f t="shared" si="188"/>
        <v>10</v>
      </c>
      <c r="C1191" s="23" t="str">
        <f t="shared" si="189"/>
        <v>2024Hugo Vale10</v>
      </c>
      <c r="D1191" s="17">
        <v>2024</v>
      </c>
      <c r="E1191" t="s">
        <v>425</v>
      </c>
      <c r="F1191">
        <v>405328</v>
      </c>
      <c r="G1191" t="s">
        <v>105</v>
      </c>
      <c r="H1191" s="20">
        <v>5</v>
      </c>
      <c r="I1191" s="20">
        <v>5</v>
      </c>
      <c r="J1191" t="s">
        <v>2</v>
      </c>
      <c r="K1191" t="s">
        <v>3</v>
      </c>
      <c r="L1191" s="10">
        <v>13</v>
      </c>
      <c r="M1191" s="10">
        <v>136</v>
      </c>
      <c r="N1191" s="10">
        <v>518</v>
      </c>
      <c r="O1191" s="1">
        <v>20366.384999999998</v>
      </c>
      <c r="P1191" s="1">
        <v>17865.25</v>
      </c>
      <c r="Q1191" s="1">
        <v>544.15</v>
      </c>
      <c r="R1191" s="44">
        <f t="shared" si="190"/>
        <v>1566.645</v>
      </c>
      <c r="S1191" s="45">
        <f t="shared" si="191"/>
        <v>10.461538461538462</v>
      </c>
      <c r="T1191" s="45">
        <f t="shared" si="192"/>
        <v>3.8088235294117645</v>
      </c>
      <c r="U1191" s="44">
        <f t="shared" si="193"/>
        <v>2501.1349999999984</v>
      </c>
      <c r="V1191" s="46">
        <f t="shared" si="194"/>
        <v>0.12280701754385959</v>
      </c>
      <c r="W1191" s="44">
        <f t="shared" si="195"/>
        <v>1956.9849999999983</v>
      </c>
      <c r="X1191" s="46">
        <f t="shared" si="196"/>
        <v>9.6088972097895547E-2</v>
      </c>
      <c r="Y1191" s="23">
        <f>RANK(O1191,O:O)</f>
        <v>609</v>
      </c>
      <c r="Z1191" s="23">
        <f>RANK(U1191,U:U)</f>
        <v>770</v>
      </c>
      <c r="AA1191" s="23">
        <f>RANK(W1191,W:W)</f>
        <v>569</v>
      </c>
    </row>
    <row r="1192" spans="1:27" x14ac:dyDescent="0.25">
      <c r="A1192" s="23" t="str">
        <f t="shared" si="187"/>
        <v>Hugo Vale</v>
      </c>
      <c r="B1192" s="23">
        <f t="shared" si="188"/>
        <v>11</v>
      </c>
      <c r="C1192" s="23" t="str">
        <f t="shared" si="189"/>
        <v>2024Hugo Vale11</v>
      </c>
      <c r="D1192" s="17">
        <v>2024</v>
      </c>
      <c r="E1192" t="s">
        <v>425</v>
      </c>
      <c r="F1192">
        <v>652151</v>
      </c>
      <c r="G1192" t="s">
        <v>233</v>
      </c>
      <c r="H1192" s="20">
        <v>5</v>
      </c>
      <c r="I1192" s="20">
        <v>4</v>
      </c>
      <c r="J1192" t="s">
        <v>2</v>
      </c>
      <c r="K1192" t="s">
        <v>3</v>
      </c>
      <c r="L1192" s="10">
        <v>49</v>
      </c>
      <c r="M1192" s="10">
        <v>131</v>
      </c>
      <c r="N1192" s="10">
        <v>426</v>
      </c>
      <c r="O1192" s="1">
        <v>15531.307000000001</v>
      </c>
      <c r="P1192" s="1">
        <v>15561.5</v>
      </c>
      <c r="Q1192" s="1">
        <v>1709.9</v>
      </c>
      <c r="R1192" s="44">
        <f t="shared" si="190"/>
        <v>316.96544897959183</v>
      </c>
      <c r="S1192" s="45">
        <f t="shared" si="191"/>
        <v>2.6734693877551021</v>
      </c>
      <c r="T1192" s="45">
        <f t="shared" si="192"/>
        <v>3.2519083969465647</v>
      </c>
      <c r="U1192" s="44">
        <f t="shared" si="193"/>
        <v>-30.192999999999302</v>
      </c>
      <c r="V1192" s="46">
        <f t="shared" si="194"/>
        <v>-1.9440089620274264E-3</v>
      </c>
      <c r="W1192" s="44">
        <f t="shared" si="195"/>
        <v>-1740.0929999999994</v>
      </c>
      <c r="X1192" s="46">
        <f t="shared" si="196"/>
        <v>-0.11203776990564923</v>
      </c>
      <c r="Y1192" s="23">
        <f>RANK(O1192,O:O)</f>
        <v>671</v>
      </c>
      <c r="Z1192" s="23">
        <f>RANK(U1192,U:U)</f>
        <v>1501</v>
      </c>
      <c r="AA1192" s="23">
        <f>RANK(W1192,W:W)</f>
        <v>1489</v>
      </c>
    </row>
    <row r="1193" spans="1:27" x14ac:dyDescent="0.25">
      <c r="A1193" s="23" t="str">
        <f t="shared" si="187"/>
        <v>Hugo Vale</v>
      </c>
      <c r="B1193" s="23">
        <f t="shared" si="188"/>
        <v>12</v>
      </c>
      <c r="C1193" s="23" t="str">
        <f t="shared" si="189"/>
        <v>2024Hugo Vale12</v>
      </c>
      <c r="D1193" s="17">
        <v>2024</v>
      </c>
      <c r="E1193" t="s">
        <v>425</v>
      </c>
      <c r="F1193">
        <v>427511</v>
      </c>
      <c r="G1193" t="s">
        <v>112</v>
      </c>
      <c r="H1193" s="20">
        <v>5</v>
      </c>
      <c r="I1193" s="20">
        <v>5</v>
      </c>
      <c r="J1193" t="s">
        <v>9</v>
      </c>
      <c r="K1193" t="s">
        <v>10</v>
      </c>
      <c r="L1193" s="10">
        <v>57</v>
      </c>
      <c r="M1193" s="10">
        <v>66</v>
      </c>
      <c r="N1193" s="10">
        <v>255</v>
      </c>
      <c r="O1193" s="1">
        <v>12947.4</v>
      </c>
      <c r="P1193" s="1">
        <v>10789.5</v>
      </c>
      <c r="Q1193" s="1">
        <v>1896.6</v>
      </c>
      <c r="R1193" s="44">
        <f t="shared" si="190"/>
        <v>227.14736842105262</v>
      </c>
      <c r="S1193" s="45">
        <f t="shared" si="191"/>
        <v>1.1578947368421053</v>
      </c>
      <c r="T1193" s="45">
        <f t="shared" si="192"/>
        <v>3.8636363636363638</v>
      </c>
      <c r="U1193" s="44">
        <f t="shared" si="193"/>
        <v>2157.8999999999996</v>
      </c>
      <c r="V1193" s="46">
        <f t="shared" si="194"/>
        <v>0.16666666666666663</v>
      </c>
      <c r="W1193" s="44">
        <f t="shared" si="195"/>
        <v>261.29999999999973</v>
      </c>
      <c r="X1193" s="46">
        <f t="shared" si="196"/>
        <v>2.0181658093516824E-2</v>
      </c>
      <c r="Y1193" s="23">
        <f>RANK(O1193,O:O)</f>
        <v>718</v>
      </c>
      <c r="Z1193" s="23">
        <f>RANK(U1193,U:U)</f>
        <v>848</v>
      </c>
      <c r="AA1193" s="23">
        <f>RANK(W1193,W:W)</f>
        <v>1081</v>
      </c>
    </row>
    <row r="1194" spans="1:27" x14ac:dyDescent="0.25">
      <c r="A1194" s="23" t="str">
        <f t="shared" ref="A1194:A1257" si="197">E1194</f>
        <v>Hugo Vale</v>
      </c>
      <c r="B1194" s="23">
        <f t="shared" ref="B1194:B1257" si="198">IF(A1193&lt;&gt;A1194,1,B1193+1)</f>
        <v>13</v>
      </c>
      <c r="C1194" s="23" t="str">
        <f t="shared" ref="C1194:C1257" si="199">D1194&amp;A1194&amp;B1194</f>
        <v>2024Hugo Vale13</v>
      </c>
      <c r="D1194" s="17">
        <v>2024</v>
      </c>
      <c r="E1194" t="s">
        <v>425</v>
      </c>
      <c r="F1194">
        <v>322666</v>
      </c>
      <c r="G1194" t="s">
        <v>80</v>
      </c>
      <c r="H1194" s="20">
        <v>5</v>
      </c>
      <c r="I1194" s="20">
        <v>5</v>
      </c>
      <c r="J1194" t="s">
        <v>9</v>
      </c>
      <c r="K1194" t="s">
        <v>10</v>
      </c>
      <c r="L1194" s="10">
        <v>20</v>
      </c>
      <c r="M1194" s="10">
        <v>46</v>
      </c>
      <c r="N1194" s="10">
        <v>125</v>
      </c>
      <c r="O1194" s="1">
        <v>7030.8</v>
      </c>
      <c r="P1194" s="1">
        <v>5859</v>
      </c>
      <c r="Q1194" s="1">
        <v>690.05</v>
      </c>
      <c r="R1194" s="44">
        <f t="shared" ref="R1194:R1257" si="200">O1194/L1194</f>
        <v>351.54</v>
      </c>
      <c r="S1194" s="45">
        <f t="shared" ref="S1194:S1257" si="201">M1194/L1194</f>
        <v>2.2999999999999998</v>
      </c>
      <c r="T1194" s="45">
        <f t="shared" ref="T1194:T1257" si="202">N1194/M1194</f>
        <v>2.7173913043478262</v>
      </c>
      <c r="U1194" s="44">
        <f t="shared" ref="U1194:U1257" si="203">O1194-P1194</f>
        <v>1171.8000000000002</v>
      </c>
      <c r="V1194" s="46">
        <f t="shared" ref="V1194:V1257" si="204">U1194/O1194</f>
        <v>0.16666666666666669</v>
      </c>
      <c r="W1194" s="44">
        <f t="shared" ref="W1194:W1257" si="205">O1194-P1194-Q1194</f>
        <v>481.75000000000023</v>
      </c>
      <c r="X1194" s="46">
        <f t="shared" ref="X1194:X1257" si="206">W1194/O1194</f>
        <v>6.8519940831768822E-2</v>
      </c>
      <c r="Y1194" s="23">
        <f>RANK(O1194,O:O)</f>
        <v>1014</v>
      </c>
      <c r="Z1194" s="23">
        <f>RANK(U1194,U:U)</f>
        <v>1061</v>
      </c>
      <c r="AA1194" s="23">
        <f>RANK(W1194,W:W)</f>
        <v>976</v>
      </c>
    </row>
    <row r="1195" spans="1:27" x14ac:dyDescent="0.25">
      <c r="A1195" s="23" t="str">
        <f t="shared" si="197"/>
        <v>Hugo Vale</v>
      </c>
      <c r="B1195" s="23">
        <f t="shared" si="198"/>
        <v>14</v>
      </c>
      <c r="C1195" s="23" t="str">
        <f t="shared" si="199"/>
        <v>2024Hugo Vale14</v>
      </c>
      <c r="D1195" s="17">
        <v>2024</v>
      </c>
      <c r="E1195" t="s">
        <v>425</v>
      </c>
      <c r="F1195">
        <v>968160</v>
      </c>
      <c r="G1195" t="s">
        <v>266</v>
      </c>
      <c r="H1195" s="20">
        <v>5</v>
      </c>
      <c r="I1195" s="20">
        <v>5</v>
      </c>
      <c r="J1195" t="s">
        <v>9</v>
      </c>
      <c r="K1195" t="s">
        <v>10</v>
      </c>
      <c r="L1195" s="10">
        <v>45</v>
      </c>
      <c r="M1195" s="10">
        <v>68</v>
      </c>
      <c r="N1195" s="10">
        <v>158</v>
      </c>
      <c r="O1195" s="1">
        <v>6465.0456000000004</v>
      </c>
      <c r="P1195" s="1">
        <v>5057.5</v>
      </c>
      <c r="Q1195" s="1">
        <v>1514.8</v>
      </c>
      <c r="R1195" s="44">
        <f t="shared" si="200"/>
        <v>143.66768000000002</v>
      </c>
      <c r="S1195" s="45">
        <f t="shared" si="201"/>
        <v>1.5111111111111111</v>
      </c>
      <c r="T1195" s="45">
        <f t="shared" si="202"/>
        <v>2.3235294117647061</v>
      </c>
      <c r="U1195" s="44">
        <f t="shared" si="203"/>
        <v>1407.5456000000004</v>
      </c>
      <c r="V1195" s="46">
        <f t="shared" si="204"/>
        <v>0.21771626792547299</v>
      </c>
      <c r="W1195" s="44">
        <f t="shared" si="205"/>
        <v>-107.25439999999958</v>
      </c>
      <c r="X1195" s="46">
        <f t="shared" si="206"/>
        <v>-1.6589890719409552E-2</v>
      </c>
      <c r="Y1195" s="23">
        <f>RANK(O1195,O:O)</f>
        <v>1042</v>
      </c>
      <c r="Z1195" s="23">
        <f>RANK(U1195,U:U)</f>
        <v>1013</v>
      </c>
      <c r="AA1195" s="23">
        <f>RANK(W1195,W:W)</f>
        <v>1335</v>
      </c>
    </row>
    <row r="1196" spans="1:27" x14ac:dyDescent="0.25">
      <c r="A1196" s="23" t="str">
        <f t="shared" si="197"/>
        <v>Hugo Vale</v>
      </c>
      <c r="B1196" s="23">
        <f t="shared" si="198"/>
        <v>15</v>
      </c>
      <c r="C1196" s="23" t="str">
        <f t="shared" si="199"/>
        <v>2024Hugo Vale15</v>
      </c>
      <c r="D1196" s="17">
        <v>2024</v>
      </c>
      <c r="E1196" t="s">
        <v>425</v>
      </c>
      <c r="F1196">
        <v>946372</v>
      </c>
      <c r="G1196" t="s">
        <v>261</v>
      </c>
      <c r="H1196" s="20">
        <v>5</v>
      </c>
      <c r="I1196" s="20">
        <v>5</v>
      </c>
      <c r="J1196" t="s">
        <v>9</v>
      </c>
      <c r="K1196" t="s">
        <v>10</v>
      </c>
      <c r="L1196" s="10">
        <v>22</v>
      </c>
      <c r="M1196" s="10">
        <v>34</v>
      </c>
      <c r="N1196" s="10">
        <v>97</v>
      </c>
      <c r="O1196" s="1">
        <v>3564.6</v>
      </c>
      <c r="P1196" s="1">
        <v>2970.5</v>
      </c>
      <c r="Q1196" s="1">
        <v>741.4</v>
      </c>
      <c r="R1196" s="44">
        <f t="shared" si="200"/>
        <v>162.02727272727273</v>
      </c>
      <c r="S1196" s="45">
        <f t="shared" si="201"/>
        <v>1.5454545454545454</v>
      </c>
      <c r="T1196" s="45">
        <f t="shared" si="202"/>
        <v>2.8529411764705883</v>
      </c>
      <c r="U1196" s="44">
        <f t="shared" si="203"/>
        <v>594.09999999999991</v>
      </c>
      <c r="V1196" s="46">
        <f t="shared" si="204"/>
        <v>0.16666666666666666</v>
      </c>
      <c r="W1196" s="44">
        <f t="shared" si="205"/>
        <v>-147.30000000000007</v>
      </c>
      <c r="X1196" s="46">
        <f t="shared" si="206"/>
        <v>-4.1323009594344408E-2</v>
      </c>
      <c r="Y1196" s="23">
        <f>RANK(O1196,O:O)</f>
        <v>1234</v>
      </c>
      <c r="Z1196" s="23">
        <f>RANK(U1196,U:U)</f>
        <v>1273</v>
      </c>
      <c r="AA1196" s="23">
        <f>RANK(W1196,W:W)</f>
        <v>1357</v>
      </c>
    </row>
    <row r="1197" spans="1:27" x14ac:dyDescent="0.25">
      <c r="A1197" s="23" t="str">
        <f t="shared" si="197"/>
        <v>Ian Juliano</v>
      </c>
      <c r="B1197" s="23">
        <f t="shared" si="198"/>
        <v>1</v>
      </c>
      <c r="C1197" s="23" t="str">
        <f t="shared" si="199"/>
        <v>2024Ian Juliano1</v>
      </c>
      <c r="D1197" s="17">
        <v>2024</v>
      </c>
      <c r="E1197" t="s">
        <v>418</v>
      </c>
      <c r="F1197">
        <v>620024</v>
      </c>
      <c r="G1197" t="s">
        <v>573</v>
      </c>
      <c r="H1197" s="20">
        <v>1</v>
      </c>
      <c r="I1197" s="20">
        <v>1</v>
      </c>
      <c r="J1197" t="s">
        <v>2</v>
      </c>
      <c r="K1197" t="s">
        <v>3</v>
      </c>
      <c r="L1197" s="10">
        <v>110</v>
      </c>
      <c r="M1197" s="10">
        <v>318</v>
      </c>
      <c r="N1197" s="10">
        <v>1295</v>
      </c>
      <c r="O1197" s="1">
        <v>58870.23</v>
      </c>
      <c r="P1197" s="1">
        <v>55394.25</v>
      </c>
      <c r="Q1197" s="1">
        <v>3614.16</v>
      </c>
      <c r="R1197" s="44">
        <f t="shared" si="200"/>
        <v>535.18390909090908</v>
      </c>
      <c r="S1197" s="45">
        <f t="shared" si="201"/>
        <v>2.8909090909090911</v>
      </c>
      <c r="T1197" s="45">
        <f t="shared" si="202"/>
        <v>4.0723270440251573</v>
      </c>
      <c r="U1197" s="44">
        <f t="shared" si="203"/>
        <v>3475.9800000000032</v>
      </c>
      <c r="V1197" s="46">
        <f t="shared" si="204"/>
        <v>5.9044783755728539E-2</v>
      </c>
      <c r="W1197" s="44">
        <f t="shared" si="205"/>
        <v>-138.17999999999665</v>
      </c>
      <c r="X1197" s="46">
        <f t="shared" si="206"/>
        <v>-2.3471965371970969E-3</v>
      </c>
      <c r="Y1197" s="23">
        <f>RANK(O1197,O:O)</f>
        <v>318</v>
      </c>
      <c r="Z1197" s="23">
        <f>RANK(U1197,U:U)</f>
        <v>622</v>
      </c>
      <c r="AA1197" s="23">
        <f>RANK(W1197,W:W)</f>
        <v>1351</v>
      </c>
    </row>
    <row r="1198" spans="1:27" x14ac:dyDescent="0.25">
      <c r="A1198" s="23" t="str">
        <f t="shared" si="197"/>
        <v>Ian Juliano</v>
      </c>
      <c r="B1198" s="23">
        <f t="shared" si="198"/>
        <v>2</v>
      </c>
      <c r="C1198" s="23" t="str">
        <f t="shared" si="199"/>
        <v>2024Ian Juliano2</v>
      </c>
      <c r="D1198" s="17">
        <v>2024</v>
      </c>
      <c r="E1198" t="s">
        <v>418</v>
      </c>
      <c r="F1198">
        <v>976942</v>
      </c>
      <c r="G1198" t="s">
        <v>270</v>
      </c>
      <c r="H1198" s="20">
        <v>2</v>
      </c>
      <c r="I1198" s="20">
        <v>2</v>
      </c>
      <c r="J1198" t="s">
        <v>9</v>
      </c>
      <c r="K1198" t="s">
        <v>3</v>
      </c>
      <c r="L1198" s="10">
        <v>51</v>
      </c>
      <c r="M1198" s="10">
        <v>113</v>
      </c>
      <c r="N1198" s="10">
        <v>375</v>
      </c>
      <c r="O1198" s="1">
        <v>19343.400000000001</v>
      </c>
      <c r="P1198" s="1">
        <v>13586.5</v>
      </c>
      <c r="Q1198" s="1">
        <v>1703.59</v>
      </c>
      <c r="R1198" s="44">
        <f t="shared" si="200"/>
        <v>379.2823529411765</v>
      </c>
      <c r="S1198" s="45">
        <f t="shared" si="201"/>
        <v>2.215686274509804</v>
      </c>
      <c r="T1198" s="45">
        <f t="shared" si="202"/>
        <v>3.3185840707964602</v>
      </c>
      <c r="U1198" s="44">
        <f t="shared" si="203"/>
        <v>5756.9000000000015</v>
      </c>
      <c r="V1198" s="46">
        <f t="shared" si="204"/>
        <v>0.29761572422635119</v>
      </c>
      <c r="W1198" s="44">
        <f t="shared" si="205"/>
        <v>4053.3100000000013</v>
      </c>
      <c r="X1198" s="46">
        <f t="shared" si="206"/>
        <v>0.20954485767755415</v>
      </c>
      <c r="Y1198" s="23">
        <f>RANK(O1198,O:O)</f>
        <v>621</v>
      </c>
      <c r="Z1198" s="23">
        <f>RANK(U1198,U:U)</f>
        <v>449</v>
      </c>
      <c r="AA1198" s="23">
        <f>RANK(W1198,W:W)</f>
        <v>335</v>
      </c>
    </row>
    <row r="1199" spans="1:27" x14ac:dyDescent="0.25">
      <c r="A1199" s="23" t="str">
        <f t="shared" si="197"/>
        <v>Ian Juliano</v>
      </c>
      <c r="B1199" s="23">
        <f t="shared" si="198"/>
        <v>3</v>
      </c>
      <c r="C1199" s="23" t="str">
        <f t="shared" si="199"/>
        <v>2024Ian Juliano3</v>
      </c>
      <c r="D1199" s="17">
        <v>2024</v>
      </c>
      <c r="E1199" t="s">
        <v>418</v>
      </c>
      <c r="F1199">
        <v>401800</v>
      </c>
      <c r="G1199" t="s">
        <v>103</v>
      </c>
      <c r="H1199" s="20">
        <v>2</v>
      </c>
      <c r="I1199" s="20">
        <v>2</v>
      </c>
      <c r="J1199" t="s">
        <v>9</v>
      </c>
      <c r="K1199" t="s">
        <v>3</v>
      </c>
      <c r="L1199" s="10">
        <v>48</v>
      </c>
      <c r="M1199" s="10">
        <v>118</v>
      </c>
      <c r="N1199" s="10">
        <v>310</v>
      </c>
      <c r="O1199" s="1">
        <v>19287.12</v>
      </c>
      <c r="P1199" s="1">
        <v>14762.5</v>
      </c>
      <c r="Q1199" s="1">
        <v>1616.66</v>
      </c>
      <c r="R1199" s="44">
        <f t="shared" si="200"/>
        <v>401.815</v>
      </c>
      <c r="S1199" s="45">
        <f t="shared" si="201"/>
        <v>2.4583333333333335</v>
      </c>
      <c r="T1199" s="45">
        <f t="shared" si="202"/>
        <v>2.6271186440677967</v>
      </c>
      <c r="U1199" s="44">
        <f t="shared" si="203"/>
        <v>4524.619999999999</v>
      </c>
      <c r="V1199" s="46">
        <f t="shared" si="204"/>
        <v>0.23459282671544529</v>
      </c>
      <c r="W1199" s="44">
        <f t="shared" si="205"/>
        <v>2907.9599999999991</v>
      </c>
      <c r="X1199" s="46">
        <f t="shared" si="206"/>
        <v>0.15077212149869962</v>
      </c>
      <c r="Y1199" s="23">
        <f>RANK(O1199,O:O)</f>
        <v>623</v>
      </c>
      <c r="Z1199" s="23">
        <f>RANK(U1199,U:U)</f>
        <v>538</v>
      </c>
      <c r="AA1199" s="23">
        <f>RANK(W1199,W:W)</f>
        <v>444</v>
      </c>
    </row>
    <row r="1200" spans="1:27" x14ac:dyDescent="0.25">
      <c r="A1200" s="23" t="str">
        <f t="shared" si="197"/>
        <v>Ian Juliano</v>
      </c>
      <c r="B1200" s="23">
        <f t="shared" si="198"/>
        <v>4</v>
      </c>
      <c r="C1200" s="23" t="str">
        <f t="shared" si="199"/>
        <v>2024Ian Juliano4</v>
      </c>
      <c r="D1200" s="17">
        <v>2024</v>
      </c>
      <c r="E1200" t="s">
        <v>418</v>
      </c>
      <c r="F1200">
        <v>988636</v>
      </c>
      <c r="G1200" t="s">
        <v>272</v>
      </c>
      <c r="H1200" s="20">
        <v>2</v>
      </c>
      <c r="I1200" s="20">
        <v>2</v>
      </c>
      <c r="J1200" t="s">
        <v>9</v>
      </c>
      <c r="K1200" t="s">
        <v>10</v>
      </c>
      <c r="L1200" s="10">
        <v>26</v>
      </c>
      <c r="M1200" s="10">
        <v>68</v>
      </c>
      <c r="N1200" s="10">
        <v>172</v>
      </c>
      <c r="O1200" s="1">
        <v>10250.624</v>
      </c>
      <c r="P1200" s="1">
        <v>7796.5</v>
      </c>
      <c r="Q1200" s="1">
        <v>880.8</v>
      </c>
      <c r="R1200" s="44">
        <f t="shared" si="200"/>
        <v>394.25476923076923</v>
      </c>
      <c r="S1200" s="45">
        <f t="shared" si="201"/>
        <v>2.6153846153846154</v>
      </c>
      <c r="T1200" s="45">
        <f t="shared" si="202"/>
        <v>2.5294117647058822</v>
      </c>
      <c r="U1200" s="44">
        <f t="shared" si="203"/>
        <v>2454.1239999999998</v>
      </c>
      <c r="V1200" s="46">
        <f t="shared" si="204"/>
        <v>0.23941215676235902</v>
      </c>
      <c r="W1200" s="44">
        <f t="shared" si="205"/>
        <v>1573.3239999999998</v>
      </c>
      <c r="X1200" s="46">
        <f t="shared" si="206"/>
        <v>0.15348568048150044</v>
      </c>
      <c r="Y1200" s="23">
        <f>RANK(O1200,O:O)</f>
        <v>813</v>
      </c>
      <c r="Z1200" s="23">
        <f>RANK(U1200,U:U)</f>
        <v>779</v>
      </c>
      <c r="AA1200" s="23">
        <f>RANK(W1200,W:W)</f>
        <v>624</v>
      </c>
    </row>
    <row r="1201" spans="1:27" x14ac:dyDescent="0.25">
      <c r="A1201" s="23" t="str">
        <f t="shared" si="197"/>
        <v>Ian Juliano</v>
      </c>
      <c r="B1201" s="23">
        <f t="shared" si="198"/>
        <v>5</v>
      </c>
      <c r="C1201" s="23" t="str">
        <f t="shared" si="199"/>
        <v>2024Ian Juliano5</v>
      </c>
      <c r="D1201" s="17">
        <v>2024</v>
      </c>
      <c r="E1201" t="s">
        <v>418</v>
      </c>
      <c r="F1201">
        <v>213016</v>
      </c>
      <c r="G1201" t="s">
        <v>55</v>
      </c>
      <c r="H1201" s="20">
        <v>2</v>
      </c>
      <c r="I1201" s="20">
        <v>2</v>
      </c>
      <c r="J1201" t="s">
        <v>9</v>
      </c>
      <c r="K1201" t="s">
        <v>10</v>
      </c>
      <c r="L1201" s="10">
        <v>28</v>
      </c>
      <c r="M1201" s="10">
        <v>49</v>
      </c>
      <c r="N1201" s="10">
        <v>183</v>
      </c>
      <c r="O1201" s="1">
        <v>10231.335999999999</v>
      </c>
      <c r="P1201" s="1">
        <v>6847</v>
      </c>
      <c r="Q1201" s="1">
        <v>921.9</v>
      </c>
      <c r="R1201" s="44">
        <f t="shared" si="200"/>
        <v>365.40485714285711</v>
      </c>
      <c r="S1201" s="45">
        <f t="shared" si="201"/>
        <v>1.75</v>
      </c>
      <c r="T1201" s="45">
        <f t="shared" si="202"/>
        <v>3.7346938775510203</v>
      </c>
      <c r="U1201" s="44">
        <f t="shared" si="203"/>
        <v>3384.3359999999993</v>
      </c>
      <c r="V1201" s="46">
        <f t="shared" si="204"/>
        <v>0.33078143460443482</v>
      </c>
      <c r="W1201" s="44">
        <f t="shared" si="205"/>
        <v>2462.4359999999992</v>
      </c>
      <c r="X1201" s="46">
        <f t="shared" si="206"/>
        <v>0.24067589999976538</v>
      </c>
      <c r="Y1201" s="23">
        <f>RANK(O1201,O:O)</f>
        <v>814</v>
      </c>
      <c r="Z1201" s="23">
        <f>RANK(U1201,U:U)</f>
        <v>630</v>
      </c>
      <c r="AA1201" s="23">
        <f>RANK(W1201,W:W)</f>
        <v>495</v>
      </c>
    </row>
    <row r="1202" spans="1:27" x14ac:dyDescent="0.25">
      <c r="A1202" s="23" t="str">
        <f t="shared" si="197"/>
        <v>Ian Juliano</v>
      </c>
      <c r="B1202" s="23">
        <f t="shared" si="198"/>
        <v>6</v>
      </c>
      <c r="C1202" s="23" t="str">
        <f t="shared" si="199"/>
        <v>2024Ian Juliano6</v>
      </c>
      <c r="D1202" s="17">
        <v>2024</v>
      </c>
      <c r="E1202" t="s">
        <v>418</v>
      </c>
      <c r="F1202">
        <v>203619</v>
      </c>
      <c r="G1202" t="s">
        <v>577</v>
      </c>
      <c r="H1202" s="20">
        <v>1</v>
      </c>
      <c r="I1202" s="20">
        <v>1</v>
      </c>
      <c r="J1202" t="s">
        <v>9</v>
      </c>
      <c r="K1202" t="s">
        <v>10</v>
      </c>
      <c r="L1202" s="10">
        <v>24</v>
      </c>
      <c r="M1202" s="10">
        <v>52</v>
      </c>
      <c r="N1202" s="10">
        <v>190</v>
      </c>
      <c r="O1202" s="1">
        <v>9388.08</v>
      </c>
      <c r="P1202" s="1">
        <v>6080.5</v>
      </c>
      <c r="Q1202" s="1">
        <v>772</v>
      </c>
      <c r="R1202" s="44">
        <f t="shared" si="200"/>
        <v>391.17</v>
      </c>
      <c r="S1202" s="45">
        <f t="shared" si="201"/>
        <v>2.1666666666666665</v>
      </c>
      <c r="T1202" s="45">
        <f t="shared" si="202"/>
        <v>3.6538461538461537</v>
      </c>
      <c r="U1202" s="44">
        <f t="shared" si="203"/>
        <v>3307.58</v>
      </c>
      <c r="V1202" s="46">
        <f t="shared" si="204"/>
        <v>0.35231698068188594</v>
      </c>
      <c r="W1202" s="44">
        <f t="shared" si="205"/>
        <v>2535.58</v>
      </c>
      <c r="X1202" s="46">
        <f t="shared" si="206"/>
        <v>0.27008504401325933</v>
      </c>
      <c r="Y1202" s="23">
        <f>RANK(O1202,O:O)</f>
        <v>864</v>
      </c>
      <c r="Z1202" s="23">
        <f>RANK(U1202,U:U)</f>
        <v>641</v>
      </c>
      <c r="AA1202" s="23">
        <f>RANK(W1202,W:W)</f>
        <v>491</v>
      </c>
    </row>
    <row r="1203" spans="1:27" x14ac:dyDescent="0.25">
      <c r="A1203" s="23" t="str">
        <f t="shared" si="197"/>
        <v>Ian Juliano</v>
      </c>
      <c r="B1203" s="23">
        <f t="shared" si="198"/>
        <v>7</v>
      </c>
      <c r="C1203" s="23" t="str">
        <f t="shared" si="199"/>
        <v>2024Ian Juliano7</v>
      </c>
      <c r="D1203" s="17">
        <v>2024</v>
      </c>
      <c r="E1203" t="s">
        <v>418</v>
      </c>
      <c r="F1203">
        <v>192425</v>
      </c>
      <c r="G1203" t="s">
        <v>49</v>
      </c>
      <c r="H1203" s="20">
        <v>2</v>
      </c>
      <c r="I1203" s="20">
        <v>2</v>
      </c>
      <c r="J1203" t="s">
        <v>9</v>
      </c>
      <c r="K1203" t="s">
        <v>10</v>
      </c>
      <c r="L1203" s="10">
        <v>22</v>
      </c>
      <c r="M1203" s="10">
        <v>49</v>
      </c>
      <c r="N1203" s="10">
        <v>148</v>
      </c>
      <c r="O1203" s="1">
        <v>8074.8159999999998</v>
      </c>
      <c r="P1203" s="1">
        <v>5476.5</v>
      </c>
      <c r="Q1203" s="1">
        <v>734.76</v>
      </c>
      <c r="R1203" s="44">
        <f t="shared" si="200"/>
        <v>367.03709090909092</v>
      </c>
      <c r="S1203" s="45">
        <f t="shared" si="201"/>
        <v>2.2272727272727271</v>
      </c>
      <c r="T1203" s="45">
        <f t="shared" si="202"/>
        <v>3.0204081632653059</v>
      </c>
      <c r="U1203" s="44">
        <f t="shared" si="203"/>
        <v>2598.3159999999998</v>
      </c>
      <c r="V1203" s="46">
        <f t="shared" si="204"/>
        <v>0.3217802114624036</v>
      </c>
      <c r="W1203" s="44">
        <f t="shared" si="205"/>
        <v>1863.5559999999998</v>
      </c>
      <c r="X1203" s="46">
        <f t="shared" si="206"/>
        <v>0.23078618757380973</v>
      </c>
      <c r="Y1203" s="23">
        <f>RANK(O1203,O:O)</f>
        <v>951</v>
      </c>
      <c r="Z1203" s="23">
        <f>RANK(U1203,U:U)</f>
        <v>755</v>
      </c>
      <c r="AA1203" s="23">
        <f>RANK(W1203,W:W)</f>
        <v>580</v>
      </c>
    </row>
    <row r="1204" spans="1:27" x14ac:dyDescent="0.25">
      <c r="A1204" s="23" t="str">
        <f t="shared" si="197"/>
        <v>Ian Juliano</v>
      </c>
      <c r="B1204" s="23">
        <f t="shared" si="198"/>
        <v>8</v>
      </c>
      <c r="C1204" s="23" t="str">
        <f t="shared" si="199"/>
        <v>2024Ian Juliano8</v>
      </c>
      <c r="D1204" s="17">
        <v>2024</v>
      </c>
      <c r="E1204" t="s">
        <v>418</v>
      </c>
      <c r="F1204">
        <v>155535</v>
      </c>
      <c r="G1204" t="s">
        <v>29</v>
      </c>
      <c r="H1204" s="20">
        <v>2</v>
      </c>
      <c r="I1204" s="20">
        <v>2</v>
      </c>
      <c r="J1204" t="s">
        <v>9</v>
      </c>
      <c r="K1204" t="s">
        <v>10</v>
      </c>
      <c r="L1204" s="10">
        <v>45</v>
      </c>
      <c r="M1204" s="10">
        <v>63</v>
      </c>
      <c r="N1204" s="10">
        <v>144</v>
      </c>
      <c r="O1204" s="1">
        <v>8039.6480000000101</v>
      </c>
      <c r="P1204" s="1">
        <v>5428</v>
      </c>
      <c r="Q1204" s="1">
        <v>1464.3</v>
      </c>
      <c r="R1204" s="44">
        <f t="shared" si="200"/>
        <v>178.65884444444467</v>
      </c>
      <c r="S1204" s="45">
        <f t="shared" si="201"/>
        <v>1.4</v>
      </c>
      <c r="T1204" s="45">
        <f t="shared" si="202"/>
        <v>2.2857142857142856</v>
      </c>
      <c r="U1204" s="44">
        <f t="shared" si="203"/>
        <v>2611.6480000000101</v>
      </c>
      <c r="V1204" s="46">
        <f t="shared" si="204"/>
        <v>0.32484606291220797</v>
      </c>
      <c r="W1204" s="44">
        <f t="shared" si="205"/>
        <v>1147.3480000000102</v>
      </c>
      <c r="X1204" s="46">
        <f t="shared" si="206"/>
        <v>0.14271122317793128</v>
      </c>
      <c r="Y1204" s="23">
        <f>RANK(O1204,O:O)</f>
        <v>956</v>
      </c>
      <c r="Z1204" s="23">
        <f>RANK(U1204,U:U)</f>
        <v>752</v>
      </c>
      <c r="AA1204" s="23">
        <f>RANK(W1204,W:W)</f>
        <v>745</v>
      </c>
    </row>
    <row r="1205" spans="1:27" x14ac:dyDescent="0.25">
      <c r="A1205" s="23" t="str">
        <f t="shared" si="197"/>
        <v>Ian Juliano</v>
      </c>
      <c r="B1205" s="23">
        <f t="shared" si="198"/>
        <v>9</v>
      </c>
      <c r="C1205" s="23" t="str">
        <f t="shared" si="199"/>
        <v>2024Ian Juliano9</v>
      </c>
      <c r="D1205" s="17">
        <v>2024</v>
      </c>
      <c r="E1205" t="s">
        <v>418</v>
      </c>
      <c r="F1205">
        <v>772049</v>
      </c>
      <c r="G1205" t="s">
        <v>212</v>
      </c>
      <c r="H1205" s="20">
        <v>2</v>
      </c>
      <c r="I1205" s="20">
        <v>2</v>
      </c>
      <c r="J1205" t="s">
        <v>9</v>
      </c>
      <c r="K1205" t="s">
        <v>10</v>
      </c>
      <c r="L1205" s="10">
        <v>21</v>
      </c>
      <c r="M1205" s="10">
        <v>39</v>
      </c>
      <c r="N1205" s="10">
        <v>148</v>
      </c>
      <c r="O1205" s="1">
        <v>7460.4160000000002</v>
      </c>
      <c r="P1205" s="1">
        <v>5166.5</v>
      </c>
      <c r="Q1205" s="1">
        <v>693.9</v>
      </c>
      <c r="R1205" s="44">
        <f t="shared" si="200"/>
        <v>355.2579047619048</v>
      </c>
      <c r="S1205" s="45">
        <f t="shared" si="201"/>
        <v>1.8571428571428572</v>
      </c>
      <c r="T1205" s="45">
        <f t="shared" si="202"/>
        <v>3.7948717948717947</v>
      </c>
      <c r="U1205" s="44">
        <f t="shared" si="203"/>
        <v>2293.9160000000002</v>
      </c>
      <c r="V1205" s="46">
        <f t="shared" si="204"/>
        <v>0.30747829611646321</v>
      </c>
      <c r="W1205" s="44">
        <f t="shared" si="205"/>
        <v>1600.0160000000001</v>
      </c>
      <c r="X1205" s="46">
        <f t="shared" si="206"/>
        <v>0.2144673969923393</v>
      </c>
      <c r="Y1205" s="23">
        <f>RANK(O1205,O:O)</f>
        <v>989</v>
      </c>
      <c r="Z1205" s="23">
        <f>RANK(U1205,U:U)</f>
        <v>817</v>
      </c>
      <c r="AA1205" s="23">
        <f>RANK(W1205,W:W)</f>
        <v>618</v>
      </c>
    </row>
    <row r="1206" spans="1:27" x14ac:dyDescent="0.25">
      <c r="A1206" s="23" t="str">
        <f t="shared" si="197"/>
        <v>Ian Juliano</v>
      </c>
      <c r="B1206" s="23">
        <f t="shared" si="198"/>
        <v>10</v>
      </c>
      <c r="C1206" s="23" t="str">
        <f t="shared" si="199"/>
        <v>2024Ian Juliano10</v>
      </c>
      <c r="D1206" s="17">
        <v>2024</v>
      </c>
      <c r="E1206" t="s">
        <v>418</v>
      </c>
      <c r="F1206">
        <v>105397</v>
      </c>
      <c r="G1206" t="s">
        <v>293</v>
      </c>
      <c r="H1206" s="20">
        <v>2</v>
      </c>
      <c r="I1206" s="20">
        <v>2</v>
      </c>
      <c r="J1206" t="s">
        <v>9</v>
      </c>
      <c r="K1206" t="s">
        <v>10</v>
      </c>
      <c r="L1206" s="10">
        <v>39</v>
      </c>
      <c r="M1206" s="10">
        <v>48</v>
      </c>
      <c r="N1206" s="10">
        <v>127</v>
      </c>
      <c r="O1206" s="1">
        <v>6557.38400000001</v>
      </c>
      <c r="P1206" s="1">
        <v>4596.5</v>
      </c>
      <c r="Q1206" s="1">
        <v>1261.8</v>
      </c>
      <c r="R1206" s="44">
        <f t="shared" si="200"/>
        <v>168.13805128205155</v>
      </c>
      <c r="S1206" s="45">
        <f t="shared" si="201"/>
        <v>1.2307692307692308</v>
      </c>
      <c r="T1206" s="45">
        <f t="shared" si="202"/>
        <v>2.6458333333333335</v>
      </c>
      <c r="U1206" s="44">
        <f t="shared" si="203"/>
        <v>1960.88400000001</v>
      </c>
      <c r="V1206" s="46">
        <f t="shared" si="204"/>
        <v>0.29903449302343849</v>
      </c>
      <c r="W1206" s="44">
        <f t="shared" si="205"/>
        <v>699.08400000001006</v>
      </c>
      <c r="X1206" s="46">
        <f t="shared" si="206"/>
        <v>0.10661019699319256</v>
      </c>
      <c r="Y1206" s="23">
        <f>RANK(O1206,O:O)</f>
        <v>1037</v>
      </c>
      <c r="Z1206" s="23">
        <f>RANK(U1206,U:U)</f>
        <v>880</v>
      </c>
      <c r="AA1206" s="23">
        <f>RANK(W1206,W:W)</f>
        <v>895</v>
      </c>
    </row>
    <row r="1207" spans="1:27" x14ac:dyDescent="0.25">
      <c r="A1207" s="23" t="str">
        <f t="shared" si="197"/>
        <v>Ian Juliano</v>
      </c>
      <c r="B1207" s="23">
        <f t="shared" si="198"/>
        <v>11</v>
      </c>
      <c r="C1207" s="23" t="str">
        <f t="shared" si="199"/>
        <v>2024Ian Juliano11</v>
      </c>
      <c r="D1207" s="17">
        <v>2024</v>
      </c>
      <c r="E1207" t="s">
        <v>418</v>
      </c>
      <c r="F1207">
        <v>406292</v>
      </c>
      <c r="G1207" t="s">
        <v>578</v>
      </c>
      <c r="H1207" s="20">
        <v>1</v>
      </c>
      <c r="I1207" s="20">
        <v>1</v>
      </c>
      <c r="J1207" t="s">
        <v>9</v>
      </c>
      <c r="K1207" t="s">
        <v>10</v>
      </c>
      <c r="L1207" s="10">
        <v>19</v>
      </c>
      <c r="M1207" s="10">
        <v>55</v>
      </c>
      <c r="N1207" s="10">
        <v>118</v>
      </c>
      <c r="O1207" s="1">
        <v>5313.4560000000001</v>
      </c>
      <c r="P1207" s="1">
        <v>3328.25</v>
      </c>
      <c r="Q1207" s="1">
        <v>624.04</v>
      </c>
      <c r="R1207" s="44">
        <f t="shared" si="200"/>
        <v>279.65557894736844</v>
      </c>
      <c r="S1207" s="45">
        <f t="shared" si="201"/>
        <v>2.8947368421052633</v>
      </c>
      <c r="T1207" s="45">
        <f t="shared" si="202"/>
        <v>2.1454545454545455</v>
      </c>
      <c r="U1207" s="44">
        <f t="shared" si="203"/>
        <v>1985.2060000000001</v>
      </c>
      <c r="V1207" s="46">
        <f t="shared" si="204"/>
        <v>0.3736186015278945</v>
      </c>
      <c r="W1207" s="44">
        <f t="shared" si="205"/>
        <v>1361.1660000000002</v>
      </c>
      <c r="X1207" s="46">
        <f t="shared" si="206"/>
        <v>0.25617338319918337</v>
      </c>
      <c r="Y1207" s="23">
        <f>RANK(O1207,O:O)</f>
        <v>1105</v>
      </c>
      <c r="Z1207" s="23">
        <f>RANK(U1207,U:U)</f>
        <v>872</v>
      </c>
      <c r="AA1207" s="23">
        <f>RANK(W1207,W:W)</f>
        <v>678</v>
      </c>
    </row>
    <row r="1208" spans="1:27" x14ac:dyDescent="0.25">
      <c r="A1208" s="23" t="str">
        <f t="shared" si="197"/>
        <v>Ian Juliano</v>
      </c>
      <c r="B1208" s="23">
        <f t="shared" si="198"/>
        <v>12</v>
      </c>
      <c r="C1208" s="23" t="str">
        <f t="shared" si="199"/>
        <v>2024Ian Juliano12</v>
      </c>
      <c r="D1208" s="17">
        <v>2024</v>
      </c>
      <c r="E1208" t="s">
        <v>418</v>
      </c>
      <c r="F1208">
        <v>755085</v>
      </c>
      <c r="G1208" t="s">
        <v>205</v>
      </c>
      <c r="H1208" s="20">
        <v>2</v>
      </c>
      <c r="I1208" s="20">
        <v>2</v>
      </c>
      <c r="J1208" t="s">
        <v>9</v>
      </c>
      <c r="K1208" t="s">
        <v>10</v>
      </c>
      <c r="L1208" s="10">
        <v>36</v>
      </c>
      <c r="M1208" s="10">
        <v>36</v>
      </c>
      <c r="N1208" s="10">
        <v>81</v>
      </c>
      <c r="O1208" s="1">
        <v>5110.5519999999997</v>
      </c>
      <c r="P1208" s="1">
        <v>3733.25</v>
      </c>
      <c r="Q1208" s="1">
        <v>1155.5999999999999</v>
      </c>
      <c r="R1208" s="44">
        <f t="shared" si="200"/>
        <v>141.95977777777776</v>
      </c>
      <c r="S1208" s="45">
        <f t="shared" si="201"/>
        <v>1</v>
      </c>
      <c r="T1208" s="45">
        <f t="shared" si="202"/>
        <v>2.25</v>
      </c>
      <c r="U1208" s="44">
        <f t="shared" si="203"/>
        <v>1377.3019999999997</v>
      </c>
      <c r="V1208" s="46">
        <f t="shared" si="204"/>
        <v>0.26950161156759578</v>
      </c>
      <c r="W1208" s="44">
        <f t="shared" si="205"/>
        <v>221.70199999999977</v>
      </c>
      <c r="X1208" s="46">
        <f t="shared" si="206"/>
        <v>4.3381223789524061E-2</v>
      </c>
      <c r="Y1208" s="23">
        <f>RANK(O1208,O:O)</f>
        <v>1124</v>
      </c>
      <c r="Z1208" s="23">
        <f>RANK(U1208,U:U)</f>
        <v>1019</v>
      </c>
      <c r="AA1208" s="23">
        <f>RANK(W1208,W:W)</f>
        <v>1116</v>
      </c>
    </row>
    <row r="1209" spans="1:27" x14ac:dyDescent="0.25">
      <c r="A1209" s="23" t="str">
        <f t="shared" si="197"/>
        <v>Ian Juliano</v>
      </c>
      <c r="B1209" s="23">
        <f t="shared" si="198"/>
        <v>13</v>
      </c>
      <c r="C1209" s="23" t="str">
        <f t="shared" si="199"/>
        <v>2024Ian Juliano13</v>
      </c>
      <c r="D1209" s="17">
        <v>2024</v>
      </c>
      <c r="E1209" t="s">
        <v>418</v>
      </c>
      <c r="F1209">
        <v>690065</v>
      </c>
      <c r="G1209" t="s">
        <v>344</v>
      </c>
      <c r="H1209" s="20">
        <v>2</v>
      </c>
      <c r="I1209" s="20">
        <v>2</v>
      </c>
      <c r="J1209" t="s">
        <v>9</v>
      </c>
      <c r="K1209" t="s">
        <v>10</v>
      </c>
      <c r="L1209" s="10">
        <v>16</v>
      </c>
      <c r="M1209" s="10">
        <v>25</v>
      </c>
      <c r="N1209" s="10">
        <v>88</v>
      </c>
      <c r="O1209" s="1">
        <v>4795.2960000000003</v>
      </c>
      <c r="P1209" s="1">
        <v>3420.25</v>
      </c>
      <c r="Q1209" s="1">
        <v>523.5</v>
      </c>
      <c r="R1209" s="44">
        <f t="shared" si="200"/>
        <v>299.70600000000002</v>
      </c>
      <c r="S1209" s="45">
        <f t="shared" si="201"/>
        <v>1.5625</v>
      </c>
      <c r="T1209" s="45">
        <f t="shared" si="202"/>
        <v>3.52</v>
      </c>
      <c r="U1209" s="44">
        <f t="shared" si="203"/>
        <v>1375.0460000000003</v>
      </c>
      <c r="V1209" s="46">
        <f t="shared" si="204"/>
        <v>0.28674893061867301</v>
      </c>
      <c r="W1209" s="44">
        <f t="shared" si="205"/>
        <v>851.54600000000028</v>
      </c>
      <c r="X1209" s="46">
        <f t="shared" si="206"/>
        <v>0.17757944452229857</v>
      </c>
      <c r="Y1209" s="23">
        <f>RANK(O1209,O:O)</f>
        <v>1147</v>
      </c>
      <c r="Z1209" s="23">
        <f>RANK(U1209,U:U)</f>
        <v>1020</v>
      </c>
      <c r="AA1209" s="23">
        <f>RANK(W1209,W:W)</f>
        <v>845</v>
      </c>
    </row>
    <row r="1210" spans="1:27" x14ac:dyDescent="0.25">
      <c r="A1210" s="23" t="str">
        <f t="shared" si="197"/>
        <v>Ian Juliano</v>
      </c>
      <c r="B1210" s="23">
        <f t="shared" si="198"/>
        <v>14</v>
      </c>
      <c r="C1210" s="23" t="str">
        <f t="shared" si="199"/>
        <v>2024Ian Juliano14</v>
      </c>
      <c r="D1210" s="17">
        <v>2024</v>
      </c>
      <c r="E1210" t="s">
        <v>418</v>
      </c>
      <c r="F1210">
        <v>495920</v>
      </c>
      <c r="G1210" t="s">
        <v>579</v>
      </c>
      <c r="H1210" s="20">
        <v>1</v>
      </c>
      <c r="I1210" s="20">
        <v>1</v>
      </c>
      <c r="J1210" t="s">
        <v>9</v>
      </c>
      <c r="K1210" t="s">
        <v>10</v>
      </c>
      <c r="L1210" s="10">
        <v>16</v>
      </c>
      <c r="M1210" s="10">
        <v>16</v>
      </c>
      <c r="N1210" s="10">
        <v>45</v>
      </c>
      <c r="O1210" s="1">
        <v>3237.24</v>
      </c>
      <c r="P1210" s="1">
        <v>2494</v>
      </c>
      <c r="Q1210" s="1">
        <v>496</v>
      </c>
      <c r="R1210" s="44">
        <f t="shared" si="200"/>
        <v>202.32749999999999</v>
      </c>
      <c r="S1210" s="45">
        <f t="shared" si="201"/>
        <v>1</v>
      </c>
      <c r="T1210" s="45">
        <f t="shared" si="202"/>
        <v>2.8125</v>
      </c>
      <c r="U1210" s="44">
        <f t="shared" si="203"/>
        <v>743.23999999999978</v>
      </c>
      <c r="V1210" s="46">
        <f t="shared" si="204"/>
        <v>0.22959063893934334</v>
      </c>
      <c r="W1210" s="44">
        <f t="shared" si="205"/>
        <v>247.23999999999978</v>
      </c>
      <c r="X1210" s="46">
        <f t="shared" si="206"/>
        <v>7.6373701053984194E-2</v>
      </c>
      <c r="Y1210" s="23">
        <f>RANK(O1210,O:O)</f>
        <v>1265</v>
      </c>
      <c r="Z1210" s="23">
        <f>RANK(U1210,U:U)</f>
        <v>1219</v>
      </c>
      <c r="AA1210" s="23">
        <f>RANK(W1210,W:W)</f>
        <v>1096</v>
      </c>
    </row>
    <row r="1211" spans="1:27" x14ac:dyDescent="0.25">
      <c r="A1211" s="23" t="str">
        <f t="shared" si="197"/>
        <v>Ian Juliano</v>
      </c>
      <c r="B1211" s="23">
        <f t="shared" si="198"/>
        <v>15</v>
      </c>
      <c r="C1211" s="23" t="str">
        <f t="shared" si="199"/>
        <v>2024Ian Juliano15</v>
      </c>
      <c r="D1211" s="17">
        <v>2024</v>
      </c>
      <c r="E1211" t="s">
        <v>418</v>
      </c>
      <c r="F1211">
        <v>280877</v>
      </c>
      <c r="G1211" t="s">
        <v>300</v>
      </c>
      <c r="H1211" s="20">
        <v>2</v>
      </c>
      <c r="I1211" s="20">
        <v>2</v>
      </c>
      <c r="J1211" t="s">
        <v>9</v>
      </c>
      <c r="K1211" t="s">
        <v>10</v>
      </c>
      <c r="L1211" s="10">
        <v>7</v>
      </c>
      <c r="M1211" s="10">
        <v>25</v>
      </c>
      <c r="N1211" s="10">
        <v>61</v>
      </c>
      <c r="O1211" s="1">
        <v>2695.5120000000002</v>
      </c>
      <c r="P1211" s="1">
        <v>1820.5</v>
      </c>
      <c r="Q1211" s="1">
        <v>244.5</v>
      </c>
      <c r="R1211" s="44">
        <f t="shared" si="200"/>
        <v>385.0731428571429</v>
      </c>
      <c r="S1211" s="45">
        <f t="shared" si="201"/>
        <v>3.5714285714285716</v>
      </c>
      <c r="T1211" s="45">
        <f t="shared" si="202"/>
        <v>2.44</v>
      </c>
      <c r="U1211" s="44">
        <f t="shared" si="203"/>
        <v>875.01200000000017</v>
      </c>
      <c r="V1211" s="46">
        <f t="shared" si="204"/>
        <v>0.32461810594796092</v>
      </c>
      <c r="W1211" s="44">
        <f t="shared" si="205"/>
        <v>630.51200000000017</v>
      </c>
      <c r="X1211" s="46">
        <f t="shared" si="206"/>
        <v>0.23391177631559426</v>
      </c>
      <c r="Y1211" s="23">
        <f>RANK(O1211,O:O)</f>
        <v>1311</v>
      </c>
      <c r="Z1211" s="23">
        <f>RANK(U1211,U:U)</f>
        <v>1170</v>
      </c>
      <c r="AA1211" s="23">
        <f>RANK(W1211,W:W)</f>
        <v>924</v>
      </c>
    </row>
    <row r="1212" spans="1:27" x14ac:dyDescent="0.25">
      <c r="A1212" s="23" t="str">
        <f t="shared" si="197"/>
        <v>Ian Juliano</v>
      </c>
      <c r="B1212" s="23">
        <f t="shared" si="198"/>
        <v>16</v>
      </c>
      <c r="C1212" s="23" t="str">
        <f t="shared" si="199"/>
        <v>2024Ian Juliano16</v>
      </c>
      <c r="D1212" s="17">
        <v>2024</v>
      </c>
      <c r="E1212" t="s">
        <v>418</v>
      </c>
      <c r="F1212">
        <v>980507</v>
      </c>
      <c r="G1212" t="s">
        <v>271</v>
      </c>
      <c r="H1212" s="20">
        <v>2</v>
      </c>
      <c r="I1212" s="20">
        <v>2</v>
      </c>
      <c r="J1212" t="s">
        <v>9</v>
      </c>
      <c r="K1212" t="s">
        <v>10</v>
      </c>
      <c r="L1212" s="10">
        <v>10</v>
      </c>
      <c r="M1212" s="10">
        <v>26</v>
      </c>
      <c r="N1212" s="10">
        <v>44</v>
      </c>
      <c r="O1212" s="1">
        <v>2047.6479999999999</v>
      </c>
      <c r="P1212" s="1">
        <v>1646.75</v>
      </c>
      <c r="Q1212" s="1">
        <v>338.03</v>
      </c>
      <c r="R1212" s="44">
        <f t="shared" si="200"/>
        <v>204.76479999999998</v>
      </c>
      <c r="S1212" s="45">
        <f t="shared" si="201"/>
        <v>2.6</v>
      </c>
      <c r="T1212" s="45">
        <f t="shared" si="202"/>
        <v>1.6923076923076923</v>
      </c>
      <c r="U1212" s="44">
        <f t="shared" si="203"/>
        <v>400.89799999999991</v>
      </c>
      <c r="V1212" s="46">
        <f t="shared" si="204"/>
        <v>0.19578462704527339</v>
      </c>
      <c r="W1212" s="44">
        <f t="shared" si="205"/>
        <v>62.867999999999938</v>
      </c>
      <c r="X1212" s="46">
        <f t="shared" si="206"/>
        <v>3.0702542624513558E-2</v>
      </c>
      <c r="Y1212" s="23">
        <f>RANK(O1212,O:O)</f>
        <v>1361</v>
      </c>
      <c r="Z1212" s="23">
        <f>RANK(U1212,U:U)</f>
        <v>1358</v>
      </c>
      <c r="AA1212" s="23">
        <f>RANK(W1212,W:W)</f>
        <v>1219</v>
      </c>
    </row>
    <row r="1213" spans="1:27" x14ac:dyDescent="0.25">
      <c r="A1213" s="23" t="str">
        <f t="shared" si="197"/>
        <v>Ian Juliano</v>
      </c>
      <c r="B1213" s="23">
        <f t="shared" si="198"/>
        <v>17</v>
      </c>
      <c r="C1213" s="23" t="str">
        <f t="shared" si="199"/>
        <v>2024Ian Juliano17</v>
      </c>
      <c r="D1213" s="17">
        <v>2024</v>
      </c>
      <c r="E1213" t="s">
        <v>418</v>
      </c>
      <c r="F1213">
        <v>609954</v>
      </c>
      <c r="G1213" t="s">
        <v>161</v>
      </c>
      <c r="H1213" s="20">
        <v>2</v>
      </c>
      <c r="I1213" s="20">
        <v>2</v>
      </c>
      <c r="J1213" t="s">
        <v>2</v>
      </c>
      <c r="K1213" t="s">
        <v>10</v>
      </c>
      <c r="L1213" s="10">
        <v>2</v>
      </c>
      <c r="M1213" s="10">
        <v>5</v>
      </c>
      <c r="N1213" s="10">
        <v>14</v>
      </c>
      <c r="O1213" s="1">
        <v>818.90200000000004</v>
      </c>
      <c r="P1213" s="1">
        <v>579.5</v>
      </c>
      <c r="Q1213" s="1">
        <v>67.5</v>
      </c>
      <c r="R1213" s="44">
        <f t="shared" si="200"/>
        <v>409.45100000000002</v>
      </c>
      <c r="S1213" s="45">
        <f t="shared" si="201"/>
        <v>2.5</v>
      </c>
      <c r="T1213" s="45">
        <f t="shared" si="202"/>
        <v>2.8</v>
      </c>
      <c r="U1213" s="44">
        <f t="shared" si="203"/>
        <v>239.40200000000004</v>
      </c>
      <c r="V1213" s="46">
        <f t="shared" si="204"/>
        <v>0.29234511577697947</v>
      </c>
      <c r="W1213" s="44">
        <f t="shared" si="205"/>
        <v>171.90200000000004</v>
      </c>
      <c r="X1213" s="46">
        <f t="shared" si="206"/>
        <v>0.20991767024625663</v>
      </c>
      <c r="Y1213" s="23">
        <f>RANK(O1213,O:O)</f>
        <v>1470</v>
      </c>
      <c r="Z1213" s="23">
        <f>RANK(U1213,U:U)</f>
        <v>1415</v>
      </c>
      <c r="AA1213" s="23">
        <f>RANK(W1213,W:W)</f>
        <v>1155</v>
      </c>
    </row>
    <row r="1214" spans="1:27" x14ac:dyDescent="0.25">
      <c r="A1214" s="23" t="str">
        <f t="shared" si="197"/>
        <v>Isaac Siegler</v>
      </c>
      <c r="B1214" s="23">
        <f t="shared" si="198"/>
        <v>1</v>
      </c>
      <c r="C1214" s="23" t="str">
        <f t="shared" si="199"/>
        <v>2024Isaac Siegler1</v>
      </c>
      <c r="D1214" s="17">
        <v>2024</v>
      </c>
      <c r="E1214" t="s">
        <v>563</v>
      </c>
      <c r="F1214">
        <v>310424</v>
      </c>
      <c r="G1214" t="s">
        <v>580</v>
      </c>
      <c r="H1214" s="20">
        <v>6</v>
      </c>
      <c r="I1214" s="20">
        <v>6</v>
      </c>
      <c r="J1214" t="s">
        <v>9</v>
      </c>
      <c r="K1214" t="s">
        <v>3</v>
      </c>
      <c r="L1214" s="10">
        <v>105</v>
      </c>
      <c r="M1214" s="10">
        <v>309</v>
      </c>
      <c r="N1214" s="10">
        <v>1214</v>
      </c>
      <c r="O1214" s="1">
        <v>54845.601999999999</v>
      </c>
      <c r="P1214" s="1">
        <v>42482.5</v>
      </c>
      <c r="Q1214" s="1">
        <v>3594.9</v>
      </c>
      <c r="R1214" s="44">
        <f t="shared" si="200"/>
        <v>522.33906666666667</v>
      </c>
      <c r="S1214" s="45">
        <f t="shared" si="201"/>
        <v>2.9428571428571431</v>
      </c>
      <c r="T1214" s="45">
        <f t="shared" si="202"/>
        <v>3.9288025889967639</v>
      </c>
      <c r="U1214" s="44">
        <f t="shared" si="203"/>
        <v>12363.101999999999</v>
      </c>
      <c r="V1214" s="46">
        <f t="shared" si="204"/>
        <v>0.22541647003892853</v>
      </c>
      <c r="W1214" s="44">
        <f t="shared" si="205"/>
        <v>8768.2019999999993</v>
      </c>
      <c r="X1214" s="46">
        <f t="shared" si="206"/>
        <v>0.15987064924549466</v>
      </c>
      <c r="Y1214" s="23">
        <f>RANK(O1214,O:O)</f>
        <v>345</v>
      </c>
      <c r="Z1214" s="23">
        <f>RANK(U1214,U:U)</f>
        <v>167</v>
      </c>
      <c r="AA1214" s="23">
        <f>RANK(W1214,W:W)</f>
        <v>143</v>
      </c>
    </row>
    <row r="1215" spans="1:27" x14ac:dyDescent="0.25">
      <c r="A1215" s="23" t="str">
        <f t="shared" si="197"/>
        <v>Isaac Siegler</v>
      </c>
      <c r="B1215" s="23">
        <f t="shared" si="198"/>
        <v>2</v>
      </c>
      <c r="C1215" s="23" t="str">
        <f t="shared" si="199"/>
        <v>2024Isaac Siegler2</v>
      </c>
      <c r="D1215" s="17">
        <v>2024</v>
      </c>
      <c r="E1215" t="s">
        <v>563</v>
      </c>
      <c r="F1215">
        <v>989399</v>
      </c>
      <c r="G1215" t="s">
        <v>581</v>
      </c>
      <c r="H1215" s="20">
        <v>6</v>
      </c>
      <c r="I1215" s="20">
        <v>6</v>
      </c>
      <c r="J1215" t="s">
        <v>9</v>
      </c>
      <c r="K1215" t="s">
        <v>10</v>
      </c>
      <c r="L1215" s="10">
        <v>3</v>
      </c>
      <c r="M1215" s="10">
        <v>8</v>
      </c>
      <c r="N1215" s="10">
        <v>21</v>
      </c>
      <c r="O1215" s="1">
        <v>1199.8320000000001</v>
      </c>
      <c r="P1215" s="1">
        <v>714</v>
      </c>
      <c r="Q1215" s="1">
        <v>101.8</v>
      </c>
      <c r="R1215" s="44">
        <f t="shared" si="200"/>
        <v>399.94400000000002</v>
      </c>
      <c r="S1215" s="45">
        <f t="shared" si="201"/>
        <v>2.6666666666666665</v>
      </c>
      <c r="T1215" s="45">
        <f t="shared" si="202"/>
        <v>2.625</v>
      </c>
      <c r="U1215" s="44">
        <f t="shared" si="203"/>
        <v>485.83200000000011</v>
      </c>
      <c r="V1215" s="46">
        <f t="shared" si="204"/>
        <v>0.40491668833636713</v>
      </c>
      <c r="W1215" s="44">
        <f t="shared" si="205"/>
        <v>384.0320000000001</v>
      </c>
      <c r="X1215" s="46">
        <f t="shared" si="206"/>
        <v>0.32007147667340097</v>
      </c>
      <c r="Y1215" s="23">
        <f>RANK(O1215,O:O)</f>
        <v>1439</v>
      </c>
      <c r="Z1215" s="23">
        <f>RANK(U1215,U:U)</f>
        <v>1326</v>
      </c>
      <c r="AA1215" s="23">
        <f>RANK(W1215,W:W)</f>
        <v>1028</v>
      </c>
    </row>
    <row r="1216" spans="1:27" x14ac:dyDescent="0.25">
      <c r="A1216" s="23" t="str">
        <f t="shared" si="197"/>
        <v>Isaac Siegler</v>
      </c>
      <c r="B1216" s="23">
        <f t="shared" si="198"/>
        <v>3</v>
      </c>
      <c r="C1216" s="23" t="str">
        <f t="shared" si="199"/>
        <v>2024Isaac Siegler3</v>
      </c>
      <c r="D1216" s="17">
        <v>2024</v>
      </c>
      <c r="E1216" t="s">
        <v>563</v>
      </c>
      <c r="F1216">
        <v>491604</v>
      </c>
      <c r="G1216" t="s">
        <v>582</v>
      </c>
      <c r="H1216" s="20">
        <v>6</v>
      </c>
      <c r="I1216" s="20">
        <v>6</v>
      </c>
      <c r="J1216" t="s">
        <v>9</v>
      </c>
      <c r="K1216" t="s">
        <v>10</v>
      </c>
      <c r="L1216" s="10">
        <v>10</v>
      </c>
      <c r="M1216" s="10">
        <v>10</v>
      </c>
      <c r="N1216" s="10">
        <v>19</v>
      </c>
      <c r="O1216" s="1">
        <v>1117.4480000000001</v>
      </c>
      <c r="P1216" s="1">
        <v>868.5</v>
      </c>
      <c r="Q1216" s="1">
        <v>321</v>
      </c>
      <c r="R1216" s="44">
        <f t="shared" si="200"/>
        <v>111.74480000000001</v>
      </c>
      <c r="S1216" s="45">
        <f t="shared" si="201"/>
        <v>1</v>
      </c>
      <c r="T1216" s="45">
        <f t="shared" si="202"/>
        <v>1.9</v>
      </c>
      <c r="U1216" s="44">
        <f t="shared" si="203"/>
        <v>248.94800000000009</v>
      </c>
      <c r="V1216" s="46">
        <f t="shared" si="204"/>
        <v>0.2227826261266744</v>
      </c>
      <c r="W1216" s="44">
        <f t="shared" si="205"/>
        <v>-72.051999999999907</v>
      </c>
      <c r="X1216" s="46">
        <f t="shared" si="206"/>
        <v>-6.4479063007853527E-2</v>
      </c>
      <c r="Y1216" s="23">
        <f>RANK(O1216,O:O)</f>
        <v>1448</v>
      </c>
      <c r="Z1216" s="23">
        <f>RANK(U1216,U:U)</f>
        <v>1412</v>
      </c>
      <c r="AA1216" s="23">
        <f>RANK(W1216,W:W)</f>
        <v>1308</v>
      </c>
    </row>
    <row r="1217" spans="1:27" x14ac:dyDescent="0.25">
      <c r="A1217" s="23" t="str">
        <f t="shared" si="197"/>
        <v>Jack Gao</v>
      </c>
      <c r="B1217" s="23">
        <f t="shared" si="198"/>
        <v>1</v>
      </c>
      <c r="C1217" s="23" t="str">
        <f t="shared" si="199"/>
        <v>2024Jack Gao1</v>
      </c>
      <c r="D1217" s="17">
        <v>2024</v>
      </c>
      <c r="E1217" t="s">
        <v>412</v>
      </c>
      <c r="F1217">
        <v>852502</v>
      </c>
      <c r="G1217" t="s">
        <v>583</v>
      </c>
      <c r="H1217" s="20">
        <v>1</v>
      </c>
      <c r="I1217" s="20">
        <v>1</v>
      </c>
      <c r="J1217" t="s">
        <v>2</v>
      </c>
      <c r="K1217" t="s">
        <v>4</v>
      </c>
      <c r="L1217" s="10">
        <v>34</v>
      </c>
      <c r="M1217" s="10">
        <v>310</v>
      </c>
      <c r="N1217" s="10">
        <v>2473</v>
      </c>
      <c r="O1217" s="1">
        <v>104700.47500000001</v>
      </c>
      <c r="P1217" s="1">
        <v>95182.25</v>
      </c>
      <c r="Q1217" s="1">
        <v>1302.5</v>
      </c>
      <c r="R1217" s="44">
        <f t="shared" si="200"/>
        <v>3079.4257352941177</v>
      </c>
      <c r="S1217" s="45">
        <f t="shared" si="201"/>
        <v>9.117647058823529</v>
      </c>
      <c r="T1217" s="45">
        <f t="shared" si="202"/>
        <v>7.9774193548387098</v>
      </c>
      <c r="U1217" s="44">
        <f t="shared" si="203"/>
        <v>9518.2250000000058</v>
      </c>
      <c r="V1217" s="46">
        <f t="shared" si="204"/>
        <v>9.0909090909090953E-2</v>
      </c>
      <c r="W1217" s="44">
        <f t="shared" si="205"/>
        <v>8215.7250000000058</v>
      </c>
      <c r="X1217" s="46">
        <f t="shared" si="206"/>
        <v>7.8468841712513768E-2</v>
      </c>
      <c r="Y1217" s="23">
        <f>RANK(O1217,O:O)</f>
        <v>149</v>
      </c>
      <c r="Z1217" s="23">
        <f>RANK(U1217,U:U)</f>
        <v>235</v>
      </c>
      <c r="AA1217" s="23">
        <f>RANK(W1217,W:W)</f>
        <v>152</v>
      </c>
    </row>
    <row r="1218" spans="1:27" x14ac:dyDescent="0.25">
      <c r="A1218" s="23" t="str">
        <f t="shared" si="197"/>
        <v>Jack Gao</v>
      </c>
      <c r="B1218" s="23">
        <f t="shared" si="198"/>
        <v>2</v>
      </c>
      <c r="C1218" s="23" t="str">
        <f t="shared" si="199"/>
        <v>2024Jack Gao2</v>
      </c>
      <c r="D1218" s="17">
        <v>2024</v>
      </c>
      <c r="E1218" t="s">
        <v>412</v>
      </c>
      <c r="F1218">
        <v>688564</v>
      </c>
      <c r="G1218" t="s">
        <v>176</v>
      </c>
      <c r="H1218" s="20">
        <v>1</v>
      </c>
      <c r="I1218" s="20">
        <v>4</v>
      </c>
      <c r="J1218" t="s">
        <v>2</v>
      </c>
      <c r="K1218" t="s">
        <v>3</v>
      </c>
      <c r="L1218" s="10">
        <v>250</v>
      </c>
      <c r="M1218" s="10">
        <v>487</v>
      </c>
      <c r="N1218" s="10">
        <v>1604</v>
      </c>
      <c r="O1218" s="1">
        <v>69891.69</v>
      </c>
      <c r="P1218" s="1">
        <v>61308.5</v>
      </c>
      <c r="Q1218" s="1">
        <v>7984.12</v>
      </c>
      <c r="R1218" s="44">
        <f t="shared" si="200"/>
        <v>279.56675999999999</v>
      </c>
      <c r="S1218" s="45">
        <f t="shared" si="201"/>
        <v>1.948</v>
      </c>
      <c r="T1218" s="45">
        <f t="shared" si="202"/>
        <v>3.2936344969199181</v>
      </c>
      <c r="U1218" s="44">
        <f t="shared" si="203"/>
        <v>8583.1900000000023</v>
      </c>
      <c r="V1218" s="46">
        <f t="shared" si="204"/>
        <v>0.12280701754385968</v>
      </c>
      <c r="W1218" s="44">
        <f t="shared" si="205"/>
        <v>599.07000000000244</v>
      </c>
      <c r="X1218" s="46">
        <f t="shared" si="206"/>
        <v>8.5714052700686227E-3</v>
      </c>
      <c r="Y1218" s="23">
        <f>RANK(O1218,O:O)</f>
        <v>252</v>
      </c>
      <c r="Z1218" s="23">
        <f>RANK(U1218,U:U)</f>
        <v>280</v>
      </c>
      <c r="AA1218" s="23">
        <f>RANK(W1218,W:W)</f>
        <v>935</v>
      </c>
    </row>
    <row r="1219" spans="1:27" x14ac:dyDescent="0.25">
      <c r="A1219" s="23" t="str">
        <f t="shared" si="197"/>
        <v>Jack Gao</v>
      </c>
      <c r="B1219" s="23">
        <f t="shared" si="198"/>
        <v>3</v>
      </c>
      <c r="C1219" s="23" t="str">
        <f t="shared" si="199"/>
        <v>2024Jack Gao3</v>
      </c>
      <c r="D1219" s="17">
        <v>2024</v>
      </c>
      <c r="E1219" t="s">
        <v>412</v>
      </c>
      <c r="F1219">
        <v>680544</v>
      </c>
      <c r="G1219" t="s">
        <v>584</v>
      </c>
      <c r="H1219" s="20">
        <v>1</v>
      </c>
      <c r="I1219" s="20">
        <v>1</v>
      </c>
      <c r="J1219" t="s">
        <v>9</v>
      </c>
      <c r="K1219" t="s">
        <v>3</v>
      </c>
      <c r="L1219" s="10">
        <v>40</v>
      </c>
      <c r="M1219" s="10">
        <v>106</v>
      </c>
      <c r="N1219" s="10">
        <v>406</v>
      </c>
      <c r="O1219" s="1">
        <v>16976.400000000001</v>
      </c>
      <c r="P1219" s="1">
        <v>14147</v>
      </c>
      <c r="Q1219" s="1">
        <v>1306</v>
      </c>
      <c r="R1219" s="44">
        <f t="shared" si="200"/>
        <v>424.41</v>
      </c>
      <c r="S1219" s="45">
        <f t="shared" si="201"/>
        <v>2.65</v>
      </c>
      <c r="T1219" s="45">
        <f t="shared" si="202"/>
        <v>3.8301886792452828</v>
      </c>
      <c r="U1219" s="44">
        <f t="shared" si="203"/>
        <v>2829.4000000000015</v>
      </c>
      <c r="V1219" s="46">
        <f t="shared" si="204"/>
        <v>0.16666666666666674</v>
      </c>
      <c r="W1219" s="44">
        <f t="shared" si="205"/>
        <v>1523.4000000000015</v>
      </c>
      <c r="X1219" s="46">
        <f t="shared" si="206"/>
        <v>8.9736339860041078E-2</v>
      </c>
      <c r="Y1219" s="23">
        <f>RANK(O1219,O:O)</f>
        <v>654</v>
      </c>
      <c r="Z1219" s="23">
        <f>RANK(U1219,U:U)</f>
        <v>721</v>
      </c>
      <c r="AA1219" s="23">
        <f>RANK(W1219,W:W)</f>
        <v>639</v>
      </c>
    </row>
    <row r="1220" spans="1:27" x14ac:dyDescent="0.25">
      <c r="A1220" s="23" t="str">
        <f t="shared" si="197"/>
        <v>Jack Gao</v>
      </c>
      <c r="B1220" s="23">
        <f t="shared" si="198"/>
        <v>4</v>
      </c>
      <c r="C1220" s="23" t="str">
        <f t="shared" si="199"/>
        <v>2024Jack Gao4</v>
      </c>
      <c r="D1220" s="17">
        <v>2024</v>
      </c>
      <c r="E1220" t="s">
        <v>412</v>
      </c>
      <c r="F1220">
        <v>604851</v>
      </c>
      <c r="G1220" t="s">
        <v>159</v>
      </c>
      <c r="H1220" s="20">
        <v>1</v>
      </c>
      <c r="I1220" s="20">
        <v>1</v>
      </c>
      <c r="J1220" t="s">
        <v>9</v>
      </c>
      <c r="K1220" t="s">
        <v>10</v>
      </c>
      <c r="L1220" s="10">
        <v>29</v>
      </c>
      <c r="M1220" s="10">
        <v>78</v>
      </c>
      <c r="N1220" s="10">
        <v>295</v>
      </c>
      <c r="O1220" s="1">
        <v>13122.674000000001</v>
      </c>
      <c r="P1220" s="1">
        <v>11439.75</v>
      </c>
      <c r="Q1220" s="1">
        <v>946.56</v>
      </c>
      <c r="R1220" s="44">
        <f t="shared" si="200"/>
        <v>452.50600000000003</v>
      </c>
      <c r="S1220" s="45">
        <f t="shared" si="201"/>
        <v>2.6896551724137931</v>
      </c>
      <c r="T1220" s="45">
        <f t="shared" si="202"/>
        <v>3.7820512820512819</v>
      </c>
      <c r="U1220" s="44">
        <f t="shared" si="203"/>
        <v>1682.9240000000009</v>
      </c>
      <c r="V1220" s="46">
        <f t="shared" si="204"/>
        <v>0.12824550849925867</v>
      </c>
      <c r="W1220" s="44">
        <f t="shared" si="205"/>
        <v>736.36400000000094</v>
      </c>
      <c r="X1220" s="46">
        <f t="shared" si="206"/>
        <v>5.6113868255814395E-2</v>
      </c>
      <c r="Y1220" s="23">
        <f>RANK(O1220,O:O)</f>
        <v>712</v>
      </c>
      <c r="Z1220" s="23">
        <f>RANK(U1220,U:U)</f>
        <v>950</v>
      </c>
      <c r="AA1220" s="23">
        <f>RANK(W1220,W:W)</f>
        <v>884</v>
      </c>
    </row>
    <row r="1221" spans="1:27" x14ac:dyDescent="0.25">
      <c r="A1221" s="23" t="str">
        <f t="shared" si="197"/>
        <v>Jack Gao</v>
      </c>
      <c r="B1221" s="23">
        <f t="shared" si="198"/>
        <v>5</v>
      </c>
      <c r="C1221" s="23" t="str">
        <f t="shared" si="199"/>
        <v>2024Jack Gao5</v>
      </c>
      <c r="D1221" s="17">
        <v>2024</v>
      </c>
      <c r="E1221" t="s">
        <v>412</v>
      </c>
      <c r="F1221">
        <v>188132</v>
      </c>
      <c r="G1221" t="s">
        <v>48</v>
      </c>
      <c r="H1221" s="20">
        <v>1</v>
      </c>
      <c r="I1221" s="20">
        <v>1</v>
      </c>
      <c r="J1221" t="s">
        <v>2</v>
      </c>
      <c r="K1221" t="s">
        <v>10</v>
      </c>
      <c r="L1221" s="10">
        <v>8</v>
      </c>
      <c r="M1221" s="10">
        <v>37</v>
      </c>
      <c r="N1221" s="10">
        <v>106</v>
      </c>
      <c r="O1221" s="1">
        <v>3770.7</v>
      </c>
      <c r="P1221" s="1">
        <v>3142.25</v>
      </c>
      <c r="Q1221" s="1">
        <v>277</v>
      </c>
      <c r="R1221" s="44">
        <f t="shared" si="200"/>
        <v>471.33749999999998</v>
      </c>
      <c r="S1221" s="45">
        <f t="shared" si="201"/>
        <v>4.625</v>
      </c>
      <c r="T1221" s="45">
        <f t="shared" si="202"/>
        <v>2.8648648648648649</v>
      </c>
      <c r="U1221" s="44">
        <f t="shared" si="203"/>
        <v>628.44999999999982</v>
      </c>
      <c r="V1221" s="46">
        <f t="shared" si="204"/>
        <v>0.16666666666666663</v>
      </c>
      <c r="W1221" s="44">
        <f t="shared" si="205"/>
        <v>351.44999999999982</v>
      </c>
      <c r="X1221" s="46">
        <f t="shared" si="206"/>
        <v>9.3205505609038064E-2</v>
      </c>
      <c r="Y1221" s="23">
        <f>RANK(O1221,O:O)</f>
        <v>1216</v>
      </c>
      <c r="Z1221" s="23">
        <f>RANK(U1221,U:U)</f>
        <v>1259</v>
      </c>
      <c r="AA1221" s="23">
        <f>RANK(W1221,W:W)</f>
        <v>1046</v>
      </c>
    </row>
    <row r="1222" spans="1:27" x14ac:dyDescent="0.25">
      <c r="A1222" s="23" t="str">
        <f t="shared" si="197"/>
        <v>Janet Phillips</v>
      </c>
      <c r="B1222" s="23">
        <f t="shared" si="198"/>
        <v>1</v>
      </c>
      <c r="C1222" s="23" t="str">
        <f t="shared" si="199"/>
        <v>2024Janet Phillips1</v>
      </c>
      <c r="D1222" s="17">
        <v>2024</v>
      </c>
      <c r="E1222" t="s">
        <v>528</v>
      </c>
      <c r="F1222">
        <v>630627</v>
      </c>
      <c r="G1222" t="s">
        <v>507</v>
      </c>
      <c r="H1222" s="20">
        <v>1</v>
      </c>
      <c r="I1222" s="20">
        <v>1</v>
      </c>
      <c r="J1222" t="s">
        <v>9</v>
      </c>
      <c r="K1222" t="s">
        <v>4</v>
      </c>
      <c r="L1222" s="10">
        <v>165</v>
      </c>
      <c r="M1222" s="10">
        <v>473</v>
      </c>
      <c r="N1222" s="10">
        <v>2839</v>
      </c>
      <c r="O1222" s="1">
        <v>125049.69</v>
      </c>
      <c r="P1222" s="1">
        <v>115786.75</v>
      </c>
      <c r="Q1222" s="1">
        <v>5415.8</v>
      </c>
      <c r="R1222" s="44">
        <f t="shared" si="200"/>
        <v>757.87690909090907</v>
      </c>
      <c r="S1222" s="45">
        <f t="shared" si="201"/>
        <v>2.8666666666666667</v>
      </c>
      <c r="T1222" s="45">
        <f t="shared" si="202"/>
        <v>6.0021141649048628</v>
      </c>
      <c r="U1222" s="44">
        <f t="shared" si="203"/>
        <v>9262.9400000000023</v>
      </c>
      <c r="V1222" s="46">
        <f t="shared" si="204"/>
        <v>7.4074074074074098E-2</v>
      </c>
      <c r="W1222" s="44">
        <f t="shared" si="205"/>
        <v>3847.1400000000021</v>
      </c>
      <c r="X1222" s="46">
        <f t="shared" si="206"/>
        <v>3.0764890340791745E-2</v>
      </c>
      <c r="Y1222" s="23">
        <f>RANK(O1222,O:O)</f>
        <v>108</v>
      </c>
      <c r="Z1222" s="23">
        <f>RANK(U1222,U:U)</f>
        <v>244</v>
      </c>
      <c r="AA1222" s="23">
        <f>RANK(W1222,W:W)</f>
        <v>353</v>
      </c>
    </row>
    <row r="1223" spans="1:27" x14ac:dyDescent="0.25">
      <c r="A1223" s="23" t="str">
        <f t="shared" si="197"/>
        <v>Janet Phillips</v>
      </c>
      <c r="B1223" s="23">
        <f t="shared" si="198"/>
        <v>2</v>
      </c>
      <c r="C1223" s="23" t="str">
        <f t="shared" si="199"/>
        <v>2024Janet Phillips2</v>
      </c>
      <c r="D1223" s="17">
        <v>2024</v>
      </c>
      <c r="E1223" t="s">
        <v>528</v>
      </c>
      <c r="F1223">
        <v>214228</v>
      </c>
      <c r="G1223" t="s">
        <v>508</v>
      </c>
      <c r="H1223" s="20">
        <v>1</v>
      </c>
      <c r="I1223" s="20">
        <v>1</v>
      </c>
      <c r="J1223" t="s">
        <v>9</v>
      </c>
      <c r="K1223" t="s">
        <v>10</v>
      </c>
      <c r="L1223" s="10">
        <v>11</v>
      </c>
      <c r="M1223" s="10">
        <v>24</v>
      </c>
      <c r="N1223" s="10">
        <v>51</v>
      </c>
      <c r="O1223" s="1">
        <v>2112.3919999999998</v>
      </c>
      <c r="P1223" s="1">
        <v>1535.75</v>
      </c>
      <c r="Q1223" s="1">
        <v>354</v>
      </c>
      <c r="R1223" s="44">
        <f t="shared" si="200"/>
        <v>192.03563636363634</v>
      </c>
      <c r="S1223" s="45">
        <f t="shared" si="201"/>
        <v>2.1818181818181817</v>
      </c>
      <c r="T1223" s="45">
        <f t="shared" si="202"/>
        <v>2.125</v>
      </c>
      <c r="U1223" s="44">
        <f t="shared" si="203"/>
        <v>576.64199999999983</v>
      </c>
      <c r="V1223" s="46">
        <f t="shared" si="204"/>
        <v>0.27298058314933965</v>
      </c>
      <c r="W1223" s="44">
        <f t="shared" si="205"/>
        <v>222.64199999999983</v>
      </c>
      <c r="X1223" s="46">
        <f t="shared" si="206"/>
        <v>0.10539805111929976</v>
      </c>
      <c r="Y1223" s="23">
        <f>RANK(O1223,O:O)</f>
        <v>1356</v>
      </c>
      <c r="Z1223" s="23">
        <f>RANK(U1223,U:U)</f>
        <v>1280</v>
      </c>
      <c r="AA1223" s="23">
        <f>RANK(W1223,W:W)</f>
        <v>1115</v>
      </c>
    </row>
    <row r="1224" spans="1:27" x14ac:dyDescent="0.25">
      <c r="A1224" s="23" t="str">
        <f t="shared" si="197"/>
        <v>Javier Salinas</v>
      </c>
      <c r="B1224" s="23">
        <f t="shared" si="198"/>
        <v>1</v>
      </c>
      <c r="C1224" s="23" t="str">
        <f t="shared" si="199"/>
        <v>2024Javier Salinas1</v>
      </c>
      <c r="D1224" s="17">
        <v>2024</v>
      </c>
      <c r="E1224" t="s">
        <v>403</v>
      </c>
      <c r="F1224">
        <v>811025</v>
      </c>
      <c r="G1224" t="s">
        <v>280</v>
      </c>
      <c r="H1224" s="20">
        <v>4</v>
      </c>
      <c r="I1224" s="20">
        <v>4</v>
      </c>
      <c r="J1224" t="s">
        <v>2</v>
      </c>
      <c r="K1224" t="s">
        <v>6</v>
      </c>
      <c r="L1224" s="10">
        <v>179</v>
      </c>
      <c r="M1224" s="10">
        <v>1211</v>
      </c>
      <c r="N1224" s="10">
        <v>6456</v>
      </c>
      <c r="O1224" s="1">
        <v>302169</v>
      </c>
      <c r="P1224" s="1">
        <v>251807.5</v>
      </c>
      <c r="Q1224" s="1">
        <v>6359.28</v>
      </c>
      <c r="R1224" s="44">
        <f t="shared" si="200"/>
        <v>1688.0949720670392</v>
      </c>
      <c r="S1224" s="45">
        <f t="shared" si="201"/>
        <v>6.7653631284916198</v>
      </c>
      <c r="T1224" s="45">
        <f t="shared" si="202"/>
        <v>5.3311312964492155</v>
      </c>
      <c r="U1224" s="44">
        <f t="shared" si="203"/>
        <v>50361.5</v>
      </c>
      <c r="V1224" s="46">
        <f t="shared" si="204"/>
        <v>0.16666666666666666</v>
      </c>
      <c r="W1224" s="44">
        <f t="shared" si="205"/>
        <v>44002.22</v>
      </c>
      <c r="X1224" s="46">
        <f t="shared" si="206"/>
        <v>0.14562122520840987</v>
      </c>
      <c r="Y1224" s="23">
        <f>RANK(O1224,O:O)</f>
        <v>6</v>
      </c>
      <c r="Z1224" s="23">
        <f>RANK(U1224,U:U)</f>
        <v>6</v>
      </c>
      <c r="AA1224" s="23">
        <f>RANK(W1224,W:W)</f>
        <v>6</v>
      </c>
    </row>
    <row r="1225" spans="1:27" x14ac:dyDescent="0.25">
      <c r="A1225" s="23" t="str">
        <f t="shared" si="197"/>
        <v>Javier Salinas</v>
      </c>
      <c r="B1225" s="23">
        <f t="shared" si="198"/>
        <v>2</v>
      </c>
      <c r="C1225" s="23" t="str">
        <f t="shared" si="199"/>
        <v>2024Javier Salinas2</v>
      </c>
      <c r="D1225" s="17">
        <v>2024</v>
      </c>
      <c r="E1225" t="s">
        <v>403</v>
      </c>
      <c r="F1225">
        <v>431898</v>
      </c>
      <c r="G1225" t="s">
        <v>43</v>
      </c>
      <c r="H1225" s="20">
        <v>4</v>
      </c>
      <c r="I1225" s="20">
        <v>4</v>
      </c>
      <c r="J1225" t="s">
        <v>9</v>
      </c>
      <c r="K1225" t="s">
        <v>6</v>
      </c>
      <c r="L1225" s="10">
        <v>250</v>
      </c>
      <c r="M1225" s="10">
        <v>492</v>
      </c>
      <c r="N1225" s="10">
        <v>6022</v>
      </c>
      <c r="O1225" s="1">
        <v>260706.15</v>
      </c>
      <c r="P1225" s="1">
        <v>226701</v>
      </c>
      <c r="Q1225" s="1">
        <v>7737.68</v>
      </c>
      <c r="R1225" s="44">
        <f t="shared" si="200"/>
        <v>1042.8245999999999</v>
      </c>
      <c r="S1225" s="45">
        <f t="shared" si="201"/>
        <v>1.968</v>
      </c>
      <c r="T1225" s="45">
        <f t="shared" si="202"/>
        <v>12.239837398373984</v>
      </c>
      <c r="U1225" s="44">
        <f t="shared" si="203"/>
        <v>34005.149999999994</v>
      </c>
      <c r="V1225" s="46">
        <f t="shared" si="204"/>
        <v>0.13043478260869562</v>
      </c>
      <c r="W1225" s="44">
        <f t="shared" si="205"/>
        <v>26267.469999999994</v>
      </c>
      <c r="X1225" s="46">
        <f t="shared" si="206"/>
        <v>0.10075508383672574</v>
      </c>
      <c r="Y1225" s="23">
        <f>RANK(O1225,O:O)</f>
        <v>15</v>
      </c>
      <c r="Z1225" s="23">
        <f>RANK(U1225,U:U)</f>
        <v>19</v>
      </c>
      <c r="AA1225" s="23">
        <f>RANK(W1225,W:W)</f>
        <v>23</v>
      </c>
    </row>
    <row r="1226" spans="1:27" x14ac:dyDescent="0.25">
      <c r="A1226" s="23" t="str">
        <f t="shared" si="197"/>
        <v>Javier Salinas</v>
      </c>
      <c r="B1226" s="23">
        <f t="shared" si="198"/>
        <v>3</v>
      </c>
      <c r="C1226" s="23" t="str">
        <f t="shared" si="199"/>
        <v>2024Javier Salinas3</v>
      </c>
      <c r="D1226" s="17">
        <v>2024</v>
      </c>
      <c r="E1226" t="s">
        <v>403</v>
      </c>
      <c r="F1226">
        <v>587438</v>
      </c>
      <c r="G1226" t="s">
        <v>332</v>
      </c>
      <c r="H1226" s="20">
        <v>4</v>
      </c>
      <c r="I1226" s="20">
        <v>4</v>
      </c>
      <c r="J1226" t="s">
        <v>9</v>
      </c>
      <c r="K1226" t="s">
        <v>6</v>
      </c>
      <c r="L1226" s="10">
        <v>252</v>
      </c>
      <c r="M1226" s="10">
        <v>826</v>
      </c>
      <c r="N1226" s="10">
        <v>3618</v>
      </c>
      <c r="O1226" s="1">
        <v>183880.84</v>
      </c>
      <c r="P1226" s="1">
        <v>135206.5</v>
      </c>
      <c r="Q1226" s="1">
        <v>8129.2</v>
      </c>
      <c r="R1226" s="44">
        <f t="shared" si="200"/>
        <v>729.68587301587297</v>
      </c>
      <c r="S1226" s="45">
        <f t="shared" si="201"/>
        <v>3.2777777777777777</v>
      </c>
      <c r="T1226" s="45">
        <f t="shared" si="202"/>
        <v>4.3801452784503629</v>
      </c>
      <c r="U1226" s="44">
        <f t="shared" si="203"/>
        <v>48674.34</v>
      </c>
      <c r="V1226" s="46">
        <f t="shared" si="204"/>
        <v>0.26470588235294118</v>
      </c>
      <c r="W1226" s="44">
        <f t="shared" si="205"/>
        <v>40545.14</v>
      </c>
      <c r="X1226" s="46">
        <f t="shared" si="206"/>
        <v>0.22049681739543936</v>
      </c>
      <c r="Y1226" s="23">
        <f>RANK(O1226,O:O)</f>
        <v>48</v>
      </c>
      <c r="Z1226" s="23">
        <f>RANK(U1226,U:U)</f>
        <v>8</v>
      </c>
      <c r="AA1226" s="23">
        <f>RANK(W1226,W:W)</f>
        <v>9</v>
      </c>
    </row>
    <row r="1227" spans="1:27" x14ac:dyDescent="0.25">
      <c r="A1227" s="23" t="str">
        <f t="shared" si="197"/>
        <v>Javier Salinas</v>
      </c>
      <c r="B1227" s="23">
        <f t="shared" si="198"/>
        <v>4</v>
      </c>
      <c r="C1227" s="23" t="str">
        <f t="shared" si="199"/>
        <v>2024Javier Salinas4</v>
      </c>
      <c r="D1227" s="17">
        <v>2024</v>
      </c>
      <c r="E1227" t="s">
        <v>403</v>
      </c>
      <c r="F1227">
        <v>921547</v>
      </c>
      <c r="G1227" t="s">
        <v>276</v>
      </c>
      <c r="H1227" s="20">
        <v>4</v>
      </c>
      <c r="I1227" s="20">
        <v>4</v>
      </c>
      <c r="J1227" t="s">
        <v>9</v>
      </c>
      <c r="K1227" t="s">
        <v>4</v>
      </c>
      <c r="L1227" s="10">
        <v>61</v>
      </c>
      <c r="M1227" s="10">
        <v>513</v>
      </c>
      <c r="N1227" s="10">
        <v>2496</v>
      </c>
      <c r="O1227" s="1">
        <v>120618.75</v>
      </c>
      <c r="P1227" s="1">
        <v>86156.25</v>
      </c>
      <c r="Q1227" s="1">
        <v>2245.19</v>
      </c>
      <c r="R1227" s="44">
        <f t="shared" si="200"/>
        <v>1977.3565573770493</v>
      </c>
      <c r="S1227" s="45">
        <f t="shared" si="201"/>
        <v>8.4098360655737707</v>
      </c>
      <c r="T1227" s="45">
        <f t="shared" si="202"/>
        <v>4.8654970760233915</v>
      </c>
      <c r="U1227" s="44">
        <f t="shared" si="203"/>
        <v>34462.5</v>
      </c>
      <c r="V1227" s="46">
        <f t="shared" si="204"/>
        <v>0.2857142857142857</v>
      </c>
      <c r="W1227" s="44">
        <f t="shared" si="205"/>
        <v>32217.31</v>
      </c>
      <c r="X1227" s="46">
        <f t="shared" si="206"/>
        <v>0.26710034716824704</v>
      </c>
      <c r="Y1227" s="23">
        <f>RANK(O1227,O:O)</f>
        <v>117</v>
      </c>
      <c r="Z1227" s="23">
        <f>RANK(U1227,U:U)</f>
        <v>18</v>
      </c>
      <c r="AA1227" s="23">
        <f>RANK(W1227,W:W)</f>
        <v>14</v>
      </c>
    </row>
    <row r="1228" spans="1:27" x14ac:dyDescent="0.25">
      <c r="A1228" s="23" t="str">
        <f t="shared" si="197"/>
        <v>Javier Salinas</v>
      </c>
      <c r="B1228" s="23">
        <f t="shared" si="198"/>
        <v>5</v>
      </c>
      <c r="C1228" s="23" t="str">
        <f t="shared" si="199"/>
        <v>2024Javier Salinas5</v>
      </c>
      <c r="D1228" s="17">
        <v>2024</v>
      </c>
      <c r="E1228" t="s">
        <v>403</v>
      </c>
      <c r="F1228">
        <v>925350</v>
      </c>
      <c r="G1228" t="s">
        <v>166</v>
      </c>
      <c r="H1228" s="20">
        <v>4</v>
      </c>
      <c r="I1228" s="20">
        <v>2</v>
      </c>
      <c r="J1228" t="s">
        <v>2</v>
      </c>
      <c r="K1228" t="s">
        <v>4</v>
      </c>
      <c r="L1228" s="10">
        <v>248</v>
      </c>
      <c r="M1228" s="10">
        <v>510</v>
      </c>
      <c r="N1228" s="10">
        <v>2495</v>
      </c>
      <c r="O1228" s="1">
        <v>105772.2</v>
      </c>
      <c r="P1228" s="1">
        <v>88143.5</v>
      </c>
      <c r="Q1228" s="1">
        <v>7699.12</v>
      </c>
      <c r="R1228" s="44">
        <f t="shared" si="200"/>
        <v>426.5008064516129</v>
      </c>
      <c r="S1228" s="45">
        <f t="shared" si="201"/>
        <v>2.056451612903226</v>
      </c>
      <c r="T1228" s="45">
        <f t="shared" si="202"/>
        <v>4.8921568627450984</v>
      </c>
      <c r="U1228" s="44">
        <f t="shared" si="203"/>
        <v>17628.699999999997</v>
      </c>
      <c r="V1228" s="46">
        <f t="shared" si="204"/>
        <v>0.16666666666666666</v>
      </c>
      <c r="W1228" s="44">
        <f t="shared" si="205"/>
        <v>9929.5799999999981</v>
      </c>
      <c r="X1228" s="46">
        <f t="shared" si="206"/>
        <v>9.3877030070283099E-2</v>
      </c>
      <c r="Y1228" s="23">
        <f>RANK(O1228,O:O)</f>
        <v>147</v>
      </c>
      <c r="Z1228" s="23">
        <f>RANK(U1228,U:U)</f>
        <v>83</v>
      </c>
      <c r="AA1228" s="23">
        <f>RANK(W1228,W:W)</f>
        <v>125</v>
      </c>
    </row>
    <row r="1229" spans="1:27" x14ac:dyDescent="0.25">
      <c r="A1229" s="23" t="str">
        <f t="shared" si="197"/>
        <v>Javier Salinas</v>
      </c>
      <c r="B1229" s="23">
        <f t="shared" si="198"/>
        <v>6</v>
      </c>
      <c r="C1229" s="23" t="str">
        <f t="shared" si="199"/>
        <v>2024Javier Salinas6</v>
      </c>
      <c r="D1229" s="17">
        <v>2024</v>
      </c>
      <c r="E1229" t="s">
        <v>403</v>
      </c>
      <c r="F1229">
        <v>107439</v>
      </c>
      <c r="G1229" t="s">
        <v>1</v>
      </c>
      <c r="H1229" s="20">
        <v>4</v>
      </c>
      <c r="I1229" s="20">
        <v>4</v>
      </c>
      <c r="J1229" t="s">
        <v>2</v>
      </c>
      <c r="K1229" t="s">
        <v>4</v>
      </c>
      <c r="L1229" s="10">
        <v>245</v>
      </c>
      <c r="M1229" s="10">
        <v>659</v>
      </c>
      <c r="N1229" s="10">
        <v>2189</v>
      </c>
      <c r="O1229" s="1">
        <v>90307.266000000003</v>
      </c>
      <c r="P1229" s="1">
        <v>84809</v>
      </c>
      <c r="Q1229" s="1">
        <v>7755.84</v>
      </c>
      <c r="R1229" s="44">
        <f t="shared" si="200"/>
        <v>368.60108571428572</v>
      </c>
      <c r="S1229" s="45">
        <f t="shared" si="201"/>
        <v>2.6897959183673468</v>
      </c>
      <c r="T1229" s="45">
        <f t="shared" si="202"/>
        <v>3.3216995447647952</v>
      </c>
      <c r="U1229" s="44">
        <f t="shared" si="203"/>
        <v>5498.2660000000033</v>
      </c>
      <c r="V1229" s="46">
        <f t="shared" si="204"/>
        <v>6.0883982469361914E-2</v>
      </c>
      <c r="W1229" s="44">
        <f t="shared" si="205"/>
        <v>-2257.5739999999969</v>
      </c>
      <c r="X1229" s="46">
        <f t="shared" si="206"/>
        <v>-2.4998807958597671E-2</v>
      </c>
      <c r="Y1229" s="23">
        <f>RANK(O1229,O:O)</f>
        <v>183</v>
      </c>
      <c r="Z1229" s="23">
        <f>RANK(U1229,U:U)</f>
        <v>468</v>
      </c>
      <c r="AA1229" s="23">
        <f>RANK(W1229,W:W)</f>
        <v>1497</v>
      </c>
    </row>
    <row r="1230" spans="1:27" x14ac:dyDescent="0.25">
      <c r="A1230" s="23" t="str">
        <f t="shared" si="197"/>
        <v>Javier Salinas</v>
      </c>
      <c r="B1230" s="23">
        <f t="shared" si="198"/>
        <v>7</v>
      </c>
      <c r="C1230" s="23" t="str">
        <f t="shared" si="199"/>
        <v>2024Javier Salinas7</v>
      </c>
      <c r="D1230" s="17">
        <v>2024</v>
      </c>
      <c r="E1230" t="s">
        <v>403</v>
      </c>
      <c r="F1230">
        <v>178362</v>
      </c>
      <c r="G1230" t="s">
        <v>38</v>
      </c>
      <c r="H1230" s="20">
        <v>4</v>
      </c>
      <c r="I1230" s="20">
        <v>4</v>
      </c>
      <c r="J1230" t="s">
        <v>9</v>
      </c>
      <c r="K1230" t="s">
        <v>3</v>
      </c>
      <c r="L1230" s="10">
        <v>248</v>
      </c>
      <c r="M1230" s="10">
        <v>365</v>
      </c>
      <c r="N1230" s="10">
        <v>1627</v>
      </c>
      <c r="O1230" s="1">
        <v>74568.540000000095</v>
      </c>
      <c r="P1230" s="1">
        <v>65411</v>
      </c>
      <c r="Q1230" s="1">
        <v>7557</v>
      </c>
      <c r="R1230" s="44">
        <f t="shared" si="200"/>
        <v>300.67959677419395</v>
      </c>
      <c r="S1230" s="45">
        <f t="shared" si="201"/>
        <v>1.471774193548387</v>
      </c>
      <c r="T1230" s="45">
        <f t="shared" si="202"/>
        <v>4.4575342465753423</v>
      </c>
      <c r="U1230" s="44">
        <f t="shared" si="203"/>
        <v>9157.5400000000955</v>
      </c>
      <c r="V1230" s="46">
        <f t="shared" si="204"/>
        <v>0.12280701754386077</v>
      </c>
      <c r="W1230" s="44">
        <f t="shared" si="205"/>
        <v>1600.5400000000955</v>
      </c>
      <c r="X1230" s="46">
        <f t="shared" si="206"/>
        <v>2.146401149868421E-2</v>
      </c>
      <c r="Y1230" s="23">
        <f>RANK(O1230,O:O)</f>
        <v>232</v>
      </c>
      <c r="Z1230" s="23">
        <f>RANK(U1230,U:U)</f>
        <v>251</v>
      </c>
      <c r="AA1230" s="23">
        <f>RANK(W1230,W:W)</f>
        <v>617</v>
      </c>
    </row>
    <row r="1231" spans="1:27" x14ac:dyDescent="0.25">
      <c r="A1231" s="23" t="str">
        <f t="shared" si="197"/>
        <v>Javier Salinas</v>
      </c>
      <c r="B1231" s="23">
        <f t="shared" si="198"/>
        <v>8</v>
      </c>
      <c r="C1231" s="23" t="str">
        <f t="shared" si="199"/>
        <v>2024Javier Salinas8</v>
      </c>
      <c r="D1231" s="17">
        <v>2024</v>
      </c>
      <c r="E1231" t="s">
        <v>403</v>
      </c>
      <c r="F1231">
        <v>782190</v>
      </c>
      <c r="G1231" t="s">
        <v>53</v>
      </c>
      <c r="H1231" s="20">
        <v>4</v>
      </c>
      <c r="I1231" s="20">
        <v>2</v>
      </c>
      <c r="J1231" t="s">
        <v>2</v>
      </c>
      <c r="K1231" t="s">
        <v>3</v>
      </c>
      <c r="L1231" s="10">
        <v>246</v>
      </c>
      <c r="M1231" s="10">
        <v>399</v>
      </c>
      <c r="N1231" s="10">
        <v>1413</v>
      </c>
      <c r="O1231" s="1">
        <v>63815.4</v>
      </c>
      <c r="P1231" s="1">
        <v>53179.5</v>
      </c>
      <c r="Q1231" s="1">
        <v>7533</v>
      </c>
      <c r="R1231" s="44">
        <f t="shared" si="200"/>
        <v>259.41219512195124</v>
      </c>
      <c r="S1231" s="45">
        <f t="shared" si="201"/>
        <v>1.6219512195121952</v>
      </c>
      <c r="T1231" s="45">
        <f t="shared" si="202"/>
        <v>3.5413533834586466</v>
      </c>
      <c r="U1231" s="44">
        <f t="shared" si="203"/>
        <v>10635.900000000001</v>
      </c>
      <c r="V1231" s="46">
        <f t="shared" si="204"/>
        <v>0.16666666666666669</v>
      </c>
      <c r="W1231" s="44">
        <f t="shared" si="205"/>
        <v>3102.9000000000015</v>
      </c>
      <c r="X1231" s="46">
        <f t="shared" si="206"/>
        <v>4.8623059637642345E-2</v>
      </c>
      <c r="Y1231" s="23">
        <f>RANK(O1231,O:O)</f>
        <v>281</v>
      </c>
      <c r="Z1231" s="23">
        <f>RANK(U1231,U:U)</f>
        <v>207</v>
      </c>
      <c r="AA1231" s="23">
        <f>RANK(W1231,W:W)</f>
        <v>422</v>
      </c>
    </row>
    <row r="1232" spans="1:27" x14ac:dyDescent="0.25">
      <c r="A1232" s="23" t="str">
        <f t="shared" si="197"/>
        <v>Jeannie Skiles</v>
      </c>
      <c r="B1232" s="23">
        <f t="shared" si="198"/>
        <v>1</v>
      </c>
      <c r="C1232" s="23" t="str">
        <f t="shared" si="199"/>
        <v>2024Jeannie Skiles1</v>
      </c>
      <c r="D1232" s="17">
        <v>2024</v>
      </c>
      <c r="E1232" t="s">
        <v>407</v>
      </c>
      <c r="F1232">
        <v>781121</v>
      </c>
      <c r="G1232" t="s">
        <v>499</v>
      </c>
      <c r="H1232" s="20">
        <v>5</v>
      </c>
      <c r="I1232" s="20">
        <v>5</v>
      </c>
      <c r="J1232" t="s">
        <v>2</v>
      </c>
      <c r="K1232" t="s">
        <v>6</v>
      </c>
      <c r="L1232" s="10">
        <v>247</v>
      </c>
      <c r="M1232" s="10">
        <v>828</v>
      </c>
      <c r="N1232" s="10">
        <v>3903</v>
      </c>
      <c r="O1232" s="1">
        <v>166013.07</v>
      </c>
      <c r="P1232" s="1">
        <v>145625.5</v>
      </c>
      <c r="Q1232" s="1">
        <v>8801.6</v>
      </c>
      <c r="R1232" s="44">
        <f t="shared" si="200"/>
        <v>672.11769230769232</v>
      </c>
      <c r="S1232" s="45">
        <f t="shared" si="201"/>
        <v>3.3522267206477734</v>
      </c>
      <c r="T1232" s="45">
        <f t="shared" si="202"/>
        <v>4.7137681159420293</v>
      </c>
      <c r="U1232" s="44">
        <f t="shared" si="203"/>
        <v>20387.570000000007</v>
      </c>
      <c r="V1232" s="46">
        <f t="shared" si="204"/>
        <v>0.12280701754385968</v>
      </c>
      <c r="W1232" s="44">
        <f t="shared" si="205"/>
        <v>11585.970000000007</v>
      </c>
      <c r="X1232" s="46">
        <f t="shared" si="206"/>
        <v>6.9789505127518012E-2</v>
      </c>
      <c r="Y1232" s="23">
        <f>RANK(O1232,O:O)</f>
        <v>70</v>
      </c>
      <c r="Z1232" s="23">
        <f>RANK(U1232,U:U)</f>
        <v>62</v>
      </c>
      <c r="AA1232" s="23">
        <f>RANK(W1232,W:W)</f>
        <v>98</v>
      </c>
    </row>
    <row r="1233" spans="1:27" x14ac:dyDescent="0.25">
      <c r="A1233" s="23" t="str">
        <f t="shared" si="197"/>
        <v>Jeannie Skiles</v>
      </c>
      <c r="B1233" s="23">
        <f t="shared" si="198"/>
        <v>2</v>
      </c>
      <c r="C1233" s="23" t="str">
        <f t="shared" si="199"/>
        <v>2024Jeannie Skiles2</v>
      </c>
      <c r="D1233" s="17">
        <v>2024</v>
      </c>
      <c r="E1233" t="s">
        <v>407</v>
      </c>
      <c r="F1233">
        <v>426484</v>
      </c>
      <c r="G1233" t="s">
        <v>111</v>
      </c>
      <c r="H1233" s="20">
        <v>5</v>
      </c>
      <c r="I1233" s="20">
        <v>5</v>
      </c>
      <c r="J1233" t="s">
        <v>9</v>
      </c>
      <c r="K1233" t="s">
        <v>3</v>
      </c>
      <c r="L1233" s="10">
        <v>37</v>
      </c>
      <c r="M1233" s="10">
        <v>67</v>
      </c>
      <c r="N1233" s="10">
        <v>327</v>
      </c>
      <c r="O1233" s="1">
        <v>21241.383999999998</v>
      </c>
      <c r="P1233" s="1">
        <v>16149.25</v>
      </c>
      <c r="Q1233" s="1">
        <v>1257.1500000000001</v>
      </c>
      <c r="R1233" s="44">
        <f t="shared" si="200"/>
        <v>574.09145945945943</v>
      </c>
      <c r="S1233" s="45">
        <f t="shared" si="201"/>
        <v>1.8108108108108107</v>
      </c>
      <c r="T1233" s="45">
        <f t="shared" si="202"/>
        <v>4.8805970149253728</v>
      </c>
      <c r="U1233" s="44">
        <f t="shared" si="203"/>
        <v>5092.1339999999982</v>
      </c>
      <c r="V1233" s="46">
        <f t="shared" si="204"/>
        <v>0.23972703473558968</v>
      </c>
      <c r="W1233" s="44">
        <f t="shared" si="205"/>
        <v>3834.9839999999981</v>
      </c>
      <c r="X1233" s="46">
        <f t="shared" si="206"/>
        <v>0.18054303806192659</v>
      </c>
      <c r="Y1233" s="23">
        <f>RANK(O1233,O:O)</f>
        <v>595</v>
      </c>
      <c r="Z1233" s="23">
        <f>RANK(U1233,U:U)</f>
        <v>501</v>
      </c>
      <c r="AA1233" s="23">
        <f>RANK(W1233,W:W)</f>
        <v>355</v>
      </c>
    </row>
    <row r="1234" spans="1:27" x14ac:dyDescent="0.25">
      <c r="A1234" s="23" t="str">
        <f t="shared" si="197"/>
        <v>Jeannie Skiles</v>
      </c>
      <c r="B1234" s="23">
        <f t="shared" si="198"/>
        <v>3</v>
      </c>
      <c r="C1234" s="23" t="str">
        <f t="shared" si="199"/>
        <v>2024Jeannie Skiles3</v>
      </c>
      <c r="D1234" s="17">
        <v>2024</v>
      </c>
      <c r="E1234" t="s">
        <v>407</v>
      </c>
      <c r="F1234">
        <v>875444</v>
      </c>
      <c r="G1234" t="s">
        <v>243</v>
      </c>
      <c r="H1234" s="20">
        <v>5</v>
      </c>
      <c r="I1234" s="20">
        <v>5</v>
      </c>
      <c r="J1234" t="s">
        <v>9</v>
      </c>
      <c r="K1234" t="s">
        <v>10</v>
      </c>
      <c r="L1234" s="10">
        <v>47</v>
      </c>
      <c r="M1234" s="10">
        <v>120</v>
      </c>
      <c r="N1234" s="10">
        <v>255</v>
      </c>
      <c r="O1234" s="1">
        <v>14285.96</v>
      </c>
      <c r="P1234" s="1">
        <v>9847.25</v>
      </c>
      <c r="Q1234" s="1">
        <v>1634.35</v>
      </c>
      <c r="R1234" s="44">
        <f t="shared" si="200"/>
        <v>303.95659574468084</v>
      </c>
      <c r="S1234" s="45">
        <f t="shared" si="201"/>
        <v>2.5531914893617023</v>
      </c>
      <c r="T1234" s="45">
        <f t="shared" si="202"/>
        <v>2.125</v>
      </c>
      <c r="U1234" s="44">
        <f t="shared" si="203"/>
        <v>4438.7099999999991</v>
      </c>
      <c r="V1234" s="46">
        <f t="shared" si="204"/>
        <v>0.31070435588507872</v>
      </c>
      <c r="W1234" s="44">
        <f t="shared" si="205"/>
        <v>2804.3599999999992</v>
      </c>
      <c r="X1234" s="46">
        <f t="shared" si="206"/>
        <v>0.19630182360863388</v>
      </c>
      <c r="Y1234" s="23">
        <f>RANK(O1234,O:O)</f>
        <v>691</v>
      </c>
      <c r="Z1234" s="23">
        <f>RANK(U1234,U:U)</f>
        <v>547</v>
      </c>
      <c r="AA1234" s="23">
        <f>RANK(W1234,W:W)</f>
        <v>461</v>
      </c>
    </row>
    <row r="1235" spans="1:27" x14ac:dyDescent="0.25">
      <c r="A1235" s="23" t="str">
        <f t="shared" si="197"/>
        <v>Jeannie Skiles</v>
      </c>
      <c r="B1235" s="23">
        <f t="shared" si="198"/>
        <v>4</v>
      </c>
      <c r="C1235" s="23" t="str">
        <f t="shared" si="199"/>
        <v>2024Jeannie Skiles4</v>
      </c>
      <c r="D1235" s="17">
        <v>2024</v>
      </c>
      <c r="E1235" t="s">
        <v>407</v>
      </c>
      <c r="F1235">
        <v>365924</v>
      </c>
      <c r="G1235" t="s">
        <v>310</v>
      </c>
      <c r="H1235" s="20">
        <v>5</v>
      </c>
      <c r="I1235" s="20">
        <v>5</v>
      </c>
      <c r="J1235" t="s">
        <v>9</v>
      </c>
      <c r="K1235" t="s">
        <v>10</v>
      </c>
      <c r="L1235" s="10">
        <v>45</v>
      </c>
      <c r="M1235" s="10">
        <v>83</v>
      </c>
      <c r="N1235" s="10">
        <v>202</v>
      </c>
      <c r="O1235" s="1">
        <v>12388.784</v>
      </c>
      <c r="P1235" s="1">
        <v>8621.5</v>
      </c>
      <c r="Q1235" s="1">
        <v>1531.3</v>
      </c>
      <c r="R1235" s="44">
        <f t="shared" si="200"/>
        <v>275.30631111111109</v>
      </c>
      <c r="S1235" s="45">
        <f t="shared" si="201"/>
        <v>1.8444444444444446</v>
      </c>
      <c r="T1235" s="45">
        <f t="shared" si="202"/>
        <v>2.4337349397590362</v>
      </c>
      <c r="U1235" s="44">
        <f t="shared" si="203"/>
        <v>3767.2839999999997</v>
      </c>
      <c r="V1235" s="46">
        <f t="shared" si="204"/>
        <v>0.3040882785590579</v>
      </c>
      <c r="W1235" s="44">
        <f t="shared" si="205"/>
        <v>2235.9839999999995</v>
      </c>
      <c r="X1235" s="46">
        <f t="shared" si="206"/>
        <v>0.18048454150140963</v>
      </c>
      <c r="Y1235" s="23">
        <f>RANK(O1235,O:O)</f>
        <v>736</v>
      </c>
      <c r="Z1235" s="23">
        <f>RANK(U1235,U:U)</f>
        <v>595</v>
      </c>
      <c r="AA1235" s="23">
        <f>RANK(W1235,W:W)</f>
        <v>529</v>
      </c>
    </row>
    <row r="1236" spans="1:27" x14ac:dyDescent="0.25">
      <c r="A1236" s="23" t="str">
        <f t="shared" si="197"/>
        <v>Jeannie Skiles</v>
      </c>
      <c r="B1236" s="23">
        <f t="shared" si="198"/>
        <v>5</v>
      </c>
      <c r="C1236" s="23" t="str">
        <f t="shared" si="199"/>
        <v>2024Jeannie Skiles5</v>
      </c>
      <c r="D1236" s="17">
        <v>2024</v>
      </c>
      <c r="E1236" t="s">
        <v>407</v>
      </c>
      <c r="F1236">
        <v>910039</v>
      </c>
      <c r="G1236" t="s">
        <v>252</v>
      </c>
      <c r="H1236" s="20">
        <v>5</v>
      </c>
      <c r="I1236" s="20">
        <v>5</v>
      </c>
      <c r="J1236" t="s">
        <v>9</v>
      </c>
      <c r="K1236" t="s">
        <v>10</v>
      </c>
      <c r="L1236" s="10">
        <v>30</v>
      </c>
      <c r="M1236" s="10">
        <v>73</v>
      </c>
      <c r="N1236" s="10">
        <v>188</v>
      </c>
      <c r="O1236" s="1">
        <v>10682.495999999999</v>
      </c>
      <c r="P1236" s="1">
        <v>7189.75</v>
      </c>
      <c r="Q1236" s="1">
        <v>1040.3</v>
      </c>
      <c r="R1236" s="44">
        <f t="shared" si="200"/>
        <v>356.08319999999998</v>
      </c>
      <c r="S1236" s="45">
        <f t="shared" si="201"/>
        <v>2.4333333333333331</v>
      </c>
      <c r="T1236" s="45">
        <f t="shared" si="202"/>
        <v>2.5753424657534247</v>
      </c>
      <c r="U1236" s="44">
        <f t="shared" si="203"/>
        <v>3492.7459999999992</v>
      </c>
      <c r="V1236" s="46">
        <f t="shared" si="204"/>
        <v>0.32695972926177547</v>
      </c>
      <c r="W1236" s="44">
        <f t="shared" si="205"/>
        <v>2452.445999999999</v>
      </c>
      <c r="X1236" s="46">
        <f t="shared" si="206"/>
        <v>0.22957612153564103</v>
      </c>
      <c r="Y1236" s="23">
        <f>RANK(O1236,O:O)</f>
        <v>798</v>
      </c>
      <c r="Z1236" s="23">
        <f>RANK(U1236,U:U)</f>
        <v>620</v>
      </c>
      <c r="AA1236" s="23">
        <f>RANK(W1236,W:W)</f>
        <v>498</v>
      </c>
    </row>
    <row r="1237" spans="1:27" x14ac:dyDescent="0.25">
      <c r="A1237" s="23" t="str">
        <f t="shared" si="197"/>
        <v>Jeannie Skiles</v>
      </c>
      <c r="B1237" s="23">
        <f t="shared" si="198"/>
        <v>6</v>
      </c>
      <c r="C1237" s="23" t="str">
        <f t="shared" si="199"/>
        <v>2024Jeannie Skiles6</v>
      </c>
      <c r="D1237" s="17">
        <v>2024</v>
      </c>
      <c r="E1237" t="s">
        <v>407</v>
      </c>
      <c r="F1237">
        <v>495920</v>
      </c>
      <c r="G1237" t="s">
        <v>510</v>
      </c>
      <c r="H1237" s="20">
        <v>5</v>
      </c>
      <c r="I1237" s="20">
        <v>5</v>
      </c>
      <c r="J1237" t="s">
        <v>9</v>
      </c>
      <c r="K1237" t="s">
        <v>10</v>
      </c>
      <c r="L1237" s="10">
        <v>43</v>
      </c>
      <c r="M1237" s="10">
        <v>61</v>
      </c>
      <c r="N1237" s="10">
        <v>156</v>
      </c>
      <c r="O1237" s="1">
        <v>9404.3520000000008</v>
      </c>
      <c r="P1237" s="1">
        <v>6121.25</v>
      </c>
      <c r="Q1237" s="1">
        <v>1443.1</v>
      </c>
      <c r="R1237" s="44">
        <f t="shared" si="200"/>
        <v>218.7058604651163</v>
      </c>
      <c r="S1237" s="45">
        <f t="shared" si="201"/>
        <v>1.4186046511627908</v>
      </c>
      <c r="T1237" s="45">
        <f t="shared" si="202"/>
        <v>2.557377049180328</v>
      </c>
      <c r="U1237" s="44">
        <f t="shared" si="203"/>
        <v>3283.1020000000008</v>
      </c>
      <c r="V1237" s="46">
        <f t="shared" si="204"/>
        <v>0.34910454223746629</v>
      </c>
      <c r="W1237" s="44">
        <f t="shared" si="205"/>
        <v>1840.0020000000009</v>
      </c>
      <c r="X1237" s="46">
        <f t="shared" si="206"/>
        <v>0.19565430983442567</v>
      </c>
      <c r="Y1237" s="23">
        <f>RANK(O1237,O:O)</f>
        <v>863</v>
      </c>
      <c r="Z1237" s="23">
        <f>RANK(U1237,U:U)</f>
        <v>645</v>
      </c>
      <c r="AA1237" s="23">
        <f>RANK(W1237,W:W)</f>
        <v>583</v>
      </c>
    </row>
    <row r="1238" spans="1:27" x14ac:dyDescent="0.25">
      <c r="A1238" s="23" t="str">
        <f t="shared" si="197"/>
        <v>Jeannie Skiles</v>
      </c>
      <c r="B1238" s="23">
        <f t="shared" si="198"/>
        <v>7</v>
      </c>
      <c r="C1238" s="23" t="str">
        <f t="shared" si="199"/>
        <v>2024Jeannie Skiles7</v>
      </c>
      <c r="D1238" s="17">
        <v>2024</v>
      </c>
      <c r="E1238" t="s">
        <v>407</v>
      </c>
      <c r="F1238">
        <v>599426</v>
      </c>
      <c r="G1238" t="s">
        <v>339</v>
      </c>
      <c r="H1238" s="20">
        <v>5</v>
      </c>
      <c r="I1238" s="20">
        <v>5</v>
      </c>
      <c r="J1238" t="s">
        <v>9</v>
      </c>
      <c r="K1238" t="s">
        <v>10</v>
      </c>
      <c r="L1238" s="10">
        <v>32</v>
      </c>
      <c r="M1238" s="10">
        <v>70</v>
      </c>
      <c r="N1238" s="10">
        <v>170</v>
      </c>
      <c r="O1238" s="1">
        <v>9185.84</v>
      </c>
      <c r="P1238" s="1">
        <v>6980.75</v>
      </c>
      <c r="Q1238" s="1">
        <v>1101</v>
      </c>
      <c r="R1238" s="44">
        <f t="shared" si="200"/>
        <v>287.0575</v>
      </c>
      <c r="S1238" s="45">
        <f t="shared" si="201"/>
        <v>2.1875</v>
      </c>
      <c r="T1238" s="45">
        <f t="shared" si="202"/>
        <v>2.4285714285714284</v>
      </c>
      <c r="U1238" s="44">
        <f t="shared" si="203"/>
        <v>2205.09</v>
      </c>
      <c r="V1238" s="46">
        <f t="shared" si="204"/>
        <v>0.24005316879022498</v>
      </c>
      <c r="W1238" s="44">
        <f t="shared" si="205"/>
        <v>1104.0900000000001</v>
      </c>
      <c r="X1238" s="46">
        <f t="shared" si="206"/>
        <v>0.12019477804969389</v>
      </c>
      <c r="Y1238" s="23">
        <f>RANK(O1238,O:O)</f>
        <v>877</v>
      </c>
      <c r="Z1238" s="23">
        <f>RANK(U1238,U:U)</f>
        <v>838</v>
      </c>
      <c r="AA1238" s="23">
        <f>RANK(W1238,W:W)</f>
        <v>756</v>
      </c>
    </row>
    <row r="1239" spans="1:27" x14ac:dyDescent="0.25">
      <c r="A1239" s="23" t="str">
        <f t="shared" si="197"/>
        <v>Jeannie Skiles</v>
      </c>
      <c r="B1239" s="23">
        <f t="shared" si="198"/>
        <v>8</v>
      </c>
      <c r="C1239" s="23" t="str">
        <f t="shared" si="199"/>
        <v>2024Jeannie Skiles8</v>
      </c>
      <c r="D1239" s="17">
        <v>2024</v>
      </c>
      <c r="E1239" t="s">
        <v>407</v>
      </c>
      <c r="F1239">
        <v>728140</v>
      </c>
      <c r="G1239" t="s">
        <v>193</v>
      </c>
      <c r="H1239" s="20">
        <v>5</v>
      </c>
      <c r="I1239" s="20">
        <v>5</v>
      </c>
      <c r="J1239" t="s">
        <v>9</v>
      </c>
      <c r="K1239" t="s">
        <v>10</v>
      </c>
      <c r="L1239" s="10">
        <v>32</v>
      </c>
      <c r="M1239" s="10">
        <v>48</v>
      </c>
      <c r="N1239" s="10">
        <v>143</v>
      </c>
      <c r="O1239" s="1">
        <v>8814.8559999999998</v>
      </c>
      <c r="P1239" s="1">
        <v>5574.25</v>
      </c>
      <c r="Q1239" s="1">
        <v>1076.8</v>
      </c>
      <c r="R1239" s="44">
        <f t="shared" si="200"/>
        <v>275.46424999999999</v>
      </c>
      <c r="S1239" s="45">
        <f t="shared" si="201"/>
        <v>1.5</v>
      </c>
      <c r="T1239" s="45">
        <f t="shared" si="202"/>
        <v>2.9791666666666665</v>
      </c>
      <c r="U1239" s="44">
        <f t="shared" si="203"/>
        <v>3240.6059999999998</v>
      </c>
      <c r="V1239" s="46">
        <f t="shared" si="204"/>
        <v>0.36763005544276617</v>
      </c>
      <c r="W1239" s="44">
        <f t="shared" si="205"/>
        <v>2163.8059999999996</v>
      </c>
      <c r="X1239" s="46">
        <f t="shared" si="206"/>
        <v>0.2454726430017688</v>
      </c>
      <c r="Y1239" s="23">
        <f>RANK(O1239,O:O)</f>
        <v>909</v>
      </c>
      <c r="Z1239" s="23">
        <f>RANK(U1239,U:U)</f>
        <v>650</v>
      </c>
      <c r="AA1239" s="23">
        <f>RANK(W1239,W:W)</f>
        <v>539</v>
      </c>
    </row>
    <row r="1240" spans="1:27" x14ac:dyDescent="0.25">
      <c r="A1240" s="23" t="str">
        <f t="shared" si="197"/>
        <v>Jeannie Skiles</v>
      </c>
      <c r="B1240" s="23">
        <f t="shared" si="198"/>
        <v>9</v>
      </c>
      <c r="C1240" s="23" t="str">
        <f t="shared" si="199"/>
        <v>2024Jeannie Skiles9</v>
      </c>
      <c r="D1240" s="17">
        <v>2024</v>
      </c>
      <c r="E1240" t="s">
        <v>407</v>
      </c>
      <c r="F1240">
        <v>923218</v>
      </c>
      <c r="G1240" t="s">
        <v>256</v>
      </c>
      <c r="H1240" s="20">
        <v>5</v>
      </c>
      <c r="I1240" s="20">
        <v>5</v>
      </c>
      <c r="J1240" t="s">
        <v>9</v>
      </c>
      <c r="K1240" t="s">
        <v>10</v>
      </c>
      <c r="L1240" s="10">
        <v>21</v>
      </c>
      <c r="M1240" s="10">
        <v>43</v>
      </c>
      <c r="N1240" s="10">
        <v>142</v>
      </c>
      <c r="O1240" s="1">
        <v>7244.4639999999999</v>
      </c>
      <c r="P1240" s="1">
        <v>4950.75</v>
      </c>
      <c r="Q1240" s="1">
        <v>719.3</v>
      </c>
      <c r="R1240" s="44">
        <f t="shared" si="200"/>
        <v>344.9744761904762</v>
      </c>
      <c r="S1240" s="45">
        <f t="shared" si="201"/>
        <v>2.0476190476190474</v>
      </c>
      <c r="T1240" s="45">
        <f t="shared" si="202"/>
        <v>3.3023255813953489</v>
      </c>
      <c r="U1240" s="44">
        <f t="shared" si="203"/>
        <v>2293.7139999999999</v>
      </c>
      <c r="V1240" s="46">
        <f t="shared" si="204"/>
        <v>0.31661610852093403</v>
      </c>
      <c r="W1240" s="44">
        <f t="shared" si="205"/>
        <v>1574.414</v>
      </c>
      <c r="X1240" s="46">
        <f t="shared" si="206"/>
        <v>0.21732649924135175</v>
      </c>
      <c r="Y1240" s="23">
        <f>RANK(O1240,O:O)</f>
        <v>1001</v>
      </c>
      <c r="Z1240" s="23">
        <f>RANK(U1240,U:U)</f>
        <v>818</v>
      </c>
      <c r="AA1240" s="23">
        <f>RANK(W1240,W:W)</f>
        <v>622</v>
      </c>
    </row>
    <row r="1241" spans="1:27" x14ac:dyDescent="0.25">
      <c r="A1241" s="23" t="str">
        <f t="shared" si="197"/>
        <v>Jeannie Skiles</v>
      </c>
      <c r="B1241" s="23">
        <f t="shared" si="198"/>
        <v>10</v>
      </c>
      <c r="C1241" s="23" t="str">
        <f t="shared" si="199"/>
        <v>2024Jeannie Skiles10</v>
      </c>
      <c r="D1241" s="17">
        <v>2024</v>
      </c>
      <c r="E1241" t="s">
        <v>407</v>
      </c>
      <c r="F1241">
        <v>826226</v>
      </c>
      <c r="G1241" t="s">
        <v>229</v>
      </c>
      <c r="H1241" s="20">
        <v>5</v>
      </c>
      <c r="I1241" s="20">
        <v>3</v>
      </c>
      <c r="J1241" t="s">
        <v>2</v>
      </c>
      <c r="K1241" t="s">
        <v>10</v>
      </c>
      <c r="L1241" s="10">
        <v>34</v>
      </c>
      <c r="M1241" s="10">
        <v>49</v>
      </c>
      <c r="N1241" s="10">
        <v>148</v>
      </c>
      <c r="O1241" s="1">
        <v>6585.4736000000003</v>
      </c>
      <c r="P1241" s="1">
        <v>5245.25</v>
      </c>
      <c r="Q1241" s="1">
        <v>1141.9000000000001</v>
      </c>
      <c r="R1241" s="44">
        <f t="shared" si="200"/>
        <v>193.69040000000001</v>
      </c>
      <c r="S1241" s="45">
        <f t="shared" si="201"/>
        <v>1.4411764705882353</v>
      </c>
      <c r="T1241" s="45">
        <f t="shared" si="202"/>
        <v>3.0204081632653059</v>
      </c>
      <c r="U1241" s="44">
        <f t="shared" si="203"/>
        <v>1340.2236000000003</v>
      </c>
      <c r="V1241" s="46">
        <f t="shared" si="204"/>
        <v>0.20351210579600534</v>
      </c>
      <c r="W1241" s="44">
        <f t="shared" si="205"/>
        <v>198.32360000000017</v>
      </c>
      <c r="X1241" s="46">
        <f t="shared" si="206"/>
        <v>3.0115313194786806E-2</v>
      </c>
      <c r="Y1241" s="23">
        <f>RANK(O1241,O:O)</f>
        <v>1033</v>
      </c>
      <c r="Z1241" s="23">
        <f>RANK(U1241,U:U)</f>
        <v>1030</v>
      </c>
      <c r="AA1241" s="23">
        <f>RANK(W1241,W:W)</f>
        <v>1135</v>
      </c>
    </row>
    <row r="1242" spans="1:27" x14ac:dyDescent="0.25">
      <c r="A1242" s="23" t="str">
        <f t="shared" si="197"/>
        <v>Jeannie Skiles</v>
      </c>
      <c r="B1242" s="23">
        <f t="shared" si="198"/>
        <v>11</v>
      </c>
      <c r="C1242" s="23" t="str">
        <f t="shared" si="199"/>
        <v>2024Jeannie Skiles11</v>
      </c>
      <c r="D1242" s="17">
        <v>2024</v>
      </c>
      <c r="E1242" t="s">
        <v>407</v>
      </c>
      <c r="F1242">
        <v>972717</v>
      </c>
      <c r="G1242" t="s">
        <v>384</v>
      </c>
      <c r="H1242" s="20">
        <v>5</v>
      </c>
      <c r="I1242" s="20">
        <v>5</v>
      </c>
      <c r="J1242" t="s">
        <v>9</v>
      </c>
      <c r="K1242" t="s">
        <v>10</v>
      </c>
      <c r="L1242" s="10">
        <v>28</v>
      </c>
      <c r="M1242" s="10">
        <v>37</v>
      </c>
      <c r="N1242" s="10">
        <v>102</v>
      </c>
      <c r="O1242" s="1">
        <v>5112.7839999999997</v>
      </c>
      <c r="P1242" s="1">
        <v>3777.25</v>
      </c>
      <c r="Q1242" s="1">
        <v>936.7</v>
      </c>
      <c r="R1242" s="44">
        <f t="shared" si="200"/>
        <v>182.59942857142855</v>
      </c>
      <c r="S1242" s="45">
        <f t="shared" si="201"/>
        <v>1.3214285714285714</v>
      </c>
      <c r="T1242" s="45">
        <f t="shared" si="202"/>
        <v>2.7567567567567566</v>
      </c>
      <c r="U1242" s="44">
        <f t="shared" si="203"/>
        <v>1335.5339999999997</v>
      </c>
      <c r="V1242" s="46">
        <f t="shared" si="204"/>
        <v>0.26121463374944059</v>
      </c>
      <c r="W1242" s="44">
        <f t="shared" si="205"/>
        <v>398.83399999999961</v>
      </c>
      <c r="X1242" s="46">
        <f t="shared" si="206"/>
        <v>7.8007207032411235E-2</v>
      </c>
      <c r="Y1242" s="23">
        <f>RANK(O1242,O:O)</f>
        <v>1123</v>
      </c>
      <c r="Z1242" s="23">
        <f>RANK(U1242,U:U)</f>
        <v>1031</v>
      </c>
      <c r="AA1242" s="23">
        <f>RANK(W1242,W:W)</f>
        <v>1019</v>
      </c>
    </row>
    <row r="1243" spans="1:27" x14ac:dyDescent="0.25">
      <c r="A1243" s="23" t="str">
        <f t="shared" si="197"/>
        <v>Jeannie Skiles</v>
      </c>
      <c r="B1243" s="23">
        <f t="shared" si="198"/>
        <v>12</v>
      </c>
      <c r="C1243" s="23" t="str">
        <f t="shared" si="199"/>
        <v>2024Jeannie Skiles12</v>
      </c>
      <c r="D1243" s="17">
        <v>2024</v>
      </c>
      <c r="E1243" t="s">
        <v>407</v>
      </c>
      <c r="F1243">
        <v>304909</v>
      </c>
      <c r="G1243" t="s">
        <v>298</v>
      </c>
      <c r="H1243" s="20">
        <v>5</v>
      </c>
      <c r="I1243" s="20">
        <v>5</v>
      </c>
      <c r="J1243" t="s">
        <v>9</v>
      </c>
      <c r="K1243" t="s">
        <v>10</v>
      </c>
      <c r="L1243" s="10">
        <v>5</v>
      </c>
      <c r="M1243" s="10">
        <v>30</v>
      </c>
      <c r="N1243" s="10">
        <v>66</v>
      </c>
      <c r="O1243" s="1">
        <v>4181.8720000000003</v>
      </c>
      <c r="P1243" s="1">
        <v>3085</v>
      </c>
      <c r="Q1243" s="1">
        <v>190.8</v>
      </c>
      <c r="R1243" s="44">
        <f t="shared" si="200"/>
        <v>836.37440000000004</v>
      </c>
      <c r="S1243" s="45">
        <f t="shared" si="201"/>
        <v>6</v>
      </c>
      <c r="T1243" s="45">
        <f t="shared" si="202"/>
        <v>2.2000000000000002</v>
      </c>
      <c r="U1243" s="44">
        <f t="shared" si="203"/>
        <v>1096.8720000000003</v>
      </c>
      <c r="V1243" s="46">
        <f t="shared" si="204"/>
        <v>0.26229210267554826</v>
      </c>
      <c r="W1243" s="44">
        <f t="shared" si="205"/>
        <v>906.07200000000034</v>
      </c>
      <c r="X1243" s="46">
        <f t="shared" si="206"/>
        <v>0.21666660289937145</v>
      </c>
      <c r="Y1243" s="23">
        <f>RANK(O1243,O:O)</f>
        <v>1187</v>
      </c>
      <c r="Z1243" s="23">
        <f>RANK(U1243,U:U)</f>
        <v>1086</v>
      </c>
      <c r="AA1243" s="23">
        <f>RANK(W1243,W:W)</f>
        <v>825</v>
      </c>
    </row>
    <row r="1244" spans="1:27" x14ac:dyDescent="0.25">
      <c r="A1244" s="23" t="str">
        <f t="shared" si="197"/>
        <v>Jeannie Skiles</v>
      </c>
      <c r="B1244" s="23">
        <f t="shared" si="198"/>
        <v>13</v>
      </c>
      <c r="C1244" s="23" t="str">
        <f t="shared" si="199"/>
        <v>2024Jeannie Skiles13</v>
      </c>
      <c r="D1244" s="17">
        <v>2024</v>
      </c>
      <c r="E1244" t="s">
        <v>407</v>
      </c>
      <c r="F1244">
        <v>116138</v>
      </c>
      <c r="G1244" t="s">
        <v>39</v>
      </c>
      <c r="H1244" s="20">
        <v>5</v>
      </c>
      <c r="I1244" s="20">
        <v>5</v>
      </c>
      <c r="J1244" t="s">
        <v>2</v>
      </c>
      <c r="K1244" t="s">
        <v>10</v>
      </c>
      <c r="L1244" s="10">
        <v>23</v>
      </c>
      <c r="M1244" s="10">
        <v>32</v>
      </c>
      <c r="N1244" s="10">
        <v>75</v>
      </c>
      <c r="O1244" s="1">
        <v>3074.58</v>
      </c>
      <c r="P1244" s="1">
        <v>2697</v>
      </c>
      <c r="Q1244" s="1">
        <v>771.2</v>
      </c>
      <c r="R1244" s="44">
        <f t="shared" si="200"/>
        <v>133.67739130434782</v>
      </c>
      <c r="S1244" s="45">
        <f t="shared" si="201"/>
        <v>1.3913043478260869</v>
      </c>
      <c r="T1244" s="45">
        <f t="shared" si="202"/>
        <v>2.34375</v>
      </c>
      <c r="U1244" s="44">
        <f t="shared" si="203"/>
        <v>377.57999999999993</v>
      </c>
      <c r="V1244" s="46">
        <f t="shared" si="204"/>
        <v>0.12280701754385963</v>
      </c>
      <c r="W1244" s="44">
        <f t="shared" si="205"/>
        <v>-393.62000000000012</v>
      </c>
      <c r="X1244" s="46">
        <f t="shared" si="206"/>
        <v>-0.12802399026858957</v>
      </c>
      <c r="Y1244" s="23">
        <f>RANK(O1244,O:O)</f>
        <v>1278</v>
      </c>
      <c r="Z1244" s="23">
        <f>RANK(U1244,U:U)</f>
        <v>1368</v>
      </c>
      <c r="AA1244" s="23">
        <f>RANK(W1244,W:W)</f>
        <v>1425</v>
      </c>
    </row>
    <row r="1245" spans="1:27" x14ac:dyDescent="0.25">
      <c r="A1245" s="23" t="str">
        <f t="shared" si="197"/>
        <v>Jeannie Skiles</v>
      </c>
      <c r="B1245" s="23">
        <f t="shared" si="198"/>
        <v>14</v>
      </c>
      <c r="C1245" s="23" t="str">
        <f t="shared" si="199"/>
        <v>2024Jeannie Skiles14</v>
      </c>
      <c r="D1245" s="17">
        <v>2024</v>
      </c>
      <c r="E1245" t="s">
        <v>407</v>
      </c>
      <c r="F1245">
        <v>223205</v>
      </c>
      <c r="G1245" t="s">
        <v>58</v>
      </c>
      <c r="H1245" s="20">
        <v>5</v>
      </c>
      <c r="I1245" s="20">
        <v>5</v>
      </c>
      <c r="J1245" t="s">
        <v>9</v>
      </c>
      <c r="K1245" t="s">
        <v>10</v>
      </c>
      <c r="L1245" s="10">
        <v>7</v>
      </c>
      <c r="M1245" s="10">
        <v>28</v>
      </c>
      <c r="N1245" s="10">
        <v>73</v>
      </c>
      <c r="O1245" s="1">
        <v>2793.8159999999998</v>
      </c>
      <c r="P1245" s="1">
        <v>2142</v>
      </c>
      <c r="Q1245" s="1">
        <v>254.25</v>
      </c>
      <c r="R1245" s="44">
        <f t="shared" si="200"/>
        <v>399.11657142857138</v>
      </c>
      <c r="S1245" s="45">
        <f t="shared" si="201"/>
        <v>4</v>
      </c>
      <c r="T1245" s="45">
        <f t="shared" si="202"/>
        <v>2.6071428571428572</v>
      </c>
      <c r="U1245" s="44">
        <f t="shared" si="203"/>
        <v>651.8159999999998</v>
      </c>
      <c r="V1245" s="46">
        <f t="shared" si="204"/>
        <v>0.2333067030899672</v>
      </c>
      <c r="W1245" s="44">
        <f t="shared" si="205"/>
        <v>397.5659999999998</v>
      </c>
      <c r="X1245" s="46">
        <f t="shared" si="206"/>
        <v>0.14230214158699064</v>
      </c>
      <c r="Y1245" s="23">
        <f>RANK(O1245,O:O)</f>
        <v>1299</v>
      </c>
      <c r="Z1245" s="23">
        <f>RANK(U1245,U:U)</f>
        <v>1252</v>
      </c>
      <c r="AA1245" s="23">
        <f>RANK(W1245,W:W)</f>
        <v>1020</v>
      </c>
    </row>
    <row r="1246" spans="1:27" x14ac:dyDescent="0.25">
      <c r="A1246" s="23" t="str">
        <f t="shared" si="197"/>
        <v>Jeannie Skiles</v>
      </c>
      <c r="B1246" s="23">
        <f t="shared" si="198"/>
        <v>15</v>
      </c>
      <c r="C1246" s="23" t="str">
        <f t="shared" si="199"/>
        <v>2024Jeannie Skiles15</v>
      </c>
      <c r="D1246" s="17">
        <v>2024</v>
      </c>
      <c r="E1246" t="s">
        <v>407</v>
      </c>
      <c r="F1246">
        <v>206748</v>
      </c>
      <c r="G1246" t="s">
        <v>52</v>
      </c>
      <c r="H1246" s="20">
        <v>5</v>
      </c>
      <c r="I1246" s="20">
        <v>5</v>
      </c>
      <c r="J1246" t="s">
        <v>9</v>
      </c>
      <c r="K1246" t="s">
        <v>10</v>
      </c>
      <c r="L1246" s="10">
        <v>14</v>
      </c>
      <c r="M1246" s="10">
        <v>14</v>
      </c>
      <c r="N1246" s="10">
        <v>47</v>
      </c>
      <c r="O1246" s="1">
        <v>2774.0239999999999</v>
      </c>
      <c r="P1246" s="1">
        <v>1678.75</v>
      </c>
      <c r="Q1246" s="1">
        <v>463.4</v>
      </c>
      <c r="R1246" s="44">
        <f t="shared" si="200"/>
        <v>198.14457142857142</v>
      </c>
      <c r="S1246" s="45">
        <f t="shared" si="201"/>
        <v>1</v>
      </c>
      <c r="T1246" s="45">
        <f t="shared" si="202"/>
        <v>3.3571428571428572</v>
      </c>
      <c r="U1246" s="44">
        <f t="shared" si="203"/>
        <v>1095.2739999999999</v>
      </c>
      <c r="V1246" s="46">
        <f t="shared" si="204"/>
        <v>0.39483220044238981</v>
      </c>
      <c r="W1246" s="44">
        <f t="shared" si="205"/>
        <v>631.87399999999991</v>
      </c>
      <c r="X1246" s="46">
        <f t="shared" si="206"/>
        <v>0.2277824560998751</v>
      </c>
      <c r="Y1246" s="23">
        <f>RANK(O1246,O:O)</f>
        <v>1300</v>
      </c>
      <c r="Z1246" s="23">
        <f>RANK(U1246,U:U)</f>
        <v>1088</v>
      </c>
      <c r="AA1246" s="23">
        <f>RANK(W1246,W:W)</f>
        <v>923</v>
      </c>
    </row>
    <row r="1247" spans="1:27" x14ac:dyDescent="0.25">
      <c r="A1247" s="23" t="str">
        <f t="shared" si="197"/>
        <v>Jeannie Skiles</v>
      </c>
      <c r="B1247" s="23">
        <f t="shared" si="198"/>
        <v>16</v>
      </c>
      <c r="C1247" s="23" t="str">
        <f t="shared" si="199"/>
        <v>2024Jeannie Skiles16</v>
      </c>
      <c r="D1247" s="17">
        <v>2024</v>
      </c>
      <c r="E1247" t="s">
        <v>407</v>
      </c>
      <c r="F1247">
        <v>169318</v>
      </c>
      <c r="G1247" t="s">
        <v>35</v>
      </c>
      <c r="H1247" s="20">
        <v>5</v>
      </c>
      <c r="I1247" s="20">
        <v>5</v>
      </c>
      <c r="J1247" t="s">
        <v>9</v>
      </c>
      <c r="K1247" t="s">
        <v>10</v>
      </c>
      <c r="L1247" s="10">
        <v>21</v>
      </c>
      <c r="M1247" s="10">
        <v>21</v>
      </c>
      <c r="N1247" s="10">
        <v>48</v>
      </c>
      <c r="O1247" s="1">
        <v>2697.2159999999999</v>
      </c>
      <c r="P1247" s="1">
        <v>1812.5</v>
      </c>
      <c r="Q1247" s="1">
        <v>695.1</v>
      </c>
      <c r="R1247" s="44">
        <f t="shared" si="200"/>
        <v>128.43885714285713</v>
      </c>
      <c r="S1247" s="45">
        <f t="shared" si="201"/>
        <v>1</v>
      </c>
      <c r="T1247" s="45">
        <f t="shared" si="202"/>
        <v>2.2857142857142856</v>
      </c>
      <c r="U1247" s="44">
        <f t="shared" si="203"/>
        <v>884.71599999999989</v>
      </c>
      <c r="V1247" s="46">
        <f t="shared" si="204"/>
        <v>0.32801080818147305</v>
      </c>
      <c r="W1247" s="44">
        <f t="shared" si="205"/>
        <v>189.61599999999987</v>
      </c>
      <c r="X1247" s="46">
        <f t="shared" si="206"/>
        <v>7.0300635914958193E-2</v>
      </c>
      <c r="Y1247" s="23">
        <f>RANK(O1247,O:O)</f>
        <v>1309</v>
      </c>
      <c r="Z1247" s="23">
        <f>RANK(U1247,U:U)</f>
        <v>1167</v>
      </c>
      <c r="AA1247" s="23">
        <f>RANK(W1247,W:W)</f>
        <v>1141</v>
      </c>
    </row>
    <row r="1248" spans="1:27" x14ac:dyDescent="0.25">
      <c r="A1248" s="23" t="str">
        <f t="shared" si="197"/>
        <v>Jeannie Skiles</v>
      </c>
      <c r="B1248" s="23">
        <f t="shared" si="198"/>
        <v>17</v>
      </c>
      <c r="C1248" s="23" t="str">
        <f t="shared" si="199"/>
        <v>2024Jeannie Skiles17</v>
      </c>
      <c r="D1248" s="17">
        <v>2024</v>
      </c>
      <c r="E1248" t="s">
        <v>407</v>
      </c>
      <c r="F1248">
        <v>701147</v>
      </c>
      <c r="G1248" t="s">
        <v>325</v>
      </c>
      <c r="H1248" s="20">
        <v>5</v>
      </c>
      <c r="I1248" s="20">
        <v>5</v>
      </c>
      <c r="J1248" t="s">
        <v>9</v>
      </c>
      <c r="K1248" t="s">
        <v>10</v>
      </c>
      <c r="L1248" s="10">
        <v>21</v>
      </c>
      <c r="M1248" s="10">
        <v>21</v>
      </c>
      <c r="N1248" s="10">
        <v>30</v>
      </c>
      <c r="O1248" s="1">
        <v>1608.56</v>
      </c>
      <c r="P1248" s="1">
        <v>1083</v>
      </c>
      <c r="Q1248" s="1">
        <v>695.1</v>
      </c>
      <c r="R1248" s="44">
        <f t="shared" si="200"/>
        <v>76.59809523809524</v>
      </c>
      <c r="S1248" s="45">
        <f t="shared" si="201"/>
        <v>1</v>
      </c>
      <c r="T1248" s="45">
        <f t="shared" si="202"/>
        <v>1.4285714285714286</v>
      </c>
      <c r="U1248" s="44">
        <f t="shared" si="203"/>
        <v>525.55999999999995</v>
      </c>
      <c r="V1248" s="46">
        <f t="shared" si="204"/>
        <v>0.32672701049385783</v>
      </c>
      <c r="W1248" s="44">
        <f t="shared" si="205"/>
        <v>-169.54000000000008</v>
      </c>
      <c r="X1248" s="46">
        <f t="shared" si="206"/>
        <v>-0.10539861739692649</v>
      </c>
      <c r="Y1248" s="23">
        <f>RANK(O1248,O:O)</f>
        <v>1408</v>
      </c>
      <c r="Z1248" s="23">
        <f>RANK(U1248,U:U)</f>
        <v>1309</v>
      </c>
      <c r="AA1248" s="23">
        <f>RANK(W1248,W:W)</f>
        <v>1368</v>
      </c>
    </row>
    <row r="1249" spans="1:27" x14ac:dyDescent="0.25">
      <c r="A1249" s="23" t="str">
        <f t="shared" si="197"/>
        <v>Jeannie Skiles</v>
      </c>
      <c r="B1249" s="23">
        <f t="shared" si="198"/>
        <v>18</v>
      </c>
      <c r="C1249" s="23" t="str">
        <f t="shared" si="199"/>
        <v>2024Jeannie Skiles18</v>
      </c>
      <c r="D1249" s="17">
        <v>2024</v>
      </c>
      <c r="E1249" t="s">
        <v>407</v>
      </c>
      <c r="F1249">
        <v>327287</v>
      </c>
      <c r="G1249" t="s">
        <v>81</v>
      </c>
      <c r="H1249" s="20">
        <v>5</v>
      </c>
      <c r="I1249" s="20">
        <v>5</v>
      </c>
      <c r="J1249" t="s">
        <v>9</v>
      </c>
      <c r="K1249" t="s">
        <v>10</v>
      </c>
      <c r="L1249" s="10">
        <v>11</v>
      </c>
      <c r="M1249" s="10">
        <v>11</v>
      </c>
      <c r="N1249" s="10">
        <v>11</v>
      </c>
      <c r="O1249" s="1">
        <v>658.31200000000001</v>
      </c>
      <c r="P1249" s="1">
        <v>442.5</v>
      </c>
      <c r="Q1249" s="1">
        <v>364.1</v>
      </c>
      <c r="R1249" s="44">
        <f t="shared" si="200"/>
        <v>59.846545454545456</v>
      </c>
      <c r="S1249" s="45">
        <f t="shared" si="201"/>
        <v>1</v>
      </c>
      <c r="T1249" s="45">
        <f t="shared" si="202"/>
        <v>1</v>
      </c>
      <c r="U1249" s="44">
        <f t="shared" si="203"/>
        <v>215.81200000000001</v>
      </c>
      <c r="V1249" s="46">
        <f t="shared" si="204"/>
        <v>0.32782631943516144</v>
      </c>
      <c r="W1249" s="44">
        <f t="shared" si="205"/>
        <v>-148.28800000000001</v>
      </c>
      <c r="X1249" s="46">
        <f t="shared" si="206"/>
        <v>-0.22525489433581647</v>
      </c>
      <c r="Y1249" s="23">
        <f>RANK(O1249,O:O)</f>
        <v>1485</v>
      </c>
      <c r="Z1249" s="23">
        <f>RANK(U1249,U:U)</f>
        <v>1419</v>
      </c>
      <c r="AA1249" s="23">
        <f>RANK(W1249,W:W)</f>
        <v>1360</v>
      </c>
    </row>
    <row r="1250" spans="1:27" x14ac:dyDescent="0.25">
      <c r="A1250" s="23" t="str">
        <f t="shared" si="197"/>
        <v>Jeannie Skiles</v>
      </c>
      <c r="B1250" s="23">
        <f t="shared" si="198"/>
        <v>19</v>
      </c>
      <c r="C1250" s="23" t="str">
        <f t="shared" si="199"/>
        <v>2024Jeannie Skiles19</v>
      </c>
      <c r="D1250" s="17">
        <v>2024</v>
      </c>
      <c r="E1250" t="s">
        <v>407</v>
      </c>
      <c r="F1250">
        <v>667972</v>
      </c>
      <c r="G1250" t="s">
        <v>345</v>
      </c>
      <c r="H1250" s="20">
        <v>5</v>
      </c>
      <c r="I1250" s="20">
        <v>5</v>
      </c>
      <c r="J1250" t="s">
        <v>9</v>
      </c>
      <c r="K1250" t="s">
        <v>10</v>
      </c>
      <c r="L1250" s="10">
        <v>2</v>
      </c>
      <c r="M1250" s="10">
        <v>3</v>
      </c>
      <c r="N1250" s="10">
        <v>3</v>
      </c>
      <c r="O1250" s="1">
        <v>224.77600000000001</v>
      </c>
      <c r="P1250" s="1">
        <v>170</v>
      </c>
      <c r="Q1250" s="1">
        <v>67.3</v>
      </c>
      <c r="R1250" s="44">
        <f t="shared" si="200"/>
        <v>112.38800000000001</v>
      </c>
      <c r="S1250" s="45">
        <f t="shared" si="201"/>
        <v>1.5</v>
      </c>
      <c r="T1250" s="45">
        <f t="shared" si="202"/>
        <v>1</v>
      </c>
      <c r="U1250" s="44">
        <f t="shared" si="203"/>
        <v>54.77600000000001</v>
      </c>
      <c r="V1250" s="46">
        <f t="shared" si="204"/>
        <v>0.24369149731288042</v>
      </c>
      <c r="W1250" s="44">
        <f t="shared" si="205"/>
        <v>-12.523999999999987</v>
      </c>
      <c r="X1250" s="46">
        <f t="shared" si="206"/>
        <v>-5.5717692280314562E-2</v>
      </c>
      <c r="Y1250" s="23">
        <f>RANK(O1250,O:O)</f>
        <v>1513</v>
      </c>
      <c r="Z1250" s="23">
        <f>RANK(U1250,U:U)</f>
        <v>1478</v>
      </c>
      <c r="AA1250" s="23">
        <f>RANK(W1250,W:W)</f>
        <v>1260</v>
      </c>
    </row>
    <row r="1251" spans="1:27" x14ac:dyDescent="0.25">
      <c r="A1251" s="23" t="str">
        <f t="shared" si="197"/>
        <v>Jeannie Skiles</v>
      </c>
      <c r="B1251" s="23">
        <f t="shared" si="198"/>
        <v>20</v>
      </c>
      <c r="C1251" s="23" t="str">
        <f t="shared" si="199"/>
        <v>2024Jeannie Skiles20</v>
      </c>
      <c r="D1251" s="17">
        <v>2024</v>
      </c>
      <c r="E1251" t="s">
        <v>407</v>
      </c>
      <c r="F1251">
        <v>263517</v>
      </c>
      <c r="G1251" t="s">
        <v>24</v>
      </c>
      <c r="H1251" s="20">
        <v>5</v>
      </c>
      <c r="I1251" s="20">
        <v>1</v>
      </c>
      <c r="J1251" t="s">
        <v>2</v>
      </c>
      <c r="K1251" t="s">
        <v>10</v>
      </c>
      <c r="L1251" s="10">
        <v>2</v>
      </c>
      <c r="M1251" s="10">
        <v>2</v>
      </c>
      <c r="N1251" s="10">
        <v>2</v>
      </c>
      <c r="O1251" s="1">
        <v>92.4</v>
      </c>
      <c r="P1251" s="1">
        <v>77</v>
      </c>
      <c r="Q1251" s="1">
        <v>66.2</v>
      </c>
      <c r="R1251" s="44">
        <f t="shared" si="200"/>
        <v>46.2</v>
      </c>
      <c r="S1251" s="45">
        <f t="shared" si="201"/>
        <v>1</v>
      </c>
      <c r="T1251" s="45">
        <f t="shared" si="202"/>
        <v>1</v>
      </c>
      <c r="U1251" s="44">
        <f t="shared" si="203"/>
        <v>15.400000000000006</v>
      </c>
      <c r="V1251" s="46">
        <f t="shared" si="204"/>
        <v>0.16666666666666671</v>
      </c>
      <c r="W1251" s="44">
        <f t="shared" si="205"/>
        <v>-50.8</v>
      </c>
      <c r="X1251" s="46">
        <f t="shared" si="206"/>
        <v>-0.54978354978354971</v>
      </c>
      <c r="Y1251" s="23">
        <f>RANK(O1251,O:O)</f>
        <v>1521</v>
      </c>
      <c r="Z1251" s="23">
        <f>RANK(U1251,U:U)</f>
        <v>1489</v>
      </c>
      <c r="AA1251" s="23">
        <f>RANK(W1251,W:W)</f>
        <v>1289</v>
      </c>
    </row>
    <row r="1252" spans="1:27" x14ac:dyDescent="0.25">
      <c r="A1252" s="23" t="str">
        <f t="shared" si="197"/>
        <v>John Foley</v>
      </c>
      <c r="B1252" s="23">
        <f t="shared" si="198"/>
        <v>1</v>
      </c>
      <c r="C1252" s="23" t="str">
        <f t="shared" si="199"/>
        <v>2024John Foley1</v>
      </c>
      <c r="D1252" s="17">
        <v>2024</v>
      </c>
      <c r="E1252" t="s">
        <v>394</v>
      </c>
      <c r="F1252">
        <v>703857</v>
      </c>
      <c r="G1252" t="s">
        <v>284</v>
      </c>
      <c r="H1252" s="20">
        <v>4</v>
      </c>
      <c r="I1252" s="20">
        <v>4</v>
      </c>
      <c r="J1252" t="s">
        <v>9</v>
      </c>
      <c r="K1252" t="s">
        <v>6</v>
      </c>
      <c r="L1252" s="10">
        <v>140</v>
      </c>
      <c r="M1252" s="10">
        <v>1554</v>
      </c>
      <c r="N1252" s="10">
        <v>8051</v>
      </c>
      <c r="O1252" s="1">
        <v>329177.75</v>
      </c>
      <c r="P1252" s="1">
        <v>299252.5</v>
      </c>
      <c r="Q1252" s="1">
        <v>5411.68</v>
      </c>
      <c r="R1252" s="44">
        <f t="shared" si="200"/>
        <v>2351.269642857143</v>
      </c>
      <c r="S1252" s="45">
        <f t="shared" si="201"/>
        <v>11.1</v>
      </c>
      <c r="T1252" s="45">
        <f t="shared" si="202"/>
        <v>5.1808236808236812</v>
      </c>
      <c r="U1252" s="44">
        <f t="shared" si="203"/>
        <v>29925.25</v>
      </c>
      <c r="V1252" s="46">
        <f t="shared" si="204"/>
        <v>9.0909090909090912E-2</v>
      </c>
      <c r="W1252" s="44">
        <f t="shared" si="205"/>
        <v>24513.57</v>
      </c>
      <c r="X1252" s="46">
        <f t="shared" si="206"/>
        <v>7.4469097622788902E-2</v>
      </c>
      <c r="Y1252" s="23">
        <f>RANK(O1252,O:O)</f>
        <v>4</v>
      </c>
      <c r="Z1252" s="23">
        <f>RANK(U1252,U:U)</f>
        <v>28</v>
      </c>
      <c r="AA1252" s="23">
        <f>RANK(W1252,W:W)</f>
        <v>29</v>
      </c>
    </row>
    <row r="1253" spans="1:27" x14ac:dyDescent="0.25">
      <c r="A1253" s="23" t="str">
        <f t="shared" si="197"/>
        <v>John Foley</v>
      </c>
      <c r="B1253" s="23">
        <f t="shared" si="198"/>
        <v>2</v>
      </c>
      <c r="C1253" s="23" t="str">
        <f t="shared" si="199"/>
        <v>2024John Foley2</v>
      </c>
      <c r="D1253" s="17">
        <v>2024</v>
      </c>
      <c r="E1253" t="s">
        <v>394</v>
      </c>
      <c r="F1253">
        <v>303477</v>
      </c>
      <c r="G1253" t="s">
        <v>281</v>
      </c>
      <c r="H1253" s="20">
        <v>4</v>
      </c>
      <c r="I1253" s="20">
        <v>4</v>
      </c>
      <c r="J1253" t="s">
        <v>9</v>
      </c>
      <c r="K1253" t="s">
        <v>6</v>
      </c>
      <c r="L1253" s="10">
        <v>62</v>
      </c>
      <c r="M1253" s="10">
        <v>541</v>
      </c>
      <c r="N1253" s="10">
        <v>4162</v>
      </c>
      <c r="O1253" s="1">
        <v>236148.67920000001</v>
      </c>
      <c r="P1253" s="1">
        <v>169750</v>
      </c>
      <c r="Q1253" s="1">
        <v>2295.62</v>
      </c>
      <c r="R1253" s="44">
        <f t="shared" si="200"/>
        <v>3808.8496645161295</v>
      </c>
      <c r="S1253" s="45">
        <f t="shared" si="201"/>
        <v>8.7258064516129039</v>
      </c>
      <c r="T1253" s="45">
        <f t="shared" si="202"/>
        <v>7.6931608133086877</v>
      </c>
      <c r="U1253" s="44">
        <f t="shared" si="203"/>
        <v>66398.679200000013</v>
      </c>
      <c r="V1253" s="46">
        <f t="shared" si="204"/>
        <v>0.28117319743196773</v>
      </c>
      <c r="W1253" s="44">
        <f t="shared" si="205"/>
        <v>64103.059200000011</v>
      </c>
      <c r="X1253" s="46">
        <f t="shared" si="206"/>
        <v>0.27145211828904442</v>
      </c>
      <c r="Y1253" s="23">
        <f>RANK(O1253,O:O)</f>
        <v>21</v>
      </c>
      <c r="Z1253" s="23">
        <f>RANK(U1253,U:U)</f>
        <v>2</v>
      </c>
      <c r="AA1253" s="23">
        <f>RANK(W1253,W:W)</f>
        <v>2</v>
      </c>
    </row>
    <row r="1254" spans="1:27" x14ac:dyDescent="0.25">
      <c r="A1254" s="23" t="str">
        <f t="shared" si="197"/>
        <v>John Foley</v>
      </c>
      <c r="B1254" s="23">
        <f t="shared" si="198"/>
        <v>3</v>
      </c>
      <c r="C1254" s="23" t="str">
        <f t="shared" si="199"/>
        <v>2024John Foley3</v>
      </c>
      <c r="D1254" s="17">
        <v>2024</v>
      </c>
      <c r="E1254" t="s">
        <v>394</v>
      </c>
      <c r="F1254">
        <v>499295</v>
      </c>
      <c r="G1254" t="s">
        <v>41</v>
      </c>
      <c r="H1254" s="20">
        <v>4</v>
      </c>
      <c r="I1254" s="20">
        <v>4</v>
      </c>
      <c r="J1254" t="s">
        <v>2</v>
      </c>
      <c r="K1254" t="s">
        <v>6</v>
      </c>
      <c r="L1254" s="10">
        <v>148</v>
      </c>
      <c r="M1254" s="10">
        <v>825</v>
      </c>
      <c r="N1254" s="10">
        <v>4358</v>
      </c>
      <c r="O1254" s="1">
        <v>189814.573</v>
      </c>
      <c r="P1254" s="1">
        <v>167764.25</v>
      </c>
      <c r="Q1254" s="1">
        <v>5102.6000000000004</v>
      </c>
      <c r="R1254" s="44">
        <f t="shared" si="200"/>
        <v>1282.5308986486486</v>
      </c>
      <c r="S1254" s="45">
        <f t="shared" si="201"/>
        <v>5.5743243243243246</v>
      </c>
      <c r="T1254" s="45">
        <f t="shared" si="202"/>
        <v>5.2824242424242422</v>
      </c>
      <c r="U1254" s="44">
        <f t="shared" si="203"/>
        <v>22050.323000000004</v>
      </c>
      <c r="V1254" s="46">
        <f t="shared" si="204"/>
        <v>0.11616770330906048</v>
      </c>
      <c r="W1254" s="44">
        <f t="shared" si="205"/>
        <v>16947.723000000005</v>
      </c>
      <c r="X1254" s="46">
        <f t="shared" si="206"/>
        <v>8.928567881877017E-2</v>
      </c>
      <c r="Y1254" s="23">
        <f>RANK(O1254,O:O)</f>
        <v>46</v>
      </c>
      <c r="Z1254" s="23">
        <f>RANK(U1254,U:U)</f>
        <v>54</v>
      </c>
      <c r="AA1254" s="23">
        <f>RANK(W1254,W:W)</f>
        <v>54</v>
      </c>
    </row>
    <row r="1255" spans="1:27" x14ac:dyDescent="0.25">
      <c r="A1255" s="23" t="str">
        <f t="shared" si="197"/>
        <v>John Foley</v>
      </c>
      <c r="B1255" s="23">
        <f t="shared" si="198"/>
        <v>4</v>
      </c>
      <c r="C1255" s="23" t="str">
        <f t="shared" si="199"/>
        <v>2024John Foley4</v>
      </c>
      <c r="D1255" s="17">
        <v>2024</v>
      </c>
      <c r="E1255" t="s">
        <v>394</v>
      </c>
      <c r="F1255">
        <v>866033</v>
      </c>
      <c r="G1255" t="s">
        <v>338</v>
      </c>
      <c r="H1255" s="20">
        <v>4</v>
      </c>
      <c r="I1255" s="20">
        <v>4</v>
      </c>
      <c r="J1255" t="s">
        <v>2</v>
      </c>
      <c r="K1255" t="s">
        <v>4</v>
      </c>
      <c r="L1255" s="10">
        <v>55</v>
      </c>
      <c r="M1255" s="10">
        <v>337</v>
      </c>
      <c r="N1255" s="10">
        <v>2943</v>
      </c>
      <c r="O1255" s="1">
        <v>111546.205</v>
      </c>
      <c r="P1255" s="1">
        <v>105731</v>
      </c>
      <c r="Q1255" s="1">
        <v>1927.2</v>
      </c>
      <c r="R1255" s="44">
        <f t="shared" si="200"/>
        <v>2028.1128181818183</v>
      </c>
      <c r="S1255" s="45">
        <f t="shared" si="201"/>
        <v>6.127272727272727</v>
      </c>
      <c r="T1255" s="45">
        <f t="shared" si="202"/>
        <v>8.732937685459941</v>
      </c>
      <c r="U1255" s="44">
        <f t="shared" si="203"/>
        <v>5815.2050000000017</v>
      </c>
      <c r="V1255" s="46">
        <f t="shared" si="204"/>
        <v>5.2132701421800966E-2</v>
      </c>
      <c r="W1255" s="44">
        <f t="shared" si="205"/>
        <v>3888.0050000000019</v>
      </c>
      <c r="X1255" s="46">
        <f t="shared" si="206"/>
        <v>3.4855556045138444E-2</v>
      </c>
      <c r="Y1255" s="23">
        <f>RANK(O1255,O:O)</f>
        <v>136</v>
      </c>
      <c r="Z1255" s="23">
        <f>RANK(U1255,U:U)</f>
        <v>445</v>
      </c>
      <c r="AA1255" s="23">
        <f>RANK(W1255,W:W)</f>
        <v>348</v>
      </c>
    </row>
    <row r="1256" spans="1:27" x14ac:dyDescent="0.25">
      <c r="A1256" s="23" t="str">
        <f t="shared" si="197"/>
        <v>Josh Banks</v>
      </c>
      <c r="B1256" s="23">
        <f t="shared" si="198"/>
        <v>1</v>
      </c>
      <c r="C1256" s="23" t="str">
        <f t="shared" si="199"/>
        <v>2024Josh Banks1</v>
      </c>
      <c r="D1256" s="17">
        <v>2024</v>
      </c>
      <c r="E1256" t="s">
        <v>423</v>
      </c>
      <c r="F1256">
        <v>524048</v>
      </c>
      <c r="G1256" t="s">
        <v>574</v>
      </c>
      <c r="H1256" s="20">
        <v>5</v>
      </c>
      <c r="I1256" s="20">
        <v>5</v>
      </c>
      <c r="J1256" t="s">
        <v>2</v>
      </c>
      <c r="K1256" t="s">
        <v>3</v>
      </c>
      <c r="L1256" s="10">
        <v>126</v>
      </c>
      <c r="M1256" s="10">
        <v>251</v>
      </c>
      <c r="N1256" s="10">
        <v>1157</v>
      </c>
      <c r="O1256" s="1">
        <v>52246.8</v>
      </c>
      <c r="P1256" s="1">
        <v>43539</v>
      </c>
      <c r="Q1256" s="1">
        <v>4305.3499999999904</v>
      </c>
      <c r="R1256" s="44">
        <f t="shared" si="200"/>
        <v>414.6571428571429</v>
      </c>
      <c r="S1256" s="45">
        <f t="shared" si="201"/>
        <v>1.9920634920634921</v>
      </c>
      <c r="T1256" s="45">
        <f t="shared" si="202"/>
        <v>4.6095617529880482</v>
      </c>
      <c r="U1256" s="44">
        <f t="shared" si="203"/>
        <v>8707.8000000000029</v>
      </c>
      <c r="V1256" s="46">
        <f t="shared" si="204"/>
        <v>0.16666666666666671</v>
      </c>
      <c r="W1256" s="44">
        <f t="shared" si="205"/>
        <v>4402.4500000000126</v>
      </c>
      <c r="X1256" s="46">
        <f t="shared" si="206"/>
        <v>8.4262576846811904E-2</v>
      </c>
      <c r="Y1256" s="23">
        <f>RANK(O1256,O:O)</f>
        <v>358</v>
      </c>
      <c r="Z1256" s="23">
        <f>RANK(U1256,U:U)</f>
        <v>271</v>
      </c>
      <c r="AA1256" s="23">
        <f>RANK(W1256,W:W)</f>
        <v>313</v>
      </c>
    </row>
    <row r="1257" spans="1:27" x14ac:dyDescent="0.25">
      <c r="A1257" s="23" t="str">
        <f t="shared" si="197"/>
        <v>Josh Banks</v>
      </c>
      <c r="B1257" s="23">
        <f t="shared" si="198"/>
        <v>2</v>
      </c>
      <c r="C1257" s="23" t="str">
        <f t="shared" si="199"/>
        <v>2024Josh Banks2</v>
      </c>
      <c r="D1257" s="17">
        <v>2024</v>
      </c>
      <c r="E1257" t="s">
        <v>423</v>
      </c>
      <c r="F1257">
        <v>554565</v>
      </c>
      <c r="G1257" t="s">
        <v>585</v>
      </c>
      <c r="H1257" s="20">
        <v>5</v>
      </c>
      <c r="I1257" s="20">
        <v>5</v>
      </c>
      <c r="J1257" t="s">
        <v>9</v>
      </c>
      <c r="K1257" t="s">
        <v>3</v>
      </c>
      <c r="L1257" s="10">
        <v>53</v>
      </c>
      <c r="M1257" s="10">
        <v>163</v>
      </c>
      <c r="N1257" s="10">
        <v>582</v>
      </c>
      <c r="O1257" s="1">
        <v>28731</v>
      </c>
      <c r="P1257" s="1">
        <v>23942.5</v>
      </c>
      <c r="Q1257" s="1">
        <v>1873.65</v>
      </c>
      <c r="R1257" s="44">
        <f t="shared" si="200"/>
        <v>542.09433962264154</v>
      </c>
      <c r="S1257" s="45">
        <f t="shared" si="201"/>
        <v>3.0754716981132075</v>
      </c>
      <c r="T1257" s="45">
        <f t="shared" si="202"/>
        <v>3.5705521472392636</v>
      </c>
      <c r="U1257" s="44">
        <f t="shared" si="203"/>
        <v>4788.5</v>
      </c>
      <c r="V1257" s="46">
        <f t="shared" si="204"/>
        <v>0.16666666666666666</v>
      </c>
      <c r="W1257" s="44">
        <f t="shared" si="205"/>
        <v>2914.85</v>
      </c>
      <c r="X1257" s="46">
        <f t="shared" si="206"/>
        <v>0.10145313424524033</v>
      </c>
      <c r="Y1257" s="23">
        <f>RANK(O1257,O:O)</f>
        <v>523</v>
      </c>
      <c r="Z1257" s="23">
        <f>RANK(U1257,U:U)</f>
        <v>516</v>
      </c>
      <c r="AA1257" s="23">
        <f>RANK(W1257,W:W)</f>
        <v>443</v>
      </c>
    </row>
    <row r="1258" spans="1:27" x14ac:dyDescent="0.25">
      <c r="A1258" s="23" t="str">
        <f t="shared" ref="A1258:A1321" si="207">E1258</f>
        <v>Josh Banks</v>
      </c>
      <c r="B1258" s="23">
        <f t="shared" ref="B1258:B1321" si="208">IF(A1257&lt;&gt;A1258,1,B1257+1)</f>
        <v>3</v>
      </c>
      <c r="C1258" s="23" t="str">
        <f t="shared" ref="C1258:C1321" si="209">D1258&amp;A1258&amp;B1258</f>
        <v>2024Josh Banks3</v>
      </c>
      <c r="D1258" s="17">
        <v>2024</v>
      </c>
      <c r="E1258" t="s">
        <v>423</v>
      </c>
      <c r="F1258">
        <v>642395</v>
      </c>
      <c r="G1258" t="s">
        <v>512</v>
      </c>
      <c r="H1258" s="20">
        <v>5</v>
      </c>
      <c r="I1258" s="20">
        <v>2</v>
      </c>
      <c r="J1258" t="s">
        <v>2</v>
      </c>
      <c r="K1258" t="s">
        <v>10</v>
      </c>
      <c r="L1258" s="10">
        <v>37</v>
      </c>
      <c r="M1258" s="10">
        <v>90</v>
      </c>
      <c r="N1258" s="10">
        <v>262</v>
      </c>
      <c r="O1258" s="1">
        <v>13232.7</v>
      </c>
      <c r="P1258" s="1">
        <v>11027.25</v>
      </c>
      <c r="Q1258" s="1">
        <v>1283</v>
      </c>
      <c r="R1258" s="44">
        <f t="shared" ref="R1258:R1321" si="210">O1258/L1258</f>
        <v>357.64054054054054</v>
      </c>
      <c r="S1258" s="45">
        <f t="shared" ref="S1258:S1321" si="211">M1258/L1258</f>
        <v>2.4324324324324325</v>
      </c>
      <c r="T1258" s="45">
        <f t="shared" ref="T1258:T1321" si="212">N1258/M1258</f>
        <v>2.911111111111111</v>
      </c>
      <c r="U1258" s="44">
        <f t="shared" ref="U1258:U1321" si="213">O1258-P1258</f>
        <v>2205.4500000000007</v>
      </c>
      <c r="V1258" s="46">
        <f t="shared" ref="V1258:V1321" si="214">U1258/O1258</f>
        <v>0.16666666666666671</v>
      </c>
      <c r="W1258" s="44">
        <f t="shared" ref="W1258:W1321" si="215">O1258-P1258-Q1258</f>
        <v>922.45000000000073</v>
      </c>
      <c r="X1258" s="46">
        <f t="shared" ref="X1258:X1321" si="216">W1258/O1258</f>
        <v>6.9709885359752782E-2</v>
      </c>
      <c r="Y1258" s="23">
        <f>RANK(O1258,O:O)</f>
        <v>708</v>
      </c>
      <c r="Z1258" s="23">
        <f>RANK(U1258,U:U)</f>
        <v>837</v>
      </c>
      <c r="AA1258" s="23">
        <f>RANK(W1258,W:W)</f>
        <v>818</v>
      </c>
    </row>
    <row r="1259" spans="1:27" x14ac:dyDescent="0.25">
      <c r="A1259" s="23" t="str">
        <f t="shared" si="207"/>
        <v>Josh Banks</v>
      </c>
      <c r="B1259" s="23">
        <f t="shared" si="208"/>
        <v>4</v>
      </c>
      <c r="C1259" s="23" t="str">
        <f t="shared" si="209"/>
        <v>2024Josh Banks4</v>
      </c>
      <c r="D1259" s="17">
        <v>2024</v>
      </c>
      <c r="E1259" t="s">
        <v>423</v>
      </c>
      <c r="F1259">
        <v>944227</v>
      </c>
      <c r="G1259" t="s">
        <v>381</v>
      </c>
      <c r="H1259" s="20">
        <v>5</v>
      </c>
      <c r="I1259" s="20">
        <v>5</v>
      </c>
      <c r="J1259" t="s">
        <v>9</v>
      </c>
      <c r="K1259" t="s">
        <v>10</v>
      </c>
      <c r="L1259" s="10">
        <v>47</v>
      </c>
      <c r="M1259" s="10">
        <v>65</v>
      </c>
      <c r="N1259" s="10">
        <v>206</v>
      </c>
      <c r="O1259" s="1">
        <v>13107.951999999999</v>
      </c>
      <c r="P1259" s="1">
        <v>9079.5</v>
      </c>
      <c r="Q1259" s="1">
        <v>1575.5</v>
      </c>
      <c r="R1259" s="44">
        <f t="shared" si="210"/>
        <v>278.89259574468082</v>
      </c>
      <c r="S1259" s="45">
        <f t="shared" si="211"/>
        <v>1.3829787234042554</v>
      </c>
      <c r="T1259" s="45">
        <f t="shared" si="212"/>
        <v>3.1692307692307691</v>
      </c>
      <c r="U1259" s="44">
        <f t="shared" si="213"/>
        <v>4028.4519999999993</v>
      </c>
      <c r="V1259" s="46">
        <f t="shared" si="214"/>
        <v>0.30732886418870009</v>
      </c>
      <c r="W1259" s="44">
        <f t="shared" si="215"/>
        <v>2452.9519999999993</v>
      </c>
      <c r="X1259" s="46">
        <f t="shared" si="216"/>
        <v>0.18713464925718368</v>
      </c>
      <c r="Y1259" s="23">
        <f>RANK(O1259,O:O)</f>
        <v>713</v>
      </c>
      <c r="Z1259" s="23">
        <f>RANK(U1259,U:U)</f>
        <v>577</v>
      </c>
      <c r="AA1259" s="23">
        <f>RANK(W1259,W:W)</f>
        <v>497</v>
      </c>
    </row>
    <row r="1260" spans="1:27" x14ac:dyDescent="0.25">
      <c r="A1260" s="23" t="str">
        <f t="shared" si="207"/>
        <v>Josh Banks</v>
      </c>
      <c r="B1260" s="23">
        <f t="shared" si="208"/>
        <v>5</v>
      </c>
      <c r="C1260" s="23" t="str">
        <f t="shared" si="209"/>
        <v>2024Josh Banks5</v>
      </c>
      <c r="D1260" s="17">
        <v>2024</v>
      </c>
      <c r="E1260" t="s">
        <v>423</v>
      </c>
      <c r="F1260">
        <v>865220</v>
      </c>
      <c r="G1260" t="s">
        <v>239</v>
      </c>
      <c r="H1260" s="20">
        <v>5</v>
      </c>
      <c r="I1260" s="20">
        <v>5</v>
      </c>
      <c r="J1260" t="s">
        <v>9</v>
      </c>
      <c r="K1260" t="s">
        <v>10</v>
      </c>
      <c r="L1260" s="10">
        <v>49</v>
      </c>
      <c r="M1260" s="10">
        <v>94</v>
      </c>
      <c r="N1260" s="10">
        <v>220</v>
      </c>
      <c r="O1260" s="1">
        <v>12140.64</v>
      </c>
      <c r="P1260" s="1">
        <v>8389.5</v>
      </c>
      <c r="Q1260" s="1">
        <v>1670.3</v>
      </c>
      <c r="R1260" s="44">
        <f t="shared" si="210"/>
        <v>247.7681632653061</v>
      </c>
      <c r="S1260" s="45">
        <f t="shared" si="211"/>
        <v>1.9183673469387754</v>
      </c>
      <c r="T1260" s="45">
        <f t="shared" si="212"/>
        <v>2.3404255319148937</v>
      </c>
      <c r="U1260" s="44">
        <f t="shared" si="213"/>
        <v>3751.1399999999994</v>
      </c>
      <c r="V1260" s="46">
        <f t="shared" si="214"/>
        <v>0.30897382675048429</v>
      </c>
      <c r="W1260" s="44">
        <f t="shared" si="215"/>
        <v>2080.8399999999992</v>
      </c>
      <c r="X1260" s="46">
        <f t="shared" si="216"/>
        <v>0.17139458875314639</v>
      </c>
      <c r="Y1260" s="23">
        <f>RANK(O1260,O:O)</f>
        <v>748</v>
      </c>
      <c r="Z1260" s="23">
        <f>RANK(U1260,U:U)</f>
        <v>598</v>
      </c>
      <c r="AA1260" s="23">
        <f>RANK(W1260,W:W)</f>
        <v>549</v>
      </c>
    </row>
    <row r="1261" spans="1:27" x14ac:dyDescent="0.25">
      <c r="A1261" s="23" t="str">
        <f t="shared" si="207"/>
        <v>Josh Banks</v>
      </c>
      <c r="B1261" s="23">
        <f t="shared" si="208"/>
        <v>6</v>
      </c>
      <c r="C1261" s="23" t="str">
        <f t="shared" si="209"/>
        <v>2024Josh Banks6</v>
      </c>
      <c r="D1261" s="17">
        <v>2024</v>
      </c>
      <c r="E1261" t="s">
        <v>423</v>
      </c>
      <c r="F1261">
        <v>167210</v>
      </c>
      <c r="G1261" t="s">
        <v>32</v>
      </c>
      <c r="H1261" s="20">
        <v>5</v>
      </c>
      <c r="I1261" s="20">
        <v>5</v>
      </c>
      <c r="J1261" t="s">
        <v>9</v>
      </c>
      <c r="K1261" t="s">
        <v>10</v>
      </c>
      <c r="L1261" s="10">
        <v>30</v>
      </c>
      <c r="M1261" s="10">
        <v>75</v>
      </c>
      <c r="N1261" s="10">
        <v>223</v>
      </c>
      <c r="O1261" s="1">
        <v>12132.616</v>
      </c>
      <c r="P1261" s="1">
        <v>8583.75</v>
      </c>
      <c r="Q1261" s="1">
        <v>1042.5</v>
      </c>
      <c r="R1261" s="44">
        <f t="shared" si="210"/>
        <v>404.42053333333331</v>
      </c>
      <c r="S1261" s="45">
        <f t="shared" si="211"/>
        <v>2.5</v>
      </c>
      <c r="T1261" s="45">
        <f t="shared" si="212"/>
        <v>2.9733333333333332</v>
      </c>
      <c r="U1261" s="44">
        <f t="shared" si="213"/>
        <v>3548.866</v>
      </c>
      <c r="V1261" s="46">
        <f t="shared" si="214"/>
        <v>0.29250624927056129</v>
      </c>
      <c r="W1261" s="44">
        <f t="shared" si="215"/>
        <v>2506.366</v>
      </c>
      <c r="X1261" s="46">
        <f t="shared" si="216"/>
        <v>0.2065808396144739</v>
      </c>
      <c r="Y1261" s="23">
        <f>RANK(O1261,O:O)</f>
        <v>749</v>
      </c>
      <c r="Z1261" s="23">
        <f>RANK(U1261,U:U)</f>
        <v>613</v>
      </c>
      <c r="AA1261" s="23">
        <f>RANK(W1261,W:W)</f>
        <v>492</v>
      </c>
    </row>
    <row r="1262" spans="1:27" x14ac:dyDescent="0.25">
      <c r="A1262" s="23" t="str">
        <f t="shared" si="207"/>
        <v>Josh Banks</v>
      </c>
      <c r="B1262" s="23">
        <f t="shared" si="208"/>
        <v>7</v>
      </c>
      <c r="C1262" s="23" t="str">
        <f t="shared" si="209"/>
        <v>2024Josh Banks7</v>
      </c>
      <c r="D1262" s="17">
        <v>2024</v>
      </c>
      <c r="E1262" t="s">
        <v>423</v>
      </c>
      <c r="F1262">
        <v>209666</v>
      </c>
      <c r="G1262" t="s">
        <v>54</v>
      </c>
      <c r="H1262" s="20">
        <v>5</v>
      </c>
      <c r="I1262" s="20">
        <v>5</v>
      </c>
      <c r="J1262" t="s">
        <v>9</v>
      </c>
      <c r="K1262" t="s">
        <v>10</v>
      </c>
      <c r="L1262" s="10">
        <v>28</v>
      </c>
      <c r="M1262" s="10">
        <v>87</v>
      </c>
      <c r="N1262" s="10">
        <v>177</v>
      </c>
      <c r="O1262" s="1">
        <v>10216.984</v>
      </c>
      <c r="P1262" s="1">
        <v>7045.25</v>
      </c>
      <c r="Q1262" s="1">
        <v>989.5</v>
      </c>
      <c r="R1262" s="44">
        <f t="shared" si="210"/>
        <v>364.89228571428572</v>
      </c>
      <c r="S1262" s="45">
        <f t="shared" si="211"/>
        <v>3.1071428571428572</v>
      </c>
      <c r="T1262" s="45">
        <f t="shared" si="212"/>
        <v>2.0344827586206895</v>
      </c>
      <c r="U1262" s="44">
        <f t="shared" si="213"/>
        <v>3171.7340000000004</v>
      </c>
      <c r="V1262" s="46">
        <f t="shared" si="214"/>
        <v>0.310437405011107</v>
      </c>
      <c r="W1262" s="44">
        <f t="shared" si="215"/>
        <v>2182.2340000000004</v>
      </c>
      <c r="X1262" s="46">
        <f t="shared" si="216"/>
        <v>0.21358886340626551</v>
      </c>
      <c r="Y1262" s="23">
        <f>RANK(O1262,O:O)</f>
        <v>815</v>
      </c>
      <c r="Z1262" s="23">
        <f>RANK(U1262,U:U)</f>
        <v>662</v>
      </c>
      <c r="AA1262" s="23">
        <f>RANK(W1262,W:W)</f>
        <v>537</v>
      </c>
    </row>
    <row r="1263" spans="1:27" x14ac:dyDescent="0.25">
      <c r="A1263" s="23" t="str">
        <f t="shared" si="207"/>
        <v>Josh Banks</v>
      </c>
      <c r="B1263" s="23">
        <f t="shared" si="208"/>
        <v>8</v>
      </c>
      <c r="C1263" s="23" t="str">
        <f t="shared" si="209"/>
        <v>2024Josh Banks8</v>
      </c>
      <c r="D1263" s="17">
        <v>2024</v>
      </c>
      <c r="E1263" t="s">
        <v>423</v>
      </c>
      <c r="F1263">
        <v>470647</v>
      </c>
      <c r="G1263" t="s">
        <v>124</v>
      </c>
      <c r="H1263" s="20">
        <v>5</v>
      </c>
      <c r="I1263" s="20">
        <v>5</v>
      </c>
      <c r="J1263" t="s">
        <v>9</v>
      </c>
      <c r="K1263" t="s">
        <v>10</v>
      </c>
      <c r="L1263" s="10">
        <v>44</v>
      </c>
      <c r="M1263" s="10">
        <v>89</v>
      </c>
      <c r="N1263" s="10">
        <v>170</v>
      </c>
      <c r="O1263" s="1">
        <v>6194.64</v>
      </c>
      <c r="P1263" s="1">
        <v>4210.5</v>
      </c>
      <c r="Q1263" s="1">
        <v>1505.9</v>
      </c>
      <c r="R1263" s="44">
        <f t="shared" si="210"/>
        <v>140.78727272727272</v>
      </c>
      <c r="S1263" s="45">
        <f t="shared" si="211"/>
        <v>2.0227272727272729</v>
      </c>
      <c r="T1263" s="45">
        <f t="shared" si="212"/>
        <v>1.9101123595505618</v>
      </c>
      <c r="U1263" s="44">
        <f t="shared" si="213"/>
        <v>1984.1400000000003</v>
      </c>
      <c r="V1263" s="46">
        <f t="shared" si="214"/>
        <v>0.32029948471581887</v>
      </c>
      <c r="W1263" s="44">
        <f t="shared" si="215"/>
        <v>478.24000000000024</v>
      </c>
      <c r="X1263" s="46">
        <f t="shared" si="216"/>
        <v>7.7202226440923158E-2</v>
      </c>
      <c r="Y1263" s="23">
        <f>RANK(O1263,O:O)</f>
        <v>1050</v>
      </c>
      <c r="Z1263" s="23">
        <f>RANK(U1263,U:U)</f>
        <v>873</v>
      </c>
      <c r="AA1263" s="23">
        <f>RANK(W1263,W:W)</f>
        <v>978</v>
      </c>
    </row>
    <row r="1264" spans="1:27" x14ac:dyDescent="0.25">
      <c r="A1264" s="23" t="str">
        <f t="shared" si="207"/>
        <v>Josh Banks</v>
      </c>
      <c r="B1264" s="23">
        <f t="shared" si="208"/>
        <v>9</v>
      </c>
      <c r="C1264" s="23" t="str">
        <f t="shared" si="209"/>
        <v>2024Josh Banks9</v>
      </c>
      <c r="D1264" s="17">
        <v>2024</v>
      </c>
      <c r="E1264" t="s">
        <v>423</v>
      </c>
      <c r="F1264">
        <v>127511</v>
      </c>
      <c r="G1264" t="s">
        <v>18</v>
      </c>
      <c r="H1264" s="20">
        <v>5</v>
      </c>
      <c r="I1264" s="20">
        <v>5</v>
      </c>
      <c r="J1264" t="s">
        <v>9</v>
      </c>
      <c r="K1264" t="s">
        <v>10</v>
      </c>
      <c r="L1264" s="10">
        <v>28</v>
      </c>
      <c r="M1264" s="10">
        <v>46</v>
      </c>
      <c r="N1264" s="10">
        <v>127</v>
      </c>
      <c r="O1264" s="1">
        <v>6122.9840000000004</v>
      </c>
      <c r="P1264" s="1">
        <v>4345</v>
      </c>
      <c r="Q1264" s="1">
        <v>946.6</v>
      </c>
      <c r="R1264" s="44">
        <f t="shared" si="210"/>
        <v>218.67800000000003</v>
      </c>
      <c r="S1264" s="45">
        <f t="shared" si="211"/>
        <v>1.6428571428571428</v>
      </c>
      <c r="T1264" s="45">
        <f t="shared" si="212"/>
        <v>2.7608695652173911</v>
      </c>
      <c r="U1264" s="44">
        <f t="shared" si="213"/>
        <v>1777.9840000000004</v>
      </c>
      <c r="V1264" s="46">
        <f t="shared" si="214"/>
        <v>0.29037867810858242</v>
      </c>
      <c r="W1264" s="44">
        <f t="shared" si="215"/>
        <v>831.38400000000036</v>
      </c>
      <c r="X1264" s="46">
        <f t="shared" si="216"/>
        <v>0.13578085456372258</v>
      </c>
      <c r="Y1264" s="23">
        <f>RANK(O1264,O:O)</f>
        <v>1055</v>
      </c>
      <c r="Z1264" s="23">
        <f>RANK(U1264,U:U)</f>
        <v>926</v>
      </c>
      <c r="AA1264" s="23">
        <f>RANK(W1264,W:W)</f>
        <v>850</v>
      </c>
    </row>
    <row r="1265" spans="1:27" x14ac:dyDescent="0.25">
      <c r="A1265" s="23" t="str">
        <f t="shared" si="207"/>
        <v>Josh Banks</v>
      </c>
      <c r="B1265" s="23">
        <f t="shared" si="208"/>
        <v>10</v>
      </c>
      <c r="C1265" s="23" t="str">
        <f t="shared" si="209"/>
        <v>2024Josh Banks10</v>
      </c>
      <c r="D1265" s="17">
        <v>2024</v>
      </c>
      <c r="E1265" t="s">
        <v>423</v>
      </c>
      <c r="F1265">
        <v>915339</v>
      </c>
      <c r="G1265" t="s">
        <v>522</v>
      </c>
      <c r="H1265" s="20">
        <v>5</v>
      </c>
      <c r="I1265" s="20">
        <v>5</v>
      </c>
      <c r="J1265" t="s">
        <v>9</v>
      </c>
      <c r="K1265" t="s">
        <v>10</v>
      </c>
      <c r="L1265" s="10">
        <v>16</v>
      </c>
      <c r="M1265" s="10">
        <v>34</v>
      </c>
      <c r="N1265" s="10">
        <v>106</v>
      </c>
      <c r="O1265" s="1">
        <v>4465.5519999999997</v>
      </c>
      <c r="P1265" s="1">
        <v>2887.5</v>
      </c>
      <c r="Q1265" s="1">
        <v>549.4</v>
      </c>
      <c r="R1265" s="44">
        <f t="shared" si="210"/>
        <v>279.09699999999998</v>
      </c>
      <c r="S1265" s="45">
        <f t="shared" si="211"/>
        <v>2.125</v>
      </c>
      <c r="T1265" s="45">
        <f t="shared" si="212"/>
        <v>3.1176470588235294</v>
      </c>
      <c r="U1265" s="44">
        <f t="shared" si="213"/>
        <v>1578.0519999999997</v>
      </c>
      <c r="V1265" s="46">
        <f t="shared" si="214"/>
        <v>0.35338341150209418</v>
      </c>
      <c r="W1265" s="44">
        <f t="shared" si="215"/>
        <v>1028.6519999999996</v>
      </c>
      <c r="X1265" s="46">
        <f t="shared" si="216"/>
        <v>0.23035270891482165</v>
      </c>
      <c r="Y1265" s="23">
        <f>RANK(O1265,O:O)</f>
        <v>1167</v>
      </c>
      <c r="Z1265" s="23">
        <f>RANK(U1265,U:U)</f>
        <v>969</v>
      </c>
      <c r="AA1265" s="23">
        <f>RANK(W1265,W:W)</f>
        <v>779</v>
      </c>
    </row>
    <row r="1266" spans="1:27" x14ac:dyDescent="0.25">
      <c r="A1266" s="23" t="str">
        <f t="shared" si="207"/>
        <v>Josh Banks</v>
      </c>
      <c r="B1266" s="23">
        <f t="shared" si="208"/>
        <v>11</v>
      </c>
      <c r="C1266" s="23" t="str">
        <f t="shared" si="209"/>
        <v>2024Josh Banks11</v>
      </c>
      <c r="D1266" s="17">
        <v>2024</v>
      </c>
      <c r="E1266" t="s">
        <v>423</v>
      </c>
      <c r="F1266">
        <v>126102</v>
      </c>
      <c r="G1266" t="s">
        <v>17</v>
      </c>
      <c r="H1266" s="20">
        <v>5</v>
      </c>
      <c r="I1266" s="20">
        <v>5</v>
      </c>
      <c r="J1266" t="s">
        <v>9</v>
      </c>
      <c r="K1266" t="s">
        <v>10</v>
      </c>
      <c r="L1266" s="10">
        <v>15</v>
      </c>
      <c r="M1266" s="10">
        <v>24</v>
      </c>
      <c r="N1266" s="10">
        <v>60</v>
      </c>
      <c r="O1266" s="1">
        <v>3673.92</v>
      </c>
      <c r="P1266" s="1">
        <v>2518</v>
      </c>
      <c r="Q1266" s="1">
        <v>506.4</v>
      </c>
      <c r="R1266" s="44">
        <f t="shared" si="210"/>
        <v>244.928</v>
      </c>
      <c r="S1266" s="45">
        <f t="shared" si="211"/>
        <v>1.6</v>
      </c>
      <c r="T1266" s="45">
        <f t="shared" si="212"/>
        <v>2.5</v>
      </c>
      <c r="U1266" s="44">
        <f t="shared" si="213"/>
        <v>1155.92</v>
      </c>
      <c r="V1266" s="46">
        <f t="shared" si="214"/>
        <v>0.31462851667973174</v>
      </c>
      <c r="W1266" s="44">
        <f t="shared" si="215"/>
        <v>649.5200000000001</v>
      </c>
      <c r="X1266" s="46">
        <f t="shared" si="216"/>
        <v>0.17679209128124729</v>
      </c>
      <c r="Y1266" s="23">
        <f>RANK(O1266,O:O)</f>
        <v>1222</v>
      </c>
      <c r="Z1266" s="23">
        <f>RANK(U1266,U:U)</f>
        <v>1065</v>
      </c>
      <c r="AA1266" s="23">
        <f>RANK(W1266,W:W)</f>
        <v>914</v>
      </c>
    </row>
    <row r="1267" spans="1:27" x14ac:dyDescent="0.25">
      <c r="A1267" s="23" t="str">
        <f t="shared" si="207"/>
        <v>Josh Banks</v>
      </c>
      <c r="B1267" s="23">
        <f t="shared" si="208"/>
        <v>12</v>
      </c>
      <c r="C1267" s="23" t="str">
        <f t="shared" si="209"/>
        <v>2024Josh Banks12</v>
      </c>
      <c r="D1267" s="17">
        <v>2024</v>
      </c>
      <c r="E1267" t="s">
        <v>423</v>
      </c>
      <c r="F1267">
        <v>998890</v>
      </c>
      <c r="G1267" t="s">
        <v>273</v>
      </c>
      <c r="H1267" s="20">
        <v>5</v>
      </c>
      <c r="I1267" s="20">
        <v>5</v>
      </c>
      <c r="J1267" t="s">
        <v>9</v>
      </c>
      <c r="K1267" t="s">
        <v>10</v>
      </c>
      <c r="L1267" s="10">
        <v>11</v>
      </c>
      <c r="M1267" s="10">
        <v>32</v>
      </c>
      <c r="N1267" s="10">
        <v>66</v>
      </c>
      <c r="O1267" s="1">
        <v>3071.4720000000002</v>
      </c>
      <c r="P1267" s="1">
        <v>2266.5</v>
      </c>
      <c r="Q1267" s="1">
        <v>386.1</v>
      </c>
      <c r="R1267" s="44">
        <f t="shared" si="210"/>
        <v>279.22472727272731</v>
      </c>
      <c r="S1267" s="45">
        <f t="shared" si="211"/>
        <v>2.9090909090909092</v>
      </c>
      <c r="T1267" s="45">
        <f t="shared" si="212"/>
        <v>2.0625</v>
      </c>
      <c r="U1267" s="44">
        <f t="shared" si="213"/>
        <v>804.97200000000021</v>
      </c>
      <c r="V1267" s="46">
        <f t="shared" si="214"/>
        <v>0.26208020128459586</v>
      </c>
      <c r="W1267" s="44">
        <f t="shared" si="215"/>
        <v>418.87200000000018</v>
      </c>
      <c r="X1267" s="46">
        <f t="shared" si="216"/>
        <v>0.13637500195346081</v>
      </c>
      <c r="Y1267" s="23">
        <f>RANK(O1267,O:O)</f>
        <v>1281</v>
      </c>
      <c r="Z1267" s="23">
        <f>RANK(U1267,U:U)</f>
        <v>1201</v>
      </c>
      <c r="AA1267" s="23">
        <f>RANK(W1267,W:W)</f>
        <v>1009</v>
      </c>
    </row>
    <row r="1268" spans="1:27" x14ac:dyDescent="0.25">
      <c r="A1268" s="23" t="str">
        <f t="shared" si="207"/>
        <v>Josh Banks</v>
      </c>
      <c r="B1268" s="23">
        <f t="shared" si="208"/>
        <v>13</v>
      </c>
      <c r="C1268" s="23" t="str">
        <f t="shared" si="209"/>
        <v>2024Josh Banks13</v>
      </c>
      <c r="D1268" s="17">
        <v>2024</v>
      </c>
      <c r="E1268" t="s">
        <v>423</v>
      </c>
      <c r="F1268">
        <v>811025</v>
      </c>
      <c r="G1268" t="s">
        <v>280</v>
      </c>
      <c r="H1268" s="20">
        <v>5</v>
      </c>
      <c r="I1268" s="20">
        <v>4</v>
      </c>
      <c r="J1268" t="s">
        <v>2</v>
      </c>
      <c r="K1268" t="s">
        <v>10</v>
      </c>
      <c r="L1268" s="10">
        <v>20</v>
      </c>
      <c r="M1268" s="10">
        <v>32</v>
      </c>
      <c r="N1268" s="10">
        <v>67</v>
      </c>
      <c r="O1268" s="1">
        <v>2753.4</v>
      </c>
      <c r="P1268" s="1">
        <v>2294.5</v>
      </c>
      <c r="Q1268" s="1">
        <v>675.2</v>
      </c>
      <c r="R1268" s="44">
        <f t="shared" si="210"/>
        <v>137.67000000000002</v>
      </c>
      <c r="S1268" s="45">
        <f t="shared" si="211"/>
        <v>1.6</v>
      </c>
      <c r="T1268" s="45">
        <f t="shared" si="212"/>
        <v>2.09375</v>
      </c>
      <c r="U1268" s="44">
        <f t="shared" si="213"/>
        <v>458.90000000000009</v>
      </c>
      <c r="V1268" s="46">
        <f t="shared" si="214"/>
        <v>0.16666666666666669</v>
      </c>
      <c r="W1268" s="44">
        <f t="shared" si="215"/>
        <v>-216.29999999999995</v>
      </c>
      <c r="X1268" s="46">
        <f t="shared" si="216"/>
        <v>-7.8557419917193269E-2</v>
      </c>
      <c r="Y1268" s="23">
        <f>RANK(O1268,O:O)</f>
        <v>1304</v>
      </c>
      <c r="Z1268" s="23">
        <f>RANK(U1268,U:U)</f>
        <v>1337</v>
      </c>
      <c r="AA1268" s="23">
        <f>RANK(W1268,W:W)</f>
        <v>1380</v>
      </c>
    </row>
    <row r="1269" spans="1:27" x14ac:dyDescent="0.25">
      <c r="A1269" s="23" t="str">
        <f t="shared" si="207"/>
        <v>Josh Banks</v>
      </c>
      <c r="B1269" s="23">
        <f t="shared" si="208"/>
        <v>14</v>
      </c>
      <c r="C1269" s="23" t="str">
        <f t="shared" si="209"/>
        <v>2024Josh Banks14</v>
      </c>
      <c r="D1269" s="17">
        <v>2024</v>
      </c>
      <c r="E1269" t="s">
        <v>423</v>
      </c>
      <c r="F1269">
        <v>714082</v>
      </c>
      <c r="G1269" t="s">
        <v>189</v>
      </c>
      <c r="H1269" s="20">
        <v>5</v>
      </c>
      <c r="I1269" s="20">
        <v>5</v>
      </c>
      <c r="J1269" t="s">
        <v>9</v>
      </c>
      <c r="K1269" t="s">
        <v>10</v>
      </c>
      <c r="L1269" s="10">
        <v>9</v>
      </c>
      <c r="M1269" s="10">
        <v>32</v>
      </c>
      <c r="N1269" s="10">
        <v>64</v>
      </c>
      <c r="O1269" s="1">
        <v>2688.288</v>
      </c>
      <c r="P1269" s="1">
        <v>1745.25</v>
      </c>
      <c r="Q1269" s="1">
        <v>322.64999999999998</v>
      </c>
      <c r="R1269" s="44">
        <f t="shared" si="210"/>
        <v>298.69866666666667</v>
      </c>
      <c r="S1269" s="45">
        <f t="shared" si="211"/>
        <v>3.5555555555555554</v>
      </c>
      <c r="T1269" s="45">
        <f t="shared" si="212"/>
        <v>2</v>
      </c>
      <c r="U1269" s="44">
        <f t="shared" si="213"/>
        <v>943.03800000000001</v>
      </c>
      <c r="V1269" s="46">
        <f t="shared" si="214"/>
        <v>0.35079500410670283</v>
      </c>
      <c r="W1269" s="44">
        <f t="shared" si="215"/>
        <v>620.38800000000003</v>
      </c>
      <c r="X1269" s="46">
        <f t="shared" si="216"/>
        <v>0.23077438131628755</v>
      </c>
      <c r="Y1269" s="23">
        <f>RANK(O1269,O:O)</f>
        <v>1313</v>
      </c>
      <c r="Z1269" s="23">
        <f>RANK(U1269,U:U)</f>
        <v>1147</v>
      </c>
      <c r="AA1269" s="23">
        <f>RANK(W1269,W:W)</f>
        <v>928</v>
      </c>
    </row>
    <row r="1270" spans="1:27" x14ac:dyDescent="0.25">
      <c r="A1270" s="23" t="str">
        <f t="shared" si="207"/>
        <v>Josh Banks</v>
      </c>
      <c r="B1270" s="23">
        <f t="shared" si="208"/>
        <v>15</v>
      </c>
      <c r="C1270" s="23" t="str">
        <f t="shared" si="209"/>
        <v>2024Josh Banks15</v>
      </c>
      <c r="D1270" s="17">
        <v>2024</v>
      </c>
      <c r="E1270" t="s">
        <v>423</v>
      </c>
      <c r="F1270">
        <v>914425</v>
      </c>
      <c r="G1270" t="s">
        <v>586</v>
      </c>
      <c r="H1270" s="20">
        <v>5</v>
      </c>
      <c r="I1270" s="20">
        <v>1</v>
      </c>
      <c r="J1270" t="s">
        <v>2</v>
      </c>
      <c r="K1270" t="s">
        <v>10</v>
      </c>
      <c r="L1270" s="10">
        <v>19</v>
      </c>
      <c r="M1270" s="10">
        <v>31</v>
      </c>
      <c r="N1270" s="10">
        <v>51</v>
      </c>
      <c r="O1270" s="1">
        <v>2407.1999999999998</v>
      </c>
      <c r="P1270" s="1">
        <v>2006</v>
      </c>
      <c r="Q1270" s="1">
        <v>642.1</v>
      </c>
      <c r="R1270" s="44">
        <f t="shared" si="210"/>
        <v>126.69473684210526</v>
      </c>
      <c r="S1270" s="45">
        <f t="shared" si="211"/>
        <v>1.631578947368421</v>
      </c>
      <c r="T1270" s="45">
        <f t="shared" si="212"/>
        <v>1.6451612903225807</v>
      </c>
      <c r="U1270" s="44">
        <f t="shared" si="213"/>
        <v>401.19999999999982</v>
      </c>
      <c r="V1270" s="46">
        <f t="shared" si="214"/>
        <v>0.1666666666666666</v>
      </c>
      <c r="W1270" s="44">
        <f t="shared" si="215"/>
        <v>-240.9000000000002</v>
      </c>
      <c r="X1270" s="46">
        <f t="shared" si="216"/>
        <v>-0.10007477567298115</v>
      </c>
      <c r="Y1270" s="23">
        <f>RANK(O1270,O:O)</f>
        <v>1334</v>
      </c>
      <c r="Z1270" s="23">
        <f>RANK(U1270,U:U)</f>
        <v>1357</v>
      </c>
      <c r="AA1270" s="23">
        <f>RANK(W1270,W:W)</f>
        <v>1387</v>
      </c>
    </row>
    <row r="1271" spans="1:27" x14ac:dyDescent="0.25">
      <c r="A1271" s="23" t="str">
        <f t="shared" si="207"/>
        <v>Josh Banks</v>
      </c>
      <c r="B1271" s="23">
        <f t="shared" si="208"/>
        <v>16</v>
      </c>
      <c r="C1271" s="23" t="str">
        <f t="shared" si="209"/>
        <v>2024Josh Banks16</v>
      </c>
      <c r="D1271" s="17">
        <v>2024</v>
      </c>
      <c r="E1271" t="s">
        <v>423</v>
      </c>
      <c r="F1271">
        <v>122003</v>
      </c>
      <c r="G1271" t="s">
        <v>15</v>
      </c>
      <c r="H1271" s="20">
        <v>5</v>
      </c>
      <c r="I1271" s="20">
        <v>5</v>
      </c>
      <c r="J1271" t="s">
        <v>9</v>
      </c>
      <c r="K1271" t="s">
        <v>10</v>
      </c>
      <c r="L1271" s="10">
        <v>3</v>
      </c>
      <c r="M1271" s="10">
        <v>17</v>
      </c>
      <c r="N1271" s="10">
        <v>32</v>
      </c>
      <c r="O1271" s="1">
        <v>1742.944</v>
      </c>
      <c r="P1271" s="1">
        <v>1224.25</v>
      </c>
      <c r="Q1271" s="1">
        <v>113.6</v>
      </c>
      <c r="R1271" s="44">
        <f t="shared" si="210"/>
        <v>580.98133333333328</v>
      </c>
      <c r="S1271" s="45">
        <f t="shared" si="211"/>
        <v>5.666666666666667</v>
      </c>
      <c r="T1271" s="45">
        <f t="shared" si="212"/>
        <v>1.8823529411764706</v>
      </c>
      <c r="U1271" s="44">
        <f t="shared" si="213"/>
        <v>518.69399999999996</v>
      </c>
      <c r="V1271" s="46">
        <f t="shared" si="214"/>
        <v>0.29759648043769621</v>
      </c>
      <c r="W1271" s="44">
        <f t="shared" si="215"/>
        <v>405.09399999999994</v>
      </c>
      <c r="X1271" s="46">
        <f t="shared" si="216"/>
        <v>0.23241940073806155</v>
      </c>
      <c r="Y1271" s="23">
        <f>RANK(O1271,O:O)</f>
        <v>1390</v>
      </c>
      <c r="Z1271" s="23">
        <f>RANK(U1271,U:U)</f>
        <v>1312</v>
      </c>
      <c r="AA1271" s="23">
        <f>RANK(W1271,W:W)</f>
        <v>1015</v>
      </c>
    </row>
    <row r="1272" spans="1:27" x14ac:dyDescent="0.25">
      <c r="A1272" s="23" t="str">
        <f t="shared" si="207"/>
        <v>Josh Banks</v>
      </c>
      <c r="B1272" s="23">
        <f t="shared" si="208"/>
        <v>17</v>
      </c>
      <c r="C1272" s="23" t="str">
        <f t="shared" si="209"/>
        <v>2024Josh Banks17</v>
      </c>
      <c r="D1272" s="17">
        <v>2024</v>
      </c>
      <c r="E1272" t="s">
        <v>423</v>
      </c>
      <c r="F1272">
        <v>259545</v>
      </c>
      <c r="G1272" t="s">
        <v>494</v>
      </c>
      <c r="H1272" s="20">
        <v>5</v>
      </c>
      <c r="I1272" s="20">
        <v>2</v>
      </c>
      <c r="J1272" t="s">
        <v>2</v>
      </c>
      <c r="K1272" t="s">
        <v>10</v>
      </c>
      <c r="L1272" s="10">
        <v>12</v>
      </c>
      <c r="M1272" s="10">
        <v>17</v>
      </c>
      <c r="N1272" s="10">
        <v>23</v>
      </c>
      <c r="O1272" s="1">
        <v>1202.7</v>
      </c>
      <c r="P1272" s="1">
        <v>1002.25</v>
      </c>
      <c r="Q1272" s="1">
        <v>402.7</v>
      </c>
      <c r="R1272" s="44">
        <f t="shared" si="210"/>
        <v>100.22500000000001</v>
      </c>
      <c r="S1272" s="45">
        <f t="shared" si="211"/>
        <v>1.4166666666666667</v>
      </c>
      <c r="T1272" s="45">
        <f t="shared" si="212"/>
        <v>1.3529411764705883</v>
      </c>
      <c r="U1272" s="44">
        <f t="shared" si="213"/>
        <v>200.45000000000005</v>
      </c>
      <c r="V1272" s="46">
        <f t="shared" si="214"/>
        <v>0.16666666666666669</v>
      </c>
      <c r="W1272" s="44">
        <f t="shared" si="215"/>
        <v>-202.24999999999994</v>
      </c>
      <c r="X1272" s="46">
        <f t="shared" si="216"/>
        <v>-0.16816329924336904</v>
      </c>
      <c r="Y1272" s="23">
        <f>RANK(O1272,O:O)</f>
        <v>1438</v>
      </c>
      <c r="Z1272" s="23">
        <f>RANK(U1272,U:U)</f>
        <v>1426</v>
      </c>
      <c r="AA1272" s="23">
        <f>RANK(W1272,W:W)</f>
        <v>1376</v>
      </c>
    </row>
    <row r="1273" spans="1:27" x14ac:dyDescent="0.25">
      <c r="A1273" s="23" t="str">
        <f t="shared" si="207"/>
        <v>Josh Banks</v>
      </c>
      <c r="B1273" s="23">
        <f t="shared" si="208"/>
        <v>18</v>
      </c>
      <c r="C1273" s="23" t="str">
        <f t="shared" si="209"/>
        <v>2024Josh Banks18</v>
      </c>
      <c r="D1273" s="17">
        <v>2024</v>
      </c>
      <c r="E1273" t="s">
        <v>423</v>
      </c>
      <c r="F1273">
        <v>703561</v>
      </c>
      <c r="G1273" t="s">
        <v>523</v>
      </c>
      <c r="H1273" s="20">
        <v>5</v>
      </c>
      <c r="I1273" s="20">
        <v>5</v>
      </c>
      <c r="J1273" t="s">
        <v>9</v>
      </c>
      <c r="K1273" t="s">
        <v>10</v>
      </c>
      <c r="L1273" s="10">
        <v>2</v>
      </c>
      <c r="M1273" s="10">
        <v>6</v>
      </c>
      <c r="N1273" s="10">
        <v>36</v>
      </c>
      <c r="O1273" s="1">
        <v>1070.1120000000001</v>
      </c>
      <c r="P1273" s="1">
        <v>736.5</v>
      </c>
      <c r="Q1273" s="1">
        <v>70.599999999999994</v>
      </c>
      <c r="R1273" s="44">
        <f t="shared" si="210"/>
        <v>535.05600000000004</v>
      </c>
      <c r="S1273" s="45">
        <f t="shared" si="211"/>
        <v>3</v>
      </c>
      <c r="T1273" s="45">
        <f t="shared" si="212"/>
        <v>6</v>
      </c>
      <c r="U1273" s="44">
        <f t="shared" si="213"/>
        <v>333.61200000000008</v>
      </c>
      <c r="V1273" s="46">
        <f t="shared" si="214"/>
        <v>0.31175428366376606</v>
      </c>
      <c r="W1273" s="44">
        <f t="shared" si="215"/>
        <v>263.01200000000006</v>
      </c>
      <c r="X1273" s="46">
        <f t="shared" si="216"/>
        <v>0.24577988098442036</v>
      </c>
      <c r="Y1273" s="23">
        <f>RANK(O1273,O:O)</f>
        <v>1453</v>
      </c>
      <c r="Z1273" s="23">
        <f>RANK(U1273,U:U)</f>
        <v>1389</v>
      </c>
      <c r="AA1273" s="23">
        <f>RANK(W1273,W:W)</f>
        <v>1080</v>
      </c>
    </row>
    <row r="1274" spans="1:27" x14ac:dyDescent="0.25">
      <c r="A1274" s="23" t="str">
        <f t="shared" si="207"/>
        <v>Josh Banks</v>
      </c>
      <c r="B1274" s="23">
        <f t="shared" si="208"/>
        <v>19</v>
      </c>
      <c r="C1274" s="23" t="str">
        <f t="shared" si="209"/>
        <v>2024Josh Banks19</v>
      </c>
      <c r="D1274" s="17">
        <v>2024</v>
      </c>
      <c r="E1274" t="s">
        <v>423</v>
      </c>
      <c r="F1274">
        <v>234303</v>
      </c>
      <c r="G1274" t="s">
        <v>61</v>
      </c>
      <c r="H1274" s="20">
        <v>5</v>
      </c>
      <c r="I1274" s="20">
        <v>5</v>
      </c>
      <c r="J1274" t="s">
        <v>9</v>
      </c>
      <c r="K1274" t="s">
        <v>10</v>
      </c>
      <c r="L1274" s="10">
        <v>4</v>
      </c>
      <c r="M1274" s="10">
        <v>13</v>
      </c>
      <c r="N1274" s="10">
        <v>27</v>
      </c>
      <c r="O1274" s="1">
        <v>1054.184</v>
      </c>
      <c r="P1274" s="1">
        <v>681</v>
      </c>
      <c r="Q1274" s="1">
        <v>142.30000000000001</v>
      </c>
      <c r="R1274" s="44">
        <f t="shared" si="210"/>
        <v>263.54599999999999</v>
      </c>
      <c r="S1274" s="45">
        <f t="shared" si="211"/>
        <v>3.25</v>
      </c>
      <c r="T1274" s="45">
        <f t="shared" si="212"/>
        <v>2.0769230769230771</v>
      </c>
      <c r="U1274" s="44">
        <f t="shared" si="213"/>
        <v>373.18399999999997</v>
      </c>
      <c r="V1274" s="46">
        <f t="shared" si="214"/>
        <v>0.35400271679327328</v>
      </c>
      <c r="W1274" s="44">
        <f t="shared" si="215"/>
        <v>230.88399999999996</v>
      </c>
      <c r="X1274" s="46">
        <f t="shared" si="216"/>
        <v>0.21901679403216134</v>
      </c>
      <c r="Y1274" s="23">
        <f>RANK(O1274,O:O)</f>
        <v>1454</v>
      </c>
      <c r="Z1274" s="23">
        <f>RANK(U1274,U:U)</f>
        <v>1371</v>
      </c>
      <c r="AA1274" s="23">
        <f>RANK(W1274,W:W)</f>
        <v>1110</v>
      </c>
    </row>
    <row r="1275" spans="1:27" x14ac:dyDescent="0.25">
      <c r="A1275" s="23" t="str">
        <f t="shared" si="207"/>
        <v>Josh Banks</v>
      </c>
      <c r="B1275" s="23">
        <f t="shared" si="208"/>
        <v>20</v>
      </c>
      <c r="C1275" s="23" t="str">
        <f t="shared" si="209"/>
        <v>2024Josh Banks20</v>
      </c>
      <c r="D1275" s="17">
        <v>2024</v>
      </c>
      <c r="E1275" t="s">
        <v>423</v>
      </c>
      <c r="F1275">
        <v>648045</v>
      </c>
      <c r="G1275" t="s">
        <v>177</v>
      </c>
      <c r="H1275" s="20">
        <v>5</v>
      </c>
      <c r="I1275" s="20">
        <v>5</v>
      </c>
      <c r="J1275" t="s">
        <v>2</v>
      </c>
      <c r="K1275" t="s">
        <v>10</v>
      </c>
      <c r="L1275" s="10">
        <v>6</v>
      </c>
      <c r="M1275" s="10">
        <v>8</v>
      </c>
      <c r="N1275" s="10">
        <v>26</v>
      </c>
      <c r="O1275" s="1">
        <v>616.59199999999998</v>
      </c>
      <c r="P1275" s="1">
        <v>407.5</v>
      </c>
      <c r="Q1275" s="1">
        <v>200.8</v>
      </c>
      <c r="R1275" s="44">
        <f t="shared" si="210"/>
        <v>102.76533333333333</v>
      </c>
      <c r="S1275" s="45">
        <f t="shared" si="211"/>
        <v>1.3333333333333333</v>
      </c>
      <c r="T1275" s="45">
        <f t="shared" si="212"/>
        <v>3.25</v>
      </c>
      <c r="U1275" s="44">
        <f t="shared" si="213"/>
        <v>209.09199999999998</v>
      </c>
      <c r="V1275" s="46">
        <f t="shared" si="214"/>
        <v>0.33910916781275136</v>
      </c>
      <c r="W1275" s="44">
        <f t="shared" si="215"/>
        <v>8.2919999999999732</v>
      </c>
      <c r="X1275" s="46">
        <f t="shared" si="216"/>
        <v>1.3448114798764781E-2</v>
      </c>
      <c r="Y1275" s="23">
        <f>RANK(O1275,O:O)</f>
        <v>1489</v>
      </c>
      <c r="Z1275" s="23">
        <f>RANK(U1275,U:U)</f>
        <v>1423</v>
      </c>
      <c r="AA1275" s="23">
        <f>RANK(W1275,W:W)</f>
        <v>1246</v>
      </c>
    </row>
    <row r="1276" spans="1:27" x14ac:dyDescent="0.25">
      <c r="A1276" s="23" t="str">
        <f t="shared" si="207"/>
        <v>Josh Banks</v>
      </c>
      <c r="B1276" s="23">
        <f t="shared" si="208"/>
        <v>21</v>
      </c>
      <c r="C1276" s="23" t="str">
        <f t="shared" si="209"/>
        <v>2024Josh Banks21</v>
      </c>
      <c r="D1276" s="17">
        <v>2024</v>
      </c>
      <c r="E1276" t="s">
        <v>423</v>
      </c>
      <c r="F1276">
        <v>476374</v>
      </c>
      <c r="G1276" t="s">
        <v>125</v>
      </c>
      <c r="H1276" s="20">
        <v>5</v>
      </c>
      <c r="I1276" s="20">
        <v>5</v>
      </c>
      <c r="J1276" t="s">
        <v>9</v>
      </c>
      <c r="K1276" t="s">
        <v>10</v>
      </c>
      <c r="L1276" s="10">
        <v>6</v>
      </c>
      <c r="M1276" s="10">
        <v>9</v>
      </c>
      <c r="N1276" s="10">
        <v>9</v>
      </c>
      <c r="O1276" s="1">
        <v>569.52800000000002</v>
      </c>
      <c r="P1276" s="1">
        <v>347.25</v>
      </c>
      <c r="Q1276" s="1">
        <v>201.9</v>
      </c>
      <c r="R1276" s="44">
        <f t="shared" si="210"/>
        <v>94.921333333333337</v>
      </c>
      <c r="S1276" s="45">
        <f t="shared" si="211"/>
        <v>1.5</v>
      </c>
      <c r="T1276" s="45">
        <f t="shared" si="212"/>
        <v>1</v>
      </c>
      <c r="U1276" s="44">
        <f t="shared" si="213"/>
        <v>222.27800000000002</v>
      </c>
      <c r="V1276" s="46">
        <f t="shared" si="214"/>
        <v>0.39028458653481479</v>
      </c>
      <c r="W1276" s="44">
        <f t="shared" si="215"/>
        <v>20.378000000000014</v>
      </c>
      <c r="X1276" s="46">
        <f t="shared" si="216"/>
        <v>3.5780505962832401E-2</v>
      </c>
      <c r="Y1276" s="23">
        <f>RANK(O1276,O:O)</f>
        <v>1491</v>
      </c>
      <c r="Z1276" s="23">
        <f>RANK(U1276,U:U)</f>
        <v>1417</v>
      </c>
      <c r="AA1276" s="23">
        <f>RANK(W1276,W:W)</f>
        <v>1239</v>
      </c>
    </row>
    <row r="1277" spans="1:27" x14ac:dyDescent="0.25">
      <c r="A1277" s="23" t="str">
        <f t="shared" si="207"/>
        <v>Josh Banks</v>
      </c>
      <c r="B1277" s="23">
        <f t="shared" si="208"/>
        <v>22</v>
      </c>
      <c r="C1277" s="23" t="str">
        <f t="shared" si="209"/>
        <v>2024Josh Banks22</v>
      </c>
      <c r="D1277" s="17">
        <v>2024</v>
      </c>
      <c r="E1277" t="s">
        <v>423</v>
      </c>
      <c r="F1277">
        <v>707741</v>
      </c>
      <c r="G1277" t="s">
        <v>364</v>
      </c>
      <c r="H1277" s="20">
        <v>5</v>
      </c>
      <c r="I1277" s="20">
        <v>5</v>
      </c>
      <c r="J1277" t="s">
        <v>9</v>
      </c>
      <c r="K1277" t="s">
        <v>10</v>
      </c>
      <c r="L1277" s="10">
        <v>5</v>
      </c>
      <c r="M1277" s="10">
        <v>5</v>
      </c>
      <c r="N1277" s="10">
        <v>8</v>
      </c>
      <c r="O1277" s="1">
        <v>335.13600000000002</v>
      </c>
      <c r="P1277" s="1">
        <v>232.5</v>
      </c>
      <c r="Q1277" s="1">
        <v>165.5</v>
      </c>
      <c r="R1277" s="44">
        <f t="shared" si="210"/>
        <v>67.027200000000008</v>
      </c>
      <c r="S1277" s="45">
        <f t="shared" si="211"/>
        <v>1</v>
      </c>
      <c r="T1277" s="45">
        <f t="shared" si="212"/>
        <v>1.6</v>
      </c>
      <c r="U1277" s="44">
        <f t="shared" si="213"/>
        <v>102.63600000000002</v>
      </c>
      <c r="V1277" s="46">
        <f t="shared" si="214"/>
        <v>0.30625179031796051</v>
      </c>
      <c r="W1277" s="44">
        <f t="shared" si="215"/>
        <v>-62.863999999999976</v>
      </c>
      <c r="X1277" s="46">
        <f t="shared" si="216"/>
        <v>-0.1875775804449536</v>
      </c>
      <c r="Y1277" s="23">
        <f>RANK(O1277,O:O)</f>
        <v>1501</v>
      </c>
      <c r="Z1277" s="23">
        <f>RANK(U1277,U:U)</f>
        <v>1461</v>
      </c>
      <c r="AA1277" s="23">
        <f>RANK(W1277,W:W)</f>
        <v>1302</v>
      </c>
    </row>
    <row r="1278" spans="1:27" x14ac:dyDescent="0.25">
      <c r="A1278" s="23" t="str">
        <f t="shared" si="207"/>
        <v>Katie Sweeney</v>
      </c>
      <c r="B1278" s="23">
        <f t="shared" si="208"/>
        <v>1</v>
      </c>
      <c r="C1278" s="23" t="str">
        <f t="shared" si="209"/>
        <v>2024Katie Sweeney1</v>
      </c>
      <c r="D1278" s="17">
        <v>2024</v>
      </c>
      <c r="E1278" t="s">
        <v>400</v>
      </c>
      <c r="F1278">
        <v>648045</v>
      </c>
      <c r="G1278" t="s">
        <v>177</v>
      </c>
      <c r="H1278" s="20">
        <v>4</v>
      </c>
      <c r="I1278" s="20">
        <v>5</v>
      </c>
      <c r="J1278" t="s">
        <v>2</v>
      </c>
      <c r="K1278" t="s">
        <v>3</v>
      </c>
      <c r="L1278" s="10">
        <v>57</v>
      </c>
      <c r="M1278" s="10">
        <v>218</v>
      </c>
      <c r="N1278" s="10">
        <v>1136</v>
      </c>
      <c r="O1278" s="1">
        <v>63505.311999999998</v>
      </c>
      <c r="P1278" s="1">
        <v>45310</v>
      </c>
      <c r="Q1278" s="1">
        <v>1868.12</v>
      </c>
      <c r="R1278" s="44">
        <f t="shared" si="210"/>
        <v>1114.1282807017544</v>
      </c>
      <c r="S1278" s="45">
        <f t="shared" si="211"/>
        <v>3.8245614035087718</v>
      </c>
      <c r="T1278" s="45">
        <f t="shared" si="212"/>
        <v>5.2110091743119265</v>
      </c>
      <c r="U1278" s="44">
        <f t="shared" si="213"/>
        <v>18195.311999999998</v>
      </c>
      <c r="V1278" s="46">
        <f t="shared" si="214"/>
        <v>0.28651637834642868</v>
      </c>
      <c r="W1278" s="44">
        <f t="shared" si="215"/>
        <v>16327.191999999999</v>
      </c>
      <c r="X1278" s="46">
        <f t="shared" si="216"/>
        <v>0.25709962656352275</v>
      </c>
      <c r="Y1278" s="23">
        <f>RANK(O1278,O:O)</f>
        <v>285</v>
      </c>
      <c r="Z1278" s="23">
        <f>RANK(U1278,U:U)</f>
        <v>78</v>
      </c>
      <c r="AA1278" s="23">
        <f>RANK(W1278,W:W)</f>
        <v>60</v>
      </c>
    </row>
    <row r="1279" spans="1:27" x14ac:dyDescent="0.25">
      <c r="A1279" s="23" t="str">
        <f t="shared" si="207"/>
        <v>Katie Sweeney</v>
      </c>
      <c r="B1279" s="23">
        <f t="shared" si="208"/>
        <v>2</v>
      </c>
      <c r="C1279" s="23" t="str">
        <f t="shared" si="209"/>
        <v>2024Katie Sweeney2</v>
      </c>
      <c r="D1279" s="17">
        <v>2024</v>
      </c>
      <c r="E1279" t="s">
        <v>400</v>
      </c>
      <c r="F1279">
        <v>964263</v>
      </c>
      <c r="G1279" t="s">
        <v>265</v>
      </c>
      <c r="H1279" s="20">
        <v>4</v>
      </c>
      <c r="I1279" s="20">
        <v>3</v>
      </c>
      <c r="J1279" t="s">
        <v>2</v>
      </c>
      <c r="K1279" t="s">
        <v>3</v>
      </c>
      <c r="L1279" s="10">
        <v>107</v>
      </c>
      <c r="M1279" s="10">
        <v>296</v>
      </c>
      <c r="N1279" s="10">
        <v>1467</v>
      </c>
      <c r="O1279" s="1">
        <v>63321.824399999998</v>
      </c>
      <c r="P1279" s="1">
        <v>52563.75</v>
      </c>
      <c r="Q1279" s="1">
        <v>3393.72</v>
      </c>
      <c r="R1279" s="44">
        <f t="shared" si="210"/>
        <v>591.79275140186917</v>
      </c>
      <c r="S1279" s="45">
        <f t="shared" si="211"/>
        <v>2.7663551401869158</v>
      </c>
      <c r="T1279" s="45">
        <f t="shared" si="212"/>
        <v>4.9560810810810807</v>
      </c>
      <c r="U1279" s="44">
        <f t="shared" si="213"/>
        <v>10758.074399999998</v>
      </c>
      <c r="V1279" s="46">
        <f t="shared" si="214"/>
        <v>0.16989520598841112</v>
      </c>
      <c r="W1279" s="44">
        <f t="shared" si="215"/>
        <v>7364.3543999999983</v>
      </c>
      <c r="X1279" s="46">
        <f t="shared" si="216"/>
        <v>0.11630041411125228</v>
      </c>
      <c r="Y1279" s="23">
        <f>RANK(O1279,O:O)</f>
        <v>289</v>
      </c>
      <c r="Z1279" s="23">
        <f>RANK(U1279,U:U)</f>
        <v>203</v>
      </c>
      <c r="AA1279" s="23">
        <f>RANK(W1279,W:W)</f>
        <v>173</v>
      </c>
    </row>
    <row r="1280" spans="1:27" x14ac:dyDescent="0.25">
      <c r="A1280" s="23" t="str">
        <f t="shared" si="207"/>
        <v>Katie Sweeney</v>
      </c>
      <c r="B1280" s="23">
        <f t="shared" si="208"/>
        <v>3</v>
      </c>
      <c r="C1280" s="23" t="str">
        <f t="shared" si="209"/>
        <v>2024Katie Sweeney3</v>
      </c>
      <c r="D1280" s="17">
        <v>2024</v>
      </c>
      <c r="E1280" t="s">
        <v>400</v>
      </c>
      <c r="F1280">
        <v>193040</v>
      </c>
      <c r="G1280" t="s">
        <v>373</v>
      </c>
      <c r="H1280" s="20">
        <v>4</v>
      </c>
      <c r="I1280" s="20">
        <v>4</v>
      </c>
      <c r="J1280" t="s">
        <v>9</v>
      </c>
      <c r="K1280" t="s">
        <v>3</v>
      </c>
      <c r="L1280" s="10">
        <v>58</v>
      </c>
      <c r="M1280" s="10">
        <v>217</v>
      </c>
      <c r="N1280" s="10">
        <v>1011</v>
      </c>
      <c r="O1280" s="1">
        <v>49862.6</v>
      </c>
      <c r="P1280" s="1">
        <v>42985</v>
      </c>
      <c r="Q1280" s="1">
        <v>1896.6</v>
      </c>
      <c r="R1280" s="44">
        <f t="shared" si="210"/>
        <v>859.69999999999993</v>
      </c>
      <c r="S1280" s="45">
        <f t="shared" si="211"/>
        <v>3.7413793103448274</v>
      </c>
      <c r="T1280" s="45">
        <f t="shared" si="212"/>
        <v>4.6589861751152073</v>
      </c>
      <c r="U1280" s="44">
        <f t="shared" si="213"/>
        <v>6877.5999999999985</v>
      </c>
      <c r="V1280" s="46">
        <f t="shared" si="214"/>
        <v>0.13793103448275859</v>
      </c>
      <c r="W1280" s="44">
        <f t="shared" si="215"/>
        <v>4980.9999999999982</v>
      </c>
      <c r="X1280" s="46">
        <f t="shared" si="216"/>
        <v>9.9894510113792676E-2</v>
      </c>
      <c r="Y1280" s="23">
        <f>RANK(O1280,O:O)</f>
        <v>373</v>
      </c>
      <c r="Z1280" s="23">
        <f>RANK(U1280,U:U)</f>
        <v>371</v>
      </c>
      <c r="AA1280" s="23">
        <f>RANK(W1280,W:W)</f>
        <v>275</v>
      </c>
    </row>
    <row r="1281" spans="1:27" x14ac:dyDescent="0.25">
      <c r="A1281" s="23" t="str">
        <f t="shared" si="207"/>
        <v>Katie Sweeney</v>
      </c>
      <c r="B1281" s="23">
        <f t="shared" si="208"/>
        <v>4</v>
      </c>
      <c r="C1281" s="23" t="str">
        <f t="shared" si="209"/>
        <v>2024Katie Sweeney4</v>
      </c>
      <c r="D1281" s="17">
        <v>2024</v>
      </c>
      <c r="E1281" t="s">
        <v>400</v>
      </c>
      <c r="F1281">
        <v>481214</v>
      </c>
      <c r="G1281" t="s">
        <v>267</v>
      </c>
      <c r="H1281" s="20">
        <v>4</v>
      </c>
      <c r="I1281" s="20">
        <v>4</v>
      </c>
      <c r="J1281" t="s">
        <v>2</v>
      </c>
      <c r="K1281" t="s">
        <v>3</v>
      </c>
      <c r="L1281" s="10">
        <v>68</v>
      </c>
      <c r="M1281" s="10">
        <v>195</v>
      </c>
      <c r="N1281" s="10">
        <v>799</v>
      </c>
      <c r="O1281" s="1">
        <v>36095.506999999998</v>
      </c>
      <c r="P1281" s="1">
        <v>27273.25</v>
      </c>
      <c r="Q1281" s="1">
        <v>2166.04</v>
      </c>
      <c r="R1281" s="44">
        <f t="shared" si="210"/>
        <v>530.81627941176464</v>
      </c>
      <c r="S1281" s="45">
        <f t="shared" si="211"/>
        <v>2.8676470588235294</v>
      </c>
      <c r="T1281" s="45">
        <f t="shared" si="212"/>
        <v>4.0974358974358971</v>
      </c>
      <c r="U1281" s="44">
        <f t="shared" si="213"/>
        <v>8822.2569999999978</v>
      </c>
      <c r="V1281" s="46">
        <f t="shared" si="214"/>
        <v>0.24441427017495551</v>
      </c>
      <c r="W1281" s="44">
        <f t="shared" si="215"/>
        <v>6656.2169999999978</v>
      </c>
      <c r="X1281" s="46">
        <f t="shared" si="216"/>
        <v>0.18440569348423333</v>
      </c>
      <c r="Y1281" s="23">
        <f>RANK(O1281,O:O)</f>
        <v>467</v>
      </c>
      <c r="Z1281" s="23">
        <f>RANK(U1281,U:U)</f>
        <v>264</v>
      </c>
      <c r="AA1281" s="23">
        <f>RANK(W1281,W:W)</f>
        <v>205</v>
      </c>
    </row>
    <row r="1282" spans="1:27" x14ac:dyDescent="0.25">
      <c r="A1282" s="23" t="str">
        <f t="shared" si="207"/>
        <v>Katie Sweeney</v>
      </c>
      <c r="B1282" s="23">
        <f t="shared" si="208"/>
        <v>5</v>
      </c>
      <c r="C1282" s="23" t="str">
        <f t="shared" si="209"/>
        <v>2024Katie Sweeney5</v>
      </c>
      <c r="D1282" s="17">
        <v>2024</v>
      </c>
      <c r="E1282" t="s">
        <v>400</v>
      </c>
      <c r="F1282">
        <v>495647</v>
      </c>
      <c r="G1282" t="s">
        <v>127</v>
      </c>
      <c r="H1282" s="20">
        <v>4</v>
      </c>
      <c r="I1282" s="20">
        <v>4</v>
      </c>
      <c r="J1282" t="s">
        <v>2</v>
      </c>
      <c r="K1282" t="s">
        <v>3</v>
      </c>
      <c r="L1282" s="10">
        <v>123</v>
      </c>
      <c r="M1282" s="10">
        <v>210</v>
      </c>
      <c r="N1282" s="10">
        <v>798</v>
      </c>
      <c r="O1282" s="1">
        <v>35957.354800000001</v>
      </c>
      <c r="P1282" s="1">
        <v>27408</v>
      </c>
      <c r="Q1282" s="1">
        <v>3776.04</v>
      </c>
      <c r="R1282" s="44">
        <f t="shared" si="210"/>
        <v>292.33621788617887</v>
      </c>
      <c r="S1282" s="45">
        <f t="shared" si="211"/>
        <v>1.7073170731707317</v>
      </c>
      <c r="T1282" s="45">
        <f t="shared" si="212"/>
        <v>3.8</v>
      </c>
      <c r="U1282" s="44">
        <f t="shared" si="213"/>
        <v>8549.354800000001</v>
      </c>
      <c r="V1282" s="46">
        <f t="shared" si="214"/>
        <v>0.23776373005057649</v>
      </c>
      <c r="W1282" s="44">
        <f t="shared" si="215"/>
        <v>4773.314800000001</v>
      </c>
      <c r="X1282" s="46">
        <f t="shared" si="216"/>
        <v>0.13274933116047793</v>
      </c>
      <c r="Y1282" s="23">
        <f>RANK(O1282,O:O)</f>
        <v>468</v>
      </c>
      <c r="Z1282" s="23">
        <f>RANK(U1282,U:U)</f>
        <v>282</v>
      </c>
      <c r="AA1282" s="23">
        <f>RANK(W1282,W:W)</f>
        <v>284</v>
      </c>
    </row>
    <row r="1283" spans="1:27" x14ac:dyDescent="0.25">
      <c r="A1283" s="23" t="str">
        <f t="shared" si="207"/>
        <v>Katie Sweeney</v>
      </c>
      <c r="B1283" s="23">
        <f t="shared" si="208"/>
        <v>6</v>
      </c>
      <c r="C1283" s="23" t="str">
        <f t="shared" si="209"/>
        <v>2024Katie Sweeney6</v>
      </c>
      <c r="D1283" s="17">
        <v>2024</v>
      </c>
      <c r="E1283" t="s">
        <v>400</v>
      </c>
      <c r="F1283">
        <v>633660</v>
      </c>
      <c r="G1283" t="s">
        <v>169</v>
      </c>
      <c r="H1283" s="20">
        <v>4</v>
      </c>
      <c r="I1283" s="20">
        <v>4</v>
      </c>
      <c r="J1283" t="s">
        <v>9</v>
      </c>
      <c r="K1283" t="s">
        <v>3</v>
      </c>
      <c r="L1283" s="10">
        <v>102</v>
      </c>
      <c r="M1283" s="10">
        <v>297</v>
      </c>
      <c r="N1283" s="10">
        <v>961</v>
      </c>
      <c r="O1283" s="1">
        <v>35949.834000000003</v>
      </c>
      <c r="P1283" s="1">
        <v>32549.25</v>
      </c>
      <c r="Q1283" s="1">
        <v>3251.16</v>
      </c>
      <c r="R1283" s="44">
        <f t="shared" si="210"/>
        <v>352.44935294117647</v>
      </c>
      <c r="S1283" s="45">
        <f t="shared" si="211"/>
        <v>2.9117647058823528</v>
      </c>
      <c r="T1283" s="45">
        <f t="shared" si="212"/>
        <v>3.2356902356902357</v>
      </c>
      <c r="U1283" s="44">
        <f t="shared" si="213"/>
        <v>3400.5840000000026</v>
      </c>
      <c r="V1283" s="46">
        <f t="shared" si="214"/>
        <v>9.459248128934343E-2</v>
      </c>
      <c r="W1283" s="44">
        <f t="shared" si="215"/>
        <v>149.42400000000271</v>
      </c>
      <c r="X1283" s="46">
        <f t="shared" si="216"/>
        <v>4.1564586918538399E-3</v>
      </c>
      <c r="Y1283" s="23">
        <f>RANK(O1283,O:O)</f>
        <v>469</v>
      </c>
      <c r="Z1283" s="23">
        <f>RANK(U1283,U:U)</f>
        <v>627</v>
      </c>
      <c r="AA1283" s="23">
        <f>RANK(W1283,W:W)</f>
        <v>1171</v>
      </c>
    </row>
    <row r="1284" spans="1:27" x14ac:dyDescent="0.25">
      <c r="A1284" s="23" t="str">
        <f t="shared" si="207"/>
        <v>Katie Sweeney</v>
      </c>
      <c r="B1284" s="23">
        <f t="shared" si="208"/>
        <v>7</v>
      </c>
      <c r="C1284" s="23" t="str">
        <f t="shared" si="209"/>
        <v>2024Katie Sweeney7</v>
      </c>
      <c r="D1284" s="17">
        <v>2024</v>
      </c>
      <c r="E1284" t="s">
        <v>400</v>
      </c>
      <c r="F1284">
        <v>131289</v>
      </c>
      <c r="G1284" t="s">
        <v>343</v>
      </c>
      <c r="H1284" s="20">
        <v>4</v>
      </c>
      <c r="I1284" s="20">
        <v>4</v>
      </c>
      <c r="J1284" t="s">
        <v>9</v>
      </c>
      <c r="K1284" t="s">
        <v>3</v>
      </c>
      <c r="L1284" s="10">
        <v>43</v>
      </c>
      <c r="M1284" s="10">
        <v>136</v>
      </c>
      <c r="N1284" s="10">
        <v>589</v>
      </c>
      <c r="O1284" s="1">
        <v>33827.31</v>
      </c>
      <c r="P1284" s="1">
        <v>25626.75</v>
      </c>
      <c r="Q1284" s="1">
        <v>1381.08</v>
      </c>
      <c r="R1284" s="44">
        <f t="shared" si="210"/>
        <v>786.6816279069767</v>
      </c>
      <c r="S1284" s="45">
        <f t="shared" si="211"/>
        <v>3.1627906976744184</v>
      </c>
      <c r="T1284" s="45">
        <f t="shared" si="212"/>
        <v>4.3308823529411766</v>
      </c>
      <c r="U1284" s="44">
        <f t="shared" si="213"/>
        <v>8200.5599999999977</v>
      </c>
      <c r="V1284" s="46">
        <f t="shared" si="214"/>
        <v>0.24242424242424238</v>
      </c>
      <c r="W1284" s="44">
        <f t="shared" si="215"/>
        <v>6819.4799999999977</v>
      </c>
      <c r="X1284" s="46">
        <f t="shared" si="216"/>
        <v>0.20159687542402863</v>
      </c>
      <c r="Y1284" s="23">
        <f>RANK(O1284,O:O)</f>
        <v>487</v>
      </c>
      <c r="Z1284" s="23">
        <f>RANK(U1284,U:U)</f>
        <v>295</v>
      </c>
      <c r="AA1284" s="23">
        <f>RANK(W1284,W:W)</f>
        <v>192</v>
      </c>
    </row>
    <row r="1285" spans="1:27" x14ac:dyDescent="0.25">
      <c r="A1285" s="23" t="str">
        <f t="shared" si="207"/>
        <v>Katie Sweeney</v>
      </c>
      <c r="B1285" s="23">
        <f t="shared" si="208"/>
        <v>8</v>
      </c>
      <c r="C1285" s="23" t="str">
        <f t="shared" si="209"/>
        <v>2024Katie Sweeney8</v>
      </c>
      <c r="D1285" s="17">
        <v>2024</v>
      </c>
      <c r="E1285" t="s">
        <v>400</v>
      </c>
      <c r="F1285">
        <v>302233</v>
      </c>
      <c r="G1285" t="s">
        <v>75</v>
      </c>
      <c r="H1285" s="20">
        <v>4</v>
      </c>
      <c r="I1285" s="20">
        <v>3</v>
      </c>
      <c r="J1285" t="s">
        <v>2</v>
      </c>
      <c r="K1285" t="s">
        <v>3</v>
      </c>
      <c r="L1285" s="10">
        <v>55</v>
      </c>
      <c r="M1285" s="10">
        <v>180</v>
      </c>
      <c r="N1285" s="10">
        <v>732</v>
      </c>
      <c r="O1285" s="1">
        <v>32064.6</v>
      </c>
      <c r="P1285" s="1">
        <v>26720.5</v>
      </c>
      <c r="Q1285" s="1">
        <v>1772.12</v>
      </c>
      <c r="R1285" s="44">
        <f t="shared" si="210"/>
        <v>582.99272727272728</v>
      </c>
      <c r="S1285" s="45">
        <f t="shared" si="211"/>
        <v>3.2727272727272729</v>
      </c>
      <c r="T1285" s="45">
        <f t="shared" si="212"/>
        <v>4.0666666666666664</v>
      </c>
      <c r="U1285" s="44">
        <f t="shared" si="213"/>
        <v>5344.0999999999985</v>
      </c>
      <c r="V1285" s="46">
        <f t="shared" si="214"/>
        <v>0.16666666666666663</v>
      </c>
      <c r="W1285" s="44">
        <f t="shared" si="215"/>
        <v>3571.9799999999987</v>
      </c>
      <c r="X1285" s="46">
        <f t="shared" si="216"/>
        <v>0.11139948728504329</v>
      </c>
      <c r="Y1285" s="23">
        <f>RANK(O1285,O:O)</f>
        <v>493</v>
      </c>
      <c r="Z1285" s="23">
        <f>RANK(U1285,U:U)</f>
        <v>477</v>
      </c>
      <c r="AA1285" s="23">
        <f>RANK(W1285,W:W)</f>
        <v>377</v>
      </c>
    </row>
    <row r="1286" spans="1:27" x14ac:dyDescent="0.25">
      <c r="A1286" s="23" t="str">
        <f t="shared" si="207"/>
        <v>Katie Sweeney</v>
      </c>
      <c r="B1286" s="23">
        <f t="shared" si="208"/>
        <v>9</v>
      </c>
      <c r="C1286" s="23" t="str">
        <f t="shared" si="209"/>
        <v>2024Katie Sweeney9</v>
      </c>
      <c r="D1286" s="17">
        <v>2024</v>
      </c>
      <c r="E1286" t="s">
        <v>400</v>
      </c>
      <c r="F1286">
        <v>743099</v>
      </c>
      <c r="G1286" t="s">
        <v>203</v>
      </c>
      <c r="H1286" s="20">
        <v>4</v>
      </c>
      <c r="I1286" s="20">
        <v>4</v>
      </c>
      <c r="J1286" t="s">
        <v>2</v>
      </c>
      <c r="K1286" t="s">
        <v>3</v>
      </c>
      <c r="L1286" s="10">
        <v>120</v>
      </c>
      <c r="M1286" s="10">
        <v>183</v>
      </c>
      <c r="N1286" s="10">
        <v>596</v>
      </c>
      <c r="O1286" s="1">
        <v>27432.3</v>
      </c>
      <c r="P1286" s="1">
        <v>22860.25</v>
      </c>
      <c r="Q1286" s="1">
        <v>3663</v>
      </c>
      <c r="R1286" s="44">
        <f t="shared" si="210"/>
        <v>228.60249999999999</v>
      </c>
      <c r="S1286" s="45">
        <f t="shared" si="211"/>
        <v>1.5249999999999999</v>
      </c>
      <c r="T1286" s="45">
        <f t="shared" si="212"/>
        <v>3.2568306010928962</v>
      </c>
      <c r="U1286" s="44">
        <f t="shared" si="213"/>
        <v>4572.0499999999993</v>
      </c>
      <c r="V1286" s="46">
        <f t="shared" si="214"/>
        <v>0.16666666666666666</v>
      </c>
      <c r="W1286" s="44">
        <f t="shared" si="215"/>
        <v>909.04999999999927</v>
      </c>
      <c r="X1286" s="46">
        <f t="shared" si="216"/>
        <v>3.3137943227509153E-2</v>
      </c>
      <c r="Y1286" s="23">
        <f>RANK(O1286,O:O)</f>
        <v>529</v>
      </c>
      <c r="Z1286" s="23">
        <f>RANK(U1286,U:U)</f>
        <v>534</v>
      </c>
      <c r="AA1286" s="23">
        <f>RANK(W1286,W:W)</f>
        <v>822</v>
      </c>
    </row>
    <row r="1287" spans="1:27" x14ac:dyDescent="0.25">
      <c r="A1287" s="23" t="str">
        <f t="shared" si="207"/>
        <v>Katie Sweeney</v>
      </c>
      <c r="B1287" s="23">
        <f t="shared" si="208"/>
        <v>10</v>
      </c>
      <c r="C1287" s="23" t="str">
        <f t="shared" si="209"/>
        <v>2024Katie Sweeney10</v>
      </c>
      <c r="D1287" s="17">
        <v>2024</v>
      </c>
      <c r="E1287" t="s">
        <v>400</v>
      </c>
      <c r="F1287">
        <v>128453</v>
      </c>
      <c r="G1287" t="s">
        <v>130</v>
      </c>
      <c r="H1287" s="20">
        <v>4</v>
      </c>
      <c r="I1287" s="20">
        <v>1</v>
      </c>
      <c r="J1287" t="s">
        <v>2</v>
      </c>
      <c r="K1287" t="s">
        <v>3</v>
      </c>
      <c r="L1287" s="10">
        <v>74</v>
      </c>
      <c r="M1287" s="10">
        <v>137</v>
      </c>
      <c r="N1287" s="10">
        <v>447</v>
      </c>
      <c r="O1287" s="1">
        <v>21596.880000000001</v>
      </c>
      <c r="P1287" s="1">
        <v>18618</v>
      </c>
      <c r="Q1287" s="1">
        <v>2283</v>
      </c>
      <c r="R1287" s="44">
        <f t="shared" si="210"/>
        <v>291.84972972972975</v>
      </c>
      <c r="S1287" s="45">
        <f t="shared" si="211"/>
        <v>1.8513513513513513</v>
      </c>
      <c r="T1287" s="45">
        <f t="shared" si="212"/>
        <v>3.2627737226277373</v>
      </c>
      <c r="U1287" s="44">
        <f t="shared" si="213"/>
        <v>2978.880000000001</v>
      </c>
      <c r="V1287" s="46">
        <f t="shared" si="214"/>
        <v>0.13793103448275867</v>
      </c>
      <c r="W1287" s="44">
        <f t="shared" si="215"/>
        <v>695.88000000000102</v>
      </c>
      <c r="X1287" s="46">
        <f t="shared" si="216"/>
        <v>3.2221320857457235E-2</v>
      </c>
      <c r="Y1287" s="23">
        <f>RANK(O1287,O:O)</f>
        <v>592</v>
      </c>
      <c r="Z1287" s="23">
        <f>RANK(U1287,U:U)</f>
        <v>697</v>
      </c>
      <c r="AA1287" s="23">
        <f>RANK(W1287,W:W)</f>
        <v>897</v>
      </c>
    </row>
    <row r="1288" spans="1:27" x14ac:dyDescent="0.25">
      <c r="A1288" s="23" t="str">
        <f t="shared" si="207"/>
        <v>Katie Sweeney</v>
      </c>
      <c r="B1288" s="23">
        <f t="shared" si="208"/>
        <v>11</v>
      </c>
      <c r="C1288" s="23" t="str">
        <f t="shared" si="209"/>
        <v>2024Katie Sweeney11</v>
      </c>
      <c r="D1288" s="17">
        <v>2024</v>
      </c>
      <c r="E1288" t="s">
        <v>400</v>
      </c>
      <c r="F1288">
        <v>758786</v>
      </c>
      <c r="G1288" t="s">
        <v>208</v>
      </c>
      <c r="H1288" s="20">
        <v>4</v>
      </c>
      <c r="I1288" s="20">
        <v>4</v>
      </c>
      <c r="J1288" t="s">
        <v>9</v>
      </c>
      <c r="K1288" t="s">
        <v>3</v>
      </c>
      <c r="L1288" s="10">
        <v>41</v>
      </c>
      <c r="M1288" s="10">
        <v>101</v>
      </c>
      <c r="N1288" s="10">
        <v>314</v>
      </c>
      <c r="O1288" s="1">
        <v>18418.374</v>
      </c>
      <c r="P1288" s="1">
        <v>11178.25</v>
      </c>
      <c r="Q1288" s="1">
        <v>1289.52</v>
      </c>
      <c r="R1288" s="44">
        <f t="shared" si="210"/>
        <v>449.22863414634145</v>
      </c>
      <c r="S1288" s="45">
        <f t="shared" si="211"/>
        <v>2.4634146341463414</v>
      </c>
      <c r="T1288" s="45">
        <f t="shared" si="212"/>
        <v>3.108910891089109</v>
      </c>
      <c r="U1288" s="44">
        <f t="shared" si="213"/>
        <v>7240.1239999999998</v>
      </c>
      <c r="V1288" s="46">
        <f t="shared" si="214"/>
        <v>0.39309246299374745</v>
      </c>
      <c r="W1288" s="44">
        <f t="shared" si="215"/>
        <v>5950.6039999999994</v>
      </c>
      <c r="X1288" s="46">
        <f t="shared" si="216"/>
        <v>0.32307976806204497</v>
      </c>
      <c r="Y1288" s="23">
        <f>RANK(O1288,O:O)</f>
        <v>637</v>
      </c>
      <c r="Z1288" s="23">
        <f>RANK(U1288,U:U)</f>
        <v>351</v>
      </c>
      <c r="AA1288" s="23">
        <f>RANK(W1288,W:W)</f>
        <v>230</v>
      </c>
    </row>
    <row r="1289" spans="1:27" x14ac:dyDescent="0.25">
      <c r="A1289" s="23" t="str">
        <f t="shared" si="207"/>
        <v>Katie Sweeney</v>
      </c>
      <c r="B1289" s="23">
        <f t="shared" si="208"/>
        <v>12</v>
      </c>
      <c r="C1289" s="23" t="str">
        <f t="shared" si="209"/>
        <v>2024Katie Sweeney12</v>
      </c>
      <c r="D1289" s="17">
        <v>2024</v>
      </c>
      <c r="E1289" t="s">
        <v>400</v>
      </c>
      <c r="F1289">
        <v>428625</v>
      </c>
      <c r="G1289" t="s">
        <v>113</v>
      </c>
      <c r="H1289" s="20">
        <v>4</v>
      </c>
      <c r="I1289" s="20">
        <v>4</v>
      </c>
      <c r="J1289" t="s">
        <v>9</v>
      </c>
      <c r="K1289" t="s">
        <v>3</v>
      </c>
      <c r="L1289" s="10">
        <v>50</v>
      </c>
      <c r="M1289" s="10">
        <v>115</v>
      </c>
      <c r="N1289" s="10">
        <v>408</v>
      </c>
      <c r="O1289" s="1">
        <v>17693.5</v>
      </c>
      <c r="P1289" s="1">
        <v>17693.5</v>
      </c>
      <c r="Q1289" s="1">
        <v>1563.56</v>
      </c>
      <c r="R1289" s="44">
        <f t="shared" si="210"/>
        <v>353.87</v>
      </c>
      <c r="S1289" s="45">
        <f t="shared" si="211"/>
        <v>2.2999999999999998</v>
      </c>
      <c r="T1289" s="45">
        <f t="shared" si="212"/>
        <v>3.5478260869565217</v>
      </c>
      <c r="U1289" s="44">
        <f t="shared" si="213"/>
        <v>0</v>
      </c>
      <c r="V1289" s="46">
        <f t="shared" si="214"/>
        <v>0</v>
      </c>
      <c r="W1289" s="44">
        <f t="shared" si="215"/>
        <v>-1563.56</v>
      </c>
      <c r="X1289" s="46">
        <f t="shared" si="216"/>
        <v>-8.8369175120807067E-2</v>
      </c>
      <c r="Y1289" s="23">
        <f>RANK(O1289,O:O)</f>
        <v>647</v>
      </c>
      <c r="Z1289" s="23">
        <f>RANK(U1289,U:U)</f>
        <v>1492</v>
      </c>
      <c r="AA1289" s="23">
        <f>RANK(W1289,W:W)</f>
        <v>1486</v>
      </c>
    </row>
    <row r="1290" spans="1:27" x14ac:dyDescent="0.25">
      <c r="A1290" s="23" t="str">
        <f t="shared" si="207"/>
        <v>Katie Sweeney</v>
      </c>
      <c r="B1290" s="23">
        <f t="shared" si="208"/>
        <v>13</v>
      </c>
      <c r="C1290" s="23" t="str">
        <f t="shared" si="209"/>
        <v>2024Katie Sweeney13</v>
      </c>
      <c r="D1290" s="17">
        <v>2024</v>
      </c>
      <c r="E1290" t="s">
        <v>400</v>
      </c>
      <c r="F1290">
        <v>551787</v>
      </c>
      <c r="G1290" t="s">
        <v>140</v>
      </c>
      <c r="H1290" s="20">
        <v>4</v>
      </c>
      <c r="I1290" s="20">
        <v>4</v>
      </c>
      <c r="J1290" t="s">
        <v>9</v>
      </c>
      <c r="K1290" t="s">
        <v>3</v>
      </c>
      <c r="L1290" s="10">
        <v>49</v>
      </c>
      <c r="M1290" s="10">
        <v>117</v>
      </c>
      <c r="N1290" s="10">
        <v>356</v>
      </c>
      <c r="O1290" s="1">
        <v>17199.552</v>
      </c>
      <c r="P1290" s="1">
        <v>11489.75</v>
      </c>
      <c r="Q1290" s="1">
        <v>1538</v>
      </c>
      <c r="R1290" s="44">
        <f t="shared" si="210"/>
        <v>351.01126530612243</v>
      </c>
      <c r="S1290" s="45">
        <f t="shared" si="211"/>
        <v>2.3877551020408165</v>
      </c>
      <c r="T1290" s="45">
        <f t="shared" si="212"/>
        <v>3.0427350427350426</v>
      </c>
      <c r="U1290" s="44">
        <f t="shared" si="213"/>
        <v>5709.8019999999997</v>
      </c>
      <c r="V1290" s="46">
        <f t="shared" si="214"/>
        <v>0.33197387931964739</v>
      </c>
      <c r="W1290" s="44">
        <f t="shared" si="215"/>
        <v>4171.8019999999997</v>
      </c>
      <c r="X1290" s="46">
        <f t="shared" si="216"/>
        <v>0.24255294556509377</v>
      </c>
      <c r="Y1290" s="23">
        <f>RANK(O1290,O:O)</f>
        <v>649</v>
      </c>
      <c r="Z1290" s="23">
        <f>RANK(U1290,U:U)</f>
        <v>455</v>
      </c>
      <c r="AA1290" s="23">
        <f>RANK(W1290,W:W)</f>
        <v>325</v>
      </c>
    </row>
    <row r="1291" spans="1:27" x14ac:dyDescent="0.25">
      <c r="A1291" s="23" t="str">
        <f t="shared" si="207"/>
        <v>Katie Sweeney</v>
      </c>
      <c r="B1291" s="23">
        <f t="shared" si="208"/>
        <v>14</v>
      </c>
      <c r="C1291" s="23" t="str">
        <f t="shared" si="209"/>
        <v>2024Katie Sweeney14</v>
      </c>
      <c r="D1291" s="17">
        <v>2024</v>
      </c>
      <c r="E1291" t="s">
        <v>400</v>
      </c>
      <c r="F1291">
        <v>772168</v>
      </c>
      <c r="G1291" t="s">
        <v>213</v>
      </c>
      <c r="H1291" s="20">
        <v>4</v>
      </c>
      <c r="I1291" s="20">
        <v>4</v>
      </c>
      <c r="J1291" t="s">
        <v>2</v>
      </c>
      <c r="K1291" t="s">
        <v>10</v>
      </c>
      <c r="L1291" s="10">
        <v>25</v>
      </c>
      <c r="M1291" s="10">
        <v>65</v>
      </c>
      <c r="N1291" s="10">
        <v>296</v>
      </c>
      <c r="O1291" s="1">
        <v>10030.004999999999</v>
      </c>
      <c r="P1291" s="1">
        <v>8798.25</v>
      </c>
      <c r="Q1291" s="1">
        <v>788.56</v>
      </c>
      <c r="R1291" s="44">
        <f t="shared" si="210"/>
        <v>401.2002</v>
      </c>
      <c r="S1291" s="45">
        <f t="shared" si="211"/>
        <v>2.6</v>
      </c>
      <c r="T1291" s="45">
        <f t="shared" si="212"/>
        <v>4.5538461538461537</v>
      </c>
      <c r="U1291" s="44">
        <f t="shared" si="213"/>
        <v>1231.7549999999992</v>
      </c>
      <c r="V1291" s="46">
        <f t="shared" si="214"/>
        <v>0.12280701754385957</v>
      </c>
      <c r="W1291" s="44">
        <f t="shared" si="215"/>
        <v>443.19499999999925</v>
      </c>
      <c r="X1291" s="46">
        <f t="shared" si="216"/>
        <v>4.4186917155076125E-2</v>
      </c>
      <c r="Y1291" s="23">
        <f>RANK(O1291,O:O)</f>
        <v>828</v>
      </c>
      <c r="Z1291" s="23">
        <f>RANK(U1291,U:U)</f>
        <v>1052</v>
      </c>
      <c r="AA1291" s="23">
        <f>RANK(W1291,W:W)</f>
        <v>996</v>
      </c>
    </row>
    <row r="1292" spans="1:27" x14ac:dyDescent="0.25">
      <c r="A1292" s="23" t="str">
        <f t="shared" si="207"/>
        <v>Katie Sweeney</v>
      </c>
      <c r="B1292" s="23">
        <f t="shared" si="208"/>
        <v>15</v>
      </c>
      <c r="C1292" s="23" t="str">
        <f t="shared" si="209"/>
        <v>2024Katie Sweeney15</v>
      </c>
      <c r="D1292" s="17">
        <v>2024</v>
      </c>
      <c r="E1292" t="s">
        <v>400</v>
      </c>
      <c r="F1292">
        <v>790239</v>
      </c>
      <c r="G1292" t="s">
        <v>219</v>
      </c>
      <c r="H1292" s="20">
        <v>4</v>
      </c>
      <c r="I1292" s="20">
        <v>4</v>
      </c>
      <c r="J1292" t="s">
        <v>9</v>
      </c>
      <c r="K1292" t="s">
        <v>10</v>
      </c>
      <c r="L1292" s="10">
        <v>38</v>
      </c>
      <c r="M1292" s="10">
        <v>56</v>
      </c>
      <c r="N1292" s="10">
        <v>249</v>
      </c>
      <c r="O1292" s="1">
        <v>9846.2250000000004</v>
      </c>
      <c r="P1292" s="1">
        <v>7293.5</v>
      </c>
      <c r="Q1292" s="1">
        <v>1158</v>
      </c>
      <c r="R1292" s="44">
        <f t="shared" si="210"/>
        <v>259.11118421052635</v>
      </c>
      <c r="S1292" s="45">
        <f t="shared" si="211"/>
        <v>1.4736842105263157</v>
      </c>
      <c r="T1292" s="45">
        <f t="shared" si="212"/>
        <v>4.4464285714285712</v>
      </c>
      <c r="U1292" s="44">
        <f t="shared" si="213"/>
        <v>2552.7250000000004</v>
      </c>
      <c r="V1292" s="46">
        <f t="shared" si="214"/>
        <v>0.2592592592592593</v>
      </c>
      <c r="W1292" s="44">
        <f t="shared" si="215"/>
        <v>1394.7250000000004</v>
      </c>
      <c r="X1292" s="46">
        <f t="shared" si="216"/>
        <v>0.14165073416461643</v>
      </c>
      <c r="Y1292" s="23">
        <f>RANK(O1292,O:O)</f>
        <v>839</v>
      </c>
      <c r="Z1292" s="23">
        <f>RANK(U1292,U:U)</f>
        <v>761</v>
      </c>
      <c r="AA1292" s="23">
        <f>RANK(W1292,W:W)</f>
        <v>670</v>
      </c>
    </row>
    <row r="1293" spans="1:27" x14ac:dyDescent="0.25">
      <c r="A1293" s="23" t="str">
        <f t="shared" si="207"/>
        <v>Katie Sweeney</v>
      </c>
      <c r="B1293" s="23">
        <f t="shared" si="208"/>
        <v>16</v>
      </c>
      <c r="C1293" s="23" t="str">
        <f t="shared" si="209"/>
        <v>2024Katie Sweeney16</v>
      </c>
      <c r="D1293" s="17">
        <v>2024</v>
      </c>
      <c r="E1293" t="s">
        <v>400</v>
      </c>
      <c r="F1293">
        <v>596579</v>
      </c>
      <c r="G1293" t="s">
        <v>158</v>
      </c>
      <c r="H1293" s="20">
        <v>4</v>
      </c>
      <c r="I1293" s="20">
        <v>4</v>
      </c>
      <c r="J1293" t="s">
        <v>9</v>
      </c>
      <c r="K1293" t="s">
        <v>10</v>
      </c>
      <c r="L1293" s="10">
        <v>7</v>
      </c>
      <c r="M1293" s="10">
        <v>36</v>
      </c>
      <c r="N1293" s="10">
        <v>149</v>
      </c>
      <c r="O1293" s="1">
        <v>6107.2650000000003</v>
      </c>
      <c r="P1293" s="1">
        <v>5357.25</v>
      </c>
      <c r="Q1293" s="1">
        <v>237.56</v>
      </c>
      <c r="R1293" s="44">
        <f t="shared" si="210"/>
        <v>872.46642857142865</v>
      </c>
      <c r="S1293" s="45">
        <f t="shared" si="211"/>
        <v>5.1428571428571432</v>
      </c>
      <c r="T1293" s="45">
        <f t="shared" si="212"/>
        <v>4.1388888888888893</v>
      </c>
      <c r="U1293" s="44">
        <f t="shared" si="213"/>
        <v>750.01500000000033</v>
      </c>
      <c r="V1293" s="46">
        <f t="shared" si="214"/>
        <v>0.1228070175438597</v>
      </c>
      <c r="W1293" s="44">
        <f t="shared" si="215"/>
        <v>512.45500000000038</v>
      </c>
      <c r="X1293" s="46">
        <f t="shared" si="216"/>
        <v>8.3909082052277137E-2</v>
      </c>
      <c r="Y1293" s="23">
        <f>RANK(O1293,O:O)</f>
        <v>1057</v>
      </c>
      <c r="Z1293" s="23">
        <f>RANK(U1293,U:U)</f>
        <v>1217</v>
      </c>
      <c r="AA1293" s="23">
        <f>RANK(W1293,W:W)</f>
        <v>960</v>
      </c>
    </row>
    <row r="1294" spans="1:27" x14ac:dyDescent="0.25">
      <c r="A1294" s="23" t="str">
        <f t="shared" si="207"/>
        <v>Katie Sweeney</v>
      </c>
      <c r="B1294" s="23">
        <f t="shared" si="208"/>
        <v>17</v>
      </c>
      <c r="C1294" s="23" t="str">
        <f t="shared" si="209"/>
        <v>2024Katie Sweeney17</v>
      </c>
      <c r="D1294" s="17">
        <v>2024</v>
      </c>
      <c r="E1294" t="s">
        <v>400</v>
      </c>
      <c r="F1294">
        <v>282916</v>
      </c>
      <c r="G1294" t="s">
        <v>391</v>
      </c>
      <c r="H1294" s="20">
        <v>4</v>
      </c>
      <c r="I1294" s="20">
        <v>4</v>
      </c>
      <c r="J1294" t="s">
        <v>9</v>
      </c>
      <c r="K1294" t="s">
        <v>10</v>
      </c>
      <c r="L1294" s="10">
        <v>15</v>
      </c>
      <c r="M1294" s="10">
        <v>42</v>
      </c>
      <c r="N1294" s="10">
        <v>165</v>
      </c>
      <c r="O1294" s="1">
        <v>4709.8999999999996</v>
      </c>
      <c r="P1294" s="1">
        <v>3623</v>
      </c>
      <c r="Q1294" s="1">
        <v>477</v>
      </c>
      <c r="R1294" s="44">
        <f t="shared" si="210"/>
        <v>313.99333333333328</v>
      </c>
      <c r="S1294" s="45">
        <f t="shared" si="211"/>
        <v>2.8</v>
      </c>
      <c r="T1294" s="45">
        <f t="shared" si="212"/>
        <v>3.9285714285714284</v>
      </c>
      <c r="U1294" s="44">
        <f t="shared" si="213"/>
        <v>1086.8999999999996</v>
      </c>
      <c r="V1294" s="46">
        <f t="shared" si="214"/>
        <v>0.2307692307692307</v>
      </c>
      <c r="W1294" s="44">
        <f t="shared" si="215"/>
        <v>609.89999999999964</v>
      </c>
      <c r="X1294" s="46">
        <f t="shared" si="216"/>
        <v>0.12949319518461108</v>
      </c>
      <c r="Y1294" s="23">
        <f>RANK(O1294,O:O)</f>
        <v>1151</v>
      </c>
      <c r="Z1294" s="23">
        <f>RANK(U1294,U:U)</f>
        <v>1094</v>
      </c>
      <c r="AA1294" s="23">
        <f>RANK(W1294,W:W)</f>
        <v>931</v>
      </c>
    </row>
    <row r="1295" spans="1:27" x14ac:dyDescent="0.25">
      <c r="A1295" s="23" t="str">
        <f t="shared" si="207"/>
        <v>Katie Sweeney</v>
      </c>
      <c r="B1295" s="23">
        <f t="shared" si="208"/>
        <v>18</v>
      </c>
      <c r="C1295" s="23" t="str">
        <f t="shared" si="209"/>
        <v>2024Katie Sweeney18</v>
      </c>
      <c r="D1295" s="17">
        <v>2024</v>
      </c>
      <c r="E1295" t="s">
        <v>400</v>
      </c>
      <c r="F1295">
        <v>248351</v>
      </c>
      <c r="G1295" t="s">
        <v>347</v>
      </c>
      <c r="H1295" s="20">
        <v>4</v>
      </c>
      <c r="I1295" s="20">
        <v>4</v>
      </c>
      <c r="J1295" t="s">
        <v>9</v>
      </c>
      <c r="K1295" t="s">
        <v>10</v>
      </c>
      <c r="L1295" s="10">
        <v>8</v>
      </c>
      <c r="M1295" s="10">
        <v>28</v>
      </c>
      <c r="N1295" s="10">
        <v>94</v>
      </c>
      <c r="O1295" s="1">
        <v>4573.5316000000003</v>
      </c>
      <c r="P1295" s="1">
        <v>2821</v>
      </c>
      <c r="Q1295" s="1">
        <v>259.04000000000002</v>
      </c>
      <c r="R1295" s="44">
        <f t="shared" si="210"/>
        <v>571.69145000000003</v>
      </c>
      <c r="S1295" s="45">
        <f t="shared" si="211"/>
        <v>3.5</v>
      </c>
      <c r="T1295" s="45">
        <f t="shared" si="212"/>
        <v>3.3571428571428572</v>
      </c>
      <c r="U1295" s="44">
        <f t="shared" si="213"/>
        <v>1752.5316000000003</v>
      </c>
      <c r="V1295" s="46">
        <f t="shared" si="214"/>
        <v>0.38319000572774004</v>
      </c>
      <c r="W1295" s="44">
        <f t="shared" si="215"/>
        <v>1493.4916000000003</v>
      </c>
      <c r="X1295" s="46">
        <f t="shared" si="216"/>
        <v>0.32655106176592291</v>
      </c>
      <c r="Y1295" s="23">
        <f>RANK(O1295,O:O)</f>
        <v>1160</v>
      </c>
      <c r="Z1295" s="23">
        <f>RANK(U1295,U:U)</f>
        <v>932</v>
      </c>
      <c r="AA1295" s="23">
        <f>RANK(W1295,W:W)</f>
        <v>645</v>
      </c>
    </row>
    <row r="1296" spans="1:27" x14ac:dyDescent="0.25">
      <c r="A1296" s="23" t="str">
        <f t="shared" si="207"/>
        <v>Katie Sweeney</v>
      </c>
      <c r="B1296" s="23">
        <f t="shared" si="208"/>
        <v>19</v>
      </c>
      <c r="C1296" s="23" t="str">
        <f t="shared" si="209"/>
        <v>2024Katie Sweeney19</v>
      </c>
      <c r="D1296" s="17">
        <v>2024</v>
      </c>
      <c r="E1296" t="s">
        <v>400</v>
      </c>
      <c r="F1296">
        <v>260421</v>
      </c>
      <c r="G1296" t="s">
        <v>587</v>
      </c>
      <c r="H1296" s="20">
        <v>4</v>
      </c>
      <c r="I1296" s="20">
        <v>5</v>
      </c>
      <c r="J1296" t="s">
        <v>2</v>
      </c>
      <c r="K1296" t="s">
        <v>10</v>
      </c>
      <c r="L1296" s="10">
        <v>14</v>
      </c>
      <c r="M1296" s="10">
        <v>30</v>
      </c>
      <c r="N1296" s="10">
        <v>88</v>
      </c>
      <c r="O1296" s="1">
        <v>4046.1943999999999</v>
      </c>
      <c r="P1296" s="1">
        <v>3442.5</v>
      </c>
      <c r="Q1296" s="1">
        <v>436</v>
      </c>
      <c r="R1296" s="44">
        <f t="shared" si="210"/>
        <v>289.01388571428572</v>
      </c>
      <c r="S1296" s="45">
        <f t="shared" si="211"/>
        <v>2.1428571428571428</v>
      </c>
      <c r="T1296" s="45">
        <f t="shared" si="212"/>
        <v>2.9333333333333331</v>
      </c>
      <c r="U1296" s="44">
        <f t="shared" si="213"/>
        <v>603.69439999999986</v>
      </c>
      <c r="V1296" s="46">
        <f t="shared" si="214"/>
        <v>0.14920054261357285</v>
      </c>
      <c r="W1296" s="44">
        <f t="shared" si="215"/>
        <v>167.69439999999986</v>
      </c>
      <c r="X1296" s="46">
        <f t="shared" si="216"/>
        <v>4.1444968635219272E-2</v>
      </c>
      <c r="Y1296" s="23">
        <f>RANK(O1296,O:O)</f>
        <v>1196</v>
      </c>
      <c r="Z1296" s="23">
        <f>RANK(U1296,U:U)</f>
        <v>1271</v>
      </c>
      <c r="AA1296" s="23">
        <f>RANK(W1296,W:W)</f>
        <v>1158</v>
      </c>
    </row>
    <row r="1297" spans="1:27" x14ac:dyDescent="0.25">
      <c r="A1297" s="23" t="str">
        <f t="shared" si="207"/>
        <v>Katie Sweeney</v>
      </c>
      <c r="B1297" s="23">
        <f t="shared" si="208"/>
        <v>20</v>
      </c>
      <c r="C1297" s="23" t="str">
        <f t="shared" si="209"/>
        <v>2024Katie Sweeney20</v>
      </c>
      <c r="D1297" s="17">
        <v>2024</v>
      </c>
      <c r="E1297" t="s">
        <v>400</v>
      </c>
      <c r="F1297">
        <v>775247</v>
      </c>
      <c r="G1297" t="s">
        <v>86</v>
      </c>
      <c r="H1297" s="20">
        <v>4</v>
      </c>
      <c r="I1297" s="20">
        <v>5</v>
      </c>
      <c r="J1297" t="s">
        <v>2</v>
      </c>
      <c r="K1297" t="s">
        <v>10</v>
      </c>
      <c r="L1297" s="10">
        <v>12</v>
      </c>
      <c r="M1297" s="10">
        <v>33</v>
      </c>
      <c r="N1297" s="10">
        <v>81</v>
      </c>
      <c r="O1297" s="1">
        <v>3606.0378000000001</v>
      </c>
      <c r="P1297" s="1">
        <v>3154.75</v>
      </c>
      <c r="Q1297" s="1">
        <v>380.04</v>
      </c>
      <c r="R1297" s="44">
        <f t="shared" si="210"/>
        <v>300.50315000000001</v>
      </c>
      <c r="S1297" s="45">
        <f t="shared" si="211"/>
        <v>2.75</v>
      </c>
      <c r="T1297" s="45">
        <f t="shared" si="212"/>
        <v>2.4545454545454546</v>
      </c>
      <c r="U1297" s="44">
        <f t="shared" si="213"/>
        <v>451.28780000000006</v>
      </c>
      <c r="V1297" s="46">
        <f t="shared" si="214"/>
        <v>0.12514782845593023</v>
      </c>
      <c r="W1297" s="44">
        <f t="shared" si="215"/>
        <v>71.247800000000041</v>
      </c>
      <c r="X1297" s="46">
        <f t="shared" si="216"/>
        <v>1.9757918233691295E-2</v>
      </c>
      <c r="Y1297" s="23">
        <f>RANK(O1297,O:O)</f>
        <v>1230</v>
      </c>
      <c r="Z1297" s="23">
        <f>RANK(U1297,U:U)</f>
        <v>1340</v>
      </c>
      <c r="AA1297" s="23">
        <f>RANK(W1297,W:W)</f>
        <v>1216</v>
      </c>
    </row>
    <row r="1298" spans="1:27" x14ac:dyDescent="0.25">
      <c r="A1298" s="23" t="str">
        <f t="shared" si="207"/>
        <v>Katie Sweeney</v>
      </c>
      <c r="B1298" s="23">
        <f t="shared" si="208"/>
        <v>21</v>
      </c>
      <c r="C1298" s="23" t="str">
        <f t="shared" si="209"/>
        <v>2024Katie Sweeney21</v>
      </c>
      <c r="D1298" s="17">
        <v>2024</v>
      </c>
      <c r="E1298" t="s">
        <v>400</v>
      </c>
      <c r="F1298">
        <v>316478</v>
      </c>
      <c r="G1298" t="s">
        <v>305</v>
      </c>
      <c r="H1298" s="20">
        <v>4</v>
      </c>
      <c r="I1298" s="20">
        <v>4</v>
      </c>
      <c r="J1298" t="s">
        <v>9</v>
      </c>
      <c r="K1298" t="s">
        <v>10</v>
      </c>
      <c r="L1298" s="10">
        <v>5</v>
      </c>
      <c r="M1298" s="10">
        <v>15</v>
      </c>
      <c r="N1298" s="10">
        <v>67</v>
      </c>
      <c r="O1298" s="1">
        <v>3366.16</v>
      </c>
      <c r="P1298" s="1">
        <v>3005.5</v>
      </c>
      <c r="Q1298" s="1">
        <v>160</v>
      </c>
      <c r="R1298" s="44">
        <f t="shared" si="210"/>
        <v>673.23199999999997</v>
      </c>
      <c r="S1298" s="45">
        <f t="shared" si="211"/>
        <v>3</v>
      </c>
      <c r="T1298" s="45">
        <f t="shared" si="212"/>
        <v>4.4666666666666668</v>
      </c>
      <c r="U1298" s="44">
        <f t="shared" si="213"/>
        <v>360.65999999999985</v>
      </c>
      <c r="V1298" s="46">
        <f t="shared" si="214"/>
        <v>0.10714285714285711</v>
      </c>
      <c r="W1298" s="44">
        <f t="shared" si="215"/>
        <v>200.65999999999985</v>
      </c>
      <c r="X1298" s="46">
        <f t="shared" si="216"/>
        <v>5.9610951351094378E-2</v>
      </c>
      <c r="Y1298" s="23">
        <f>RANK(O1298,O:O)</f>
        <v>1253</v>
      </c>
      <c r="Z1298" s="23">
        <f>RANK(U1298,U:U)</f>
        <v>1380</v>
      </c>
      <c r="AA1298" s="23">
        <f>RANK(W1298,W:W)</f>
        <v>1132</v>
      </c>
    </row>
    <row r="1299" spans="1:27" x14ac:dyDescent="0.25">
      <c r="A1299" s="23" t="str">
        <f t="shared" si="207"/>
        <v>Katie Sweeney</v>
      </c>
      <c r="B1299" s="23">
        <f t="shared" si="208"/>
        <v>22</v>
      </c>
      <c r="C1299" s="23" t="str">
        <f t="shared" si="209"/>
        <v>2024Katie Sweeney22</v>
      </c>
      <c r="D1299" s="17">
        <v>2024</v>
      </c>
      <c r="E1299" t="s">
        <v>400</v>
      </c>
      <c r="F1299">
        <v>289007</v>
      </c>
      <c r="G1299" t="s">
        <v>72</v>
      </c>
      <c r="H1299" s="20">
        <v>4</v>
      </c>
      <c r="I1299" s="20">
        <v>4</v>
      </c>
      <c r="J1299" t="s">
        <v>9</v>
      </c>
      <c r="K1299" t="s">
        <v>10</v>
      </c>
      <c r="L1299" s="10">
        <v>20</v>
      </c>
      <c r="M1299" s="10">
        <v>20</v>
      </c>
      <c r="N1299" s="10">
        <v>77</v>
      </c>
      <c r="O1299" s="1">
        <v>3242.8395999999998</v>
      </c>
      <c r="P1299" s="1">
        <v>3441.5</v>
      </c>
      <c r="Q1299" s="1">
        <v>600</v>
      </c>
      <c r="R1299" s="44">
        <f t="shared" si="210"/>
        <v>162.14197999999999</v>
      </c>
      <c r="S1299" s="45">
        <f t="shared" si="211"/>
        <v>1</v>
      </c>
      <c r="T1299" s="45">
        <f t="shared" si="212"/>
        <v>3.85</v>
      </c>
      <c r="U1299" s="44">
        <f t="shared" si="213"/>
        <v>-198.66040000000021</v>
      </c>
      <c r="V1299" s="46">
        <f t="shared" si="214"/>
        <v>-6.1261247704018487E-2</v>
      </c>
      <c r="W1299" s="44">
        <f t="shared" si="215"/>
        <v>-798.66040000000021</v>
      </c>
      <c r="X1299" s="46">
        <f t="shared" si="216"/>
        <v>-0.24628427505325895</v>
      </c>
      <c r="Y1299" s="23">
        <f>RANK(O1299,O:O)</f>
        <v>1264</v>
      </c>
      <c r="Z1299" s="23">
        <f>RANK(U1299,U:U)</f>
        <v>1504</v>
      </c>
      <c r="AA1299" s="23">
        <f>RANK(W1299,W:W)</f>
        <v>1461</v>
      </c>
    </row>
    <row r="1300" spans="1:27" x14ac:dyDescent="0.25">
      <c r="A1300" s="23" t="str">
        <f t="shared" si="207"/>
        <v>Katie Sweeney</v>
      </c>
      <c r="B1300" s="23">
        <f t="shared" si="208"/>
        <v>23</v>
      </c>
      <c r="C1300" s="23" t="str">
        <f t="shared" si="209"/>
        <v>2024Katie Sweeney23</v>
      </c>
      <c r="D1300" s="17">
        <v>2024</v>
      </c>
      <c r="E1300" t="s">
        <v>400</v>
      </c>
      <c r="F1300">
        <v>188132</v>
      </c>
      <c r="G1300" t="s">
        <v>48</v>
      </c>
      <c r="H1300" s="20">
        <v>4</v>
      </c>
      <c r="I1300" s="20">
        <v>1</v>
      </c>
      <c r="J1300" t="s">
        <v>2</v>
      </c>
      <c r="K1300" t="s">
        <v>10</v>
      </c>
      <c r="L1300" s="10">
        <v>14</v>
      </c>
      <c r="M1300" s="10">
        <v>14</v>
      </c>
      <c r="N1300" s="10">
        <v>31</v>
      </c>
      <c r="O1300" s="1">
        <v>1315.2</v>
      </c>
      <c r="P1300" s="1">
        <v>1096</v>
      </c>
      <c r="Q1300" s="1">
        <v>420</v>
      </c>
      <c r="R1300" s="44">
        <f t="shared" si="210"/>
        <v>93.94285714285715</v>
      </c>
      <c r="S1300" s="45">
        <f t="shared" si="211"/>
        <v>1</v>
      </c>
      <c r="T1300" s="45">
        <f t="shared" si="212"/>
        <v>2.2142857142857144</v>
      </c>
      <c r="U1300" s="44">
        <f t="shared" si="213"/>
        <v>219.20000000000005</v>
      </c>
      <c r="V1300" s="46">
        <f t="shared" si="214"/>
        <v>0.16666666666666669</v>
      </c>
      <c r="W1300" s="44">
        <f t="shared" si="215"/>
        <v>-200.79999999999995</v>
      </c>
      <c r="X1300" s="46">
        <f t="shared" si="216"/>
        <v>-0.15267639902676394</v>
      </c>
      <c r="Y1300" s="23">
        <f>RANK(O1300,O:O)</f>
        <v>1428</v>
      </c>
      <c r="Z1300" s="23">
        <f>RANK(U1300,U:U)</f>
        <v>1418</v>
      </c>
      <c r="AA1300" s="23">
        <f>RANK(W1300,W:W)</f>
        <v>1375</v>
      </c>
    </row>
    <row r="1301" spans="1:27" x14ac:dyDescent="0.25">
      <c r="A1301" s="23" t="str">
        <f t="shared" si="207"/>
        <v>Kevin Baxter</v>
      </c>
      <c r="B1301" s="23">
        <f t="shared" si="208"/>
        <v>1</v>
      </c>
      <c r="C1301" s="23" t="str">
        <f t="shared" si="209"/>
        <v>2024Kevin Baxter1</v>
      </c>
      <c r="D1301" s="17">
        <v>2024</v>
      </c>
      <c r="E1301" t="s">
        <v>396</v>
      </c>
      <c r="F1301">
        <v>439017</v>
      </c>
      <c r="G1301" t="s">
        <v>483</v>
      </c>
      <c r="H1301" s="20">
        <v>3</v>
      </c>
      <c r="I1301" s="20">
        <v>3</v>
      </c>
      <c r="J1301" t="s">
        <v>2</v>
      </c>
      <c r="K1301" t="s">
        <v>6</v>
      </c>
      <c r="L1301" s="10">
        <v>69</v>
      </c>
      <c r="M1301" s="10">
        <v>753</v>
      </c>
      <c r="N1301" s="10">
        <v>7355</v>
      </c>
      <c r="O1301" s="1">
        <v>291360.61</v>
      </c>
      <c r="P1301" s="1">
        <v>274868.5</v>
      </c>
      <c r="Q1301" s="1">
        <v>2842.09</v>
      </c>
      <c r="R1301" s="44">
        <f t="shared" si="210"/>
        <v>4222.6175362318836</v>
      </c>
      <c r="S1301" s="45">
        <f t="shared" si="211"/>
        <v>10.913043478260869</v>
      </c>
      <c r="T1301" s="45">
        <f t="shared" si="212"/>
        <v>9.767596281540504</v>
      </c>
      <c r="U1301" s="44">
        <f t="shared" si="213"/>
        <v>16492.109999999986</v>
      </c>
      <c r="V1301" s="46">
        <f t="shared" si="214"/>
        <v>5.6603773584905613E-2</v>
      </c>
      <c r="W1301" s="44">
        <f t="shared" si="215"/>
        <v>13650.019999999986</v>
      </c>
      <c r="X1301" s="46">
        <f t="shared" si="216"/>
        <v>4.6849229207750448E-2</v>
      </c>
      <c r="Y1301" s="23">
        <f>RANK(O1301,O:O)</f>
        <v>9</v>
      </c>
      <c r="Z1301" s="23">
        <f>RANK(U1301,U:U)</f>
        <v>98</v>
      </c>
      <c r="AA1301" s="23">
        <f>RANK(W1301,W:W)</f>
        <v>77</v>
      </c>
    </row>
    <row r="1302" spans="1:27" x14ac:dyDescent="0.25">
      <c r="A1302" s="23" t="str">
        <f t="shared" si="207"/>
        <v>Kevin Baxter</v>
      </c>
      <c r="B1302" s="23">
        <f t="shared" si="208"/>
        <v>2</v>
      </c>
      <c r="C1302" s="23" t="str">
        <f t="shared" si="209"/>
        <v>2024Kevin Baxter2</v>
      </c>
      <c r="D1302" s="17">
        <v>2024</v>
      </c>
      <c r="E1302" t="s">
        <v>396</v>
      </c>
      <c r="F1302">
        <v>302233</v>
      </c>
      <c r="G1302" t="s">
        <v>75</v>
      </c>
      <c r="H1302" s="20">
        <v>3</v>
      </c>
      <c r="I1302" s="20">
        <v>3</v>
      </c>
      <c r="J1302" t="s">
        <v>2</v>
      </c>
      <c r="K1302" t="s">
        <v>4</v>
      </c>
      <c r="L1302" s="10">
        <v>123</v>
      </c>
      <c r="M1302" s="10">
        <v>449</v>
      </c>
      <c r="N1302" s="10">
        <v>1741</v>
      </c>
      <c r="O1302" s="1">
        <v>88707.9</v>
      </c>
      <c r="P1302" s="1">
        <v>73923.25</v>
      </c>
      <c r="Q1302" s="1">
        <v>4296.45</v>
      </c>
      <c r="R1302" s="44">
        <f t="shared" si="210"/>
        <v>721.20243902439017</v>
      </c>
      <c r="S1302" s="45">
        <f t="shared" si="211"/>
        <v>3.6504065040650406</v>
      </c>
      <c r="T1302" s="45">
        <f t="shared" si="212"/>
        <v>3.8775055679287305</v>
      </c>
      <c r="U1302" s="44">
        <f t="shared" si="213"/>
        <v>14784.649999999994</v>
      </c>
      <c r="V1302" s="46">
        <f t="shared" si="214"/>
        <v>0.1666666666666666</v>
      </c>
      <c r="W1302" s="44">
        <f t="shared" si="215"/>
        <v>10488.199999999993</v>
      </c>
      <c r="X1302" s="46">
        <f t="shared" si="216"/>
        <v>0.11823298714094228</v>
      </c>
      <c r="Y1302" s="23">
        <f>RANK(O1302,O:O)</f>
        <v>186</v>
      </c>
      <c r="Z1302" s="23">
        <f>RANK(U1302,U:U)</f>
        <v>126</v>
      </c>
      <c r="AA1302" s="23">
        <f>RANK(W1302,W:W)</f>
        <v>117</v>
      </c>
    </row>
    <row r="1303" spans="1:27" x14ac:dyDescent="0.25">
      <c r="A1303" s="23" t="str">
        <f t="shared" si="207"/>
        <v>Kevin Baxter</v>
      </c>
      <c r="B1303" s="23">
        <f t="shared" si="208"/>
        <v>3</v>
      </c>
      <c r="C1303" s="23" t="str">
        <f t="shared" si="209"/>
        <v>2024Kevin Baxter3</v>
      </c>
      <c r="D1303" s="17">
        <v>2024</v>
      </c>
      <c r="E1303" t="s">
        <v>396</v>
      </c>
      <c r="F1303">
        <v>141109</v>
      </c>
      <c r="G1303" t="s">
        <v>22</v>
      </c>
      <c r="H1303" s="20">
        <v>3</v>
      </c>
      <c r="I1303" s="20">
        <v>3</v>
      </c>
      <c r="J1303" t="s">
        <v>9</v>
      </c>
      <c r="K1303" t="s">
        <v>3</v>
      </c>
      <c r="L1303" s="10">
        <v>86</v>
      </c>
      <c r="M1303" s="10">
        <v>325</v>
      </c>
      <c r="N1303" s="10">
        <v>1455</v>
      </c>
      <c r="O1303" s="1">
        <v>65836.403999999995</v>
      </c>
      <c r="P1303" s="1">
        <v>50288.75</v>
      </c>
      <c r="Q1303" s="1">
        <v>3020.2</v>
      </c>
      <c r="R1303" s="44">
        <f t="shared" si="210"/>
        <v>765.53958139534882</v>
      </c>
      <c r="S1303" s="45">
        <f t="shared" si="211"/>
        <v>3.7790697674418605</v>
      </c>
      <c r="T1303" s="45">
        <f t="shared" si="212"/>
        <v>4.476923076923077</v>
      </c>
      <c r="U1303" s="44">
        <f t="shared" si="213"/>
        <v>15547.653999999995</v>
      </c>
      <c r="V1303" s="46">
        <f t="shared" si="214"/>
        <v>0.23615588117479799</v>
      </c>
      <c r="W1303" s="44">
        <f t="shared" si="215"/>
        <v>12527.453999999994</v>
      </c>
      <c r="X1303" s="46">
        <f t="shared" si="216"/>
        <v>0.19028156519605771</v>
      </c>
      <c r="Y1303" s="23">
        <f>RANK(O1303,O:O)</f>
        <v>267</v>
      </c>
      <c r="Z1303" s="23">
        <f>RANK(U1303,U:U)</f>
        <v>115</v>
      </c>
      <c r="AA1303" s="23">
        <f>RANK(W1303,W:W)</f>
        <v>86</v>
      </c>
    </row>
    <row r="1304" spans="1:27" x14ac:dyDescent="0.25">
      <c r="A1304" s="23" t="str">
        <f t="shared" si="207"/>
        <v>Kevin Baxter</v>
      </c>
      <c r="B1304" s="23">
        <f t="shared" si="208"/>
        <v>4</v>
      </c>
      <c r="C1304" s="23" t="str">
        <f t="shared" si="209"/>
        <v>2024Kevin Baxter4</v>
      </c>
      <c r="D1304" s="17">
        <v>2024</v>
      </c>
      <c r="E1304" t="s">
        <v>396</v>
      </c>
      <c r="F1304">
        <v>925350</v>
      </c>
      <c r="G1304" t="s">
        <v>166</v>
      </c>
      <c r="H1304" s="20">
        <v>3</v>
      </c>
      <c r="I1304" s="20">
        <v>2</v>
      </c>
      <c r="J1304" t="s">
        <v>2</v>
      </c>
      <c r="K1304" t="s">
        <v>3</v>
      </c>
      <c r="L1304" s="10">
        <v>122</v>
      </c>
      <c r="M1304" s="10">
        <v>345</v>
      </c>
      <c r="N1304" s="10">
        <v>1319</v>
      </c>
      <c r="O1304" s="1">
        <v>62122.2</v>
      </c>
      <c r="P1304" s="1">
        <v>51768.5</v>
      </c>
      <c r="Q1304" s="1">
        <v>4156</v>
      </c>
      <c r="R1304" s="44">
        <f t="shared" si="210"/>
        <v>509.1983606557377</v>
      </c>
      <c r="S1304" s="45">
        <f t="shared" si="211"/>
        <v>2.8278688524590163</v>
      </c>
      <c r="T1304" s="45">
        <f t="shared" si="212"/>
        <v>3.8231884057971013</v>
      </c>
      <c r="U1304" s="44">
        <f t="shared" si="213"/>
        <v>10353.699999999997</v>
      </c>
      <c r="V1304" s="46">
        <f t="shared" si="214"/>
        <v>0.16666666666666663</v>
      </c>
      <c r="W1304" s="44">
        <f t="shared" si="215"/>
        <v>6197.6999999999971</v>
      </c>
      <c r="X1304" s="46">
        <f t="shared" si="216"/>
        <v>9.9766267131556799E-2</v>
      </c>
      <c r="Y1304" s="23">
        <f>RANK(O1304,O:O)</f>
        <v>294</v>
      </c>
      <c r="Z1304" s="23">
        <f>RANK(U1304,U:U)</f>
        <v>215</v>
      </c>
      <c r="AA1304" s="23">
        <f>RANK(W1304,W:W)</f>
        <v>225</v>
      </c>
    </row>
    <row r="1305" spans="1:27" x14ac:dyDescent="0.25">
      <c r="A1305" s="23" t="str">
        <f t="shared" si="207"/>
        <v>Kevin Baxter</v>
      </c>
      <c r="B1305" s="23">
        <f t="shared" si="208"/>
        <v>5</v>
      </c>
      <c r="C1305" s="23" t="str">
        <f t="shared" si="209"/>
        <v>2024Kevin Baxter5</v>
      </c>
      <c r="D1305" s="17">
        <v>2024</v>
      </c>
      <c r="E1305" t="s">
        <v>396</v>
      </c>
      <c r="F1305">
        <v>964263</v>
      </c>
      <c r="G1305" t="s">
        <v>265</v>
      </c>
      <c r="H1305" s="20">
        <v>3</v>
      </c>
      <c r="I1305" s="20">
        <v>3</v>
      </c>
      <c r="J1305" t="s">
        <v>2</v>
      </c>
      <c r="K1305" t="s">
        <v>3</v>
      </c>
      <c r="L1305" s="10">
        <v>101</v>
      </c>
      <c r="M1305" s="10">
        <v>182</v>
      </c>
      <c r="N1305" s="10">
        <v>757</v>
      </c>
      <c r="O1305" s="1">
        <v>36136.852400000003</v>
      </c>
      <c r="P1305" s="1">
        <v>30574.25</v>
      </c>
      <c r="Q1305" s="1">
        <v>3330.6499999999901</v>
      </c>
      <c r="R1305" s="44">
        <f t="shared" si="210"/>
        <v>357.79061782178223</v>
      </c>
      <c r="S1305" s="45">
        <f t="shared" si="211"/>
        <v>1.801980198019802</v>
      </c>
      <c r="T1305" s="45">
        <f t="shared" si="212"/>
        <v>4.1593406593406597</v>
      </c>
      <c r="U1305" s="44">
        <f t="shared" si="213"/>
        <v>5562.6024000000034</v>
      </c>
      <c r="V1305" s="46">
        <f t="shared" si="214"/>
        <v>0.15393156931398935</v>
      </c>
      <c r="W1305" s="44">
        <f t="shared" si="215"/>
        <v>2231.9524000000133</v>
      </c>
      <c r="X1305" s="46">
        <f t="shared" si="216"/>
        <v>6.1763885113580427E-2</v>
      </c>
      <c r="Y1305" s="23">
        <f>RANK(O1305,O:O)</f>
        <v>465</v>
      </c>
      <c r="Z1305" s="23">
        <f>RANK(U1305,U:U)</f>
        <v>463</v>
      </c>
      <c r="AA1305" s="23">
        <f>RANK(W1305,W:W)</f>
        <v>531</v>
      </c>
    </row>
    <row r="1306" spans="1:27" x14ac:dyDescent="0.25">
      <c r="A1306" s="23" t="str">
        <f t="shared" si="207"/>
        <v>Kevin Baxter</v>
      </c>
      <c r="B1306" s="23">
        <f t="shared" si="208"/>
        <v>6</v>
      </c>
      <c r="C1306" s="23" t="str">
        <f t="shared" si="209"/>
        <v>2024Kevin Baxter6</v>
      </c>
      <c r="D1306" s="17">
        <v>2024</v>
      </c>
      <c r="E1306" t="s">
        <v>396</v>
      </c>
      <c r="F1306">
        <v>734173</v>
      </c>
      <c r="G1306" t="s">
        <v>64</v>
      </c>
      <c r="H1306" s="20">
        <v>3</v>
      </c>
      <c r="I1306" s="20">
        <v>3</v>
      </c>
      <c r="J1306" t="s">
        <v>2</v>
      </c>
      <c r="K1306" t="s">
        <v>3</v>
      </c>
      <c r="L1306" s="10">
        <v>103</v>
      </c>
      <c r="M1306" s="10">
        <v>213</v>
      </c>
      <c r="N1306" s="10">
        <v>830</v>
      </c>
      <c r="O1306" s="1">
        <v>36128.196000000004</v>
      </c>
      <c r="P1306" s="1">
        <v>29610.25</v>
      </c>
      <c r="Q1306" s="1">
        <v>3425.0999999999899</v>
      </c>
      <c r="R1306" s="44">
        <f t="shared" si="210"/>
        <v>350.75918446601946</v>
      </c>
      <c r="S1306" s="45">
        <f t="shared" si="211"/>
        <v>2.0679611650485437</v>
      </c>
      <c r="T1306" s="45">
        <f t="shared" si="212"/>
        <v>3.896713615023474</v>
      </c>
      <c r="U1306" s="44">
        <f t="shared" si="213"/>
        <v>6517.9460000000036</v>
      </c>
      <c r="V1306" s="46">
        <f t="shared" si="214"/>
        <v>0.18041160981301149</v>
      </c>
      <c r="W1306" s="44">
        <f t="shared" si="215"/>
        <v>3092.8460000000136</v>
      </c>
      <c r="X1306" s="46">
        <f t="shared" si="216"/>
        <v>8.5607540437391702E-2</v>
      </c>
      <c r="Y1306" s="23">
        <f>RANK(O1306,O:O)</f>
        <v>466</v>
      </c>
      <c r="Z1306" s="23">
        <f>RANK(U1306,U:U)</f>
        <v>393</v>
      </c>
      <c r="AA1306" s="23">
        <f>RANK(W1306,W:W)</f>
        <v>423</v>
      </c>
    </row>
    <row r="1307" spans="1:27" x14ac:dyDescent="0.25">
      <c r="A1307" s="23" t="str">
        <f t="shared" si="207"/>
        <v>Kevin Baxter</v>
      </c>
      <c r="B1307" s="23">
        <f t="shared" si="208"/>
        <v>7</v>
      </c>
      <c r="C1307" s="23" t="str">
        <f t="shared" si="209"/>
        <v>2024Kevin Baxter7</v>
      </c>
      <c r="D1307" s="17">
        <v>2024</v>
      </c>
      <c r="E1307" t="s">
        <v>396</v>
      </c>
      <c r="F1307">
        <v>737682</v>
      </c>
      <c r="G1307" t="s">
        <v>199</v>
      </c>
      <c r="H1307" s="20">
        <v>3</v>
      </c>
      <c r="I1307" s="20">
        <v>3</v>
      </c>
      <c r="J1307" t="s">
        <v>9</v>
      </c>
      <c r="K1307" t="s">
        <v>3</v>
      </c>
      <c r="L1307" s="10">
        <v>61</v>
      </c>
      <c r="M1307" s="10">
        <v>208</v>
      </c>
      <c r="N1307" s="10">
        <v>770</v>
      </c>
      <c r="O1307" s="1">
        <v>34589.1</v>
      </c>
      <c r="P1307" s="1">
        <v>28824.25</v>
      </c>
      <c r="Q1307" s="1">
        <v>2112.1</v>
      </c>
      <c r="R1307" s="44">
        <f t="shared" si="210"/>
        <v>567.0344262295082</v>
      </c>
      <c r="S1307" s="45">
        <f t="shared" si="211"/>
        <v>3.4098360655737703</v>
      </c>
      <c r="T1307" s="45">
        <f t="shared" si="212"/>
        <v>3.7019230769230771</v>
      </c>
      <c r="U1307" s="44">
        <f t="shared" si="213"/>
        <v>5764.8499999999985</v>
      </c>
      <c r="V1307" s="46">
        <f t="shared" si="214"/>
        <v>0.16666666666666663</v>
      </c>
      <c r="W1307" s="44">
        <f t="shared" si="215"/>
        <v>3652.7499999999986</v>
      </c>
      <c r="X1307" s="46">
        <f t="shared" si="216"/>
        <v>0.10560407758513517</v>
      </c>
      <c r="Y1307" s="23">
        <f>RANK(O1307,O:O)</f>
        <v>479</v>
      </c>
      <c r="Z1307" s="23">
        <f>RANK(U1307,U:U)</f>
        <v>448</v>
      </c>
      <c r="AA1307" s="23">
        <f>RANK(W1307,W:W)</f>
        <v>371</v>
      </c>
    </row>
    <row r="1308" spans="1:27" x14ac:dyDescent="0.25">
      <c r="A1308" s="23" t="str">
        <f t="shared" si="207"/>
        <v>Kevin Baxter</v>
      </c>
      <c r="B1308" s="23">
        <f t="shared" si="208"/>
        <v>8</v>
      </c>
      <c r="C1308" s="23" t="str">
        <f t="shared" si="209"/>
        <v>2024Kevin Baxter8</v>
      </c>
      <c r="D1308" s="17">
        <v>2024</v>
      </c>
      <c r="E1308" t="s">
        <v>396</v>
      </c>
      <c r="F1308">
        <v>524048</v>
      </c>
      <c r="G1308" t="s">
        <v>574</v>
      </c>
      <c r="H1308" s="20">
        <v>3</v>
      </c>
      <c r="I1308" s="20">
        <v>1</v>
      </c>
      <c r="J1308" t="s">
        <v>2</v>
      </c>
      <c r="K1308" t="s">
        <v>3</v>
      </c>
      <c r="L1308" s="10">
        <v>41</v>
      </c>
      <c r="M1308" s="10">
        <v>106</v>
      </c>
      <c r="N1308" s="10">
        <v>361</v>
      </c>
      <c r="O1308" s="1">
        <v>16447.5</v>
      </c>
      <c r="P1308" s="1">
        <v>13706.25</v>
      </c>
      <c r="Q1308" s="1">
        <v>1385.95</v>
      </c>
      <c r="R1308" s="44">
        <f t="shared" si="210"/>
        <v>401.15853658536588</v>
      </c>
      <c r="S1308" s="45">
        <f t="shared" si="211"/>
        <v>2.5853658536585367</v>
      </c>
      <c r="T1308" s="45">
        <f t="shared" si="212"/>
        <v>3.4056603773584904</v>
      </c>
      <c r="U1308" s="44">
        <f t="shared" si="213"/>
        <v>2741.25</v>
      </c>
      <c r="V1308" s="46">
        <f t="shared" si="214"/>
        <v>0.16666666666666666</v>
      </c>
      <c r="W1308" s="44">
        <f t="shared" si="215"/>
        <v>1355.3</v>
      </c>
      <c r="X1308" s="46">
        <f t="shared" si="216"/>
        <v>8.2401580787353698E-2</v>
      </c>
      <c r="Y1308" s="23">
        <f>RANK(O1308,O:O)</f>
        <v>663</v>
      </c>
      <c r="Z1308" s="23">
        <f>RANK(U1308,U:U)</f>
        <v>735</v>
      </c>
      <c r="AA1308" s="23">
        <f>RANK(W1308,W:W)</f>
        <v>680</v>
      </c>
    </row>
    <row r="1309" spans="1:27" x14ac:dyDescent="0.25">
      <c r="A1309" s="23" t="str">
        <f t="shared" si="207"/>
        <v>Kevin Baxter</v>
      </c>
      <c r="B1309" s="23">
        <f t="shared" si="208"/>
        <v>9</v>
      </c>
      <c r="C1309" s="23" t="str">
        <f t="shared" si="209"/>
        <v>2024Kevin Baxter9</v>
      </c>
      <c r="D1309" s="17">
        <v>2024</v>
      </c>
      <c r="E1309" t="s">
        <v>396</v>
      </c>
      <c r="F1309">
        <v>524048</v>
      </c>
      <c r="G1309" t="s">
        <v>484</v>
      </c>
      <c r="H1309" s="20">
        <v>3</v>
      </c>
      <c r="I1309" s="20">
        <v>1</v>
      </c>
      <c r="J1309" t="s">
        <v>2</v>
      </c>
      <c r="K1309" t="s">
        <v>3</v>
      </c>
      <c r="L1309" s="10">
        <v>41</v>
      </c>
      <c r="M1309" s="10">
        <v>106</v>
      </c>
      <c r="N1309" s="10">
        <v>361</v>
      </c>
      <c r="O1309" s="1">
        <v>16447.5</v>
      </c>
      <c r="P1309" s="1">
        <v>13706.25</v>
      </c>
      <c r="Q1309" s="1">
        <v>1385.95</v>
      </c>
      <c r="R1309" s="44">
        <f t="shared" si="210"/>
        <v>401.15853658536588</v>
      </c>
      <c r="S1309" s="45">
        <f t="shared" si="211"/>
        <v>2.5853658536585367</v>
      </c>
      <c r="T1309" s="45">
        <f t="shared" si="212"/>
        <v>3.4056603773584904</v>
      </c>
      <c r="U1309" s="44">
        <f t="shared" si="213"/>
        <v>2741.25</v>
      </c>
      <c r="V1309" s="46">
        <f t="shared" si="214"/>
        <v>0.16666666666666666</v>
      </c>
      <c r="W1309" s="44">
        <f t="shared" si="215"/>
        <v>1355.3</v>
      </c>
      <c r="X1309" s="46">
        <f t="shared" si="216"/>
        <v>8.2401580787353698E-2</v>
      </c>
      <c r="Y1309" s="23">
        <f>RANK(O1309,O:O)</f>
        <v>663</v>
      </c>
      <c r="Z1309" s="23">
        <f>RANK(U1309,U:U)</f>
        <v>735</v>
      </c>
      <c r="AA1309" s="23">
        <f>RANK(W1309,W:W)</f>
        <v>680</v>
      </c>
    </row>
    <row r="1310" spans="1:27" x14ac:dyDescent="0.25">
      <c r="A1310" s="23" t="str">
        <f t="shared" si="207"/>
        <v>Kevin Baxter</v>
      </c>
      <c r="B1310" s="23">
        <f t="shared" si="208"/>
        <v>10</v>
      </c>
      <c r="C1310" s="23" t="str">
        <f t="shared" si="209"/>
        <v>2024Kevin Baxter10</v>
      </c>
      <c r="D1310" s="17">
        <v>2024</v>
      </c>
      <c r="E1310" t="s">
        <v>396</v>
      </c>
      <c r="F1310">
        <v>768405</v>
      </c>
      <c r="G1310" t="s">
        <v>328</v>
      </c>
      <c r="H1310" s="20">
        <v>3</v>
      </c>
      <c r="I1310" s="20">
        <v>3</v>
      </c>
      <c r="J1310" t="s">
        <v>9</v>
      </c>
      <c r="K1310" t="s">
        <v>3</v>
      </c>
      <c r="L1310" s="10">
        <v>37</v>
      </c>
      <c r="M1310" s="10">
        <v>105</v>
      </c>
      <c r="N1310" s="10">
        <v>306</v>
      </c>
      <c r="O1310" s="1">
        <v>15386.775600000001</v>
      </c>
      <c r="P1310" s="1">
        <v>11352.5</v>
      </c>
      <c r="Q1310" s="1">
        <v>1261.4000000000001</v>
      </c>
      <c r="R1310" s="44">
        <f t="shared" si="210"/>
        <v>415.85880000000003</v>
      </c>
      <c r="S1310" s="45">
        <f t="shared" si="211"/>
        <v>2.8378378378378377</v>
      </c>
      <c r="T1310" s="45">
        <f t="shared" si="212"/>
        <v>2.9142857142857141</v>
      </c>
      <c r="U1310" s="44">
        <f t="shared" si="213"/>
        <v>4034.2756000000008</v>
      </c>
      <c r="V1310" s="46">
        <f t="shared" si="214"/>
        <v>0.26219109869906732</v>
      </c>
      <c r="W1310" s="44">
        <f t="shared" si="215"/>
        <v>2772.8756000000008</v>
      </c>
      <c r="X1310" s="46">
        <f t="shared" si="216"/>
        <v>0.18021160976702622</v>
      </c>
      <c r="Y1310" s="23">
        <f>RANK(O1310,O:O)</f>
        <v>675</v>
      </c>
      <c r="Z1310" s="23">
        <f>RANK(U1310,U:U)</f>
        <v>575</v>
      </c>
      <c r="AA1310" s="23">
        <f>RANK(W1310,W:W)</f>
        <v>466</v>
      </c>
    </row>
    <row r="1311" spans="1:27" x14ac:dyDescent="0.25">
      <c r="A1311" s="23" t="str">
        <f t="shared" si="207"/>
        <v>Kevin Baxter</v>
      </c>
      <c r="B1311" s="23">
        <f t="shared" si="208"/>
        <v>11</v>
      </c>
      <c r="C1311" s="23" t="str">
        <f t="shared" si="209"/>
        <v>2024Kevin Baxter11</v>
      </c>
      <c r="D1311" s="17">
        <v>2024</v>
      </c>
      <c r="E1311" t="s">
        <v>396</v>
      </c>
      <c r="F1311">
        <v>284988</v>
      </c>
      <c r="G1311" t="s">
        <v>303</v>
      </c>
      <c r="H1311" s="20">
        <v>3</v>
      </c>
      <c r="I1311" s="20">
        <v>3</v>
      </c>
      <c r="J1311" t="s">
        <v>9</v>
      </c>
      <c r="K1311" t="s">
        <v>10</v>
      </c>
      <c r="L1311" s="10">
        <v>17</v>
      </c>
      <c r="M1311" s="10">
        <v>51</v>
      </c>
      <c r="N1311" s="10">
        <v>211</v>
      </c>
      <c r="O1311" s="1">
        <v>10359.2808</v>
      </c>
      <c r="P1311" s="1">
        <v>8161.75</v>
      </c>
      <c r="Q1311" s="1">
        <v>583.1</v>
      </c>
      <c r="R1311" s="44">
        <f t="shared" si="210"/>
        <v>609.36945882352938</v>
      </c>
      <c r="S1311" s="45">
        <f t="shared" si="211"/>
        <v>3</v>
      </c>
      <c r="T1311" s="45">
        <f t="shared" si="212"/>
        <v>4.1372549019607847</v>
      </c>
      <c r="U1311" s="44">
        <f t="shared" si="213"/>
        <v>2197.5308000000005</v>
      </c>
      <c r="V1311" s="46">
        <f t="shared" si="214"/>
        <v>0.21213159894266023</v>
      </c>
      <c r="W1311" s="44">
        <f t="shared" si="215"/>
        <v>1614.4308000000005</v>
      </c>
      <c r="X1311" s="46">
        <f t="shared" si="216"/>
        <v>0.15584390761953287</v>
      </c>
      <c r="Y1311" s="23">
        <f>RANK(O1311,O:O)</f>
        <v>808</v>
      </c>
      <c r="Z1311" s="23">
        <f>RANK(U1311,U:U)</f>
        <v>840</v>
      </c>
      <c r="AA1311" s="23">
        <f>RANK(W1311,W:W)</f>
        <v>615</v>
      </c>
    </row>
    <row r="1312" spans="1:27" x14ac:dyDescent="0.25">
      <c r="A1312" s="23" t="str">
        <f t="shared" si="207"/>
        <v>Kevin Baxter</v>
      </c>
      <c r="B1312" s="23">
        <f t="shared" si="208"/>
        <v>12</v>
      </c>
      <c r="C1312" s="23" t="str">
        <f t="shared" si="209"/>
        <v>2024Kevin Baxter12</v>
      </c>
      <c r="D1312" s="17">
        <v>2024</v>
      </c>
      <c r="E1312" t="s">
        <v>396</v>
      </c>
      <c r="F1312">
        <v>826226</v>
      </c>
      <c r="G1312" t="s">
        <v>229</v>
      </c>
      <c r="H1312" s="20">
        <v>3</v>
      </c>
      <c r="I1312" s="20">
        <v>3</v>
      </c>
      <c r="J1312" t="s">
        <v>2</v>
      </c>
      <c r="K1312" t="s">
        <v>10</v>
      </c>
      <c r="L1312" s="10">
        <v>19</v>
      </c>
      <c r="M1312" s="10">
        <v>81</v>
      </c>
      <c r="N1312" s="10">
        <v>202</v>
      </c>
      <c r="O1312" s="1">
        <v>8989.5864000000001</v>
      </c>
      <c r="P1312" s="1">
        <v>7290</v>
      </c>
      <c r="Q1312" s="1">
        <v>677</v>
      </c>
      <c r="R1312" s="44">
        <f t="shared" si="210"/>
        <v>473.13612631578945</v>
      </c>
      <c r="S1312" s="45">
        <f t="shared" si="211"/>
        <v>4.2631578947368425</v>
      </c>
      <c r="T1312" s="45">
        <f t="shared" si="212"/>
        <v>2.4938271604938271</v>
      </c>
      <c r="U1312" s="44">
        <f t="shared" si="213"/>
        <v>1699.5864000000001</v>
      </c>
      <c r="V1312" s="46">
        <f t="shared" si="214"/>
        <v>0.18906169031313833</v>
      </c>
      <c r="W1312" s="44">
        <f t="shared" si="215"/>
        <v>1022.5864000000001</v>
      </c>
      <c r="X1312" s="46">
        <f t="shared" si="216"/>
        <v>0.11375233014057244</v>
      </c>
      <c r="Y1312" s="23">
        <f>RANK(O1312,O:O)</f>
        <v>889</v>
      </c>
      <c r="Z1312" s="23">
        <f>RANK(U1312,U:U)</f>
        <v>943</v>
      </c>
      <c r="AA1312" s="23">
        <f>RANK(W1312,W:W)</f>
        <v>781</v>
      </c>
    </row>
    <row r="1313" spans="1:27" x14ac:dyDescent="0.25">
      <c r="A1313" s="23" t="str">
        <f t="shared" si="207"/>
        <v>Kim Pearson</v>
      </c>
      <c r="B1313" s="23">
        <f t="shared" si="208"/>
        <v>1</v>
      </c>
      <c r="C1313" s="23" t="str">
        <f t="shared" si="209"/>
        <v>2024Kim Pearson1</v>
      </c>
      <c r="D1313" s="17">
        <v>2024</v>
      </c>
      <c r="E1313" t="s">
        <v>421</v>
      </c>
      <c r="F1313">
        <v>466514</v>
      </c>
      <c r="G1313" t="s">
        <v>121</v>
      </c>
      <c r="H1313" s="20">
        <v>4</v>
      </c>
      <c r="I1313" s="20">
        <v>4</v>
      </c>
      <c r="J1313" t="s">
        <v>9</v>
      </c>
      <c r="K1313" t="s">
        <v>4</v>
      </c>
      <c r="L1313" s="10">
        <v>119</v>
      </c>
      <c r="M1313" s="10">
        <v>434</v>
      </c>
      <c r="N1313" s="10">
        <v>1794</v>
      </c>
      <c r="O1313" s="1">
        <v>84589.425000000003</v>
      </c>
      <c r="P1313" s="1">
        <v>74201.25</v>
      </c>
      <c r="Q1313" s="1">
        <v>3876.36</v>
      </c>
      <c r="R1313" s="44">
        <f t="shared" si="210"/>
        <v>710.83550420168069</v>
      </c>
      <c r="S1313" s="45">
        <f t="shared" si="211"/>
        <v>3.6470588235294117</v>
      </c>
      <c r="T1313" s="45">
        <f t="shared" si="212"/>
        <v>4.1336405529953915</v>
      </c>
      <c r="U1313" s="44">
        <f t="shared" si="213"/>
        <v>10388.175000000003</v>
      </c>
      <c r="V1313" s="46">
        <f t="shared" si="214"/>
        <v>0.12280701754385968</v>
      </c>
      <c r="W1313" s="44">
        <f t="shared" si="215"/>
        <v>6511.8150000000023</v>
      </c>
      <c r="X1313" s="46">
        <f t="shared" si="216"/>
        <v>7.6981431189537014E-2</v>
      </c>
      <c r="Y1313" s="23">
        <f>RANK(O1313,O:O)</f>
        <v>196</v>
      </c>
      <c r="Z1313" s="23">
        <f>RANK(U1313,U:U)</f>
        <v>213</v>
      </c>
      <c r="AA1313" s="23">
        <f>RANK(W1313,W:W)</f>
        <v>209</v>
      </c>
    </row>
    <row r="1314" spans="1:27" x14ac:dyDescent="0.25">
      <c r="A1314" s="23" t="str">
        <f t="shared" si="207"/>
        <v>Kim Pearson</v>
      </c>
      <c r="B1314" s="23">
        <f t="shared" si="208"/>
        <v>2</v>
      </c>
      <c r="C1314" s="23" t="str">
        <f t="shared" si="209"/>
        <v>2024Kim Pearson2</v>
      </c>
      <c r="D1314" s="17">
        <v>2024</v>
      </c>
      <c r="E1314" t="s">
        <v>421</v>
      </c>
      <c r="F1314">
        <v>259545</v>
      </c>
      <c r="G1314" t="s">
        <v>494</v>
      </c>
      <c r="H1314" s="20">
        <v>4</v>
      </c>
      <c r="I1314" s="20">
        <v>2</v>
      </c>
      <c r="J1314" t="s">
        <v>2</v>
      </c>
      <c r="K1314" t="s">
        <v>4</v>
      </c>
      <c r="L1314" s="10">
        <v>52</v>
      </c>
      <c r="M1314" s="10">
        <v>337</v>
      </c>
      <c r="N1314" s="10">
        <v>1793</v>
      </c>
      <c r="O1314" s="1">
        <v>77145.3</v>
      </c>
      <c r="P1314" s="1">
        <v>64287.75</v>
      </c>
      <c r="Q1314" s="1">
        <v>1835.88</v>
      </c>
      <c r="R1314" s="44">
        <f t="shared" si="210"/>
        <v>1483.5634615384615</v>
      </c>
      <c r="S1314" s="45">
        <f t="shared" si="211"/>
        <v>6.4807692307692308</v>
      </c>
      <c r="T1314" s="45">
        <f t="shared" si="212"/>
        <v>5.3204747774480712</v>
      </c>
      <c r="U1314" s="44">
        <f t="shared" si="213"/>
        <v>12857.550000000003</v>
      </c>
      <c r="V1314" s="46">
        <f t="shared" si="214"/>
        <v>0.16666666666666669</v>
      </c>
      <c r="W1314" s="44">
        <f t="shared" si="215"/>
        <v>11021.670000000002</v>
      </c>
      <c r="X1314" s="46">
        <f t="shared" si="216"/>
        <v>0.14286897581576585</v>
      </c>
      <c r="Y1314" s="23">
        <f>RANK(O1314,O:O)</f>
        <v>225</v>
      </c>
      <c r="Z1314" s="23">
        <f>RANK(U1314,U:U)</f>
        <v>155</v>
      </c>
      <c r="AA1314" s="23">
        <f>RANK(W1314,W:W)</f>
        <v>110</v>
      </c>
    </row>
    <row r="1315" spans="1:27" x14ac:dyDescent="0.25">
      <c r="A1315" s="23" t="str">
        <f t="shared" si="207"/>
        <v>Kim Pearson</v>
      </c>
      <c r="B1315" s="23">
        <f t="shared" si="208"/>
        <v>3</v>
      </c>
      <c r="C1315" s="23" t="str">
        <f t="shared" si="209"/>
        <v>2024Kim Pearson3</v>
      </c>
      <c r="D1315" s="17">
        <v>2024</v>
      </c>
      <c r="E1315" t="s">
        <v>421</v>
      </c>
      <c r="F1315">
        <v>422074</v>
      </c>
      <c r="G1315" t="s">
        <v>107</v>
      </c>
      <c r="H1315" s="20">
        <v>4</v>
      </c>
      <c r="I1315" s="20">
        <v>4</v>
      </c>
      <c r="J1315" t="s">
        <v>9</v>
      </c>
      <c r="K1315" t="s">
        <v>3</v>
      </c>
      <c r="L1315" s="10">
        <v>122</v>
      </c>
      <c r="M1315" s="10">
        <v>470</v>
      </c>
      <c r="N1315" s="10">
        <v>1394</v>
      </c>
      <c r="O1315" s="1">
        <v>58776.654799999997</v>
      </c>
      <c r="P1315" s="1">
        <v>57329.75</v>
      </c>
      <c r="Q1315" s="1">
        <v>4000.32</v>
      </c>
      <c r="R1315" s="44">
        <f t="shared" si="210"/>
        <v>481.77585901639344</v>
      </c>
      <c r="S1315" s="45">
        <f t="shared" si="211"/>
        <v>3.8524590163934427</v>
      </c>
      <c r="T1315" s="45">
        <f t="shared" si="212"/>
        <v>2.9659574468085106</v>
      </c>
      <c r="U1315" s="44">
        <f t="shared" si="213"/>
        <v>1446.9047999999966</v>
      </c>
      <c r="V1315" s="46">
        <f t="shared" si="214"/>
        <v>2.4616998107894986E-2</v>
      </c>
      <c r="W1315" s="44">
        <f t="shared" si="215"/>
        <v>-2553.4152000000036</v>
      </c>
      <c r="X1315" s="46">
        <f t="shared" si="216"/>
        <v>-4.3442676496111235E-2</v>
      </c>
      <c r="Y1315" s="23">
        <f>RANK(O1315,O:O)</f>
        <v>319</v>
      </c>
      <c r="Z1315" s="23">
        <f>RANK(U1315,U:U)</f>
        <v>1000</v>
      </c>
      <c r="AA1315" s="23">
        <f>RANK(W1315,W:W)</f>
        <v>1499</v>
      </c>
    </row>
    <row r="1316" spans="1:27" x14ac:dyDescent="0.25">
      <c r="A1316" s="23" t="str">
        <f t="shared" si="207"/>
        <v>Kim Pearson</v>
      </c>
      <c r="B1316" s="23">
        <f t="shared" si="208"/>
        <v>4</v>
      </c>
      <c r="C1316" s="23" t="str">
        <f t="shared" si="209"/>
        <v>2024Kim Pearson4</v>
      </c>
      <c r="D1316" s="17">
        <v>2024</v>
      </c>
      <c r="E1316" t="s">
        <v>421</v>
      </c>
      <c r="F1316">
        <v>725619</v>
      </c>
      <c r="G1316" t="s">
        <v>190</v>
      </c>
      <c r="H1316" s="20">
        <v>4</v>
      </c>
      <c r="I1316" s="20">
        <v>4</v>
      </c>
      <c r="J1316" t="s">
        <v>9</v>
      </c>
      <c r="K1316" t="s">
        <v>3</v>
      </c>
      <c r="L1316" s="10">
        <v>99</v>
      </c>
      <c r="M1316" s="10">
        <v>363</v>
      </c>
      <c r="N1316" s="10">
        <v>1205</v>
      </c>
      <c r="O1316" s="1">
        <v>49999.249000000003</v>
      </c>
      <c r="P1316" s="1">
        <v>45557</v>
      </c>
      <c r="Q1316" s="1">
        <v>3226.32</v>
      </c>
      <c r="R1316" s="44">
        <f t="shared" si="210"/>
        <v>505.04291919191922</v>
      </c>
      <c r="S1316" s="45">
        <f t="shared" si="211"/>
        <v>3.6666666666666665</v>
      </c>
      <c r="T1316" s="45">
        <f t="shared" si="212"/>
        <v>3.3195592286501379</v>
      </c>
      <c r="U1316" s="44">
        <f t="shared" si="213"/>
        <v>4442.2490000000034</v>
      </c>
      <c r="V1316" s="46">
        <f t="shared" si="214"/>
        <v>8.8846314471643428E-2</v>
      </c>
      <c r="W1316" s="44">
        <f t="shared" si="215"/>
        <v>1215.9290000000033</v>
      </c>
      <c r="X1316" s="46">
        <f t="shared" si="216"/>
        <v>2.4318945270558029E-2</v>
      </c>
      <c r="Y1316" s="23">
        <f>RANK(O1316,O:O)</f>
        <v>372</v>
      </c>
      <c r="Z1316" s="23">
        <f>RANK(U1316,U:U)</f>
        <v>546</v>
      </c>
      <c r="AA1316" s="23">
        <f>RANK(W1316,W:W)</f>
        <v>726</v>
      </c>
    </row>
    <row r="1317" spans="1:27" x14ac:dyDescent="0.25">
      <c r="A1317" s="23" t="str">
        <f t="shared" si="207"/>
        <v>Kim Pearson</v>
      </c>
      <c r="B1317" s="23">
        <f t="shared" si="208"/>
        <v>5</v>
      </c>
      <c r="C1317" s="23" t="str">
        <f t="shared" si="209"/>
        <v>2024Kim Pearson5</v>
      </c>
      <c r="D1317" s="17">
        <v>2024</v>
      </c>
      <c r="E1317" t="s">
        <v>421</v>
      </c>
      <c r="F1317">
        <v>870139</v>
      </c>
      <c r="G1317" t="s">
        <v>174</v>
      </c>
      <c r="H1317" s="20">
        <v>4</v>
      </c>
      <c r="I1317" s="20">
        <v>3</v>
      </c>
      <c r="J1317" t="s">
        <v>2</v>
      </c>
      <c r="K1317" t="s">
        <v>3</v>
      </c>
      <c r="L1317" s="10">
        <v>45</v>
      </c>
      <c r="M1317" s="10">
        <v>173</v>
      </c>
      <c r="N1317" s="10">
        <v>862</v>
      </c>
      <c r="O1317" s="1">
        <v>41865.879999999997</v>
      </c>
      <c r="P1317" s="1">
        <v>37380.25</v>
      </c>
      <c r="Q1317" s="1">
        <v>1470.8</v>
      </c>
      <c r="R1317" s="44">
        <f t="shared" si="210"/>
        <v>930.35288888888886</v>
      </c>
      <c r="S1317" s="45">
        <f t="shared" si="211"/>
        <v>3.8444444444444446</v>
      </c>
      <c r="T1317" s="45">
        <f t="shared" si="212"/>
        <v>4.9826589595375719</v>
      </c>
      <c r="U1317" s="44">
        <f t="shared" si="213"/>
        <v>4485.6299999999974</v>
      </c>
      <c r="V1317" s="46">
        <f t="shared" si="214"/>
        <v>0.10714285714285708</v>
      </c>
      <c r="W1317" s="44">
        <f t="shared" si="215"/>
        <v>3014.8299999999972</v>
      </c>
      <c r="X1317" s="46">
        <f t="shared" si="216"/>
        <v>7.2011623785287623E-2</v>
      </c>
      <c r="Y1317" s="23">
        <f>RANK(O1317,O:O)</f>
        <v>429</v>
      </c>
      <c r="Z1317" s="23">
        <f>RANK(U1317,U:U)</f>
        <v>544</v>
      </c>
      <c r="AA1317" s="23">
        <f>RANK(W1317,W:W)</f>
        <v>428</v>
      </c>
    </row>
    <row r="1318" spans="1:27" x14ac:dyDescent="0.25">
      <c r="A1318" s="23" t="str">
        <f t="shared" si="207"/>
        <v>Kim Pearson</v>
      </c>
      <c r="B1318" s="23">
        <f t="shared" si="208"/>
        <v>6</v>
      </c>
      <c r="C1318" s="23" t="str">
        <f t="shared" si="209"/>
        <v>2024Kim Pearson6</v>
      </c>
      <c r="D1318" s="17">
        <v>2024</v>
      </c>
      <c r="E1318" t="s">
        <v>421</v>
      </c>
      <c r="F1318">
        <v>735008</v>
      </c>
      <c r="G1318" t="s">
        <v>367</v>
      </c>
      <c r="H1318" s="20">
        <v>4</v>
      </c>
      <c r="I1318" s="20">
        <v>4</v>
      </c>
      <c r="J1318" t="s">
        <v>9</v>
      </c>
      <c r="K1318" t="s">
        <v>3</v>
      </c>
      <c r="L1318" s="10">
        <v>44</v>
      </c>
      <c r="M1318" s="10">
        <v>103</v>
      </c>
      <c r="N1318" s="10">
        <v>610</v>
      </c>
      <c r="O1318" s="1">
        <v>31046.32</v>
      </c>
      <c r="P1318" s="1">
        <v>22192</v>
      </c>
      <c r="Q1318" s="1">
        <v>1377.56</v>
      </c>
      <c r="R1318" s="44">
        <f t="shared" si="210"/>
        <v>705.59818181818184</v>
      </c>
      <c r="S1318" s="45">
        <f t="shared" si="211"/>
        <v>2.3409090909090908</v>
      </c>
      <c r="T1318" s="45">
        <f t="shared" si="212"/>
        <v>5.9223300970873787</v>
      </c>
      <c r="U1318" s="44">
        <f t="shared" si="213"/>
        <v>8854.32</v>
      </c>
      <c r="V1318" s="46">
        <f t="shared" si="214"/>
        <v>0.2851970861602921</v>
      </c>
      <c r="W1318" s="44">
        <f t="shared" si="215"/>
        <v>7476.76</v>
      </c>
      <c r="X1318" s="46">
        <f t="shared" si="216"/>
        <v>0.24082596584715998</v>
      </c>
      <c r="Y1318" s="23">
        <f>RANK(O1318,O:O)</f>
        <v>504</v>
      </c>
      <c r="Z1318" s="23">
        <f>RANK(U1318,U:U)</f>
        <v>263</v>
      </c>
      <c r="AA1318" s="23">
        <f>RANK(W1318,W:W)</f>
        <v>167</v>
      </c>
    </row>
    <row r="1319" spans="1:27" x14ac:dyDescent="0.25">
      <c r="A1319" s="23" t="str">
        <f t="shared" si="207"/>
        <v>Kim Pearson</v>
      </c>
      <c r="B1319" s="23">
        <f t="shared" si="208"/>
        <v>7</v>
      </c>
      <c r="C1319" s="23" t="str">
        <f t="shared" si="209"/>
        <v>2024Kim Pearson7</v>
      </c>
      <c r="D1319" s="17">
        <v>2024</v>
      </c>
      <c r="E1319" t="s">
        <v>421</v>
      </c>
      <c r="F1319">
        <v>642395</v>
      </c>
      <c r="G1319" t="s">
        <v>512</v>
      </c>
      <c r="H1319" s="20">
        <v>4</v>
      </c>
      <c r="I1319" s="20">
        <v>2</v>
      </c>
      <c r="J1319" t="s">
        <v>2</v>
      </c>
      <c r="K1319" t="s">
        <v>3</v>
      </c>
      <c r="L1319" s="10">
        <v>43</v>
      </c>
      <c r="M1319" s="10">
        <v>127</v>
      </c>
      <c r="N1319" s="10">
        <v>583</v>
      </c>
      <c r="O1319" s="1">
        <v>25116.9</v>
      </c>
      <c r="P1319" s="1">
        <v>20930.75</v>
      </c>
      <c r="Q1319" s="1">
        <v>1374</v>
      </c>
      <c r="R1319" s="44">
        <f t="shared" si="210"/>
        <v>584.11395348837209</v>
      </c>
      <c r="S1319" s="45">
        <f t="shared" si="211"/>
        <v>2.9534883720930232</v>
      </c>
      <c r="T1319" s="45">
        <f t="shared" si="212"/>
        <v>4.590551181102362</v>
      </c>
      <c r="U1319" s="44">
        <f t="shared" si="213"/>
        <v>4186.1500000000015</v>
      </c>
      <c r="V1319" s="46">
        <f t="shared" si="214"/>
        <v>0.16666666666666671</v>
      </c>
      <c r="W1319" s="44">
        <f t="shared" si="215"/>
        <v>2812.1500000000015</v>
      </c>
      <c r="X1319" s="46">
        <f t="shared" si="216"/>
        <v>0.11196246352057783</v>
      </c>
      <c r="Y1319" s="23">
        <f>RANK(O1319,O:O)</f>
        <v>556</v>
      </c>
      <c r="Z1319" s="23">
        <f>RANK(U1319,U:U)</f>
        <v>565</v>
      </c>
      <c r="AA1319" s="23">
        <f>RANK(W1319,W:W)</f>
        <v>460</v>
      </c>
    </row>
    <row r="1320" spans="1:27" x14ac:dyDescent="0.25">
      <c r="A1320" s="23" t="str">
        <f t="shared" si="207"/>
        <v>Kim Pearson</v>
      </c>
      <c r="B1320" s="23">
        <f t="shared" si="208"/>
        <v>8</v>
      </c>
      <c r="C1320" s="23" t="str">
        <f t="shared" si="209"/>
        <v>2024Kim Pearson8</v>
      </c>
      <c r="D1320" s="17">
        <v>2024</v>
      </c>
      <c r="E1320" t="s">
        <v>421</v>
      </c>
      <c r="F1320">
        <v>145784</v>
      </c>
      <c r="G1320" t="s">
        <v>27</v>
      </c>
      <c r="H1320" s="20">
        <v>4</v>
      </c>
      <c r="I1320" s="20">
        <v>4</v>
      </c>
      <c r="J1320" t="s">
        <v>9</v>
      </c>
      <c r="K1320" t="s">
        <v>3</v>
      </c>
      <c r="L1320" s="10">
        <v>49</v>
      </c>
      <c r="M1320" s="10">
        <v>144</v>
      </c>
      <c r="N1320" s="10">
        <v>409</v>
      </c>
      <c r="O1320" s="1">
        <v>23038.328000000001</v>
      </c>
      <c r="P1320" s="1">
        <v>16109</v>
      </c>
      <c r="Q1320" s="1">
        <v>1562.12</v>
      </c>
      <c r="R1320" s="44">
        <f t="shared" si="210"/>
        <v>470.16995918367348</v>
      </c>
      <c r="S1320" s="45">
        <f t="shared" si="211"/>
        <v>2.9387755102040818</v>
      </c>
      <c r="T1320" s="45">
        <f t="shared" si="212"/>
        <v>2.8402777777777777</v>
      </c>
      <c r="U1320" s="44">
        <f t="shared" si="213"/>
        <v>6929.3280000000013</v>
      </c>
      <c r="V1320" s="46">
        <f t="shared" si="214"/>
        <v>0.30077391032890932</v>
      </c>
      <c r="W1320" s="44">
        <f t="shared" si="215"/>
        <v>5367.2080000000014</v>
      </c>
      <c r="X1320" s="46">
        <f t="shared" si="216"/>
        <v>0.23296864251607152</v>
      </c>
      <c r="Y1320" s="23">
        <f>RANK(O1320,O:O)</f>
        <v>576</v>
      </c>
      <c r="Z1320" s="23">
        <f>RANK(U1320,U:U)</f>
        <v>366</v>
      </c>
      <c r="AA1320" s="23">
        <f>RANK(W1320,W:W)</f>
        <v>258</v>
      </c>
    </row>
    <row r="1321" spans="1:27" x14ac:dyDescent="0.25">
      <c r="A1321" s="23" t="str">
        <f t="shared" si="207"/>
        <v>Kim Pearson</v>
      </c>
      <c r="B1321" s="23">
        <f t="shared" si="208"/>
        <v>9</v>
      </c>
      <c r="C1321" s="23" t="str">
        <f t="shared" si="209"/>
        <v>2024Kim Pearson9</v>
      </c>
      <c r="D1321" s="17">
        <v>2024</v>
      </c>
      <c r="E1321" t="s">
        <v>421</v>
      </c>
      <c r="F1321">
        <v>676623</v>
      </c>
      <c r="G1321" t="s">
        <v>274</v>
      </c>
      <c r="H1321" s="20">
        <v>4</v>
      </c>
      <c r="I1321" s="20">
        <v>3</v>
      </c>
      <c r="J1321" t="s">
        <v>2</v>
      </c>
      <c r="K1321" t="s">
        <v>3</v>
      </c>
      <c r="L1321" s="10">
        <v>68</v>
      </c>
      <c r="M1321" s="10">
        <v>110</v>
      </c>
      <c r="N1321" s="10">
        <v>456</v>
      </c>
      <c r="O1321" s="1">
        <v>18120.87</v>
      </c>
      <c r="P1321" s="1">
        <v>15895.5</v>
      </c>
      <c r="Q1321" s="1">
        <v>2082</v>
      </c>
      <c r="R1321" s="44">
        <f t="shared" si="210"/>
        <v>266.48338235294113</v>
      </c>
      <c r="S1321" s="45">
        <f t="shared" si="211"/>
        <v>1.6176470588235294</v>
      </c>
      <c r="T1321" s="45">
        <f t="shared" si="212"/>
        <v>4.1454545454545455</v>
      </c>
      <c r="U1321" s="44">
        <f t="shared" si="213"/>
        <v>2225.369999999999</v>
      </c>
      <c r="V1321" s="46">
        <f t="shared" si="214"/>
        <v>0.1228070175438596</v>
      </c>
      <c r="W1321" s="44">
        <f t="shared" si="215"/>
        <v>143.36999999999898</v>
      </c>
      <c r="X1321" s="46">
        <f t="shared" si="216"/>
        <v>7.9118717809905925E-3</v>
      </c>
      <c r="Y1321" s="23">
        <f>RANK(O1321,O:O)</f>
        <v>639</v>
      </c>
      <c r="Z1321" s="23">
        <f>RANK(U1321,U:U)</f>
        <v>833</v>
      </c>
      <c r="AA1321" s="23">
        <f>RANK(W1321,W:W)</f>
        <v>1175</v>
      </c>
    </row>
    <row r="1322" spans="1:27" x14ac:dyDescent="0.25">
      <c r="A1322" s="23" t="str">
        <f t="shared" ref="A1322:A1385" si="217">E1322</f>
        <v>Kim Pearson</v>
      </c>
      <c r="B1322" s="23">
        <f t="shared" ref="B1322:B1385" si="218">IF(A1321&lt;&gt;A1322,1,B1321+1)</f>
        <v>10</v>
      </c>
      <c r="C1322" s="23" t="str">
        <f t="shared" ref="C1322:C1385" si="219">D1322&amp;A1322&amp;B1322</f>
        <v>2024Kim Pearson10</v>
      </c>
      <c r="D1322" s="17">
        <v>2024</v>
      </c>
      <c r="E1322" t="s">
        <v>421</v>
      </c>
      <c r="F1322">
        <v>609954</v>
      </c>
      <c r="G1322" t="s">
        <v>161</v>
      </c>
      <c r="H1322" s="20">
        <v>4</v>
      </c>
      <c r="I1322" s="20">
        <v>2</v>
      </c>
      <c r="J1322" t="s">
        <v>2</v>
      </c>
      <c r="K1322" t="s">
        <v>3</v>
      </c>
      <c r="L1322" s="10">
        <v>21</v>
      </c>
      <c r="M1322" s="10">
        <v>77</v>
      </c>
      <c r="N1322" s="10">
        <v>378</v>
      </c>
      <c r="O1322" s="1">
        <v>18084.653999999999</v>
      </c>
      <c r="P1322" s="1">
        <v>14350.25</v>
      </c>
      <c r="Q1322" s="1">
        <v>684.56</v>
      </c>
      <c r="R1322" s="44">
        <f t="shared" ref="R1322:R1385" si="220">O1322/L1322</f>
        <v>861.17399999999998</v>
      </c>
      <c r="S1322" s="45">
        <f t="shared" ref="S1322:S1385" si="221">M1322/L1322</f>
        <v>3.6666666666666665</v>
      </c>
      <c r="T1322" s="45">
        <f t="shared" ref="T1322:T1385" si="222">N1322/M1322</f>
        <v>4.9090909090909092</v>
      </c>
      <c r="U1322" s="44">
        <f t="shared" ref="U1322:U1385" si="223">O1322-P1322</f>
        <v>3734.4039999999986</v>
      </c>
      <c r="V1322" s="46">
        <f t="shared" ref="V1322:V1385" si="224">U1322/O1322</f>
        <v>0.20649573942636662</v>
      </c>
      <c r="W1322" s="44">
        <f t="shared" ref="W1322:W1385" si="225">O1322-P1322-Q1322</f>
        <v>3049.8439999999987</v>
      </c>
      <c r="X1322" s="46">
        <f t="shared" ref="X1322:X1385" si="226">W1322/O1322</f>
        <v>0.16864265138829854</v>
      </c>
      <c r="Y1322" s="23">
        <f>RANK(O1322,O:O)</f>
        <v>641</v>
      </c>
      <c r="Z1322" s="23">
        <f>RANK(U1322,U:U)</f>
        <v>601</v>
      </c>
      <c r="AA1322" s="23">
        <f>RANK(W1322,W:W)</f>
        <v>426</v>
      </c>
    </row>
    <row r="1323" spans="1:27" x14ac:dyDescent="0.25">
      <c r="A1323" s="23" t="str">
        <f t="shared" si="217"/>
        <v>Kim Pearson</v>
      </c>
      <c r="B1323" s="23">
        <f t="shared" si="218"/>
        <v>11</v>
      </c>
      <c r="C1323" s="23" t="str">
        <f t="shared" si="219"/>
        <v>2024Kim Pearson11</v>
      </c>
      <c r="D1323" s="17">
        <v>2024</v>
      </c>
      <c r="E1323" t="s">
        <v>421</v>
      </c>
      <c r="F1323">
        <v>219128</v>
      </c>
      <c r="G1323" t="s">
        <v>56</v>
      </c>
      <c r="H1323" s="20">
        <v>4</v>
      </c>
      <c r="I1323" s="20">
        <v>4</v>
      </c>
      <c r="J1323" t="s">
        <v>9</v>
      </c>
      <c r="K1323" t="s">
        <v>3</v>
      </c>
      <c r="L1323" s="10">
        <v>46</v>
      </c>
      <c r="M1323" s="10">
        <v>91</v>
      </c>
      <c r="N1323" s="10">
        <v>306</v>
      </c>
      <c r="O1323" s="1">
        <v>15649.552</v>
      </c>
      <c r="P1323" s="1">
        <v>10895.75</v>
      </c>
      <c r="Q1323" s="1">
        <v>1425</v>
      </c>
      <c r="R1323" s="44">
        <f t="shared" si="220"/>
        <v>340.20765217391306</v>
      </c>
      <c r="S1323" s="45">
        <f t="shared" si="221"/>
        <v>1.9782608695652173</v>
      </c>
      <c r="T1323" s="45">
        <f t="shared" si="222"/>
        <v>3.3626373626373627</v>
      </c>
      <c r="U1323" s="44">
        <f t="shared" si="223"/>
        <v>4753.8019999999997</v>
      </c>
      <c r="V1323" s="46">
        <f t="shared" si="224"/>
        <v>0.30376601195995895</v>
      </c>
      <c r="W1323" s="44">
        <f t="shared" si="225"/>
        <v>3328.8019999999997</v>
      </c>
      <c r="X1323" s="46">
        <f t="shared" si="226"/>
        <v>0.2127090922474969</v>
      </c>
      <c r="Y1323" s="23">
        <f>RANK(O1323,O:O)</f>
        <v>668</v>
      </c>
      <c r="Z1323" s="23">
        <f>RANK(U1323,U:U)</f>
        <v>520</v>
      </c>
      <c r="AA1323" s="23">
        <f>RANK(W1323,W:W)</f>
        <v>401</v>
      </c>
    </row>
    <row r="1324" spans="1:27" x14ac:dyDescent="0.25">
      <c r="A1324" s="23" t="str">
        <f t="shared" si="217"/>
        <v>Kim Pearson</v>
      </c>
      <c r="B1324" s="23">
        <f t="shared" si="218"/>
        <v>12</v>
      </c>
      <c r="C1324" s="23" t="str">
        <f t="shared" si="219"/>
        <v>2024Kim Pearson12</v>
      </c>
      <c r="D1324" s="17">
        <v>2024</v>
      </c>
      <c r="E1324" t="s">
        <v>421</v>
      </c>
      <c r="F1324">
        <v>833290</v>
      </c>
      <c r="G1324" t="s">
        <v>234</v>
      </c>
      <c r="H1324" s="20">
        <v>4</v>
      </c>
      <c r="I1324" s="20">
        <v>4</v>
      </c>
      <c r="J1324" t="s">
        <v>9</v>
      </c>
      <c r="K1324" t="s">
        <v>10</v>
      </c>
      <c r="L1324" s="10">
        <v>32</v>
      </c>
      <c r="M1324" s="10">
        <v>135</v>
      </c>
      <c r="N1324" s="10">
        <v>360</v>
      </c>
      <c r="O1324" s="1">
        <v>14130</v>
      </c>
      <c r="P1324" s="1">
        <v>14130</v>
      </c>
      <c r="Q1324" s="1">
        <v>1061.56</v>
      </c>
      <c r="R1324" s="44">
        <f t="shared" si="220"/>
        <v>441.5625</v>
      </c>
      <c r="S1324" s="45">
        <f t="shared" si="221"/>
        <v>4.21875</v>
      </c>
      <c r="T1324" s="45">
        <f t="shared" si="222"/>
        <v>2.6666666666666665</v>
      </c>
      <c r="U1324" s="44">
        <f t="shared" si="223"/>
        <v>0</v>
      </c>
      <c r="V1324" s="46">
        <f t="shared" si="224"/>
        <v>0</v>
      </c>
      <c r="W1324" s="44">
        <f t="shared" si="225"/>
        <v>-1061.56</v>
      </c>
      <c r="X1324" s="46">
        <f t="shared" si="226"/>
        <v>-7.5128096249115359E-2</v>
      </c>
      <c r="Y1324" s="23">
        <f>RANK(O1324,O:O)</f>
        <v>695</v>
      </c>
      <c r="Z1324" s="23">
        <f>RANK(U1324,U:U)</f>
        <v>1492</v>
      </c>
      <c r="AA1324" s="23">
        <f>RANK(W1324,W:W)</f>
        <v>1470</v>
      </c>
    </row>
    <row r="1325" spans="1:27" x14ac:dyDescent="0.25">
      <c r="A1325" s="23" t="str">
        <f t="shared" si="217"/>
        <v>Kim Pearson</v>
      </c>
      <c r="B1325" s="23">
        <f t="shared" si="218"/>
        <v>13</v>
      </c>
      <c r="C1325" s="23" t="str">
        <f t="shared" si="219"/>
        <v>2024Kim Pearson13</v>
      </c>
      <c r="D1325" s="17">
        <v>2024</v>
      </c>
      <c r="E1325" t="s">
        <v>421</v>
      </c>
      <c r="F1325">
        <v>868970</v>
      </c>
      <c r="G1325" t="s">
        <v>377</v>
      </c>
      <c r="H1325" s="20">
        <v>4</v>
      </c>
      <c r="I1325" s="20">
        <v>4</v>
      </c>
      <c r="J1325" t="s">
        <v>9</v>
      </c>
      <c r="K1325" t="s">
        <v>10</v>
      </c>
      <c r="L1325" s="10">
        <v>33</v>
      </c>
      <c r="M1325" s="10">
        <v>101</v>
      </c>
      <c r="N1325" s="10">
        <v>268</v>
      </c>
      <c r="O1325" s="1">
        <v>14108.6304</v>
      </c>
      <c r="P1325" s="1">
        <v>11063.75</v>
      </c>
      <c r="Q1325" s="1">
        <v>1056.08</v>
      </c>
      <c r="R1325" s="44">
        <f t="shared" si="220"/>
        <v>427.53425454545453</v>
      </c>
      <c r="S1325" s="45">
        <f t="shared" si="221"/>
        <v>3.0606060606060606</v>
      </c>
      <c r="T1325" s="45">
        <f t="shared" si="222"/>
        <v>2.6534653465346536</v>
      </c>
      <c r="U1325" s="44">
        <f t="shared" si="223"/>
        <v>3044.8804</v>
      </c>
      <c r="V1325" s="46">
        <f t="shared" si="224"/>
        <v>0.21581686624946955</v>
      </c>
      <c r="W1325" s="44">
        <f t="shared" si="225"/>
        <v>1988.8004000000001</v>
      </c>
      <c r="X1325" s="46">
        <f t="shared" si="226"/>
        <v>0.14096339216597523</v>
      </c>
      <c r="Y1325" s="23">
        <f>RANK(O1325,O:O)</f>
        <v>696</v>
      </c>
      <c r="Z1325" s="23">
        <f>RANK(U1325,U:U)</f>
        <v>685</v>
      </c>
      <c r="AA1325" s="23">
        <f>RANK(W1325,W:W)</f>
        <v>566</v>
      </c>
    </row>
    <row r="1326" spans="1:27" x14ac:dyDescent="0.25">
      <c r="A1326" s="23" t="str">
        <f t="shared" si="217"/>
        <v>Kim Pearson</v>
      </c>
      <c r="B1326" s="23">
        <f t="shared" si="218"/>
        <v>14</v>
      </c>
      <c r="C1326" s="23" t="str">
        <f t="shared" si="219"/>
        <v>2024Kim Pearson14</v>
      </c>
      <c r="D1326" s="17">
        <v>2024</v>
      </c>
      <c r="E1326" t="s">
        <v>421</v>
      </c>
      <c r="F1326">
        <v>521200</v>
      </c>
      <c r="G1326" t="s">
        <v>356</v>
      </c>
      <c r="H1326" s="20">
        <v>4</v>
      </c>
      <c r="I1326" s="20">
        <v>4</v>
      </c>
      <c r="J1326" t="s">
        <v>9</v>
      </c>
      <c r="K1326" t="s">
        <v>10</v>
      </c>
      <c r="L1326" s="10">
        <v>42</v>
      </c>
      <c r="M1326" s="10">
        <v>82</v>
      </c>
      <c r="N1326" s="10">
        <v>262</v>
      </c>
      <c r="O1326" s="1">
        <v>12780.2736</v>
      </c>
      <c r="P1326" s="1">
        <v>9653.5</v>
      </c>
      <c r="Q1326" s="1">
        <v>1299.04</v>
      </c>
      <c r="R1326" s="44">
        <f t="shared" si="220"/>
        <v>304.29222857142861</v>
      </c>
      <c r="S1326" s="45">
        <f t="shared" si="221"/>
        <v>1.9523809523809523</v>
      </c>
      <c r="T1326" s="45">
        <f t="shared" si="222"/>
        <v>3.1951219512195124</v>
      </c>
      <c r="U1326" s="44">
        <f t="shared" si="223"/>
        <v>3126.7736000000004</v>
      </c>
      <c r="V1326" s="46">
        <f t="shared" si="224"/>
        <v>0.24465623333760245</v>
      </c>
      <c r="W1326" s="44">
        <f t="shared" si="225"/>
        <v>1827.7336000000005</v>
      </c>
      <c r="X1326" s="46">
        <f t="shared" si="226"/>
        <v>0.14301208700258189</v>
      </c>
      <c r="Y1326" s="23">
        <f>RANK(O1326,O:O)</f>
        <v>724</v>
      </c>
      <c r="Z1326" s="23">
        <f>RANK(U1326,U:U)</f>
        <v>671</v>
      </c>
      <c r="AA1326" s="23">
        <f>RANK(W1326,W:W)</f>
        <v>585</v>
      </c>
    </row>
    <row r="1327" spans="1:27" x14ac:dyDescent="0.25">
      <c r="A1327" s="23" t="str">
        <f t="shared" si="217"/>
        <v>Kim Pearson</v>
      </c>
      <c r="B1327" s="23">
        <f t="shared" si="218"/>
        <v>15</v>
      </c>
      <c r="C1327" s="23" t="str">
        <f t="shared" si="219"/>
        <v>2024Kim Pearson15</v>
      </c>
      <c r="D1327" s="17">
        <v>2024</v>
      </c>
      <c r="E1327" t="s">
        <v>421</v>
      </c>
      <c r="F1327">
        <v>317731</v>
      </c>
      <c r="G1327" t="s">
        <v>348</v>
      </c>
      <c r="H1327" s="20">
        <v>4</v>
      </c>
      <c r="I1327" s="20">
        <v>4</v>
      </c>
      <c r="J1327" t="s">
        <v>9</v>
      </c>
      <c r="K1327" t="s">
        <v>10</v>
      </c>
      <c r="L1327" s="10">
        <v>46</v>
      </c>
      <c r="M1327" s="10">
        <v>96</v>
      </c>
      <c r="N1327" s="10">
        <v>278</v>
      </c>
      <c r="O1327" s="1">
        <v>12490.954</v>
      </c>
      <c r="P1327" s="1">
        <v>9826</v>
      </c>
      <c r="Q1327" s="1">
        <v>1428.56</v>
      </c>
      <c r="R1327" s="44">
        <f t="shared" si="220"/>
        <v>271.54247826086959</v>
      </c>
      <c r="S1327" s="45">
        <f t="shared" si="221"/>
        <v>2.0869565217391304</v>
      </c>
      <c r="T1327" s="45">
        <f t="shared" si="222"/>
        <v>2.8958333333333335</v>
      </c>
      <c r="U1327" s="44">
        <f t="shared" si="223"/>
        <v>2664.9539999999997</v>
      </c>
      <c r="V1327" s="46">
        <f t="shared" si="224"/>
        <v>0.213350717647347</v>
      </c>
      <c r="W1327" s="44">
        <f t="shared" si="225"/>
        <v>1236.3939999999998</v>
      </c>
      <c r="X1327" s="46">
        <f t="shared" si="226"/>
        <v>9.8983152127531643E-2</v>
      </c>
      <c r="Y1327" s="23">
        <f>RANK(O1327,O:O)</f>
        <v>730</v>
      </c>
      <c r="Z1327" s="23">
        <f>RANK(U1327,U:U)</f>
        <v>747</v>
      </c>
      <c r="AA1327" s="23">
        <f>RANK(W1327,W:W)</f>
        <v>722</v>
      </c>
    </row>
    <row r="1328" spans="1:27" x14ac:dyDescent="0.25">
      <c r="A1328" s="23" t="str">
        <f t="shared" si="217"/>
        <v>Kim Pearson</v>
      </c>
      <c r="B1328" s="23">
        <f t="shared" si="218"/>
        <v>16</v>
      </c>
      <c r="C1328" s="23" t="str">
        <f t="shared" si="219"/>
        <v>2024Kim Pearson16</v>
      </c>
      <c r="D1328" s="17">
        <v>2024</v>
      </c>
      <c r="E1328" t="s">
        <v>421</v>
      </c>
      <c r="F1328">
        <v>650314</v>
      </c>
      <c r="G1328" t="s">
        <v>178</v>
      </c>
      <c r="H1328" s="20">
        <v>4</v>
      </c>
      <c r="I1328" s="20">
        <v>4</v>
      </c>
      <c r="J1328" t="s">
        <v>9</v>
      </c>
      <c r="K1328" t="s">
        <v>10</v>
      </c>
      <c r="L1328" s="10">
        <v>44</v>
      </c>
      <c r="M1328" s="10">
        <v>80</v>
      </c>
      <c r="N1328" s="10">
        <v>253</v>
      </c>
      <c r="O1328" s="1">
        <v>12248.376</v>
      </c>
      <c r="P1328" s="1">
        <v>8638.25</v>
      </c>
      <c r="Q1328" s="1">
        <v>1356</v>
      </c>
      <c r="R1328" s="44">
        <f t="shared" si="220"/>
        <v>278.37218181818184</v>
      </c>
      <c r="S1328" s="45">
        <f t="shared" si="221"/>
        <v>1.8181818181818181</v>
      </c>
      <c r="T1328" s="45">
        <f t="shared" si="222"/>
        <v>3.1625000000000001</v>
      </c>
      <c r="U1328" s="44">
        <f t="shared" si="223"/>
        <v>3610.1260000000002</v>
      </c>
      <c r="V1328" s="46">
        <f t="shared" si="224"/>
        <v>0.29474323779740269</v>
      </c>
      <c r="W1328" s="44">
        <f t="shared" si="225"/>
        <v>2254.1260000000002</v>
      </c>
      <c r="X1328" s="46">
        <f t="shared" si="226"/>
        <v>0.18403468345517807</v>
      </c>
      <c r="Y1328" s="23">
        <f>RANK(O1328,O:O)</f>
        <v>746</v>
      </c>
      <c r="Z1328" s="23">
        <f>RANK(U1328,U:U)</f>
        <v>607</v>
      </c>
      <c r="AA1328" s="23">
        <f>RANK(W1328,W:W)</f>
        <v>527</v>
      </c>
    </row>
    <row r="1329" spans="1:27" x14ac:dyDescent="0.25">
      <c r="A1329" s="23" t="str">
        <f t="shared" si="217"/>
        <v>Kim Pearson</v>
      </c>
      <c r="B1329" s="23">
        <f t="shared" si="218"/>
        <v>17</v>
      </c>
      <c r="C1329" s="23" t="str">
        <f t="shared" si="219"/>
        <v>2024Kim Pearson17</v>
      </c>
      <c r="D1329" s="17">
        <v>2024</v>
      </c>
      <c r="E1329" t="s">
        <v>421</v>
      </c>
      <c r="F1329">
        <v>469339</v>
      </c>
      <c r="G1329" t="s">
        <v>123</v>
      </c>
      <c r="H1329" s="20">
        <v>4</v>
      </c>
      <c r="I1329" s="20">
        <v>3</v>
      </c>
      <c r="J1329" t="s">
        <v>2</v>
      </c>
      <c r="K1329" t="s">
        <v>10</v>
      </c>
      <c r="L1329" s="10">
        <v>39</v>
      </c>
      <c r="M1329" s="10">
        <v>70</v>
      </c>
      <c r="N1329" s="10">
        <v>244</v>
      </c>
      <c r="O1329" s="1">
        <v>11486.848</v>
      </c>
      <c r="P1329" s="1">
        <v>8082.75</v>
      </c>
      <c r="Q1329" s="1">
        <v>1201</v>
      </c>
      <c r="R1329" s="44">
        <f t="shared" si="220"/>
        <v>294.5345641025641</v>
      </c>
      <c r="S1329" s="45">
        <f t="shared" si="221"/>
        <v>1.7948717948717949</v>
      </c>
      <c r="T1329" s="45">
        <f t="shared" si="222"/>
        <v>3.4857142857142858</v>
      </c>
      <c r="U1329" s="44">
        <f t="shared" si="223"/>
        <v>3404.098</v>
      </c>
      <c r="V1329" s="46">
        <f t="shared" si="224"/>
        <v>0.29634744013327241</v>
      </c>
      <c r="W1329" s="44">
        <f t="shared" si="225"/>
        <v>2203.098</v>
      </c>
      <c r="X1329" s="46">
        <f t="shared" si="226"/>
        <v>0.1917930837075584</v>
      </c>
      <c r="Y1329" s="23">
        <f>RANK(O1329,O:O)</f>
        <v>770</v>
      </c>
      <c r="Z1329" s="23">
        <f>RANK(U1329,U:U)</f>
        <v>626</v>
      </c>
      <c r="AA1329" s="23">
        <f>RANK(W1329,W:W)</f>
        <v>534</v>
      </c>
    </row>
    <row r="1330" spans="1:27" x14ac:dyDescent="0.25">
      <c r="A1330" s="23" t="str">
        <f t="shared" si="217"/>
        <v>Kim Pearson</v>
      </c>
      <c r="B1330" s="23">
        <f t="shared" si="218"/>
        <v>18</v>
      </c>
      <c r="C1330" s="23" t="str">
        <f t="shared" si="219"/>
        <v>2024Kim Pearson18</v>
      </c>
      <c r="D1330" s="17">
        <v>2024</v>
      </c>
      <c r="E1330" t="s">
        <v>421</v>
      </c>
      <c r="F1330">
        <v>250641</v>
      </c>
      <c r="G1330" t="s">
        <v>297</v>
      </c>
      <c r="H1330" s="20">
        <v>4</v>
      </c>
      <c r="I1330" s="20">
        <v>4</v>
      </c>
      <c r="J1330" t="s">
        <v>9</v>
      </c>
      <c r="K1330" t="s">
        <v>10</v>
      </c>
      <c r="L1330" s="10">
        <v>32</v>
      </c>
      <c r="M1330" s="10">
        <v>86</v>
      </c>
      <c r="N1330" s="10">
        <v>245</v>
      </c>
      <c r="O1330" s="1">
        <v>11286.396000000001</v>
      </c>
      <c r="P1330" s="1">
        <v>8396</v>
      </c>
      <c r="Q1330" s="1">
        <v>1013.04</v>
      </c>
      <c r="R1330" s="44">
        <f t="shared" si="220"/>
        <v>352.69987500000002</v>
      </c>
      <c r="S1330" s="45">
        <f t="shared" si="221"/>
        <v>2.6875</v>
      </c>
      <c r="T1330" s="45">
        <f t="shared" si="222"/>
        <v>2.8488372093023258</v>
      </c>
      <c r="U1330" s="44">
        <f t="shared" si="223"/>
        <v>2890.3960000000006</v>
      </c>
      <c r="V1330" s="46">
        <f t="shared" si="224"/>
        <v>0.2560955685056594</v>
      </c>
      <c r="W1330" s="44">
        <f t="shared" si="225"/>
        <v>1877.3560000000007</v>
      </c>
      <c r="X1330" s="46">
        <f t="shared" si="226"/>
        <v>0.16633795234546089</v>
      </c>
      <c r="Y1330" s="23">
        <f>RANK(O1330,O:O)</f>
        <v>776</v>
      </c>
      <c r="Z1330" s="23">
        <f>RANK(U1330,U:U)</f>
        <v>712</v>
      </c>
      <c r="AA1330" s="23">
        <f>RANK(W1330,W:W)</f>
        <v>577</v>
      </c>
    </row>
    <row r="1331" spans="1:27" x14ac:dyDescent="0.25">
      <c r="A1331" s="23" t="str">
        <f t="shared" si="217"/>
        <v>Kim Pearson</v>
      </c>
      <c r="B1331" s="23">
        <f t="shared" si="218"/>
        <v>19</v>
      </c>
      <c r="C1331" s="23" t="str">
        <f t="shared" si="219"/>
        <v>2024Kim Pearson19</v>
      </c>
      <c r="D1331" s="17">
        <v>2024</v>
      </c>
      <c r="E1331" t="s">
        <v>421</v>
      </c>
      <c r="F1331">
        <v>726602</v>
      </c>
      <c r="G1331" t="s">
        <v>191</v>
      </c>
      <c r="H1331" s="20">
        <v>4</v>
      </c>
      <c r="I1331" s="20">
        <v>4</v>
      </c>
      <c r="J1331" t="s">
        <v>9</v>
      </c>
      <c r="K1331" t="s">
        <v>10</v>
      </c>
      <c r="L1331" s="10">
        <v>29</v>
      </c>
      <c r="M1331" s="10">
        <v>61</v>
      </c>
      <c r="N1331" s="10">
        <v>186</v>
      </c>
      <c r="O1331" s="1">
        <v>10494.043600000001</v>
      </c>
      <c r="P1331" s="1">
        <v>7902</v>
      </c>
      <c r="Q1331" s="1">
        <v>901.52</v>
      </c>
      <c r="R1331" s="44">
        <f t="shared" si="220"/>
        <v>361.86357241379312</v>
      </c>
      <c r="S1331" s="45">
        <f t="shared" si="221"/>
        <v>2.103448275862069</v>
      </c>
      <c r="T1331" s="45">
        <f t="shared" si="222"/>
        <v>3.0491803278688523</v>
      </c>
      <c r="U1331" s="44">
        <f t="shared" si="223"/>
        <v>2592.0436000000009</v>
      </c>
      <c r="V1331" s="46">
        <f t="shared" si="224"/>
        <v>0.24700141325885103</v>
      </c>
      <c r="W1331" s="44">
        <f t="shared" si="225"/>
        <v>1690.5236000000009</v>
      </c>
      <c r="X1331" s="46">
        <f t="shared" si="226"/>
        <v>0.16109363220103268</v>
      </c>
      <c r="Y1331" s="23">
        <f>RANK(O1331,O:O)</f>
        <v>803</v>
      </c>
      <c r="Z1331" s="23">
        <f>RANK(U1331,U:U)</f>
        <v>757</v>
      </c>
      <c r="AA1331" s="23">
        <f>RANK(W1331,W:W)</f>
        <v>603</v>
      </c>
    </row>
    <row r="1332" spans="1:27" x14ac:dyDescent="0.25">
      <c r="A1332" s="23" t="str">
        <f t="shared" si="217"/>
        <v>Kim Pearson</v>
      </c>
      <c r="B1332" s="23">
        <f t="shared" si="218"/>
        <v>20</v>
      </c>
      <c r="C1332" s="23" t="str">
        <f t="shared" si="219"/>
        <v>2024Kim Pearson20</v>
      </c>
      <c r="D1332" s="17">
        <v>2024</v>
      </c>
      <c r="E1332" t="s">
        <v>421</v>
      </c>
      <c r="F1332">
        <v>116138</v>
      </c>
      <c r="G1332" t="s">
        <v>39</v>
      </c>
      <c r="H1332" s="20">
        <v>4</v>
      </c>
      <c r="I1332" s="20">
        <v>5</v>
      </c>
      <c r="J1332" t="s">
        <v>2</v>
      </c>
      <c r="K1332" t="s">
        <v>10</v>
      </c>
      <c r="L1332" s="10">
        <v>28</v>
      </c>
      <c r="M1332" s="10">
        <v>77</v>
      </c>
      <c r="N1332" s="10">
        <v>240</v>
      </c>
      <c r="O1332" s="1">
        <v>10456.365</v>
      </c>
      <c r="P1332" s="1">
        <v>9172.25</v>
      </c>
      <c r="Q1332" s="1">
        <v>888.52</v>
      </c>
      <c r="R1332" s="44">
        <f t="shared" si="220"/>
        <v>373.44160714285715</v>
      </c>
      <c r="S1332" s="45">
        <f t="shared" si="221"/>
        <v>2.75</v>
      </c>
      <c r="T1332" s="45">
        <f t="shared" si="222"/>
        <v>3.116883116883117</v>
      </c>
      <c r="U1332" s="44">
        <f t="shared" si="223"/>
        <v>1284.1149999999998</v>
      </c>
      <c r="V1332" s="46">
        <f t="shared" si="224"/>
        <v>0.12280701754385963</v>
      </c>
      <c r="W1332" s="44">
        <f t="shared" si="225"/>
        <v>395.5949999999998</v>
      </c>
      <c r="X1332" s="46">
        <f t="shared" si="226"/>
        <v>3.7832937163153717E-2</v>
      </c>
      <c r="Y1332" s="23">
        <f>RANK(O1332,O:O)</f>
        <v>804</v>
      </c>
      <c r="Z1332" s="23">
        <f>RANK(U1332,U:U)</f>
        <v>1038</v>
      </c>
      <c r="AA1332" s="23">
        <f>RANK(W1332,W:W)</f>
        <v>1022</v>
      </c>
    </row>
    <row r="1333" spans="1:27" x14ac:dyDescent="0.25">
      <c r="A1333" s="23" t="str">
        <f t="shared" si="217"/>
        <v>Kim Pearson</v>
      </c>
      <c r="B1333" s="23">
        <f t="shared" si="218"/>
        <v>21</v>
      </c>
      <c r="C1333" s="23" t="str">
        <f t="shared" si="219"/>
        <v>2024Kim Pearson21</v>
      </c>
      <c r="D1333" s="17">
        <v>2024</v>
      </c>
      <c r="E1333" t="s">
        <v>421</v>
      </c>
      <c r="F1333">
        <v>668464</v>
      </c>
      <c r="G1333" t="s">
        <v>370</v>
      </c>
      <c r="H1333" s="20">
        <v>4</v>
      </c>
      <c r="I1333" s="20">
        <v>4</v>
      </c>
      <c r="J1333" t="s">
        <v>9</v>
      </c>
      <c r="K1333" t="s">
        <v>10</v>
      </c>
      <c r="L1333" s="10">
        <v>30</v>
      </c>
      <c r="M1333" s="10">
        <v>48</v>
      </c>
      <c r="N1333" s="10">
        <v>165</v>
      </c>
      <c r="O1333" s="1">
        <v>9898.68</v>
      </c>
      <c r="P1333" s="1">
        <v>6608.25</v>
      </c>
      <c r="Q1333" s="1">
        <v>918</v>
      </c>
      <c r="R1333" s="44">
        <f t="shared" si="220"/>
        <v>329.95600000000002</v>
      </c>
      <c r="S1333" s="45">
        <f t="shared" si="221"/>
        <v>1.6</v>
      </c>
      <c r="T1333" s="45">
        <f t="shared" si="222"/>
        <v>3.4375</v>
      </c>
      <c r="U1333" s="44">
        <f t="shared" si="223"/>
        <v>3290.4300000000003</v>
      </c>
      <c r="V1333" s="46">
        <f t="shared" si="224"/>
        <v>0.33241098813175091</v>
      </c>
      <c r="W1333" s="44">
        <f t="shared" si="225"/>
        <v>2372.4300000000003</v>
      </c>
      <c r="X1333" s="46">
        <f t="shared" si="226"/>
        <v>0.23967135011940988</v>
      </c>
      <c r="Y1333" s="23">
        <f>RANK(O1333,O:O)</f>
        <v>836</v>
      </c>
      <c r="Z1333" s="23">
        <f>RANK(U1333,U:U)</f>
        <v>644</v>
      </c>
      <c r="AA1333" s="23">
        <f>RANK(W1333,W:W)</f>
        <v>509</v>
      </c>
    </row>
    <row r="1334" spans="1:27" x14ac:dyDescent="0.25">
      <c r="A1334" s="23" t="str">
        <f t="shared" si="217"/>
        <v>Kim Pearson</v>
      </c>
      <c r="B1334" s="23">
        <f t="shared" si="218"/>
        <v>22</v>
      </c>
      <c r="C1334" s="23" t="str">
        <f t="shared" si="219"/>
        <v>2024Kim Pearson22</v>
      </c>
      <c r="D1334" s="17">
        <v>2024</v>
      </c>
      <c r="E1334" t="s">
        <v>421</v>
      </c>
      <c r="F1334">
        <v>104983</v>
      </c>
      <c r="G1334" t="s">
        <v>8</v>
      </c>
      <c r="H1334" s="20">
        <v>4</v>
      </c>
      <c r="I1334" s="20">
        <v>4</v>
      </c>
      <c r="J1334" t="s">
        <v>9</v>
      </c>
      <c r="K1334" t="s">
        <v>10</v>
      </c>
      <c r="L1334" s="10">
        <v>46</v>
      </c>
      <c r="M1334" s="10">
        <v>79</v>
      </c>
      <c r="N1334" s="10">
        <v>169</v>
      </c>
      <c r="O1334" s="1">
        <v>9605.0480000000007</v>
      </c>
      <c r="P1334" s="1">
        <v>6659.5</v>
      </c>
      <c r="Q1334" s="1">
        <v>1413</v>
      </c>
      <c r="R1334" s="44">
        <f t="shared" si="220"/>
        <v>208.80539130434784</v>
      </c>
      <c r="S1334" s="45">
        <f t="shared" si="221"/>
        <v>1.7173913043478262</v>
      </c>
      <c r="T1334" s="45">
        <f t="shared" si="222"/>
        <v>2.1392405063291138</v>
      </c>
      <c r="U1334" s="44">
        <f t="shared" si="223"/>
        <v>2945.5480000000007</v>
      </c>
      <c r="V1334" s="46">
        <f t="shared" si="224"/>
        <v>0.3066666611140309</v>
      </c>
      <c r="W1334" s="44">
        <f t="shared" si="225"/>
        <v>1532.5480000000007</v>
      </c>
      <c r="X1334" s="46">
        <f t="shared" si="226"/>
        <v>0.15955651653172379</v>
      </c>
      <c r="Y1334" s="23">
        <f>RANK(O1334,O:O)</f>
        <v>850</v>
      </c>
      <c r="Z1334" s="23">
        <f>RANK(U1334,U:U)</f>
        <v>701</v>
      </c>
      <c r="AA1334" s="23">
        <f>RANK(W1334,W:W)</f>
        <v>636</v>
      </c>
    </row>
    <row r="1335" spans="1:27" x14ac:dyDescent="0.25">
      <c r="A1335" s="23" t="str">
        <f t="shared" si="217"/>
        <v>Kim Pearson</v>
      </c>
      <c r="B1335" s="23">
        <f t="shared" si="218"/>
        <v>23</v>
      </c>
      <c r="C1335" s="23" t="str">
        <f t="shared" si="219"/>
        <v>2024Kim Pearson23</v>
      </c>
      <c r="D1335" s="17">
        <v>2024</v>
      </c>
      <c r="E1335" t="s">
        <v>421</v>
      </c>
      <c r="F1335">
        <v>143836</v>
      </c>
      <c r="G1335" t="s">
        <v>87</v>
      </c>
      <c r="H1335" s="20">
        <v>4</v>
      </c>
      <c r="I1335" s="20">
        <v>2</v>
      </c>
      <c r="J1335" t="s">
        <v>2</v>
      </c>
      <c r="K1335" t="s">
        <v>10</v>
      </c>
      <c r="L1335" s="10">
        <v>48</v>
      </c>
      <c r="M1335" s="10">
        <v>84</v>
      </c>
      <c r="N1335" s="10">
        <v>165</v>
      </c>
      <c r="O1335" s="1">
        <v>8622</v>
      </c>
      <c r="P1335" s="1">
        <v>7185</v>
      </c>
      <c r="Q1335" s="1">
        <v>1476</v>
      </c>
      <c r="R1335" s="44">
        <f t="shared" si="220"/>
        <v>179.625</v>
      </c>
      <c r="S1335" s="45">
        <f t="shared" si="221"/>
        <v>1.75</v>
      </c>
      <c r="T1335" s="45">
        <f t="shared" si="222"/>
        <v>1.9642857142857142</v>
      </c>
      <c r="U1335" s="44">
        <f t="shared" si="223"/>
        <v>1437</v>
      </c>
      <c r="V1335" s="46">
        <f t="shared" si="224"/>
        <v>0.16666666666666666</v>
      </c>
      <c r="W1335" s="44">
        <f t="shared" si="225"/>
        <v>-39</v>
      </c>
      <c r="X1335" s="46">
        <f t="shared" si="226"/>
        <v>-4.523312456506611E-3</v>
      </c>
      <c r="Y1335" s="23">
        <f>RANK(O1335,O:O)</f>
        <v>926</v>
      </c>
      <c r="Z1335" s="23">
        <f>RANK(U1335,U:U)</f>
        <v>1002</v>
      </c>
      <c r="AA1335" s="23">
        <f>RANK(W1335,W:W)</f>
        <v>1282</v>
      </c>
    </row>
    <row r="1336" spans="1:27" x14ac:dyDescent="0.25">
      <c r="A1336" s="23" t="str">
        <f t="shared" si="217"/>
        <v>Kim Pearson</v>
      </c>
      <c r="B1336" s="23">
        <f t="shared" si="218"/>
        <v>24</v>
      </c>
      <c r="C1336" s="23" t="str">
        <f t="shared" si="219"/>
        <v>2024Kim Pearson24</v>
      </c>
      <c r="D1336" s="17">
        <v>2024</v>
      </c>
      <c r="E1336" t="s">
        <v>421</v>
      </c>
      <c r="F1336">
        <v>519375</v>
      </c>
      <c r="G1336" t="s">
        <v>314</v>
      </c>
      <c r="H1336" s="20">
        <v>4</v>
      </c>
      <c r="I1336" s="20">
        <v>4</v>
      </c>
      <c r="J1336" t="s">
        <v>9</v>
      </c>
      <c r="K1336" t="s">
        <v>10</v>
      </c>
      <c r="L1336" s="10">
        <v>40</v>
      </c>
      <c r="M1336" s="10">
        <v>74</v>
      </c>
      <c r="N1336" s="10">
        <v>182</v>
      </c>
      <c r="O1336" s="1">
        <v>8558.9732000000004</v>
      </c>
      <c r="P1336" s="1">
        <v>6905.5</v>
      </c>
      <c r="Q1336" s="1">
        <v>1234</v>
      </c>
      <c r="R1336" s="44">
        <f t="shared" si="220"/>
        <v>213.97433000000001</v>
      </c>
      <c r="S1336" s="45">
        <f t="shared" si="221"/>
        <v>1.85</v>
      </c>
      <c r="T1336" s="45">
        <f t="shared" si="222"/>
        <v>2.4594594594594597</v>
      </c>
      <c r="U1336" s="44">
        <f t="shared" si="223"/>
        <v>1653.4732000000004</v>
      </c>
      <c r="V1336" s="46">
        <f t="shared" si="224"/>
        <v>0.19318593029360115</v>
      </c>
      <c r="W1336" s="44">
        <f t="shared" si="225"/>
        <v>419.47320000000036</v>
      </c>
      <c r="X1336" s="46">
        <f t="shared" si="226"/>
        <v>4.9009757385383608E-2</v>
      </c>
      <c r="Y1336" s="23">
        <f>RANK(O1336,O:O)</f>
        <v>932</v>
      </c>
      <c r="Z1336" s="23">
        <f>RANK(U1336,U:U)</f>
        <v>957</v>
      </c>
      <c r="AA1336" s="23">
        <f>RANK(W1336,W:W)</f>
        <v>1008</v>
      </c>
    </row>
    <row r="1337" spans="1:27" x14ac:dyDescent="0.25">
      <c r="A1337" s="23" t="str">
        <f t="shared" si="217"/>
        <v>Kim Pearson</v>
      </c>
      <c r="B1337" s="23">
        <f t="shared" si="218"/>
        <v>25</v>
      </c>
      <c r="C1337" s="23" t="str">
        <f t="shared" si="219"/>
        <v>2024Kim Pearson25</v>
      </c>
      <c r="D1337" s="17">
        <v>2024</v>
      </c>
      <c r="E1337" t="s">
        <v>421</v>
      </c>
      <c r="F1337">
        <v>427110</v>
      </c>
      <c r="G1337" t="s">
        <v>353</v>
      </c>
      <c r="H1337" s="20">
        <v>4</v>
      </c>
      <c r="I1337" s="20">
        <v>4</v>
      </c>
      <c r="J1337" t="s">
        <v>9</v>
      </c>
      <c r="K1337" t="s">
        <v>10</v>
      </c>
      <c r="L1337" s="10">
        <v>35</v>
      </c>
      <c r="M1337" s="10">
        <v>53</v>
      </c>
      <c r="N1337" s="10">
        <v>150</v>
      </c>
      <c r="O1337" s="1">
        <v>7488.36</v>
      </c>
      <c r="P1337" s="1">
        <v>5630.25</v>
      </c>
      <c r="Q1337" s="1">
        <v>1068</v>
      </c>
      <c r="R1337" s="44">
        <f t="shared" si="220"/>
        <v>213.95314285714284</v>
      </c>
      <c r="S1337" s="45">
        <f t="shared" si="221"/>
        <v>1.5142857142857142</v>
      </c>
      <c r="T1337" s="45">
        <f t="shared" si="222"/>
        <v>2.8301886792452828</v>
      </c>
      <c r="U1337" s="44">
        <f t="shared" si="223"/>
        <v>1858.1099999999997</v>
      </c>
      <c r="V1337" s="46">
        <f t="shared" si="224"/>
        <v>0.24813310257519666</v>
      </c>
      <c r="W1337" s="44">
        <f t="shared" si="225"/>
        <v>790.10999999999967</v>
      </c>
      <c r="X1337" s="46">
        <f t="shared" si="226"/>
        <v>0.10551175424258445</v>
      </c>
      <c r="Y1337" s="23">
        <f>RANK(O1337,O:O)</f>
        <v>986</v>
      </c>
      <c r="Z1337" s="23">
        <f>RANK(U1337,U:U)</f>
        <v>902</v>
      </c>
      <c r="AA1337" s="23">
        <f>RANK(W1337,W:W)</f>
        <v>864</v>
      </c>
    </row>
    <row r="1338" spans="1:27" x14ac:dyDescent="0.25">
      <c r="A1338" s="23" t="str">
        <f t="shared" si="217"/>
        <v>Kim Pearson</v>
      </c>
      <c r="B1338" s="23">
        <f t="shared" si="218"/>
        <v>26</v>
      </c>
      <c r="C1338" s="23" t="str">
        <f t="shared" si="219"/>
        <v>2024Kim Pearson26</v>
      </c>
      <c r="D1338" s="17">
        <v>2024</v>
      </c>
      <c r="E1338" t="s">
        <v>421</v>
      </c>
      <c r="F1338">
        <v>129543</v>
      </c>
      <c r="G1338" t="s">
        <v>19</v>
      </c>
      <c r="H1338" s="20">
        <v>4</v>
      </c>
      <c r="I1338" s="20">
        <v>4</v>
      </c>
      <c r="J1338" t="s">
        <v>9</v>
      </c>
      <c r="K1338" t="s">
        <v>10</v>
      </c>
      <c r="L1338" s="10">
        <v>9</v>
      </c>
      <c r="M1338" s="10">
        <v>28</v>
      </c>
      <c r="N1338" s="10">
        <v>115</v>
      </c>
      <c r="O1338" s="1">
        <v>6977.48</v>
      </c>
      <c r="P1338" s="1">
        <v>5164.75</v>
      </c>
      <c r="Q1338" s="1">
        <v>288.52</v>
      </c>
      <c r="R1338" s="44">
        <f t="shared" si="220"/>
        <v>775.27555555555546</v>
      </c>
      <c r="S1338" s="45">
        <f t="shared" si="221"/>
        <v>3.1111111111111112</v>
      </c>
      <c r="T1338" s="45">
        <f t="shared" si="222"/>
        <v>4.1071428571428568</v>
      </c>
      <c r="U1338" s="44">
        <f t="shared" si="223"/>
        <v>1812.7299999999996</v>
      </c>
      <c r="V1338" s="46">
        <f t="shared" si="224"/>
        <v>0.25979723338511895</v>
      </c>
      <c r="W1338" s="44">
        <f t="shared" si="225"/>
        <v>1524.2099999999996</v>
      </c>
      <c r="X1338" s="46">
        <f t="shared" si="226"/>
        <v>0.21844706111662085</v>
      </c>
      <c r="Y1338" s="23">
        <f>RANK(O1338,O:O)</f>
        <v>1017</v>
      </c>
      <c r="Z1338" s="23">
        <f>RANK(U1338,U:U)</f>
        <v>914</v>
      </c>
      <c r="AA1338" s="23">
        <f>RANK(W1338,W:W)</f>
        <v>638</v>
      </c>
    </row>
    <row r="1339" spans="1:27" x14ac:dyDescent="0.25">
      <c r="A1339" s="23" t="str">
        <f t="shared" si="217"/>
        <v>Kim Pearson</v>
      </c>
      <c r="B1339" s="23">
        <f t="shared" si="218"/>
        <v>27</v>
      </c>
      <c r="C1339" s="23" t="str">
        <f t="shared" si="219"/>
        <v>2024Kim Pearson27</v>
      </c>
      <c r="D1339" s="17">
        <v>2024</v>
      </c>
      <c r="E1339" t="s">
        <v>421</v>
      </c>
      <c r="F1339">
        <v>245593</v>
      </c>
      <c r="G1339" t="s">
        <v>521</v>
      </c>
      <c r="H1339" s="20">
        <v>4</v>
      </c>
      <c r="I1339" s="20">
        <v>4</v>
      </c>
      <c r="J1339" t="s">
        <v>9</v>
      </c>
      <c r="K1339" t="s">
        <v>10</v>
      </c>
      <c r="L1339" s="10">
        <v>31</v>
      </c>
      <c r="M1339" s="10">
        <v>58</v>
      </c>
      <c r="N1339" s="10">
        <v>121</v>
      </c>
      <c r="O1339" s="1">
        <v>6761.4319999999998</v>
      </c>
      <c r="P1339" s="1">
        <v>5071.25</v>
      </c>
      <c r="Q1339" s="1">
        <v>956.52</v>
      </c>
      <c r="R1339" s="44">
        <f t="shared" si="220"/>
        <v>218.11070967741935</v>
      </c>
      <c r="S1339" s="45">
        <f t="shared" si="221"/>
        <v>1.8709677419354838</v>
      </c>
      <c r="T1339" s="45">
        <f t="shared" si="222"/>
        <v>2.0862068965517242</v>
      </c>
      <c r="U1339" s="44">
        <f t="shared" si="223"/>
        <v>1690.1819999999998</v>
      </c>
      <c r="V1339" s="46">
        <f t="shared" si="224"/>
        <v>0.2499739700110864</v>
      </c>
      <c r="W1339" s="44">
        <f t="shared" si="225"/>
        <v>733.66199999999981</v>
      </c>
      <c r="X1339" s="46">
        <f t="shared" si="226"/>
        <v>0.1085068961722901</v>
      </c>
      <c r="Y1339" s="23">
        <f>RANK(O1339,O:O)</f>
        <v>1024</v>
      </c>
      <c r="Z1339" s="23">
        <f>RANK(U1339,U:U)</f>
        <v>948</v>
      </c>
      <c r="AA1339" s="23">
        <f>RANK(W1339,W:W)</f>
        <v>885</v>
      </c>
    </row>
    <row r="1340" spans="1:27" x14ac:dyDescent="0.25">
      <c r="A1340" s="23" t="str">
        <f t="shared" si="217"/>
        <v>Kim Pearson</v>
      </c>
      <c r="B1340" s="23">
        <f t="shared" si="218"/>
        <v>28</v>
      </c>
      <c r="C1340" s="23" t="str">
        <f t="shared" si="219"/>
        <v>2024Kim Pearson28</v>
      </c>
      <c r="D1340" s="17">
        <v>2024</v>
      </c>
      <c r="E1340" t="s">
        <v>421</v>
      </c>
      <c r="F1340">
        <v>916061</v>
      </c>
      <c r="G1340" t="s">
        <v>255</v>
      </c>
      <c r="H1340" s="20">
        <v>4</v>
      </c>
      <c r="I1340" s="20">
        <v>4</v>
      </c>
      <c r="J1340" t="s">
        <v>9</v>
      </c>
      <c r="K1340" t="s">
        <v>10</v>
      </c>
      <c r="L1340" s="10">
        <v>25</v>
      </c>
      <c r="M1340" s="10">
        <v>34</v>
      </c>
      <c r="N1340" s="10">
        <v>108</v>
      </c>
      <c r="O1340" s="1">
        <v>6016.2623999999996</v>
      </c>
      <c r="P1340" s="1">
        <v>4916.25</v>
      </c>
      <c r="Q1340" s="1">
        <v>759</v>
      </c>
      <c r="R1340" s="44">
        <f t="shared" si="220"/>
        <v>240.65049599999998</v>
      </c>
      <c r="S1340" s="45">
        <f t="shared" si="221"/>
        <v>1.36</v>
      </c>
      <c r="T1340" s="45">
        <f t="shared" si="222"/>
        <v>3.1764705882352939</v>
      </c>
      <c r="U1340" s="44">
        <f t="shared" si="223"/>
        <v>1100.0123999999996</v>
      </c>
      <c r="V1340" s="46">
        <f t="shared" si="224"/>
        <v>0.18283983092226824</v>
      </c>
      <c r="W1340" s="44">
        <f t="shared" si="225"/>
        <v>341.01239999999962</v>
      </c>
      <c r="X1340" s="46">
        <f t="shared" si="226"/>
        <v>5.6681769731320171E-2</v>
      </c>
      <c r="Y1340" s="23">
        <f>RANK(O1340,O:O)</f>
        <v>1064</v>
      </c>
      <c r="Z1340" s="23">
        <f>RANK(U1340,U:U)</f>
        <v>1084</v>
      </c>
      <c r="AA1340" s="23">
        <f>RANK(W1340,W:W)</f>
        <v>1050</v>
      </c>
    </row>
    <row r="1341" spans="1:27" x14ac:dyDescent="0.25">
      <c r="A1341" s="23" t="str">
        <f t="shared" si="217"/>
        <v>Kim Pearson</v>
      </c>
      <c r="B1341" s="23">
        <f t="shared" si="218"/>
        <v>29</v>
      </c>
      <c r="C1341" s="23" t="str">
        <f t="shared" si="219"/>
        <v>2024Kim Pearson29</v>
      </c>
      <c r="D1341" s="17">
        <v>2024</v>
      </c>
      <c r="E1341" t="s">
        <v>421</v>
      </c>
      <c r="F1341">
        <v>235115</v>
      </c>
      <c r="G1341" t="s">
        <v>62</v>
      </c>
      <c r="H1341" s="20">
        <v>4</v>
      </c>
      <c r="I1341" s="20">
        <v>4</v>
      </c>
      <c r="J1341" t="s">
        <v>9</v>
      </c>
      <c r="K1341" t="s">
        <v>10</v>
      </c>
      <c r="L1341" s="10">
        <v>15</v>
      </c>
      <c r="M1341" s="10">
        <v>31</v>
      </c>
      <c r="N1341" s="10">
        <v>112</v>
      </c>
      <c r="O1341" s="1">
        <v>5513.5039999999999</v>
      </c>
      <c r="P1341" s="1">
        <v>3540.5</v>
      </c>
      <c r="Q1341" s="1">
        <v>466</v>
      </c>
      <c r="R1341" s="44">
        <f t="shared" si="220"/>
        <v>367.56693333333334</v>
      </c>
      <c r="S1341" s="45">
        <f t="shared" si="221"/>
        <v>2.0666666666666669</v>
      </c>
      <c r="T1341" s="45">
        <f t="shared" si="222"/>
        <v>3.6129032258064515</v>
      </c>
      <c r="U1341" s="44">
        <f t="shared" si="223"/>
        <v>1973.0039999999999</v>
      </c>
      <c r="V1341" s="46">
        <f t="shared" si="224"/>
        <v>0.35784938217148293</v>
      </c>
      <c r="W1341" s="44">
        <f t="shared" si="225"/>
        <v>1507.0039999999999</v>
      </c>
      <c r="X1341" s="46">
        <f t="shared" si="226"/>
        <v>0.27332962849033932</v>
      </c>
      <c r="Y1341" s="23">
        <f>RANK(O1341,O:O)</f>
        <v>1092</v>
      </c>
      <c r="Z1341" s="23">
        <f>RANK(U1341,U:U)</f>
        <v>876</v>
      </c>
      <c r="AA1341" s="23">
        <f>RANK(W1341,W:W)</f>
        <v>644</v>
      </c>
    </row>
    <row r="1342" spans="1:27" x14ac:dyDescent="0.25">
      <c r="A1342" s="23" t="str">
        <f t="shared" si="217"/>
        <v>Kim Pearson</v>
      </c>
      <c r="B1342" s="23">
        <f t="shared" si="218"/>
        <v>30</v>
      </c>
      <c r="C1342" s="23" t="str">
        <f t="shared" si="219"/>
        <v>2024Kim Pearson30</v>
      </c>
      <c r="D1342" s="17">
        <v>2024</v>
      </c>
      <c r="E1342" t="s">
        <v>421</v>
      </c>
      <c r="F1342">
        <v>444980</v>
      </c>
      <c r="G1342" t="s">
        <v>313</v>
      </c>
      <c r="H1342" s="20">
        <v>4</v>
      </c>
      <c r="I1342" s="20">
        <v>4</v>
      </c>
      <c r="J1342" t="s">
        <v>9</v>
      </c>
      <c r="K1342" t="s">
        <v>10</v>
      </c>
      <c r="L1342" s="10">
        <v>30</v>
      </c>
      <c r="M1342" s="10">
        <v>48</v>
      </c>
      <c r="N1342" s="10">
        <v>111</v>
      </c>
      <c r="O1342" s="1">
        <v>5497.723</v>
      </c>
      <c r="P1342" s="1">
        <v>4663</v>
      </c>
      <c r="Q1342" s="1">
        <v>918</v>
      </c>
      <c r="R1342" s="44">
        <f t="shared" si="220"/>
        <v>183.25743333333332</v>
      </c>
      <c r="S1342" s="45">
        <f t="shared" si="221"/>
        <v>1.6</v>
      </c>
      <c r="T1342" s="45">
        <f t="shared" si="222"/>
        <v>2.3125</v>
      </c>
      <c r="U1342" s="44">
        <f t="shared" si="223"/>
        <v>834.72299999999996</v>
      </c>
      <c r="V1342" s="46">
        <f t="shared" si="224"/>
        <v>0.15183067608171599</v>
      </c>
      <c r="W1342" s="44">
        <f t="shared" si="225"/>
        <v>-83.277000000000044</v>
      </c>
      <c r="X1342" s="46">
        <f t="shared" si="226"/>
        <v>-1.5147543810410245E-2</v>
      </c>
      <c r="Y1342" s="23">
        <f>RANK(O1342,O:O)</f>
        <v>1095</v>
      </c>
      <c r="Z1342" s="23">
        <f>RANK(U1342,U:U)</f>
        <v>1188</v>
      </c>
      <c r="AA1342" s="23">
        <f>RANK(W1342,W:W)</f>
        <v>1319</v>
      </c>
    </row>
    <row r="1343" spans="1:27" x14ac:dyDescent="0.25">
      <c r="A1343" s="23" t="str">
        <f t="shared" si="217"/>
        <v>Kim Pearson</v>
      </c>
      <c r="B1343" s="23">
        <f t="shared" si="218"/>
        <v>31</v>
      </c>
      <c r="C1343" s="23" t="str">
        <f t="shared" si="219"/>
        <v>2024Kim Pearson31</v>
      </c>
      <c r="D1343" s="17">
        <v>2024</v>
      </c>
      <c r="E1343" t="s">
        <v>421</v>
      </c>
      <c r="F1343">
        <v>458704</v>
      </c>
      <c r="G1343" t="s">
        <v>312</v>
      </c>
      <c r="H1343" s="20">
        <v>4</v>
      </c>
      <c r="I1343" s="20">
        <v>4</v>
      </c>
      <c r="J1343" t="s">
        <v>9</v>
      </c>
      <c r="K1343" t="s">
        <v>10</v>
      </c>
      <c r="L1343" s="10">
        <v>9</v>
      </c>
      <c r="M1343" s="10">
        <v>27</v>
      </c>
      <c r="N1343" s="10">
        <v>78</v>
      </c>
      <c r="O1343" s="1">
        <v>5272.9759999999997</v>
      </c>
      <c r="P1343" s="1">
        <v>3540.25</v>
      </c>
      <c r="Q1343" s="1">
        <v>287.52</v>
      </c>
      <c r="R1343" s="44">
        <f t="shared" si="220"/>
        <v>585.88622222222216</v>
      </c>
      <c r="S1343" s="45">
        <f t="shared" si="221"/>
        <v>3</v>
      </c>
      <c r="T1343" s="45">
        <f t="shared" si="222"/>
        <v>2.8888888888888888</v>
      </c>
      <c r="U1343" s="44">
        <f t="shared" si="223"/>
        <v>1732.7259999999997</v>
      </c>
      <c r="V1343" s="46">
        <f t="shared" si="224"/>
        <v>0.32860494718731886</v>
      </c>
      <c r="W1343" s="44">
        <f t="shared" si="225"/>
        <v>1445.2059999999997</v>
      </c>
      <c r="X1343" s="46">
        <f t="shared" si="226"/>
        <v>0.27407786418902719</v>
      </c>
      <c r="Y1343" s="23">
        <f>RANK(O1343,O:O)</f>
        <v>1112</v>
      </c>
      <c r="Z1343" s="23">
        <f>RANK(U1343,U:U)</f>
        <v>936</v>
      </c>
      <c r="AA1343" s="23">
        <f>RANK(W1343,W:W)</f>
        <v>662</v>
      </c>
    </row>
    <row r="1344" spans="1:27" x14ac:dyDescent="0.25">
      <c r="A1344" s="23" t="str">
        <f t="shared" si="217"/>
        <v>Kim Pearson</v>
      </c>
      <c r="B1344" s="23">
        <f t="shared" si="218"/>
        <v>32</v>
      </c>
      <c r="C1344" s="23" t="str">
        <f t="shared" si="219"/>
        <v>2024Kim Pearson32</v>
      </c>
      <c r="D1344" s="17">
        <v>2024</v>
      </c>
      <c r="E1344" t="s">
        <v>421</v>
      </c>
      <c r="F1344">
        <v>758545</v>
      </c>
      <c r="G1344" t="s">
        <v>207</v>
      </c>
      <c r="H1344" s="20">
        <v>4</v>
      </c>
      <c r="I1344" s="20">
        <v>4</v>
      </c>
      <c r="J1344" t="s">
        <v>9</v>
      </c>
      <c r="K1344" t="s">
        <v>10</v>
      </c>
      <c r="L1344" s="10">
        <v>25</v>
      </c>
      <c r="M1344" s="10">
        <v>48</v>
      </c>
      <c r="N1344" s="10">
        <v>93</v>
      </c>
      <c r="O1344" s="1">
        <v>5018.4503999999997</v>
      </c>
      <c r="P1344" s="1">
        <v>4007.5</v>
      </c>
      <c r="Q1344" s="1">
        <v>773</v>
      </c>
      <c r="R1344" s="44">
        <f t="shared" si="220"/>
        <v>200.73801599999999</v>
      </c>
      <c r="S1344" s="45">
        <f t="shared" si="221"/>
        <v>1.92</v>
      </c>
      <c r="T1344" s="45">
        <f t="shared" si="222"/>
        <v>1.9375</v>
      </c>
      <c r="U1344" s="44">
        <f t="shared" si="223"/>
        <v>1010.9503999999997</v>
      </c>
      <c r="V1344" s="46">
        <f t="shared" si="224"/>
        <v>0.20144672546728762</v>
      </c>
      <c r="W1344" s="44">
        <f t="shared" si="225"/>
        <v>237.95039999999972</v>
      </c>
      <c r="X1344" s="46">
        <f t="shared" si="226"/>
        <v>4.7415114434527388E-2</v>
      </c>
      <c r="Y1344" s="23">
        <f>RANK(O1344,O:O)</f>
        <v>1133</v>
      </c>
      <c r="Z1344" s="23">
        <f>RANK(U1344,U:U)</f>
        <v>1116</v>
      </c>
      <c r="AA1344" s="23">
        <f>RANK(W1344,W:W)</f>
        <v>1105</v>
      </c>
    </row>
    <row r="1345" spans="1:27" x14ac:dyDescent="0.25">
      <c r="A1345" s="23" t="str">
        <f t="shared" si="217"/>
        <v>Kim Pearson</v>
      </c>
      <c r="B1345" s="23">
        <f t="shared" si="218"/>
        <v>33</v>
      </c>
      <c r="C1345" s="23" t="str">
        <f t="shared" si="219"/>
        <v>2024Kim Pearson33</v>
      </c>
      <c r="D1345" s="17">
        <v>2024</v>
      </c>
      <c r="E1345" t="s">
        <v>421</v>
      </c>
      <c r="F1345">
        <v>331231</v>
      </c>
      <c r="G1345" t="s">
        <v>307</v>
      </c>
      <c r="H1345" s="20">
        <v>4</v>
      </c>
      <c r="I1345" s="20">
        <v>4</v>
      </c>
      <c r="J1345" t="s">
        <v>9</v>
      </c>
      <c r="K1345" t="s">
        <v>10</v>
      </c>
      <c r="L1345" s="10">
        <v>24</v>
      </c>
      <c r="M1345" s="10">
        <v>37</v>
      </c>
      <c r="N1345" s="10">
        <v>107</v>
      </c>
      <c r="O1345" s="1">
        <v>4960.0295999999998</v>
      </c>
      <c r="P1345" s="1">
        <v>3852.25</v>
      </c>
      <c r="Q1345" s="1">
        <v>733</v>
      </c>
      <c r="R1345" s="44">
        <f t="shared" si="220"/>
        <v>206.6679</v>
      </c>
      <c r="S1345" s="45">
        <f t="shared" si="221"/>
        <v>1.5416666666666667</v>
      </c>
      <c r="T1345" s="45">
        <f t="shared" si="222"/>
        <v>2.8918918918918921</v>
      </c>
      <c r="U1345" s="44">
        <f t="shared" si="223"/>
        <v>1107.7795999999998</v>
      </c>
      <c r="V1345" s="46">
        <f t="shared" si="224"/>
        <v>0.22334132844691085</v>
      </c>
      <c r="W1345" s="44">
        <f t="shared" si="225"/>
        <v>374.77959999999985</v>
      </c>
      <c r="X1345" s="46">
        <f t="shared" si="226"/>
        <v>7.5559952303510425E-2</v>
      </c>
      <c r="Y1345" s="23">
        <f>RANK(O1345,O:O)</f>
        <v>1135</v>
      </c>
      <c r="Z1345" s="23">
        <f>RANK(U1345,U:U)</f>
        <v>1081</v>
      </c>
      <c r="AA1345" s="23">
        <f>RANK(W1345,W:W)</f>
        <v>1033</v>
      </c>
    </row>
    <row r="1346" spans="1:27" x14ac:dyDescent="0.25">
      <c r="A1346" s="23" t="str">
        <f t="shared" si="217"/>
        <v>Kim Pearson</v>
      </c>
      <c r="B1346" s="23">
        <f t="shared" si="218"/>
        <v>34</v>
      </c>
      <c r="C1346" s="23" t="str">
        <f t="shared" si="219"/>
        <v>2024Kim Pearson34</v>
      </c>
      <c r="D1346" s="17">
        <v>2024</v>
      </c>
      <c r="E1346" t="s">
        <v>421</v>
      </c>
      <c r="F1346">
        <v>315225</v>
      </c>
      <c r="G1346" t="s">
        <v>306</v>
      </c>
      <c r="H1346" s="20">
        <v>4</v>
      </c>
      <c r="I1346" s="20">
        <v>4</v>
      </c>
      <c r="J1346" t="s">
        <v>9</v>
      </c>
      <c r="K1346" t="s">
        <v>10</v>
      </c>
      <c r="L1346" s="10">
        <v>18</v>
      </c>
      <c r="M1346" s="10">
        <v>29</v>
      </c>
      <c r="N1346" s="10">
        <v>101</v>
      </c>
      <c r="O1346" s="1">
        <v>4864.2929999999997</v>
      </c>
      <c r="P1346" s="1">
        <v>3708</v>
      </c>
      <c r="Q1346" s="1">
        <v>551</v>
      </c>
      <c r="R1346" s="44">
        <f t="shared" si="220"/>
        <v>270.23849999999999</v>
      </c>
      <c r="S1346" s="45">
        <f t="shared" si="221"/>
        <v>1.6111111111111112</v>
      </c>
      <c r="T1346" s="45">
        <f t="shared" si="222"/>
        <v>3.4827586206896552</v>
      </c>
      <c r="U1346" s="44">
        <f t="shared" si="223"/>
        <v>1156.2929999999997</v>
      </c>
      <c r="V1346" s="46">
        <f t="shared" si="224"/>
        <v>0.23771039285668025</v>
      </c>
      <c r="W1346" s="44">
        <f t="shared" si="225"/>
        <v>605.29299999999967</v>
      </c>
      <c r="X1346" s="46">
        <f t="shared" si="226"/>
        <v>0.12443596633673171</v>
      </c>
      <c r="Y1346" s="23">
        <f>RANK(O1346,O:O)</f>
        <v>1143</v>
      </c>
      <c r="Z1346" s="23">
        <f>RANK(U1346,U:U)</f>
        <v>1064</v>
      </c>
      <c r="AA1346" s="23">
        <f>RANK(W1346,W:W)</f>
        <v>933</v>
      </c>
    </row>
    <row r="1347" spans="1:27" x14ac:dyDescent="0.25">
      <c r="A1347" s="23" t="str">
        <f t="shared" si="217"/>
        <v>Kim Pearson</v>
      </c>
      <c r="B1347" s="23">
        <f t="shared" si="218"/>
        <v>35</v>
      </c>
      <c r="C1347" s="23" t="str">
        <f t="shared" si="219"/>
        <v>2024Kim Pearson35</v>
      </c>
      <c r="D1347" s="17">
        <v>2024</v>
      </c>
      <c r="E1347" t="s">
        <v>421</v>
      </c>
      <c r="F1347">
        <v>398755</v>
      </c>
      <c r="G1347" t="s">
        <v>100</v>
      </c>
      <c r="H1347" s="20">
        <v>4</v>
      </c>
      <c r="I1347" s="20">
        <v>4</v>
      </c>
      <c r="J1347" t="s">
        <v>9</v>
      </c>
      <c r="K1347" t="s">
        <v>10</v>
      </c>
      <c r="L1347" s="10">
        <v>22</v>
      </c>
      <c r="M1347" s="10">
        <v>40</v>
      </c>
      <c r="N1347" s="10">
        <v>89</v>
      </c>
      <c r="O1347" s="1">
        <v>4829.1192000000001</v>
      </c>
      <c r="P1347" s="1">
        <v>3697</v>
      </c>
      <c r="Q1347" s="1">
        <v>678</v>
      </c>
      <c r="R1347" s="44">
        <f t="shared" si="220"/>
        <v>219.50541818181819</v>
      </c>
      <c r="S1347" s="45">
        <f t="shared" si="221"/>
        <v>1.8181818181818181</v>
      </c>
      <c r="T1347" s="45">
        <f t="shared" si="222"/>
        <v>2.2250000000000001</v>
      </c>
      <c r="U1347" s="44">
        <f t="shared" si="223"/>
        <v>1132.1192000000001</v>
      </c>
      <c r="V1347" s="46">
        <f t="shared" si="224"/>
        <v>0.23443596090980734</v>
      </c>
      <c r="W1347" s="44">
        <f t="shared" si="225"/>
        <v>454.11920000000009</v>
      </c>
      <c r="X1347" s="46">
        <f t="shared" si="226"/>
        <v>9.4037687038249149E-2</v>
      </c>
      <c r="Y1347" s="23">
        <f>RANK(O1347,O:O)</f>
        <v>1145</v>
      </c>
      <c r="Z1347" s="23">
        <f>RANK(U1347,U:U)</f>
        <v>1075</v>
      </c>
      <c r="AA1347" s="23">
        <f>RANK(W1347,W:W)</f>
        <v>991</v>
      </c>
    </row>
    <row r="1348" spans="1:27" x14ac:dyDescent="0.25">
      <c r="A1348" s="23" t="str">
        <f t="shared" si="217"/>
        <v>Kim Pearson</v>
      </c>
      <c r="B1348" s="23">
        <f t="shared" si="218"/>
        <v>36</v>
      </c>
      <c r="C1348" s="23" t="str">
        <f t="shared" si="219"/>
        <v>2024Kim Pearson36</v>
      </c>
      <c r="D1348" s="17">
        <v>2024</v>
      </c>
      <c r="E1348" t="s">
        <v>421</v>
      </c>
      <c r="F1348">
        <v>478552</v>
      </c>
      <c r="G1348" t="s">
        <v>379</v>
      </c>
      <c r="H1348" s="20">
        <v>4</v>
      </c>
      <c r="I1348" s="20">
        <v>4</v>
      </c>
      <c r="J1348" t="s">
        <v>9</v>
      </c>
      <c r="K1348" t="s">
        <v>10</v>
      </c>
      <c r="L1348" s="10">
        <v>11</v>
      </c>
      <c r="M1348" s="10">
        <v>20</v>
      </c>
      <c r="N1348" s="10">
        <v>83</v>
      </c>
      <c r="O1348" s="1">
        <v>4406.5223999999998</v>
      </c>
      <c r="P1348" s="1">
        <v>3454</v>
      </c>
      <c r="Q1348" s="1">
        <v>339</v>
      </c>
      <c r="R1348" s="44">
        <f t="shared" si="220"/>
        <v>400.59294545454543</v>
      </c>
      <c r="S1348" s="45">
        <f t="shared" si="221"/>
        <v>1.8181818181818181</v>
      </c>
      <c r="T1348" s="45">
        <f t="shared" si="222"/>
        <v>4.1500000000000004</v>
      </c>
      <c r="U1348" s="44">
        <f t="shared" si="223"/>
        <v>952.52239999999983</v>
      </c>
      <c r="V1348" s="46">
        <f t="shared" si="224"/>
        <v>0.21616193304724829</v>
      </c>
      <c r="W1348" s="44">
        <f t="shared" si="225"/>
        <v>613.52239999999983</v>
      </c>
      <c r="X1348" s="46">
        <f t="shared" si="226"/>
        <v>0.13923051883271939</v>
      </c>
      <c r="Y1348" s="23">
        <f>RANK(O1348,O:O)</f>
        <v>1172</v>
      </c>
      <c r="Z1348" s="23">
        <f>RANK(U1348,U:U)</f>
        <v>1140</v>
      </c>
      <c r="AA1348" s="23">
        <f>RANK(W1348,W:W)</f>
        <v>929</v>
      </c>
    </row>
    <row r="1349" spans="1:27" x14ac:dyDescent="0.25">
      <c r="A1349" s="23" t="str">
        <f t="shared" si="217"/>
        <v>Kim Pearson</v>
      </c>
      <c r="B1349" s="23">
        <f t="shared" si="218"/>
        <v>37</v>
      </c>
      <c r="C1349" s="23" t="str">
        <f t="shared" si="219"/>
        <v>2024Kim Pearson37</v>
      </c>
      <c r="D1349" s="17">
        <v>2024</v>
      </c>
      <c r="E1349" t="s">
        <v>421</v>
      </c>
      <c r="F1349">
        <v>733583</v>
      </c>
      <c r="G1349" t="s">
        <v>197</v>
      </c>
      <c r="H1349" s="20">
        <v>4</v>
      </c>
      <c r="I1349" s="20">
        <v>4</v>
      </c>
      <c r="J1349" t="s">
        <v>9</v>
      </c>
      <c r="K1349" t="s">
        <v>10</v>
      </c>
      <c r="L1349" s="10">
        <v>43</v>
      </c>
      <c r="M1349" s="10">
        <v>43</v>
      </c>
      <c r="N1349" s="10">
        <v>88</v>
      </c>
      <c r="O1349" s="1">
        <v>4212.8959999999997</v>
      </c>
      <c r="P1349" s="1">
        <v>2833.5</v>
      </c>
      <c r="Q1349" s="1">
        <v>1290</v>
      </c>
      <c r="R1349" s="44">
        <f t="shared" si="220"/>
        <v>97.974325581395348</v>
      </c>
      <c r="S1349" s="45">
        <f t="shared" si="221"/>
        <v>1</v>
      </c>
      <c r="T1349" s="45">
        <f t="shared" si="222"/>
        <v>2.0465116279069768</v>
      </c>
      <c r="U1349" s="44">
        <f t="shared" si="223"/>
        <v>1379.3959999999997</v>
      </c>
      <c r="V1349" s="46">
        <f t="shared" si="224"/>
        <v>0.32742227674264918</v>
      </c>
      <c r="W1349" s="44">
        <f t="shared" si="225"/>
        <v>89.395999999999731</v>
      </c>
      <c r="X1349" s="46">
        <f t="shared" si="226"/>
        <v>2.1219607604839933E-2</v>
      </c>
      <c r="Y1349" s="23">
        <f>RANK(O1349,O:O)</f>
        <v>1185</v>
      </c>
      <c r="Z1349" s="23">
        <f>RANK(U1349,U:U)</f>
        <v>1018</v>
      </c>
      <c r="AA1349" s="23">
        <f>RANK(W1349,W:W)</f>
        <v>1202</v>
      </c>
    </row>
    <row r="1350" spans="1:27" x14ac:dyDescent="0.25">
      <c r="A1350" s="23" t="str">
        <f t="shared" si="217"/>
        <v>Kim Pearson</v>
      </c>
      <c r="B1350" s="23">
        <f t="shared" si="218"/>
        <v>38</v>
      </c>
      <c r="C1350" s="23" t="str">
        <f t="shared" si="219"/>
        <v>2024Kim Pearson38</v>
      </c>
      <c r="D1350" s="17">
        <v>2024</v>
      </c>
      <c r="E1350" t="s">
        <v>421</v>
      </c>
      <c r="F1350">
        <v>270575</v>
      </c>
      <c r="G1350" t="s">
        <v>68</v>
      </c>
      <c r="H1350" s="20">
        <v>4</v>
      </c>
      <c r="I1350" s="20">
        <v>4</v>
      </c>
      <c r="J1350" t="s">
        <v>9</v>
      </c>
      <c r="K1350" t="s">
        <v>10</v>
      </c>
      <c r="L1350" s="10">
        <v>37</v>
      </c>
      <c r="M1350" s="10">
        <v>37</v>
      </c>
      <c r="N1350" s="10">
        <v>91</v>
      </c>
      <c r="O1350" s="1">
        <v>3666.663</v>
      </c>
      <c r="P1350" s="1">
        <v>3074.25</v>
      </c>
      <c r="Q1350" s="1">
        <v>1110</v>
      </c>
      <c r="R1350" s="44">
        <f t="shared" si="220"/>
        <v>99.099000000000004</v>
      </c>
      <c r="S1350" s="45">
        <f t="shared" si="221"/>
        <v>1</v>
      </c>
      <c r="T1350" s="45">
        <f t="shared" si="222"/>
        <v>2.4594594594594597</v>
      </c>
      <c r="U1350" s="44">
        <f t="shared" si="223"/>
        <v>592.41300000000001</v>
      </c>
      <c r="V1350" s="46">
        <f t="shared" si="224"/>
        <v>0.1615673433855252</v>
      </c>
      <c r="W1350" s="44">
        <f t="shared" si="225"/>
        <v>-517.58699999999999</v>
      </c>
      <c r="X1350" s="46">
        <f t="shared" si="226"/>
        <v>-0.14116023206932299</v>
      </c>
      <c r="Y1350" s="23">
        <f>RANK(O1350,O:O)</f>
        <v>1224</v>
      </c>
      <c r="Z1350" s="23">
        <f>RANK(U1350,U:U)</f>
        <v>1274</v>
      </c>
      <c r="AA1350" s="23">
        <f>RANK(W1350,W:W)</f>
        <v>1437</v>
      </c>
    </row>
    <row r="1351" spans="1:27" x14ac:dyDescent="0.25">
      <c r="A1351" s="23" t="str">
        <f t="shared" si="217"/>
        <v>Kim Pearson</v>
      </c>
      <c r="B1351" s="23">
        <f t="shared" si="218"/>
        <v>39</v>
      </c>
      <c r="C1351" s="23" t="str">
        <f t="shared" si="219"/>
        <v>2024Kim Pearson39</v>
      </c>
      <c r="D1351" s="17">
        <v>2024</v>
      </c>
      <c r="E1351" t="s">
        <v>421</v>
      </c>
      <c r="F1351">
        <v>310640</v>
      </c>
      <c r="G1351" t="s">
        <v>77</v>
      </c>
      <c r="H1351" s="20">
        <v>4</v>
      </c>
      <c r="I1351" s="20">
        <v>4</v>
      </c>
      <c r="J1351" t="s">
        <v>9</v>
      </c>
      <c r="K1351" t="s">
        <v>10</v>
      </c>
      <c r="L1351" s="10">
        <v>19</v>
      </c>
      <c r="M1351" s="10">
        <v>19</v>
      </c>
      <c r="N1351" s="10">
        <v>66</v>
      </c>
      <c r="O1351" s="1">
        <v>3217.0720000000001</v>
      </c>
      <c r="P1351" s="1">
        <v>2368.25</v>
      </c>
      <c r="Q1351" s="1">
        <v>570</v>
      </c>
      <c r="R1351" s="44">
        <f t="shared" si="220"/>
        <v>169.31957894736843</v>
      </c>
      <c r="S1351" s="45">
        <f t="shared" si="221"/>
        <v>1</v>
      </c>
      <c r="T1351" s="45">
        <f t="shared" si="222"/>
        <v>3.4736842105263159</v>
      </c>
      <c r="U1351" s="44">
        <f t="shared" si="223"/>
        <v>848.82200000000012</v>
      </c>
      <c r="V1351" s="46">
        <f t="shared" si="224"/>
        <v>0.2638492393082903</v>
      </c>
      <c r="W1351" s="44">
        <f t="shared" si="225"/>
        <v>278.82200000000012</v>
      </c>
      <c r="X1351" s="46">
        <f t="shared" si="226"/>
        <v>8.6669493253492644E-2</v>
      </c>
      <c r="Y1351" s="23">
        <f>RANK(O1351,O:O)</f>
        <v>1267</v>
      </c>
      <c r="Z1351" s="23">
        <f>RANK(U1351,U:U)</f>
        <v>1181</v>
      </c>
      <c r="AA1351" s="23">
        <f>RANK(W1351,W:W)</f>
        <v>1070</v>
      </c>
    </row>
    <row r="1352" spans="1:27" x14ac:dyDescent="0.25">
      <c r="A1352" s="23" t="str">
        <f t="shared" si="217"/>
        <v>Kim Pearson</v>
      </c>
      <c r="B1352" s="23">
        <f t="shared" si="218"/>
        <v>40</v>
      </c>
      <c r="C1352" s="23" t="str">
        <f t="shared" si="219"/>
        <v>2024Kim Pearson40</v>
      </c>
      <c r="D1352" s="17">
        <v>2024</v>
      </c>
      <c r="E1352" t="s">
        <v>421</v>
      </c>
      <c r="F1352">
        <v>736536</v>
      </c>
      <c r="G1352" t="s">
        <v>198</v>
      </c>
      <c r="H1352" s="20">
        <v>4</v>
      </c>
      <c r="I1352" s="20">
        <v>4</v>
      </c>
      <c r="J1352" t="s">
        <v>9</v>
      </c>
      <c r="K1352" t="s">
        <v>10</v>
      </c>
      <c r="L1352" s="10">
        <v>3</v>
      </c>
      <c r="M1352" s="10">
        <v>19</v>
      </c>
      <c r="N1352" s="10">
        <v>44</v>
      </c>
      <c r="O1352" s="1">
        <v>1831.5</v>
      </c>
      <c r="P1352" s="1">
        <v>1831.5</v>
      </c>
      <c r="Q1352" s="1">
        <v>104.56</v>
      </c>
      <c r="R1352" s="44">
        <f t="shared" si="220"/>
        <v>610.5</v>
      </c>
      <c r="S1352" s="45">
        <f t="shared" si="221"/>
        <v>6.333333333333333</v>
      </c>
      <c r="T1352" s="45">
        <f t="shared" si="222"/>
        <v>2.3157894736842106</v>
      </c>
      <c r="U1352" s="44">
        <f t="shared" si="223"/>
        <v>0</v>
      </c>
      <c r="V1352" s="46">
        <f t="shared" si="224"/>
        <v>0</v>
      </c>
      <c r="W1352" s="44">
        <f t="shared" si="225"/>
        <v>-104.56</v>
      </c>
      <c r="X1352" s="46">
        <f t="shared" si="226"/>
        <v>-5.7089817089817092E-2</v>
      </c>
      <c r="Y1352" s="23">
        <f>RANK(O1352,O:O)</f>
        <v>1382</v>
      </c>
      <c r="Z1352" s="23">
        <f>RANK(U1352,U:U)</f>
        <v>1492</v>
      </c>
      <c r="AA1352" s="23">
        <f>RANK(W1352,W:W)</f>
        <v>1330</v>
      </c>
    </row>
    <row r="1353" spans="1:27" x14ac:dyDescent="0.25">
      <c r="A1353" s="23" t="str">
        <f t="shared" si="217"/>
        <v>Kim Pearson</v>
      </c>
      <c r="B1353" s="23">
        <f t="shared" si="218"/>
        <v>41</v>
      </c>
      <c r="C1353" s="23" t="str">
        <f t="shared" si="219"/>
        <v>2024Kim Pearson41</v>
      </c>
      <c r="D1353" s="17">
        <v>2024</v>
      </c>
      <c r="E1353" t="s">
        <v>421</v>
      </c>
      <c r="F1353">
        <v>249077</v>
      </c>
      <c r="G1353" t="s">
        <v>277</v>
      </c>
      <c r="H1353" s="20">
        <v>4</v>
      </c>
      <c r="I1353" s="20">
        <v>4</v>
      </c>
      <c r="J1353" t="s">
        <v>2</v>
      </c>
      <c r="K1353" t="s">
        <v>10</v>
      </c>
      <c r="L1353" s="10">
        <v>10</v>
      </c>
      <c r="M1353" s="10">
        <v>24</v>
      </c>
      <c r="N1353" s="10">
        <v>42</v>
      </c>
      <c r="O1353" s="1">
        <v>1728.24</v>
      </c>
      <c r="P1353" s="1">
        <v>1516</v>
      </c>
      <c r="Q1353" s="1">
        <v>314</v>
      </c>
      <c r="R1353" s="44">
        <f t="shared" si="220"/>
        <v>172.82400000000001</v>
      </c>
      <c r="S1353" s="45">
        <f t="shared" si="221"/>
        <v>2.4</v>
      </c>
      <c r="T1353" s="45">
        <f t="shared" si="222"/>
        <v>1.75</v>
      </c>
      <c r="U1353" s="44">
        <f t="shared" si="223"/>
        <v>212.24</v>
      </c>
      <c r="V1353" s="46">
        <f t="shared" si="224"/>
        <v>0.12280701754385966</v>
      </c>
      <c r="W1353" s="44">
        <f t="shared" si="225"/>
        <v>-101.75999999999999</v>
      </c>
      <c r="X1353" s="46">
        <f t="shared" si="226"/>
        <v>-5.8880711012359387E-2</v>
      </c>
      <c r="Y1353" s="23">
        <f>RANK(O1353,O:O)</f>
        <v>1391</v>
      </c>
      <c r="Z1353" s="23">
        <f>RANK(U1353,U:U)</f>
        <v>1420</v>
      </c>
      <c r="AA1353" s="23">
        <f>RANK(W1353,W:W)</f>
        <v>1328</v>
      </c>
    </row>
    <row r="1354" spans="1:27" x14ac:dyDescent="0.25">
      <c r="A1354" s="23" t="str">
        <f t="shared" si="217"/>
        <v>Kim Pearson</v>
      </c>
      <c r="B1354" s="23">
        <f t="shared" si="218"/>
        <v>42</v>
      </c>
      <c r="C1354" s="23" t="str">
        <f t="shared" si="219"/>
        <v>2024Kim Pearson42</v>
      </c>
      <c r="D1354" s="17">
        <v>2024</v>
      </c>
      <c r="E1354" t="s">
        <v>421</v>
      </c>
      <c r="F1354">
        <v>466846</v>
      </c>
      <c r="G1354" t="s">
        <v>122</v>
      </c>
      <c r="H1354" s="20">
        <v>4</v>
      </c>
      <c r="I1354" s="20">
        <v>4</v>
      </c>
      <c r="J1354" t="s">
        <v>9</v>
      </c>
      <c r="K1354" t="s">
        <v>10</v>
      </c>
      <c r="L1354" s="10">
        <v>7</v>
      </c>
      <c r="M1354" s="10">
        <v>10</v>
      </c>
      <c r="N1354" s="10">
        <v>37</v>
      </c>
      <c r="O1354" s="1">
        <v>1629.9462000000001</v>
      </c>
      <c r="P1354" s="1">
        <v>1071.75</v>
      </c>
      <c r="Q1354" s="1">
        <v>213</v>
      </c>
      <c r="R1354" s="44">
        <f t="shared" si="220"/>
        <v>232.84945714285715</v>
      </c>
      <c r="S1354" s="45">
        <f t="shared" si="221"/>
        <v>1.4285714285714286</v>
      </c>
      <c r="T1354" s="45">
        <f t="shared" si="222"/>
        <v>3.7</v>
      </c>
      <c r="U1354" s="44">
        <f t="shared" si="223"/>
        <v>558.19620000000009</v>
      </c>
      <c r="V1354" s="46">
        <f t="shared" si="224"/>
        <v>0.34246295982039165</v>
      </c>
      <c r="W1354" s="44">
        <f t="shared" si="225"/>
        <v>345.19620000000009</v>
      </c>
      <c r="X1354" s="46">
        <f t="shared" si="226"/>
        <v>0.21178379998063745</v>
      </c>
      <c r="Y1354" s="23">
        <f>RANK(O1354,O:O)</f>
        <v>1402</v>
      </c>
      <c r="Z1354" s="23">
        <f>RANK(U1354,U:U)</f>
        <v>1296</v>
      </c>
      <c r="AA1354" s="23">
        <f>RANK(W1354,W:W)</f>
        <v>1049</v>
      </c>
    </row>
    <row r="1355" spans="1:27" x14ac:dyDescent="0.25">
      <c r="A1355" s="23" t="str">
        <f t="shared" si="217"/>
        <v>Kim Pearson</v>
      </c>
      <c r="B1355" s="23">
        <f t="shared" si="218"/>
        <v>43</v>
      </c>
      <c r="C1355" s="23" t="str">
        <f t="shared" si="219"/>
        <v>2024Kim Pearson43</v>
      </c>
      <c r="D1355" s="17">
        <v>2024</v>
      </c>
      <c r="E1355" t="s">
        <v>421</v>
      </c>
      <c r="F1355">
        <v>762662</v>
      </c>
      <c r="G1355" t="s">
        <v>326</v>
      </c>
      <c r="H1355" s="20">
        <v>4</v>
      </c>
      <c r="I1355" s="20">
        <v>4</v>
      </c>
      <c r="J1355" t="s">
        <v>9</v>
      </c>
      <c r="K1355" t="s">
        <v>10</v>
      </c>
      <c r="L1355" s="10">
        <v>8</v>
      </c>
      <c r="M1355" s="10">
        <v>15</v>
      </c>
      <c r="N1355" s="10">
        <v>24</v>
      </c>
      <c r="O1355" s="1">
        <v>1024.6079999999999</v>
      </c>
      <c r="P1355" s="1">
        <v>706</v>
      </c>
      <c r="Q1355" s="1">
        <v>247</v>
      </c>
      <c r="R1355" s="44">
        <f t="shared" si="220"/>
        <v>128.07599999999999</v>
      </c>
      <c r="S1355" s="45">
        <f t="shared" si="221"/>
        <v>1.875</v>
      </c>
      <c r="T1355" s="45">
        <f t="shared" si="222"/>
        <v>1.6</v>
      </c>
      <c r="U1355" s="44">
        <f t="shared" si="223"/>
        <v>318.60799999999995</v>
      </c>
      <c r="V1355" s="46">
        <f t="shared" si="224"/>
        <v>0.31095599487804115</v>
      </c>
      <c r="W1355" s="44">
        <f t="shared" si="225"/>
        <v>71.607999999999947</v>
      </c>
      <c r="X1355" s="46">
        <f t="shared" si="226"/>
        <v>6.9888191386364304E-2</v>
      </c>
      <c r="Y1355" s="23">
        <f>RANK(O1355,O:O)</f>
        <v>1456</v>
      </c>
      <c r="Z1355" s="23">
        <f>RANK(U1355,U:U)</f>
        <v>1394</v>
      </c>
      <c r="AA1355" s="23">
        <f>RANK(W1355,W:W)</f>
        <v>1214</v>
      </c>
    </row>
    <row r="1356" spans="1:27" x14ac:dyDescent="0.25">
      <c r="A1356" s="23" t="str">
        <f t="shared" si="217"/>
        <v>Kim Pearson</v>
      </c>
      <c r="B1356" s="23">
        <f t="shared" si="218"/>
        <v>44</v>
      </c>
      <c r="C1356" s="23" t="str">
        <f t="shared" si="219"/>
        <v>2024Kim Pearson44</v>
      </c>
      <c r="D1356" s="17">
        <v>2024</v>
      </c>
      <c r="E1356" t="s">
        <v>421</v>
      </c>
      <c r="F1356">
        <v>196519</v>
      </c>
      <c r="G1356" t="s">
        <v>278</v>
      </c>
      <c r="H1356" s="20">
        <v>4</v>
      </c>
      <c r="I1356" s="20">
        <v>1</v>
      </c>
      <c r="J1356" t="s">
        <v>2</v>
      </c>
      <c r="K1356" t="s">
        <v>10</v>
      </c>
      <c r="L1356" s="10">
        <v>8</v>
      </c>
      <c r="M1356" s="10">
        <v>8</v>
      </c>
      <c r="N1356" s="10">
        <v>41</v>
      </c>
      <c r="O1356" s="1">
        <v>713.11</v>
      </c>
      <c r="P1356" s="1">
        <v>614.75</v>
      </c>
      <c r="Q1356" s="1">
        <v>240</v>
      </c>
      <c r="R1356" s="44">
        <f t="shared" si="220"/>
        <v>89.138750000000002</v>
      </c>
      <c r="S1356" s="45">
        <f t="shared" si="221"/>
        <v>1</v>
      </c>
      <c r="T1356" s="45">
        <f t="shared" si="222"/>
        <v>5.125</v>
      </c>
      <c r="U1356" s="44">
        <f t="shared" si="223"/>
        <v>98.360000000000014</v>
      </c>
      <c r="V1356" s="46">
        <f t="shared" si="224"/>
        <v>0.13793103448275865</v>
      </c>
      <c r="W1356" s="44">
        <f t="shared" si="225"/>
        <v>-141.63999999999999</v>
      </c>
      <c r="X1356" s="46">
        <f t="shared" si="226"/>
        <v>-0.19862293334829126</v>
      </c>
      <c r="Y1356" s="23">
        <f>RANK(O1356,O:O)</f>
        <v>1480</v>
      </c>
      <c r="Z1356" s="23">
        <f>RANK(U1356,U:U)</f>
        <v>1462</v>
      </c>
      <c r="AA1356" s="23">
        <f>RANK(W1356,W:W)</f>
        <v>1353</v>
      </c>
    </row>
    <row r="1357" spans="1:27" x14ac:dyDescent="0.25">
      <c r="A1357" s="23" t="str">
        <f t="shared" si="217"/>
        <v>Kurt Valentine</v>
      </c>
      <c r="B1357" s="23">
        <f t="shared" si="218"/>
        <v>1</v>
      </c>
      <c r="C1357" s="23" t="str">
        <f t="shared" si="219"/>
        <v>2024Kurt Valentine1</v>
      </c>
      <c r="D1357" s="17">
        <v>2024</v>
      </c>
      <c r="E1357" t="s">
        <v>424</v>
      </c>
      <c r="F1357">
        <v>439017</v>
      </c>
      <c r="G1357" t="s">
        <v>483</v>
      </c>
      <c r="H1357" s="20">
        <v>2</v>
      </c>
      <c r="I1357" s="20">
        <v>3</v>
      </c>
      <c r="J1357" t="s">
        <v>2</v>
      </c>
      <c r="K1357" t="s">
        <v>4</v>
      </c>
      <c r="L1357" s="10">
        <v>103</v>
      </c>
      <c r="M1357" s="10">
        <v>581</v>
      </c>
      <c r="N1357" s="10">
        <v>3301</v>
      </c>
      <c r="O1357" s="1">
        <v>129303.30499999999</v>
      </c>
      <c r="P1357" s="1">
        <v>121984.25</v>
      </c>
      <c r="Q1357" s="1">
        <v>3817.85</v>
      </c>
      <c r="R1357" s="44">
        <f t="shared" si="220"/>
        <v>1255.3718932038835</v>
      </c>
      <c r="S1357" s="45">
        <f t="shared" si="221"/>
        <v>5.6407766990291259</v>
      </c>
      <c r="T1357" s="45">
        <f t="shared" si="222"/>
        <v>5.6815834767641995</v>
      </c>
      <c r="U1357" s="44">
        <f t="shared" si="223"/>
        <v>7319.054999999993</v>
      </c>
      <c r="V1357" s="46">
        <f t="shared" si="224"/>
        <v>5.6603773584905606E-2</v>
      </c>
      <c r="W1357" s="44">
        <f t="shared" si="225"/>
        <v>3501.2049999999931</v>
      </c>
      <c r="X1357" s="46">
        <f t="shared" si="226"/>
        <v>2.7077459466329907E-2</v>
      </c>
      <c r="Y1357" s="23">
        <f>RANK(O1357,O:O)</f>
        <v>103</v>
      </c>
      <c r="Z1357" s="23">
        <f>RANK(U1357,U:U)</f>
        <v>344</v>
      </c>
      <c r="AA1357" s="23">
        <f>RANK(W1357,W:W)</f>
        <v>385</v>
      </c>
    </row>
    <row r="1358" spans="1:27" x14ac:dyDescent="0.25">
      <c r="A1358" s="23" t="str">
        <f t="shared" si="217"/>
        <v>Kurt Valentine</v>
      </c>
      <c r="B1358" s="23">
        <f t="shared" si="218"/>
        <v>2</v>
      </c>
      <c r="C1358" s="23" t="str">
        <f t="shared" si="219"/>
        <v>2024Kurt Valentine2</v>
      </c>
      <c r="D1358" s="17">
        <v>2024</v>
      </c>
      <c r="E1358" t="s">
        <v>424</v>
      </c>
      <c r="F1358">
        <v>688564</v>
      </c>
      <c r="G1358" t="s">
        <v>176</v>
      </c>
      <c r="H1358" s="20">
        <v>2</v>
      </c>
      <c r="I1358" s="20">
        <v>4</v>
      </c>
      <c r="J1358" t="s">
        <v>2</v>
      </c>
      <c r="K1358" t="s">
        <v>3</v>
      </c>
      <c r="L1358" s="10">
        <v>122</v>
      </c>
      <c r="M1358" s="10">
        <v>370</v>
      </c>
      <c r="N1358" s="10">
        <v>1546</v>
      </c>
      <c r="O1358" s="1">
        <v>69070.035000000003</v>
      </c>
      <c r="P1358" s="1">
        <v>60587.75</v>
      </c>
      <c r="Q1358" s="1">
        <v>4184.4399999999996</v>
      </c>
      <c r="R1358" s="44">
        <f t="shared" si="220"/>
        <v>566.14782786885246</v>
      </c>
      <c r="S1358" s="45">
        <f t="shared" si="221"/>
        <v>3.0327868852459017</v>
      </c>
      <c r="T1358" s="45">
        <f t="shared" si="222"/>
        <v>4.1783783783783788</v>
      </c>
      <c r="U1358" s="44">
        <f t="shared" si="223"/>
        <v>8482.2850000000035</v>
      </c>
      <c r="V1358" s="46">
        <f t="shared" si="224"/>
        <v>0.1228070175438597</v>
      </c>
      <c r="W1358" s="44">
        <f t="shared" si="225"/>
        <v>4297.8450000000039</v>
      </c>
      <c r="X1358" s="46">
        <f t="shared" si="226"/>
        <v>6.2224450878011046E-2</v>
      </c>
      <c r="Y1358" s="23">
        <f>RANK(O1358,O:O)</f>
        <v>254</v>
      </c>
      <c r="Z1358" s="23">
        <f>RANK(U1358,U:U)</f>
        <v>287</v>
      </c>
      <c r="AA1358" s="23">
        <f>RANK(W1358,W:W)</f>
        <v>318</v>
      </c>
    </row>
    <row r="1359" spans="1:27" x14ac:dyDescent="0.25">
      <c r="A1359" s="23" t="str">
        <f t="shared" si="217"/>
        <v>Kurt Valentine</v>
      </c>
      <c r="B1359" s="23">
        <f t="shared" si="218"/>
        <v>3</v>
      </c>
      <c r="C1359" s="23" t="str">
        <f t="shared" si="219"/>
        <v>2024Kurt Valentine3</v>
      </c>
      <c r="D1359" s="17">
        <v>2024</v>
      </c>
      <c r="E1359" t="s">
        <v>424</v>
      </c>
      <c r="F1359">
        <v>903842</v>
      </c>
      <c r="G1359" t="s">
        <v>250</v>
      </c>
      <c r="H1359" s="20">
        <v>2</v>
      </c>
      <c r="I1359" s="20">
        <v>2</v>
      </c>
      <c r="J1359" t="s">
        <v>9</v>
      </c>
      <c r="K1359" t="s">
        <v>3</v>
      </c>
      <c r="L1359" s="10">
        <v>72</v>
      </c>
      <c r="M1359" s="10">
        <v>272</v>
      </c>
      <c r="N1359" s="10">
        <v>1218</v>
      </c>
      <c r="O1359" s="1">
        <v>57960.590400000001</v>
      </c>
      <c r="P1359" s="1">
        <v>44434</v>
      </c>
      <c r="Q1359" s="1">
        <v>2525.5</v>
      </c>
      <c r="R1359" s="44">
        <f t="shared" si="220"/>
        <v>805.00819999999999</v>
      </c>
      <c r="S1359" s="45">
        <f t="shared" si="221"/>
        <v>3.7777777777777777</v>
      </c>
      <c r="T1359" s="45">
        <f t="shared" si="222"/>
        <v>4.4779411764705879</v>
      </c>
      <c r="U1359" s="44">
        <f t="shared" si="223"/>
        <v>13526.590400000001</v>
      </c>
      <c r="V1359" s="46">
        <f t="shared" si="224"/>
        <v>0.23337564898234717</v>
      </c>
      <c r="W1359" s="44">
        <f t="shared" si="225"/>
        <v>11001.090400000001</v>
      </c>
      <c r="X1359" s="46">
        <f t="shared" si="226"/>
        <v>0.18980293892934536</v>
      </c>
      <c r="Y1359" s="23">
        <f>RANK(O1359,O:O)</f>
        <v>323</v>
      </c>
      <c r="Z1359" s="23">
        <f>RANK(U1359,U:U)</f>
        <v>141</v>
      </c>
      <c r="AA1359" s="23">
        <f>RANK(W1359,W:W)</f>
        <v>112</v>
      </c>
    </row>
    <row r="1360" spans="1:27" x14ac:dyDescent="0.25">
      <c r="A1360" s="23" t="str">
        <f t="shared" si="217"/>
        <v>Kurt Valentine</v>
      </c>
      <c r="B1360" s="23">
        <f t="shared" si="218"/>
        <v>4</v>
      </c>
      <c r="C1360" s="23" t="str">
        <f t="shared" si="219"/>
        <v>2024Kurt Valentine4</v>
      </c>
      <c r="D1360" s="17">
        <v>2024</v>
      </c>
      <c r="E1360" t="s">
        <v>424</v>
      </c>
      <c r="F1360">
        <v>221841</v>
      </c>
      <c r="G1360" t="s">
        <v>57</v>
      </c>
      <c r="H1360" s="20">
        <v>2</v>
      </c>
      <c r="I1360" s="20">
        <v>2</v>
      </c>
      <c r="J1360" t="s">
        <v>9</v>
      </c>
      <c r="K1360" t="s">
        <v>3</v>
      </c>
      <c r="L1360" s="10">
        <v>126</v>
      </c>
      <c r="M1360" s="10">
        <v>374</v>
      </c>
      <c r="N1360" s="10">
        <v>1106</v>
      </c>
      <c r="O1360" s="1">
        <v>51954.3</v>
      </c>
      <c r="P1360" s="1">
        <v>43295.25</v>
      </c>
      <c r="Q1360" s="1">
        <v>4308.28</v>
      </c>
      <c r="R1360" s="44">
        <f t="shared" si="220"/>
        <v>412.33571428571429</v>
      </c>
      <c r="S1360" s="45">
        <f t="shared" si="221"/>
        <v>2.9682539682539684</v>
      </c>
      <c r="T1360" s="45">
        <f t="shared" si="222"/>
        <v>2.9572192513368982</v>
      </c>
      <c r="U1360" s="44">
        <f t="shared" si="223"/>
        <v>8659.0500000000029</v>
      </c>
      <c r="V1360" s="46">
        <f t="shared" si="224"/>
        <v>0.16666666666666671</v>
      </c>
      <c r="W1360" s="44">
        <f t="shared" si="225"/>
        <v>4350.7700000000032</v>
      </c>
      <c r="X1360" s="46">
        <f t="shared" si="226"/>
        <v>8.3742250400833093E-2</v>
      </c>
      <c r="Y1360" s="23">
        <f>RANK(O1360,O:O)</f>
        <v>362</v>
      </c>
      <c r="Z1360" s="23">
        <f>RANK(U1360,U:U)</f>
        <v>277</v>
      </c>
      <c r="AA1360" s="23">
        <f>RANK(W1360,W:W)</f>
        <v>315</v>
      </c>
    </row>
    <row r="1361" spans="1:27" x14ac:dyDescent="0.25">
      <c r="A1361" s="23" t="str">
        <f t="shared" si="217"/>
        <v>Kurt Valentine</v>
      </c>
      <c r="B1361" s="23">
        <f t="shared" si="218"/>
        <v>5</v>
      </c>
      <c r="C1361" s="23" t="str">
        <f t="shared" si="219"/>
        <v>2024Kurt Valentine5</v>
      </c>
      <c r="D1361" s="17">
        <v>2024</v>
      </c>
      <c r="E1361" t="s">
        <v>424</v>
      </c>
      <c r="F1361">
        <v>947664</v>
      </c>
      <c r="G1361" t="s">
        <v>358</v>
      </c>
      <c r="H1361" s="20">
        <v>2</v>
      </c>
      <c r="I1361" s="20">
        <v>2</v>
      </c>
      <c r="J1361" t="s">
        <v>9</v>
      </c>
      <c r="K1361" t="s">
        <v>3</v>
      </c>
      <c r="L1361" s="10">
        <v>65</v>
      </c>
      <c r="M1361" s="10">
        <v>251</v>
      </c>
      <c r="N1361" s="10">
        <v>1027</v>
      </c>
      <c r="O1361" s="1">
        <v>46636.936399999999</v>
      </c>
      <c r="P1361" s="1">
        <v>37593.25</v>
      </c>
      <c r="Q1361" s="1">
        <v>2290.5300000000002</v>
      </c>
      <c r="R1361" s="44">
        <f t="shared" si="220"/>
        <v>717.49132923076922</v>
      </c>
      <c r="S1361" s="45">
        <f t="shared" si="221"/>
        <v>3.8615384615384616</v>
      </c>
      <c r="T1361" s="45">
        <f t="shared" si="222"/>
        <v>4.0916334661354581</v>
      </c>
      <c r="U1361" s="44">
        <f t="shared" si="223"/>
        <v>9043.6863999999987</v>
      </c>
      <c r="V1361" s="46">
        <f t="shared" si="224"/>
        <v>0.1939168199736207</v>
      </c>
      <c r="W1361" s="44">
        <f t="shared" si="225"/>
        <v>6753.156399999998</v>
      </c>
      <c r="X1361" s="46">
        <f t="shared" si="226"/>
        <v>0.14480274480465227</v>
      </c>
      <c r="Y1361" s="23">
        <f>RANK(O1361,O:O)</f>
        <v>394</v>
      </c>
      <c r="Z1361" s="23">
        <f>RANK(U1361,U:U)</f>
        <v>255</v>
      </c>
      <c r="AA1361" s="23">
        <f>RANK(W1361,W:W)</f>
        <v>197</v>
      </c>
    </row>
    <row r="1362" spans="1:27" x14ac:dyDescent="0.25">
      <c r="A1362" s="23" t="str">
        <f t="shared" si="217"/>
        <v>Kurt Valentine</v>
      </c>
      <c r="B1362" s="23">
        <f t="shared" si="218"/>
        <v>6</v>
      </c>
      <c r="C1362" s="23" t="str">
        <f t="shared" si="219"/>
        <v>2024Kurt Valentine6</v>
      </c>
      <c r="D1362" s="17">
        <v>2024</v>
      </c>
      <c r="E1362" t="s">
        <v>424</v>
      </c>
      <c r="F1362">
        <v>925350</v>
      </c>
      <c r="G1362" t="s">
        <v>166</v>
      </c>
      <c r="H1362" s="20">
        <v>2</v>
      </c>
      <c r="I1362" s="20">
        <v>2</v>
      </c>
      <c r="J1362" t="s">
        <v>2</v>
      </c>
      <c r="K1362" t="s">
        <v>3</v>
      </c>
      <c r="L1362" s="10">
        <v>82</v>
      </c>
      <c r="M1362" s="10">
        <v>204</v>
      </c>
      <c r="N1362" s="10">
        <v>602</v>
      </c>
      <c r="O1362" s="1">
        <v>30275.4</v>
      </c>
      <c r="P1362" s="1">
        <v>25229.5</v>
      </c>
      <c r="Q1362" s="1">
        <v>2762.98</v>
      </c>
      <c r="R1362" s="44">
        <f t="shared" si="220"/>
        <v>369.21219512195125</v>
      </c>
      <c r="S1362" s="45">
        <f t="shared" si="221"/>
        <v>2.4878048780487805</v>
      </c>
      <c r="T1362" s="45">
        <f t="shared" si="222"/>
        <v>2.9509803921568629</v>
      </c>
      <c r="U1362" s="44">
        <f t="shared" si="223"/>
        <v>5045.9000000000015</v>
      </c>
      <c r="V1362" s="46">
        <f t="shared" si="224"/>
        <v>0.16666666666666671</v>
      </c>
      <c r="W1362" s="44">
        <f t="shared" si="225"/>
        <v>2282.9200000000014</v>
      </c>
      <c r="X1362" s="46">
        <f t="shared" si="226"/>
        <v>7.5405114383294738E-2</v>
      </c>
      <c r="Y1362" s="23">
        <f>RANK(O1362,O:O)</f>
        <v>512</v>
      </c>
      <c r="Z1362" s="23">
        <f>RANK(U1362,U:U)</f>
        <v>505</v>
      </c>
      <c r="AA1362" s="23">
        <f>RANK(W1362,W:W)</f>
        <v>523</v>
      </c>
    </row>
    <row r="1363" spans="1:27" x14ac:dyDescent="0.25">
      <c r="A1363" s="23" t="str">
        <f t="shared" si="217"/>
        <v>Kurt Valentine</v>
      </c>
      <c r="B1363" s="23">
        <f t="shared" si="218"/>
        <v>7</v>
      </c>
      <c r="C1363" s="23" t="str">
        <f t="shared" si="219"/>
        <v>2024Kurt Valentine7</v>
      </c>
      <c r="D1363" s="17">
        <v>2024</v>
      </c>
      <c r="E1363" t="s">
        <v>424</v>
      </c>
      <c r="F1363">
        <v>782190</v>
      </c>
      <c r="G1363" t="s">
        <v>53</v>
      </c>
      <c r="H1363" s="20">
        <v>2</v>
      </c>
      <c r="I1363" s="20">
        <v>2</v>
      </c>
      <c r="J1363" t="s">
        <v>2</v>
      </c>
      <c r="K1363" t="s">
        <v>3</v>
      </c>
      <c r="L1363" s="10">
        <v>42</v>
      </c>
      <c r="M1363" s="10">
        <v>104</v>
      </c>
      <c r="N1363" s="10">
        <v>433</v>
      </c>
      <c r="O1363" s="1">
        <v>21112.5</v>
      </c>
      <c r="P1363" s="1">
        <v>17593.75</v>
      </c>
      <c r="Q1363" s="1">
        <v>1416.4</v>
      </c>
      <c r="R1363" s="44">
        <f t="shared" si="220"/>
        <v>502.67857142857144</v>
      </c>
      <c r="S1363" s="45">
        <f t="shared" si="221"/>
        <v>2.4761904761904763</v>
      </c>
      <c r="T1363" s="45">
        <f t="shared" si="222"/>
        <v>4.1634615384615383</v>
      </c>
      <c r="U1363" s="44">
        <f t="shared" si="223"/>
        <v>3518.75</v>
      </c>
      <c r="V1363" s="46">
        <f t="shared" si="224"/>
        <v>0.16666666666666666</v>
      </c>
      <c r="W1363" s="44">
        <f t="shared" si="225"/>
        <v>2102.35</v>
      </c>
      <c r="X1363" s="46">
        <f t="shared" si="226"/>
        <v>9.9578448786264054E-2</v>
      </c>
      <c r="Y1363" s="23">
        <f>RANK(O1363,O:O)</f>
        <v>597</v>
      </c>
      <c r="Z1363" s="23">
        <f>RANK(U1363,U:U)</f>
        <v>615</v>
      </c>
      <c r="AA1363" s="23">
        <f>RANK(W1363,W:W)</f>
        <v>544</v>
      </c>
    </row>
    <row r="1364" spans="1:27" x14ac:dyDescent="0.25">
      <c r="A1364" s="23" t="str">
        <f t="shared" si="217"/>
        <v>Kurt Valentine</v>
      </c>
      <c r="B1364" s="23">
        <f t="shared" si="218"/>
        <v>8</v>
      </c>
      <c r="C1364" s="23" t="str">
        <f t="shared" si="219"/>
        <v>2024Kurt Valentine8</v>
      </c>
      <c r="D1364" s="17">
        <v>2024</v>
      </c>
      <c r="E1364" t="s">
        <v>424</v>
      </c>
      <c r="F1364">
        <v>309059</v>
      </c>
      <c r="G1364" t="s">
        <v>299</v>
      </c>
      <c r="H1364" s="20">
        <v>2</v>
      </c>
      <c r="I1364" s="20">
        <v>2</v>
      </c>
      <c r="J1364" t="s">
        <v>9</v>
      </c>
      <c r="K1364" t="s">
        <v>3</v>
      </c>
      <c r="L1364" s="10">
        <v>56</v>
      </c>
      <c r="M1364" s="10">
        <v>101</v>
      </c>
      <c r="N1364" s="10">
        <v>330</v>
      </c>
      <c r="O1364" s="1">
        <v>18720.59</v>
      </c>
      <c r="P1364" s="1">
        <v>15502</v>
      </c>
      <c r="Q1364" s="1">
        <v>1847.1</v>
      </c>
      <c r="R1364" s="44">
        <f t="shared" si="220"/>
        <v>334.29624999999999</v>
      </c>
      <c r="S1364" s="45">
        <f t="shared" si="221"/>
        <v>1.8035714285714286</v>
      </c>
      <c r="T1364" s="45">
        <f t="shared" si="222"/>
        <v>3.2673267326732671</v>
      </c>
      <c r="U1364" s="44">
        <f t="shared" si="223"/>
        <v>3218.59</v>
      </c>
      <c r="V1364" s="46">
        <f t="shared" si="224"/>
        <v>0.17192780783084294</v>
      </c>
      <c r="W1364" s="44">
        <f t="shared" si="225"/>
        <v>1371.4900000000002</v>
      </c>
      <c r="X1364" s="46">
        <f t="shared" si="226"/>
        <v>7.3261045725588794E-2</v>
      </c>
      <c r="Y1364" s="23">
        <f>RANK(O1364,O:O)</f>
        <v>633</v>
      </c>
      <c r="Z1364" s="23">
        <f>RANK(U1364,U:U)</f>
        <v>654</v>
      </c>
      <c r="AA1364" s="23">
        <f>RANK(W1364,W:W)</f>
        <v>675</v>
      </c>
    </row>
    <row r="1365" spans="1:27" x14ac:dyDescent="0.25">
      <c r="A1365" s="23" t="str">
        <f t="shared" si="217"/>
        <v>Kurt Valentine</v>
      </c>
      <c r="B1365" s="23">
        <f t="shared" si="218"/>
        <v>9</v>
      </c>
      <c r="C1365" s="23" t="str">
        <f t="shared" si="219"/>
        <v>2024Kurt Valentine9</v>
      </c>
      <c r="D1365" s="17">
        <v>2024</v>
      </c>
      <c r="E1365" t="s">
        <v>424</v>
      </c>
      <c r="F1365">
        <v>613934</v>
      </c>
      <c r="G1365" t="s">
        <v>162</v>
      </c>
      <c r="H1365" s="20">
        <v>2</v>
      </c>
      <c r="I1365" s="20">
        <v>2</v>
      </c>
      <c r="J1365" t="s">
        <v>9</v>
      </c>
      <c r="K1365" t="s">
        <v>3</v>
      </c>
      <c r="L1365" s="10">
        <v>35</v>
      </c>
      <c r="M1365" s="10">
        <v>89</v>
      </c>
      <c r="N1365" s="10">
        <v>326</v>
      </c>
      <c r="O1365" s="1">
        <v>16541.400000000001</v>
      </c>
      <c r="P1365" s="1">
        <v>13784.5</v>
      </c>
      <c r="Q1365" s="1">
        <v>1182.9000000000001</v>
      </c>
      <c r="R1365" s="44">
        <f t="shared" si="220"/>
        <v>472.61142857142863</v>
      </c>
      <c r="S1365" s="45">
        <f t="shared" si="221"/>
        <v>2.5428571428571427</v>
      </c>
      <c r="T1365" s="45">
        <f t="shared" si="222"/>
        <v>3.6629213483146068</v>
      </c>
      <c r="U1365" s="44">
        <f t="shared" si="223"/>
        <v>2756.9000000000015</v>
      </c>
      <c r="V1365" s="46">
        <f t="shared" si="224"/>
        <v>0.16666666666666674</v>
      </c>
      <c r="W1365" s="44">
        <f t="shared" si="225"/>
        <v>1574.0000000000014</v>
      </c>
      <c r="X1365" s="46">
        <f t="shared" si="226"/>
        <v>9.5155186380838461E-2</v>
      </c>
      <c r="Y1365" s="23">
        <f>RANK(O1365,O:O)</f>
        <v>660</v>
      </c>
      <c r="Z1365" s="23">
        <f>RANK(U1365,U:U)</f>
        <v>734</v>
      </c>
      <c r="AA1365" s="23">
        <f>RANK(W1365,W:W)</f>
        <v>623</v>
      </c>
    </row>
    <row r="1366" spans="1:27" x14ac:dyDescent="0.25">
      <c r="A1366" s="23" t="str">
        <f t="shared" si="217"/>
        <v>Kurt Valentine</v>
      </c>
      <c r="B1366" s="23">
        <f t="shared" si="218"/>
        <v>10</v>
      </c>
      <c r="C1366" s="23" t="str">
        <f t="shared" si="219"/>
        <v>2024Kurt Valentine10</v>
      </c>
      <c r="D1366" s="17">
        <v>2024</v>
      </c>
      <c r="E1366" t="s">
        <v>424</v>
      </c>
      <c r="F1366">
        <v>650722</v>
      </c>
      <c r="G1366" t="s">
        <v>179</v>
      </c>
      <c r="H1366" s="20">
        <v>2</v>
      </c>
      <c r="I1366" s="20">
        <v>2</v>
      </c>
      <c r="J1366" t="s">
        <v>9</v>
      </c>
      <c r="K1366" t="s">
        <v>10</v>
      </c>
      <c r="L1366" s="10">
        <v>28</v>
      </c>
      <c r="M1366" s="10">
        <v>92</v>
      </c>
      <c r="N1366" s="10">
        <v>182</v>
      </c>
      <c r="O1366" s="1">
        <v>7953.9696000000004</v>
      </c>
      <c r="P1366" s="1">
        <v>6017.25</v>
      </c>
      <c r="Q1366" s="1">
        <v>966.92</v>
      </c>
      <c r="R1366" s="44">
        <f t="shared" si="220"/>
        <v>284.07034285714286</v>
      </c>
      <c r="S1366" s="45">
        <f t="shared" si="221"/>
        <v>3.2857142857142856</v>
      </c>
      <c r="T1366" s="45">
        <f t="shared" si="222"/>
        <v>1.9782608695652173</v>
      </c>
      <c r="U1366" s="44">
        <f t="shared" si="223"/>
        <v>1936.7196000000004</v>
      </c>
      <c r="V1366" s="46">
        <f t="shared" si="224"/>
        <v>0.24349094821785594</v>
      </c>
      <c r="W1366" s="44">
        <f t="shared" si="225"/>
        <v>969.7996000000004</v>
      </c>
      <c r="X1366" s="46">
        <f t="shared" si="226"/>
        <v>0.12192649064185515</v>
      </c>
      <c r="Y1366" s="23">
        <f>RANK(O1366,O:O)</f>
        <v>960</v>
      </c>
      <c r="Z1366" s="23">
        <f>RANK(U1366,U:U)</f>
        <v>885</v>
      </c>
      <c r="AA1366" s="23">
        <f>RANK(W1366,W:W)</f>
        <v>804</v>
      </c>
    </row>
    <row r="1367" spans="1:27" x14ac:dyDescent="0.25">
      <c r="A1367" s="23" t="str">
        <f t="shared" si="217"/>
        <v>Kurt Valentine</v>
      </c>
      <c r="B1367" s="23">
        <f t="shared" si="218"/>
        <v>11</v>
      </c>
      <c r="C1367" s="23" t="str">
        <f t="shared" si="219"/>
        <v>2024Kurt Valentine11</v>
      </c>
      <c r="D1367" s="17">
        <v>2024</v>
      </c>
      <c r="E1367" t="s">
        <v>424</v>
      </c>
      <c r="F1367">
        <v>784350</v>
      </c>
      <c r="G1367" t="s">
        <v>376</v>
      </c>
      <c r="H1367" s="20">
        <v>2</v>
      </c>
      <c r="I1367" s="20">
        <v>2</v>
      </c>
      <c r="J1367" t="s">
        <v>9</v>
      </c>
      <c r="K1367" t="s">
        <v>10</v>
      </c>
      <c r="L1367" s="10">
        <v>34</v>
      </c>
      <c r="M1367" s="10">
        <v>54</v>
      </c>
      <c r="N1367" s="10">
        <v>155</v>
      </c>
      <c r="O1367" s="1">
        <v>7439.1</v>
      </c>
      <c r="P1367" s="1">
        <v>6199.25</v>
      </c>
      <c r="Q1367" s="1">
        <v>1113.4000000000001</v>
      </c>
      <c r="R1367" s="44">
        <f t="shared" si="220"/>
        <v>218.79705882352943</v>
      </c>
      <c r="S1367" s="45">
        <f t="shared" si="221"/>
        <v>1.588235294117647</v>
      </c>
      <c r="T1367" s="45">
        <f t="shared" si="222"/>
        <v>2.8703703703703702</v>
      </c>
      <c r="U1367" s="44">
        <f t="shared" si="223"/>
        <v>1239.8500000000004</v>
      </c>
      <c r="V1367" s="46">
        <f t="shared" si="224"/>
        <v>0.16666666666666671</v>
      </c>
      <c r="W1367" s="44">
        <f t="shared" si="225"/>
        <v>126.45000000000027</v>
      </c>
      <c r="X1367" s="46">
        <f t="shared" si="226"/>
        <v>1.6998023954510662E-2</v>
      </c>
      <c r="Y1367" s="23">
        <f>RANK(O1367,O:O)</f>
        <v>992</v>
      </c>
      <c r="Z1367" s="23">
        <f>RANK(U1367,U:U)</f>
        <v>1049</v>
      </c>
      <c r="AA1367" s="23">
        <f>RANK(W1367,W:W)</f>
        <v>1181</v>
      </c>
    </row>
    <row r="1368" spans="1:27" x14ac:dyDescent="0.25">
      <c r="A1368" s="23" t="str">
        <f t="shared" si="217"/>
        <v>Malik Mann</v>
      </c>
      <c r="B1368" s="23">
        <f t="shared" si="218"/>
        <v>1</v>
      </c>
      <c r="C1368" s="23" t="str">
        <f t="shared" si="219"/>
        <v>2024Malik Mann1</v>
      </c>
      <c r="D1368" s="17">
        <v>2024</v>
      </c>
      <c r="E1368" t="s">
        <v>417</v>
      </c>
      <c r="F1368">
        <v>552957</v>
      </c>
      <c r="G1368" t="s">
        <v>141</v>
      </c>
      <c r="H1368" s="20">
        <v>6</v>
      </c>
      <c r="I1368" s="20">
        <v>6</v>
      </c>
      <c r="J1368" t="s">
        <v>9</v>
      </c>
      <c r="K1368" t="s">
        <v>3</v>
      </c>
      <c r="L1368" s="10">
        <v>69</v>
      </c>
      <c r="M1368" s="10">
        <v>277</v>
      </c>
      <c r="N1368" s="10">
        <v>1363</v>
      </c>
      <c r="O1368" s="1">
        <v>63997.2</v>
      </c>
      <c r="P1368" s="1">
        <v>53331</v>
      </c>
      <c r="Q1368" s="1">
        <v>2439.71</v>
      </c>
      <c r="R1368" s="44">
        <f t="shared" si="220"/>
        <v>927.49565217391296</v>
      </c>
      <c r="S1368" s="45">
        <f t="shared" si="221"/>
        <v>4.0144927536231885</v>
      </c>
      <c r="T1368" s="45">
        <f t="shared" si="222"/>
        <v>4.9205776173285196</v>
      </c>
      <c r="U1368" s="44">
        <f t="shared" si="223"/>
        <v>10666.199999999997</v>
      </c>
      <c r="V1368" s="46">
        <f t="shared" si="224"/>
        <v>0.16666666666666663</v>
      </c>
      <c r="W1368" s="44">
        <f t="shared" si="225"/>
        <v>8226.489999999998</v>
      </c>
      <c r="X1368" s="46">
        <f t="shared" si="226"/>
        <v>0.12854453007319067</v>
      </c>
      <c r="Y1368" s="23">
        <f>RANK(O1368,O:O)</f>
        <v>280</v>
      </c>
      <c r="Z1368" s="23">
        <f>RANK(U1368,U:U)</f>
        <v>206</v>
      </c>
      <c r="AA1368" s="23">
        <f>RANK(W1368,W:W)</f>
        <v>151</v>
      </c>
    </row>
    <row r="1369" spans="1:27" x14ac:dyDescent="0.25">
      <c r="A1369" s="23" t="str">
        <f t="shared" si="217"/>
        <v>Malik Mann</v>
      </c>
      <c r="B1369" s="23">
        <f t="shared" si="218"/>
        <v>2</v>
      </c>
      <c r="C1369" s="23" t="str">
        <f t="shared" si="219"/>
        <v>2024Malik Mann2</v>
      </c>
      <c r="D1369" s="17">
        <v>2024</v>
      </c>
      <c r="E1369" t="s">
        <v>417</v>
      </c>
      <c r="F1369">
        <v>713162</v>
      </c>
      <c r="G1369" t="s">
        <v>188</v>
      </c>
      <c r="H1369" s="20">
        <v>6</v>
      </c>
      <c r="I1369" s="20">
        <v>6</v>
      </c>
      <c r="J1369" t="s">
        <v>2</v>
      </c>
      <c r="K1369" t="s">
        <v>3</v>
      </c>
      <c r="L1369" s="10">
        <v>129</v>
      </c>
      <c r="M1369" s="10">
        <v>233</v>
      </c>
      <c r="N1369" s="10">
        <v>934</v>
      </c>
      <c r="O1369" s="1">
        <v>51095.728000000003</v>
      </c>
      <c r="P1369" s="1">
        <v>36793.75</v>
      </c>
      <c r="Q1369" s="1">
        <v>4255.2999999999902</v>
      </c>
      <c r="R1369" s="44">
        <f t="shared" si="220"/>
        <v>396.09091472868221</v>
      </c>
      <c r="S1369" s="45">
        <f t="shared" si="221"/>
        <v>1.806201550387597</v>
      </c>
      <c r="T1369" s="45">
        <f t="shared" si="222"/>
        <v>4.0085836909871242</v>
      </c>
      <c r="U1369" s="44">
        <f t="shared" si="223"/>
        <v>14301.978000000003</v>
      </c>
      <c r="V1369" s="46">
        <f t="shared" si="224"/>
        <v>0.27990555296521075</v>
      </c>
      <c r="W1369" s="44">
        <f t="shared" si="225"/>
        <v>10046.678000000013</v>
      </c>
      <c r="X1369" s="46">
        <f t="shared" si="226"/>
        <v>0.1966246180111185</v>
      </c>
      <c r="Y1369" s="23">
        <f>RANK(O1369,O:O)</f>
        <v>368</v>
      </c>
      <c r="Z1369" s="23">
        <f>RANK(U1369,U:U)</f>
        <v>133</v>
      </c>
      <c r="AA1369" s="23">
        <f>RANK(W1369,W:W)</f>
        <v>123</v>
      </c>
    </row>
    <row r="1370" spans="1:27" x14ac:dyDescent="0.25">
      <c r="A1370" s="23" t="str">
        <f t="shared" si="217"/>
        <v>Malik Mann</v>
      </c>
      <c r="B1370" s="23">
        <f t="shared" si="218"/>
        <v>3</v>
      </c>
      <c r="C1370" s="23" t="str">
        <f t="shared" si="219"/>
        <v>2024Malik Mann3</v>
      </c>
      <c r="D1370" s="17">
        <v>2024</v>
      </c>
      <c r="E1370" t="s">
        <v>417</v>
      </c>
      <c r="F1370">
        <v>504704</v>
      </c>
      <c r="G1370" t="s">
        <v>131</v>
      </c>
      <c r="H1370" s="20">
        <v>6</v>
      </c>
      <c r="I1370" s="20">
        <v>6</v>
      </c>
      <c r="J1370" t="s">
        <v>9</v>
      </c>
      <c r="K1370" t="s">
        <v>3</v>
      </c>
      <c r="L1370" s="10">
        <v>92</v>
      </c>
      <c r="M1370" s="10">
        <v>275</v>
      </c>
      <c r="N1370" s="10">
        <v>1009</v>
      </c>
      <c r="O1370" s="1">
        <v>46847.7</v>
      </c>
      <c r="P1370" s="1">
        <v>39039.75</v>
      </c>
      <c r="Q1370" s="1">
        <v>3150.51</v>
      </c>
      <c r="R1370" s="44">
        <f t="shared" si="220"/>
        <v>509.21413043478259</v>
      </c>
      <c r="S1370" s="45">
        <f t="shared" si="221"/>
        <v>2.9891304347826089</v>
      </c>
      <c r="T1370" s="45">
        <f t="shared" si="222"/>
        <v>3.669090909090909</v>
      </c>
      <c r="U1370" s="44">
        <f t="shared" si="223"/>
        <v>7807.9499999999971</v>
      </c>
      <c r="V1370" s="46">
        <f t="shared" si="224"/>
        <v>0.1666666666666666</v>
      </c>
      <c r="W1370" s="44">
        <f t="shared" si="225"/>
        <v>4657.4399999999969</v>
      </c>
      <c r="X1370" s="46">
        <f t="shared" si="226"/>
        <v>9.9416620239627496E-2</v>
      </c>
      <c r="Y1370" s="23">
        <f>RANK(O1370,O:O)</f>
        <v>393</v>
      </c>
      <c r="Z1370" s="23">
        <f>RANK(U1370,U:U)</f>
        <v>308</v>
      </c>
      <c r="AA1370" s="23">
        <f>RANK(W1370,W:W)</f>
        <v>293</v>
      </c>
    </row>
    <row r="1371" spans="1:27" x14ac:dyDescent="0.25">
      <c r="A1371" s="23" t="str">
        <f t="shared" si="217"/>
        <v>Malik Mann</v>
      </c>
      <c r="B1371" s="23">
        <f t="shared" si="218"/>
        <v>4</v>
      </c>
      <c r="C1371" s="23" t="str">
        <f t="shared" si="219"/>
        <v>2024Malik Mann4</v>
      </c>
      <c r="D1371" s="17">
        <v>2024</v>
      </c>
      <c r="E1371" t="s">
        <v>417</v>
      </c>
      <c r="F1371">
        <v>333866</v>
      </c>
      <c r="G1371" t="s">
        <v>285</v>
      </c>
      <c r="H1371" s="20">
        <v>6</v>
      </c>
      <c r="I1371" s="20">
        <v>3</v>
      </c>
      <c r="J1371" t="s">
        <v>2</v>
      </c>
      <c r="K1371" t="s">
        <v>3</v>
      </c>
      <c r="L1371" s="10">
        <v>40</v>
      </c>
      <c r="M1371" s="10">
        <v>231</v>
      </c>
      <c r="N1371" s="10">
        <v>1093</v>
      </c>
      <c r="O1371" s="1">
        <v>42216.62</v>
      </c>
      <c r="P1371" s="1">
        <v>39827</v>
      </c>
      <c r="Q1371" s="1">
        <v>1488.97</v>
      </c>
      <c r="R1371" s="44">
        <f t="shared" si="220"/>
        <v>1055.4155000000001</v>
      </c>
      <c r="S1371" s="45">
        <f t="shared" si="221"/>
        <v>5.7750000000000004</v>
      </c>
      <c r="T1371" s="45">
        <f t="shared" si="222"/>
        <v>4.7316017316017316</v>
      </c>
      <c r="U1371" s="44">
        <f t="shared" si="223"/>
        <v>2389.6200000000026</v>
      </c>
      <c r="V1371" s="46">
        <f t="shared" si="224"/>
        <v>5.6603773584905717E-2</v>
      </c>
      <c r="W1371" s="44">
        <f t="shared" si="225"/>
        <v>900.65000000000259</v>
      </c>
      <c r="X1371" s="46">
        <f t="shared" si="226"/>
        <v>2.1334014897450401E-2</v>
      </c>
      <c r="Y1371" s="23">
        <f>RANK(O1371,O:O)</f>
        <v>424</v>
      </c>
      <c r="Z1371" s="23">
        <f>RANK(U1371,U:U)</f>
        <v>798</v>
      </c>
      <c r="AA1371" s="23">
        <f>RANK(W1371,W:W)</f>
        <v>827</v>
      </c>
    </row>
    <row r="1372" spans="1:27" x14ac:dyDescent="0.25">
      <c r="A1372" s="23" t="str">
        <f t="shared" si="217"/>
        <v>Malik Mann</v>
      </c>
      <c r="B1372" s="23">
        <f t="shared" si="218"/>
        <v>5</v>
      </c>
      <c r="C1372" s="23" t="str">
        <f t="shared" si="219"/>
        <v>2024Malik Mann5</v>
      </c>
      <c r="D1372" s="17">
        <v>2024</v>
      </c>
      <c r="E1372" t="s">
        <v>417</v>
      </c>
      <c r="F1372">
        <v>734174</v>
      </c>
      <c r="G1372" t="s">
        <v>369</v>
      </c>
      <c r="H1372" s="20">
        <v>6</v>
      </c>
      <c r="I1372" s="20">
        <v>6</v>
      </c>
      <c r="J1372" t="s">
        <v>9</v>
      </c>
      <c r="K1372" t="s">
        <v>3</v>
      </c>
      <c r="L1372" s="10">
        <v>64</v>
      </c>
      <c r="M1372" s="10">
        <v>124</v>
      </c>
      <c r="N1372" s="10">
        <v>697</v>
      </c>
      <c r="O1372" s="1">
        <v>39302.661599999999</v>
      </c>
      <c r="P1372" s="1">
        <v>31466.75</v>
      </c>
      <c r="Q1372" s="1">
        <v>2118.69</v>
      </c>
      <c r="R1372" s="44">
        <f t="shared" si="220"/>
        <v>614.10408749999999</v>
      </c>
      <c r="S1372" s="45">
        <f t="shared" si="221"/>
        <v>1.9375</v>
      </c>
      <c r="T1372" s="45">
        <f t="shared" si="222"/>
        <v>5.620967741935484</v>
      </c>
      <c r="U1372" s="44">
        <f t="shared" si="223"/>
        <v>7835.9115999999995</v>
      </c>
      <c r="V1372" s="46">
        <f t="shared" si="224"/>
        <v>0.19937356100076437</v>
      </c>
      <c r="W1372" s="44">
        <f t="shared" si="225"/>
        <v>5717.2215999999989</v>
      </c>
      <c r="X1372" s="46">
        <f t="shared" si="226"/>
        <v>0.14546652484217504</v>
      </c>
      <c r="Y1372" s="23">
        <f>RANK(O1372,O:O)</f>
        <v>440</v>
      </c>
      <c r="Z1372" s="23">
        <f>RANK(U1372,U:U)</f>
        <v>307</v>
      </c>
      <c r="AA1372" s="23">
        <f>RANK(W1372,W:W)</f>
        <v>240</v>
      </c>
    </row>
    <row r="1373" spans="1:27" x14ac:dyDescent="0.25">
      <c r="A1373" s="23" t="str">
        <f t="shared" si="217"/>
        <v>Malik Mann</v>
      </c>
      <c r="B1373" s="23">
        <f t="shared" si="218"/>
        <v>6</v>
      </c>
      <c r="C1373" s="23" t="str">
        <f t="shared" si="219"/>
        <v>2024Malik Mann6</v>
      </c>
      <c r="D1373" s="17">
        <v>2024</v>
      </c>
      <c r="E1373" t="s">
        <v>417</v>
      </c>
      <c r="F1373">
        <v>461878</v>
      </c>
      <c r="G1373" t="s">
        <v>362</v>
      </c>
      <c r="H1373" s="20">
        <v>6</v>
      </c>
      <c r="I1373" s="20">
        <v>6</v>
      </c>
      <c r="J1373" t="s">
        <v>9</v>
      </c>
      <c r="K1373" t="s">
        <v>3</v>
      </c>
      <c r="L1373" s="10">
        <v>126</v>
      </c>
      <c r="M1373" s="10">
        <v>189</v>
      </c>
      <c r="N1373" s="10">
        <v>673</v>
      </c>
      <c r="O1373" s="1">
        <v>37068.674400000004</v>
      </c>
      <c r="P1373" s="1">
        <v>32074.5</v>
      </c>
      <c r="Q1373" s="1">
        <v>4113.8999999999896</v>
      </c>
      <c r="R1373" s="44">
        <f t="shared" si="220"/>
        <v>294.19582857142859</v>
      </c>
      <c r="S1373" s="45">
        <f t="shared" si="221"/>
        <v>1.5</v>
      </c>
      <c r="T1373" s="45">
        <f t="shared" si="222"/>
        <v>3.5608465608465609</v>
      </c>
      <c r="U1373" s="44">
        <f t="shared" si="223"/>
        <v>4994.1744000000035</v>
      </c>
      <c r="V1373" s="46">
        <f t="shared" si="224"/>
        <v>0.13472762327859242</v>
      </c>
      <c r="W1373" s="44">
        <f t="shared" si="225"/>
        <v>880.27440000001388</v>
      </c>
      <c r="X1373" s="46">
        <f t="shared" si="226"/>
        <v>2.3747123797877537E-2</v>
      </c>
      <c r="Y1373" s="23">
        <f>RANK(O1373,O:O)</f>
        <v>459</v>
      </c>
      <c r="Z1373" s="23">
        <f>RANK(U1373,U:U)</f>
        <v>507</v>
      </c>
      <c r="AA1373" s="23">
        <f>RANK(W1373,W:W)</f>
        <v>835</v>
      </c>
    </row>
    <row r="1374" spans="1:27" x14ac:dyDescent="0.25">
      <c r="A1374" s="23" t="str">
        <f t="shared" si="217"/>
        <v>Malik Mann</v>
      </c>
      <c r="B1374" s="23">
        <f t="shared" si="218"/>
        <v>7</v>
      </c>
      <c r="C1374" s="23" t="str">
        <f t="shared" si="219"/>
        <v>2024Malik Mann7</v>
      </c>
      <c r="D1374" s="17">
        <v>2024</v>
      </c>
      <c r="E1374" t="s">
        <v>417</v>
      </c>
      <c r="F1374">
        <v>548541</v>
      </c>
      <c r="G1374" t="s">
        <v>173</v>
      </c>
      <c r="H1374" s="20">
        <v>6</v>
      </c>
      <c r="I1374" s="20">
        <v>6</v>
      </c>
      <c r="J1374" t="s">
        <v>2</v>
      </c>
      <c r="K1374" t="s">
        <v>3</v>
      </c>
      <c r="L1374" s="10">
        <v>53</v>
      </c>
      <c r="M1374" s="10">
        <v>127</v>
      </c>
      <c r="N1374" s="10">
        <v>704</v>
      </c>
      <c r="O1374" s="1">
        <v>28460.774399999998</v>
      </c>
      <c r="P1374" s="1">
        <v>25923.25</v>
      </c>
      <c r="Q1374" s="1">
        <v>1782.7</v>
      </c>
      <c r="R1374" s="44">
        <f t="shared" si="220"/>
        <v>536.99574339622643</v>
      </c>
      <c r="S1374" s="45">
        <f t="shared" si="221"/>
        <v>2.3962264150943398</v>
      </c>
      <c r="T1374" s="45">
        <f t="shared" si="222"/>
        <v>5.5433070866141732</v>
      </c>
      <c r="U1374" s="44">
        <f t="shared" si="223"/>
        <v>2537.5243999999984</v>
      </c>
      <c r="V1374" s="46">
        <f t="shared" si="224"/>
        <v>8.9158656202973821E-2</v>
      </c>
      <c r="W1374" s="44">
        <f t="shared" si="225"/>
        <v>754.82439999999838</v>
      </c>
      <c r="X1374" s="46">
        <f t="shared" si="226"/>
        <v>2.6521569279576541E-2</v>
      </c>
      <c r="Y1374" s="23">
        <f>RANK(O1374,O:O)</f>
        <v>526</v>
      </c>
      <c r="Z1374" s="23">
        <f>RANK(U1374,U:U)</f>
        <v>764</v>
      </c>
      <c r="AA1374" s="23">
        <f>RANK(W1374,W:W)</f>
        <v>876</v>
      </c>
    </row>
    <row r="1375" spans="1:27" x14ac:dyDescent="0.25">
      <c r="A1375" s="23" t="str">
        <f t="shared" si="217"/>
        <v>Malik Mann</v>
      </c>
      <c r="B1375" s="23">
        <f t="shared" si="218"/>
        <v>8</v>
      </c>
      <c r="C1375" s="23" t="str">
        <f t="shared" si="219"/>
        <v>2024Malik Mann8</v>
      </c>
      <c r="D1375" s="17">
        <v>2024</v>
      </c>
      <c r="E1375" t="s">
        <v>417</v>
      </c>
      <c r="F1375">
        <v>228068</v>
      </c>
      <c r="G1375" t="s">
        <v>59</v>
      </c>
      <c r="H1375" s="20">
        <v>6</v>
      </c>
      <c r="I1375" s="20">
        <v>6</v>
      </c>
      <c r="J1375" t="s">
        <v>9</v>
      </c>
      <c r="K1375" t="s">
        <v>3</v>
      </c>
      <c r="L1375" s="10">
        <v>64</v>
      </c>
      <c r="M1375" s="10">
        <v>142</v>
      </c>
      <c r="N1375" s="10">
        <v>551</v>
      </c>
      <c r="O1375" s="1">
        <v>26719.343000000001</v>
      </c>
      <c r="P1375" s="1">
        <v>20907.25</v>
      </c>
      <c r="Q1375" s="1">
        <v>2138.4899999999998</v>
      </c>
      <c r="R1375" s="44">
        <f t="shared" si="220"/>
        <v>417.48973437500001</v>
      </c>
      <c r="S1375" s="45">
        <f t="shared" si="221"/>
        <v>2.21875</v>
      </c>
      <c r="T1375" s="45">
        <f t="shared" si="222"/>
        <v>3.880281690140845</v>
      </c>
      <c r="U1375" s="44">
        <f t="shared" si="223"/>
        <v>5812.0930000000008</v>
      </c>
      <c r="V1375" s="46">
        <f t="shared" si="224"/>
        <v>0.2175237991443128</v>
      </c>
      <c r="W1375" s="44">
        <f t="shared" si="225"/>
        <v>3673.603000000001</v>
      </c>
      <c r="X1375" s="46">
        <f t="shared" si="226"/>
        <v>0.13748852282782556</v>
      </c>
      <c r="Y1375" s="23">
        <f>RANK(O1375,O:O)</f>
        <v>534</v>
      </c>
      <c r="Z1375" s="23">
        <f>RANK(U1375,U:U)</f>
        <v>446</v>
      </c>
      <c r="AA1375" s="23">
        <f>RANK(W1375,W:W)</f>
        <v>368</v>
      </c>
    </row>
    <row r="1376" spans="1:27" x14ac:dyDescent="0.25">
      <c r="A1376" s="23" t="str">
        <f t="shared" si="217"/>
        <v>Malik Mann</v>
      </c>
      <c r="B1376" s="23">
        <f t="shared" si="218"/>
        <v>9</v>
      </c>
      <c r="C1376" s="23" t="str">
        <f t="shared" si="219"/>
        <v>2024Malik Mann9</v>
      </c>
      <c r="D1376" s="17">
        <v>2024</v>
      </c>
      <c r="E1376" t="s">
        <v>417</v>
      </c>
      <c r="F1376">
        <v>294766</v>
      </c>
      <c r="G1376" t="s">
        <v>73</v>
      </c>
      <c r="H1376" s="20">
        <v>6</v>
      </c>
      <c r="I1376" s="20">
        <v>6</v>
      </c>
      <c r="J1376" t="s">
        <v>9</v>
      </c>
      <c r="K1376" t="s">
        <v>3</v>
      </c>
      <c r="L1376" s="10">
        <v>42</v>
      </c>
      <c r="M1376" s="10">
        <v>90</v>
      </c>
      <c r="N1376" s="10">
        <v>336</v>
      </c>
      <c r="O1376" s="1">
        <v>18627.599999999999</v>
      </c>
      <c r="P1376" s="1">
        <v>15523</v>
      </c>
      <c r="Q1376" s="1">
        <v>1399.86</v>
      </c>
      <c r="R1376" s="44">
        <f t="shared" si="220"/>
        <v>443.51428571428568</v>
      </c>
      <c r="S1376" s="45">
        <f t="shared" si="221"/>
        <v>2.1428571428571428</v>
      </c>
      <c r="T1376" s="45">
        <f t="shared" si="222"/>
        <v>3.7333333333333334</v>
      </c>
      <c r="U1376" s="44">
        <f t="shared" si="223"/>
        <v>3104.5999999999985</v>
      </c>
      <c r="V1376" s="46">
        <f t="shared" si="224"/>
        <v>0.1666666666666666</v>
      </c>
      <c r="W1376" s="44">
        <f t="shared" si="225"/>
        <v>1704.7399999999986</v>
      </c>
      <c r="X1376" s="46">
        <f t="shared" si="226"/>
        <v>9.1516888917520176E-2</v>
      </c>
      <c r="Y1376" s="23">
        <f>RANK(O1376,O:O)</f>
        <v>635</v>
      </c>
      <c r="Z1376" s="23">
        <f>RANK(U1376,U:U)</f>
        <v>673</v>
      </c>
      <c r="AA1376" s="23">
        <f>RANK(W1376,W:W)</f>
        <v>600</v>
      </c>
    </row>
    <row r="1377" spans="1:27" x14ac:dyDescent="0.25">
      <c r="A1377" s="23" t="str">
        <f t="shared" si="217"/>
        <v>Malik Mann</v>
      </c>
      <c r="B1377" s="23">
        <f t="shared" si="218"/>
        <v>10</v>
      </c>
      <c r="C1377" s="23" t="str">
        <f t="shared" si="219"/>
        <v>2024Malik Mann10</v>
      </c>
      <c r="D1377" s="17">
        <v>2024</v>
      </c>
      <c r="E1377" t="s">
        <v>417</v>
      </c>
      <c r="F1377">
        <v>673382</v>
      </c>
      <c r="G1377" t="s">
        <v>322</v>
      </c>
      <c r="H1377" s="20">
        <v>6</v>
      </c>
      <c r="I1377" s="20">
        <v>6</v>
      </c>
      <c r="J1377" t="s">
        <v>9</v>
      </c>
      <c r="K1377" t="s">
        <v>10</v>
      </c>
      <c r="L1377" s="10">
        <v>16</v>
      </c>
      <c r="M1377" s="10">
        <v>58</v>
      </c>
      <c r="N1377" s="10">
        <v>198</v>
      </c>
      <c r="O1377" s="1">
        <v>11878.8</v>
      </c>
      <c r="P1377" s="1">
        <v>9899</v>
      </c>
      <c r="Q1377" s="1">
        <v>557.52</v>
      </c>
      <c r="R1377" s="44">
        <f t="shared" si="220"/>
        <v>742.42499999999995</v>
      </c>
      <c r="S1377" s="45">
        <f t="shared" si="221"/>
        <v>3.625</v>
      </c>
      <c r="T1377" s="45">
        <f t="shared" si="222"/>
        <v>3.4137931034482758</v>
      </c>
      <c r="U1377" s="44">
        <f t="shared" si="223"/>
        <v>1979.7999999999993</v>
      </c>
      <c r="V1377" s="46">
        <f t="shared" si="224"/>
        <v>0.1666666666666666</v>
      </c>
      <c r="W1377" s="44">
        <f t="shared" si="225"/>
        <v>1422.2799999999993</v>
      </c>
      <c r="X1377" s="46">
        <f t="shared" si="226"/>
        <v>0.11973263292588472</v>
      </c>
      <c r="Y1377" s="23">
        <f>RANK(O1377,O:O)</f>
        <v>760</v>
      </c>
      <c r="Z1377" s="23">
        <f>RANK(U1377,U:U)</f>
        <v>875</v>
      </c>
      <c r="AA1377" s="23">
        <f>RANK(W1377,W:W)</f>
        <v>668</v>
      </c>
    </row>
    <row r="1378" spans="1:27" x14ac:dyDescent="0.25">
      <c r="A1378" s="23" t="str">
        <f t="shared" si="217"/>
        <v>Malik Mann</v>
      </c>
      <c r="B1378" s="23">
        <f t="shared" si="218"/>
        <v>11</v>
      </c>
      <c r="C1378" s="23" t="str">
        <f t="shared" si="219"/>
        <v>2024Malik Mann11</v>
      </c>
      <c r="D1378" s="17">
        <v>2024</v>
      </c>
      <c r="E1378" t="s">
        <v>417</v>
      </c>
      <c r="F1378">
        <v>911084</v>
      </c>
      <c r="G1378" t="s">
        <v>253</v>
      </c>
      <c r="H1378" s="20">
        <v>6</v>
      </c>
      <c r="I1378" s="20">
        <v>6</v>
      </c>
      <c r="J1378" t="s">
        <v>9</v>
      </c>
      <c r="K1378" t="s">
        <v>10</v>
      </c>
      <c r="L1378" s="10">
        <v>23</v>
      </c>
      <c r="M1378" s="10">
        <v>66</v>
      </c>
      <c r="N1378" s="10">
        <v>216</v>
      </c>
      <c r="O1378" s="1">
        <v>11263.5648</v>
      </c>
      <c r="P1378" s="1">
        <v>9162.25</v>
      </c>
      <c r="Q1378" s="1">
        <v>785.6</v>
      </c>
      <c r="R1378" s="44">
        <f t="shared" si="220"/>
        <v>489.72020869565216</v>
      </c>
      <c r="S1378" s="45">
        <f t="shared" si="221"/>
        <v>2.8695652173913042</v>
      </c>
      <c r="T1378" s="45">
        <f t="shared" si="222"/>
        <v>3.2727272727272729</v>
      </c>
      <c r="U1378" s="44">
        <f t="shared" si="223"/>
        <v>2101.3148000000001</v>
      </c>
      <c r="V1378" s="46">
        <f t="shared" si="224"/>
        <v>0.18655859288881615</v>
      </c>
      <c r="W1378" s="44">
        <f t="shared" si="225"/>
        <v>1315.7148000000002</v>
      </c>
      <c r="X1378" s="46">
        <f t="shared" si="226"/>
        <v>0.11681157993604301</v>
      </c>
      <c r="Y1378" s="23">
        <f>RANK(O1378,O:O)</f>
        <v>778</v>
      </c>
      <c r="Z1378" s="23">
        <f>RANK(U1378,U:U)</f>
        <v>857</v>
      </c>
      <c r="AA1378" s="23">
        <f>RANK(W1378,W:W)</f>
        <v>695</v>
      </c>
    </row>
    <row r="1379" spans="1:27" x14ac:dyDescent="0.25">
      <c r="A1379" s="23" t="str">
        <f t="shared" si="217"/>
        <v>Malik Mann</v>
      </c>
      <c r="B1379" s="23">
        <f t="shared" si="218"/>
        <v>12</v>
      </c>
      <c r="C1379" s="23" t="str">
        <f t="shared" si="219"/>
        <v>2024Malik Mann12</v>
      </c>
      <c r="D1379" s="17">
        <v>2024</v>
      </c>
      <c r="E1379" t="s">
        <v>417</v>
      </c>
      <c r="F1379">
        <v>128453</v>
      </c>
      <c r="G1379" t="s">
        <v>130</v>
      </c>
      <c r="H1379" s="20">
        <v>6</v>
      </c>
      <c r="I1379" s="20">
        <v>1</v>
      </c>
      <c r="J1379" t="s">
        <v>2</v>
      </c>
      <c r="K1379" t="s">
        <v>10</v>
      </c>
      <c r="L1379" s="10">
        <v>18</v>
      </c>
      <c r="M1379" s="10">
        <v>48</v>
      </c>
      <c r="N1379" s="10">
        <v>102</v>
      </c>
      <c r="O1379" s="1">
        <v>6170.62</v>
      </c>
      <c r="P1379" s="1">
        <v>5319.5</v>
      </c>
      <c r="Q1379" s="1">
        <v>609.66</v>
      </c>
      <c r="R1379" s="44">
        <f t="shared" si="220"/>
        <v>342.8122222222222</v>
      </c>
      <c r="S1379" s="45">
        <f t="shared" si="221"/>
        <v>2.6666666666666665</v>
      </c>
      <c r="T1379" s="45">
        <f t="shared" si="222"/>
        <v>2.125</v>
      </c>
      <c r="U1379" s="44">
        <f t="shared" si="223"/>
        <v>851.11999999999989</v>
      </c>
      <c r="V1379" s="46">
        <f t="shared" si="224"/>
        <v>0.13793103448275862</v>
      </c>
      <c r="W1379" s="44">
        <f t="shared" si="225"/>
        <v>241.45999999999992</v>
      </c>
      <c r="X1379" s="46">
        <f t="shared" si="226"/>
        <v>3.9130589794866631E-2</v>
      </c>
      <c r="Y1379" s="23">
        <f>RANK(O1379,O:O)</f>
        <v>1052</v>
      </c>
      <c r="Z1379" s="23">
        <f>RANK(U1379,U:U)</f>
        <v>1180</v>
      </c>
      <c r="AA1379" s="23">
        <f>RANK(W1379,W:W)</f>
        <v>1103</v>
      </c>
    </row>
    <row r="1380" spans="1:27" x14ac:dyDescent="0.25">
      <c r="A1380" s="23" t="str">
        <f t="shared" si="217"/>
        <v>Malik Mann</v>
      </c>
      <c r="B1380" s="23">
        <f t="shared" si="218"/>
        <v>13</v>
      </c>
      <c r="C1380" s="23" t="str">
        <f t="shared" si="219"/>
        <v>2024Malik Mann13</v>
      </c>
      <c r="D1380" s="17">
        <v>2024</v>
      </c>
      <c r="E1380" t="s">
        <v>417</v>
      </c>
      <c r="F1380">
        <v>688564</v>
      </c>
      <c r="G1380" t="s">
        <v>176</v>
      </c>
      <c r="H1380" s="20">
        <v>6</v>
      </c>
      <c r="I1380" s="20">
        <v>4</v>
      </c>
      <c r="J1380" t="s">
        <v>2</v>
      </c>
      <c r="K1380" t="s">
        <v>10</v>
      </c>
      <c r="L1380" s="10">
        <v>5</v>
      </c>
      <c r="M1380" s="10">
        <v>9</v>
      </c>
      <c r="N1380" s="10">
        <v>40</v>
      </c>
      <c r="O1380" s="1">
        <v>2188.23</v>
      </c>
      <c r="P1380" s="1">
        <v>1919.5</v>
      </c>
      <c r="Q1380" s="1">
        <v>164.9</v>
      </c>
      <c r="R1380" s="44">
        <f t="shared" si="220"/>
        <v>437.64600000000002</v>
      </c>
      <c r="S1380" s="45">
        <f t="shared" si="221"/>
        <v>1.8</v>
      </c>
      <c r="T1380" s="45">
        <f t="shared" si="222"/>
        <v>4.4444444444444446</v>
      </c>
      <c r="U1380" s="44">
        <f t="shared" si="223"/>
        <v>268.73</v>
      </c>
      <c r="V1380" s="46">
        <f t="shared" si="224"/>
        <v>0.12280701754385966</v>
      </c>
      <c r="W1380" s="44">
        <f t="shared" si="225"/>
        <v>103.83000000000001</v>
      </c>
      <c r="X1380" s="46">
        <f t="shared" si="226"/>
        <v>4.7449308345100839E-2</v>
      </c>
      <c r="Y1380" s="23">
        <f>RANK(O1380,O:O)</f>
        <v>1350</v>
      </c>
      <c r="Z1380" s="23">
        <f>RANK(U1380,U:U)</f>
        <v>1409</v>
      </c>
      <c r="AA1380" s="23">
        <f>RANK(W1380,W:W)</f>
        <v>1197</v>
      </c>
    </row>
    <row r="1381" spans="1:27" x14ac:dyDescent="0.25">
      <c r="A1381" s="23" t="str">
        <f t="shared" si="217"/>
        <v>Malik Mann</v>
      </c>
      <c r="B1381" s="23">
        <f t="shared" si="218"/>
        <v>14</v>
      </c>
      <c r="C1381" s="23" t="str">
        <f t="shared" si="219"/>
        <v>2024Malik Mann14</v>
      </c>
      <c r="D1381" s="17">
        <v>2024</v>
      </c>
      <c r="E1381" t="s">
        <v>417</v>
      </c>
      <c r="F1381">
        <v>789083</v>
      </c>
      <c r="G1381" t="s">
        <v>349</v>
      </c>
      <c r="H1381" s="20">
        <v>6</v>
      </c>
      <c r="I1381" s="20">
        <v>6</v>
      </c>
      <c r="J1381" t="s">
        <v>9</v>
      </c>
      <c r="K1381" t="s">
        <v>10</v>
      </c>
      <c r="L1381" s="10">
        <v>36</v>
      </c>
      <c r="M1381" s="10">
        <v>36</v>
      </c>
      <c r="N1381" s="10">
        <v>78</v>
      </c>
      <c r="O1381" s="1">
        <v>2167.9895999999999</v>
      </c>
      <c r="P1381" s="1">
        <v>1774</v>
      </c>
      <c r="Q1381" s="1">
        <v>1155.5999999999999</v>
      </c>
      <c r="R1381" s="44">
        <f t="shared" si="220"/>
        <v>60.221933333333332</v>
      </c>
      <c r="S1381" s="45">
        <f t="shared" si="221"/>
        <v>1</v>
      </c>
      <c r="T1381" s="45">
        <f t="shared" si="222"/>
        <v>2.1666666666666665</v>
      </c>
      <c r="U1381" s="44">
        <f t="shared" si="223"/>
        <v>393.98959999999988</v>
      </c>
      <c r="V1381" s="46">
        <f t="shared" si="224"/>
        <v>0.18173039206461133</v>
      </c>
      <c r="W1381" s="44">
        <f t="shared" si="225"/>
        <v>-761.61040000000003</v>
      </c>
      <c r="X1381" s="46">
        <f t="shared" si="226"/>
        <v>-0.35129799515643434</v>
      </c>
      <c r="Y1381" s="23">
        <f>RANK(O1381,O:O)</f>
        <v>1354</v>
      </c>
      <c r="Z1381" s="23">
        <f>RANK(U1381,U:U)</f>
        <v>1361</v>
      </c>
      <c r="AA1381" s="23">
        <f>RANK(W1381,W:W)</f>
        <v>1459</v>
      </c>
    </row>
    <row r="1382" spans="1:27" x14ac:dyDescent="0.25">
      <c r="A1382" s="23" t="str">
        <f t="shared" si="217"/>
        <v>Mary Amendola</v>
      </c>
      <c r="B1382" s="23">
        <f t="shared" si="218"/>
        <v>1</v>
      </c>
      <c r="C1382" s="23" t="str">
        <f t="shared" si="219"/>
        <v>2024Mary Amendola1</v>
      </c>
      <c r="D1382" s="17">
        <v>2024</v>
      </c>
      <c r="E1382" t="s">
        <v>406</v>
      </c>
      <c r="F1382">
        <v>439017</v>
      </c>
      <c r="G1382" t="s">
        <v>483</v>
      </c>
      <c r="H1382" s="20">
        <v>5</v>
      </c>
      <c r="I1382" s="20">
        <v>3</v>
      </c>
      <c r="J1382" t="s">
        <v>2</v>
      </c>
      <c r="K1382" t="s">
        <v>6</v>
      </c>
      <c r="L1382" s="10">
        <v>65</v>
      </c>
      <c r="M1382" s="10">
        <v>599</v>
      </c>
      <c r="N1382" s="10">
        <v>4097</v>
      </c>
      <c r="O1382" s="1">
        <v>168047.63</v>
      </c>
      <c r="P1382" s="1">
        <v>158535.5</v>
      </c>
      <c r="Q1382" s="1">
        <v>2686.34</v>
      </c>
      <c r="R1382" s="44">
        <f t="shared" si="220"/>
        <v>2585.3481538461538</v>
      </c>
      <c r="S1382" s="45">
        <f t="shared" si="221"/>
        <v>9.2153846153846146</v>
      </c>
      <c r="T1382" s="45">
        <f t="shared" si="222"/>
        <v>6.8397328881469113</v>
      </c>
      <c r="U1382" s="44">
        <f t="shared" si="223"/>
        <v>9512.1300000000047</v>
      </c>
      <c r="V1382" s="46">
        <f t="shared" si="224"/>
        <v>5.6603773584905689E-2</v>
      </c>
      <c r="W1382" s="44">
        <f t="shared" si="225"/>
        <v>6825.7900000000045</v>
      </c>
      <c r="X1382" s="46">
        <f t="shared" si="226"/>
        <v>4.0618186641489702E-2</v>
      </c>
      <c r="Y1382" s="23">
        <f>RANK(O1382,O:O)</f>
        <v>68</v>
      </c>
      <c r="Z1382" s="23">
        <f>RANK(U1382,U:U)</f>
        <v>236</v>
      </c>
      <c r="AA1382" s="23">
        <f>RANK(W1382,W:W)</f>
        <v>191</v>
      </c>
    </row>
    <row r="1383" spans="1:27" x14ac:dyDescent="0.25">
      <c r="A1383" s="23" t="str">
        <f t="shared" si="217"/>
        <v>Mary Amendola</v>
      </c>
      <c r="B1383" s="23">
        <f t="shared" si="218"/>
        <v>2</v>
      </c>
      <c r="C1383" s="23" t="str">
        <f t="shared" si="219"/>
        <v>2024Mary Amendola2</v>
      </c>
      <c r="D1383" s="17">
        <v>2024</v>
      </c>
      <c r="E1383" t="s">
        <v>406</v>
      </c>
      <c r="F1383">
        <v>961606</v>
      </c>
      <c r="G1383" t="s">
        <v>264</v>
      </c>
      <c r="H1383" s="20">
        <v>5</v>
      </c>
      <c r="I1383" s="20">
        <v>5</v>
      </c>
      <c r="J1383" t="s">
        <v>9</v>
      </c>
      <c r="K1383" t="s">
        <v>4</v>
      </c>
      <c r="L1383" s="10">
        <v>119</v>
      </c>
      <c r="M1383" s="10">
        <v>479</v>
      </c>
      <c r="N1383" s="10">
        <v>2145</v>
      </c>
      <c r="O1383" s="1">
        <v>103785.40700000001</v>
      </c>
      <c r="P1383" s="1">
        <v>79385.75</v>
      </c>
      <c r="Q1383" s="1">
        <v>4327.2</v>
      </c>
      <c r="R1383" s="44">
        <f t="shared" si="220"/>
        <v>872.14627731092446</v>
      </c>
      <c r="S1383" s="45">
        <f t="shared" si="221"/>
        <v>4.0252100840336134</v>
      </c>
      <c r="T1383" s="45">
        <f t="shared" si="222"/>
        <v>4.4780793319415446</v>
      </c>
      <c r="U1383" s="44">
        <f t="shared" si="223"/>
        <v>24399.657000000007</v>
      </c>
      <c r="V1383" s="46">
        <f t="shared" si="224"/>
        <v>0.23509718471306862</v>
      </c>
      <c r="W1383" s="44">
        <f t="shared" si="225"/>
        <v>20072.457000000006</v>
      </c>
      <c r="X1383" s="46">
        <f t="shared" si="226"/>
        <v>0.19340346181809553</v>
      </c>
      <c r="Y1383" s="23">
        <f>RANK(O1383,O:O)</f>
        <v>152</v>
      </c>
      <c r="Z1383" s="23">
        <f>RANK(U1383,U:U)</f>
        <v>48</v>
      </c>
      <c r="AA1383" s="23">
        <f>RANK(W1383,W:W)</f>
        <v>44</v>
      </c>
    </row>
    <row r="1384" spans="1:27" x14ac:dyDescent="0.25">
      <c r="A1384" s="23" t="str">
        <f t="shared" si="217"/>
        <v>Mary Amendola</v>
      </c>
      <c r="B1384" s="23">
        <f t="shared" si="218"/>
        <v>3</v>
      </c>
      <c r="C1384" s="23" t="str">
        <f t="shared" si="219"/>
        <v>2024Mary Amendola3</v>
      </c>
      <c r="D1384" s="17">
        <v>2024</v>
      </c>
      <c r="E1384" t="s">
        <v>406</v>
      </c>
      <c r="F1384">
        <v>110765</v>
      </c>
      <c r="G1384" t="s">
        <v>12</v>
      </c>
      <c r="H1384" s="20">
        <v>5</v>
      </c>
      <c r="I1384" s="20">
        <v>5</v>
      </c>
      <c r="J1384" t="s">
        <v>9</v>
      </c>
      <c r="K1384" t="s">
        <v>4</v>
      </c>
      <c r="L1384" s="10">
        <v>114</v>
      </c>
      <c r="M1384" s="10">
        <v>441</v>
      </c>
      <c r="N1384" s="10">
        <v>1954</v>
      </c>
      <c r="O1384" s="1">
        <v>88411.192800000004</v>
      </c>
      <c r="P1384" s="1">
        <v>72804</v>
      </c>
      <c r="Q1384" s="1">
        <v>4126.5</v>
      </c>
      <c r="R1384" s="44">
        <f t="shared" si="220"/>
        <v>775.53677894736848</v>
      </c>
      <c r="S1384" s="45">
        <f t="shared" si="221"/>
        <v>3.8684210526315788</v>
      </c>
      <c r="T1384" s="45">
        <f t="shared" si="222"/>
        <v>4.4308390022675734</v>
      </c>
      <c r="U1384" s="44">
        <f t="shared" si="223"/>
        <v>15607.192800000004</v>
      </c>
      <c r="V1384" s="46">
        <f t="shared" si="224"/>
        <v>0.17652960338750234</v>
      </c>
      <c r="W1384" s="44">
        <f t="shared" si="225"/>
        <v>11480.692800000004</v>
      </c>
      <c r="X1384" s="46">
        <f t="shared" si="226"/>
        <v>0.1298556487748235</v>
      </c>
      <c r="Y1384" s="23">
        <f>RANK(O1384,O:O)</f>
        <v>187</v>
      </c>
      <c r="Z1384" s="23">
        <f>RANK(U1384,U:U)</f>
        <v>110</v>
      </c>
      <c r="AA1384" s="23">
        <f>RANK(W1384,W:W)</f>
        <v>101</v>
      </c>
    </row>
    <row r="1385" spans="1:27" x14ac:dyDescent="0.25">
      <c r="A1385" s="23" t="str">
        <f t="shared" si="217"/>
        <v>Mary Amendola</v>
      </c>
      <c r="B1385" s="23">
        <f t="shared" si="218"/>
        <v>4</v>
      </c>
      <c r="C1385" s="23" t="str">
        <f t="shared" si="219"/>
        <v>2024Mary Amendola4</v>
      </c>
      <c r="D1385" s="17">
        <v>2024</v>
      </c>
      <c r="E1385" t="s">
        <v>406</v>
      </c>
      <c r="F1385">
        <v>734173</v>
      </c>
      <c r="G1385" t="s">
        <v>64</v>
      </c>
      <c r="H1385" s="20">
        <v>5</v>
      </c>
      <c r="I1385" s="20">
        <v>3</v>
      </c>
      <c r="J1385" t="s">
        <v>2</v>
      </c>
      <c r="K1385" t="s">
        <v>4</v>
      </c>
      <c r="L1385" s="10">
        <v>111</v>
      </c>
      <c r="M1385" s="10">
        <v>445</v>
      </c>
      <c r="N1385" s="10">
        <v>2006</v>
      </c>
      <c r="O1385" s="1">
        <v>88166.039199999999</v>
      </c>
      <c r="P1385" s="1">
        <v>73807.5</v>
      </c>
      <c r="Q1385" s="1">
        <v>4033.8</v>
      </c>
      <c r="R1385" s="44">
        <f t="shared" si="220"/>
        <v>794.28864144144143</v>
      </c>
      <c r="S1385" s="45">
        <f t="shared" si="221"/>
        <v>4.0090090090090094</v>
      </c>
      <c r="T1385" s="45">
        <f t="shared" si="222"/>
        <v>4.5078651685393263</v>
      </c>
      <c r="U1385" s="44">
        <f t="shared" si="223"/>
        <v>14358.539199999999</v>
      </c>
      <c r="V1385" s="46">
        <f t="shared" si="224"/>
        <v>0.16285793634699197</v>
      </c>
      <c r="W1385" s="44">
        <f t="shared" si="225"/>
        <v>10324.7392</v>
      </c>
      <c r="X1385" s="46">
        <f t="shared" si="226"/>
        <v>0.11710562585871499</v>
      </c>
      <c r="Y1385" s="23">
        <f>RANK(O1385,O:O)</f>
        <v>188</v>
      </c>
      <c r="Z1385" s="23">
        <f>RANK(U1385,U:U)</f>
        <v>132</v>
      </c>
      <c r="AA1385" s="23">
        <f>RANK(W1385,W:W)</f>
        <v>120</v>
      </c>
    </row>
    <row r="1386" spans="1:27" x14ac:dyDescent="0.25">
      <c r="A1386" s="23" t="str">
        <f t="shared" ref="A1386:A1449" si="227">E1386</f>
        <v>Mary Amendola</v>
      </c>
      <c r="B1386" s="23">
        <f t="shared" ref="B1386:B1449" si="228">IF(A1385&lt;&gt;A1386,1,B1385+1)</f>
        <v>5</v>
      </c>
      <c r="C1386" s="23" t="str">
        <f t="shared" ref="C1386:C1449" si="229">D1386&amp;A1386&amp;B1386</f>
        <v>2024Mary Amendola5</v>
      </c>
      <c r="D1386" s="17">
        <v>2024</v>
      </c>
      <c r="E1386" t="s">
        <v>406</v>
      </c>
      <c r="F1386">
        <v>105021</v>
      </c>
      <c r="G1386" t="s">
        <v>11</v>
      </c>
      <c r="H1386" s="20">
        <v>5</v>
      </c>
      <c r="I1386" s="20">
        <v>5</v>
      </c>
      <c r="J1386" t="s">
        <v>9</v>
      </c>
      <c r="K1386" t="s">
        <v>3</v>
      </c>
      <c r="L1386" s="10">
        <v>101</v>
      </c>
      <c r="M1386" s="10">
        <v>309</v>
      </c>
      <c r="N1386" s="10">
        <v>1539</v>
      </c>
      <c r="O1386" s="1">
        <v>74945.7</v>
      </c>
      <c r="P1386" s="1">
        <v>62454.75</v>
      </c>
      <c r="Q1386" s="1">
        <v>3567.5</v>
      </c>
      <c r="R1386" s="44">
        <f t="shared" ref="R1386:R1449" si="230">O1386/L1386</f>
        <v>742.03663366336627</v>
      </c>
      <c r="S1386" s="45">
        <f t="shared" ref="S1386:S1449" si="231">M1386/L1386</f>
        <v>3.0594059405940595</v>
      </c>
      <c r="T1386" s="45">
        <f t="shared" ref="T1386:T1449" si="232">N1386/M1386</f>
        <v>4.9805825242718447</v>
      </c>
      <c r="U1386" s="44">
        <f t="shared" ref="U1386:U1449" si="233">O1386-P1386</f>
        <v>12490.949999999997</v>
      </c>
      <c r="V1386" s="46">
        <f t="shared" ref="V1386:V1449" si="234">U1386/O1386</f>
        <v>0.16666666666666663</v>
      </c>
      <c r="W1386" s="44">
        <f t="shared" ref="W1386:W1449" si="235">O1386-P1386-Q1386</f>
        <v>8923.4499999999971</v>
      </c>
      <c r="X1386" s="46">
        <f t="shared" ref="X1386:X1449" si="236">W1386/O1386</f>
        <v>0.11906553678196344</v>
      </c>
      <c r="Y1386" s="23">
        <f>RANK(O1386,O:O)</f>
        <v>231</v>
      </c>
      <c r="Z1386" s="23">
        <f>RANK(U1386,U:U)</f>
        <v>166</v>
      </c>
      <c r="AA1386" s="23">
        <f>RANK(W1386,W:W)</f>
        <v>139</v>
      </c>
    </row>
    <row r="1387" spans="1:27" x14ac:dyDescent="0.25">
      <c r="A1387" s="23" t="str">
        <f t="shared" si="227"/>
        <v>Mary Amendola</v>
      </c>
      <c r="B1387" s="23">
        <f t="shared" si="228"/>
        <v>6</v>
      </c>
      <c r="C1387" s="23" t="str">
        <f t="shared" si="229"/>
        <v>2024Mary Amendola6</v>
      </c>
      <c r="D1387" s="17">
        <v>2024</v>
      </c>
      <c r="E1387" t="s">
        <v>406</v>
      </c>
      <c r="F1387">
        <v>577416</v>
      </c>
      <c r="G1387" t="s">
        <v>150</v>
      </c>
      <c r="H1387" s="20">
        <v>5</v>
      </c>
      <c r="I1387" s="20">
        <v>5</v>
      </c>
      <c r="J1387" t="s">
        <v>9</v>
      </c>
      <c r="K1387" t="s">
        <v>3</v>
      </c>
      <c r="L1387" s="10">
        <v>137</v>
      </c>
      <c r="M1387" s="10">
        <v>290</v>
      </c>
      <c r="N1387" s="10">
        <v>1245</v>
      </c>
      <c r="O1387" s="1">
        <v>55567.8</v>
      </c>
      <c r="P1387" s="1">
        <v>46306.5</v>
      </c>
      <c r="Q1387" s="1">
        <v>4700.24999999999</v>
      </c>
      <c r="R1387" s="44">
        <f t="shared" si="230"/>
        <v>405.60437956204379</v>
      </c>
      <c r="S1387" s="45">
        <f t="shared" si="231"/>
        <v>2.1167883211678831</v>
      </c>
      <c r="T1387" s="45">
        <f t="shared" si="232"/>
        <v>4.2931034482758621</v>
      </c>
      <c r="U1387" s="44">
        <f t="shared" si="233"/>
        <v>9261.3000000000029</v>
      </c>
      <c r="V1387" s="46">
        <f t="shared" si="234"/>
        <v>0.16666666666666671</v>
      </c>
      <c r="W1387" s="44">
        <f t="shared" si="235"/>
        <v>4561.0500000000129</v>
      </c>
      <c r="X1387" s="46">
        <f t="shared" si="236"/>
        <v>8.2080809389610765E-2</v>
      </c>
      <c r="Y1387" s="23">
        <f>RANK(O1387,O:O)</f>
        <v>340</v>
      </c>
      <c r="Z1387" s="23">
        <f>RANK(U1387,U:U)</f>
        <v>245</v>
      </c>
      <c r="AA1387" s="23">
        <f>RANK(W1387,W:W)</f>
        <v>304</v>
      </c>
    </row>
    <row r="1388" spans="1:27" x14ac:dyDescent="0.25">
      <c r="A1388" s="23" t="str">
        <f t="shared" si="227"/>
        <v>Mary Amendola</v>
      </c>
      <c r="B1388" s="23">
        <f t="shared" si="228"/>
        <v>7</v>
      </c>
      <c r="C1388" s="23" t="str">
        <f t="shared" si="229"/>
        <v>2024Mary Amendola7</v>
      </c>
      <c r="D1388" s="17">
        <v>2024</v>
      </c>
      <c r="E1388" t="s">
        <v>406</v>
      </c>
      <c r="F1388">
        <v>128453</v>
      </c>
      <c r="G1388" t="s">
        <v>130</v>
      </c>
      <c r="H1388" s="20">
        <v>5</v>
      </c>
      <c r="I1388" s="20">
        <v>1</v>
      </c>
      <c r="J1388" t="s">
        <v>2</v>
      </c>
      <c r="K1388" t="s">
        <v>3</v>
      </c>
      <c r="L1388" s="10">
        <v>135</v>
      </c>
      <c r="M1388" s="10">
        <v>308</v>
      </c>
      <c r="N1388" s="10">
        <v>1064</v>
      </c>
      <c r="O1388" s="1">
        <v>44546.61</v>
      </c>
      <c r="P1388" s="1">
        <v>38402.25</v>
      </c>
      <c r="Q1388" s="1">
        <v>4656.05</v>
      </c>
      <c r="R1388" s="44">
        <f t="shared" si="230"/>
        <v>329.97488888888887</v>
      </c>
      <c r="S1388" s="45">
        <f t="shared" si="231"/>
        <v>2.2814814814814817</v>
      </c>
      <c r="T1388" s="45">
        <f t="shared" si="232"/>
        <v>3.4545454545454546</v>
      </c>
      <c r="U1388" s="44">
        <f t="shared" si="233"/>
        <v>6144.3600000000006</v>
      </c>
      <c r="V1388" s="46">
        <f t="shared" si="234"/>
        <v>0.13793103448275862</v>
      </c>
      <c r="W1388" s="44">
        <f t="shared" si="235"/>
        <v>1488.3100000000004</v>
      </c>
      <c r="X1388" s="46">
        <f t="shared" si="236"/>
        <v>3.3410174197318281E-2</v>
      </c>
      <c r="Y1388" s="23">
        <f>RANK(O1388,O:O)</f>
        <v>405</v>
      </c>
      <c r="Z1388" s="23">
        <f>RANK(U1388,U:U)</f>
        <v>417</v>
      </c>
      <c r="AA1388" s="23">
        <f>RANK(W1388,W:W)</f>
        <v>649</v>
      </c>
    </row>
    <row r="1389" spans="1:27" x14ac:dyDescent="0.25">
      <c r="A1389" s="23" t="str">
        <f t="shared" si="227"/>
        <v>Mary Amendola</v>
      </c>
      <c r="B1389" s="23">
        <f t="shared" si="228"/>
        <v>8</v>
      </c>
      <c r="C1389" s="23" t="str">
        <f t="shared" si="229"/>
        <v>2024Mary Amendola8</v>
      </c>
      <c r="D1389" s="17">
        <v>2024</v>
      </c>
      <c r="E1389" t="s">
        <v>406</v>
      </c>
      <c r="F1389">
        <v>693197</v>
      </c>
      <c r="G1389" t="s">
        <v>491</v>
      </c>
      <c r="H1389" s="20">
        <v>5</v>
      </c>
      <c r="I1389" s="20">
        <v>5</v>
      </c>
      <c r="J1389" t="s">
        <v>9</v>
      </c>
      <c r="K1389" t="s">
        <v>3</v>
      </c>
      <c r="L1389" s="10">
        <v>55</v>
      </c>
      <c r="M1389" s="10">
        <v>150</v>
      </c>
      <c r="N1389" s="10">
        <v>825</v>
      </c>
      <c r="O1389" s="1">
        <v>39799.199999999997</v>
      </c>
      <c r="P1389" s="1">
        <v>33166</v>
      </c>
      <c r="Q1389" s="1">
        <v>1923.9</v>
      </c>
      <c r="R1389" s="44">
        <f t="shared" si="230"/>
        <v>723.62181818181818</v>
      </c>
      <c r="S1389" s="45">
        <f t="shared" si="231"/>
        <v>2.7272727272727271</v>
      </c>
      <c r="T1389" s="45">
        <f t="shared" si="232"/>
        <v>5.5</v>
      </c>
      <c r="U1389" s="44">
        <f t="shared" si="233"/>
        <v>6633.1999999999971</v>
      </c>
      <c r="V1389" s="46">
        <f t="shared" si="234"/>
        <v>0.1666666666666666</v>
      </c>
      <c r="W1389" s="44">
        <f t="shared" si="235"/>
        <v>4709.2999999999975</v>
      </c>
      <c r="X1389" s="46">
        <f t="shared" si="236"/>
        <v>0.11832649902510597</v>
      </c>
      <c r="Y1389" s="23">
        <f>RANK(O1389,O:O)</f>
        <v>436</v>
      </c>
      <c r="Z1389" s="23">
        <f>RANK(U1389,U:U)</f>
        <v>386</v>
      </c>
      <c r="AA1389" s="23">
        <f>RANK(W1389,W:W)</f>
        <v>288</v>
      </c>
    </row>
    <row r="1390" spans="1:27" x14ac:dyDescent="0.25">
      <c r="A1390" s="23" t="str">
        <f t="shared" si="227"/>
        <v>Mary Amendola</v>
      </c>
      <c r="B1390" s="23">
        <f t="shared" si="228"/>
        <v>9</v>
      </c>
      <c r="C1390" s="23" t="str">
        <f t="shared" si="229"/>
        <v>2024Mary Amendola9</v>
      </c>
      <c r="D1390" s="17">
        <v>2024</v>
      </c>
      <c r="E1390" t="s">
        <v>406</v>
      </c>
      <c r="F1390">
        <v>380543</v>
      </c>
      <c r="G1390" t="s">
        <v>380</v>
      </c>
      <c r="H1390" s="20">
        <v>5</v>
      </c>
      <c r="I1390" s="20">
        <v>5</v>
      </c>
      <c r="J1390" t="s">
        <v>9</v>
      </c>
      <c r="K1390" t="s">
        <v>3</v>
      </c>
      <c r="L1390" s="10">
        <v>123</v>
      </c>
      <c r="M1390" s="10">
        <v>296</v>
      </c>
      <c r="N1390" s="10">
        <v>837</v>
      </c>
      <c r="O1390" s="1">
        <v>38669.4</v>
      </c>
      <c r="P1390" s="1">
        <v>32224.5</v>
      </c>
      <c r="Q1390" s="1">
        <v>4258.8500000000004</v>
      </c>
      <c r="R1390" s="44">
        <f t="shared" si="230"/>
        <v>314.38536585365853</v>
      </c>
      <c r="S1390" s="45">
        <f t="shared" si="231"/>
        <v>2.4065040650406506</v>
      </c>
      <c r="T1390" s="45">
        <f t="shared" si="232"/>
        <v>2.8277027027027026</v>
      </c>
      <c r="U1390" s="44">
        <f t="shared" si="233"/>
        <v>6444.9000000000015</v>
      </c>
      <c r="V1390" s="46">
        <f t="shared" si="234"/>
        <v>0.16666666666666669</v>
      </c>
      <c r="W1390" s="44">
        <f t="shared" si="235"/>
        <v>2186.0500000000011</v>
      </c>
      <c r="X1390" s="46">
        <f t="shared" si="236"/>
        <v>5.6531779650059247E-2</v>
      </c>
      <c r="Y1390" s="23">
        <f>RANK(O1390,O:O)</f>
        <v>449</v>
      </c>
      <c r="Z1390" s="23">
        <f>RANK(U1390,U:U)</f>
        <v>398</v>
      </c>
      <c r="AA1390" s="23">
        <f>RANK(W1390,W:W)</f>
        <v>536</v>
      </c>
    </row>
    <row r="1391" spans="1:27" x14ac:dyDescent="0.25">
      <c r="A1391" s="23" t="str">
        <f t="shared" si="227"/>
        <v>Mary Amendola</v>
      </c>
      <c r="B1391" s="23">
        <f t="shared" si="228"/>
        <v>10</v>
      </c>
      <c r="C1391" s="23" t="str">
        <f t="shared" si="229"/>
        <v>2024Mary Amendola10</v>
      </c>
      <c r="D1391" s="17">
        <v>2024</v>
      </c>
      <c r="E1391" t="s">
        <v>406</v>
      </c>
      <c r="F1391">
        <v>203761</v>
      </c>
      <c r="G1391" t="s">
        <v>51</v>
      </c>
      <c r="H1391" s="20">
        <v>5</v>
      </c>
      <c r="I1391" s="20">
        <v>5</v>
      </c>
      <c r="J1391" t="s">
        <v>9</v>
      </c>
      <c r="K1391" t="s">
        <v>3</v>
      </c>
      <c r="L1391" s="10">
        <v>94</v>
      </c>
      <c r="M1391" s="10">
        <v>270</v>
      </c>
      <c r="N1391" s="10">
        <v>752</v>
      </c>
      <c r="O1391" s="1">
        <v>35826.9</v>
      </c>
      <c r="P1391" s="1">
        <v>29855.75</v>
      </c>
      <c r="Q1391" s="1">
        <v>3301.7</v>
      </c>
      <c r="R1391" s="44">
        <f t="shared" si="230"/>
        <v>381.13723404255319</v>
      </c>
      <c r="S1391" s="45">
        <f t="shared" si="231"/>
        <v>2.8723404255319149</v>
      </c>
      <c r="T1391" s="45">
        <f t="shared" si="232"/>
        <v>2.7851851851851852</v>
      </c>
      <c r="U1391" s="44">
        <f t="shared" si="233"/>
        <v>5971.1500000000015</v>
      </c>
      <c r="V1391" s="46">
        <f t="shared" si="234"/>
        <v>0.16666666666666671</v>
      </c>
      <c r="W1391" s="44">
        <f t="shared" si="235"/>
        <v>2669.4500000000016</v>
      </c>
      <c r="X1391" s="46">
        <f t="shared" si="236"/>
        <v>7.4509656152220854E-2</v>
      </c>
      <c r="Y1391" s="23">
        <f>RANK(O1391,O:O)</f>
        <v>471</v>
      </c>
      <c r="Z1391" s="23">
        <f>RANK(U1391,U:U)</f>
        <v>429</v>
      </c>
      <c r="AA1391" s="23">
        <f>RANK(W1391,W:W)</f>
        <v>478</v>
      </c>
    </row>
    <row r="1392" spans="1:27" x14ac:dyDescent="0.25">
      <c r="A1392" s="23" t="str">
        <f t="shared" si="227"/>
        <v>Mary Amendola</v>
      </c>
      <c r="B1392" s="23">
        <f t="shared" si="228"/>
        <v>11</v>
      </c>
      <c r="C1392" s="23" t="str">
        <f t="shared" si="229"/>
        <v>2024Mary Amendola11</v>
      </c>
      <c r="D1392" s="17">
        <v>2024</v>
      </c>
      <c r="E1392" t="s">
        <v>406</v>
      </c>
      <c r="F1392">
        <v>550437</v>
      </c>
      <c r="G1392" t="s">
        <v>509</v>
      </c>
      <c r="H1392" s="20">
        <v>5</v>
      </c>
      <c r="I1392" s="20">
        <v>5</v>
      </c>
      <c r="J1392" t="s">
        <v>9</v>
      </c>
      <c r="K1392" t="s">
        <v>3</v>
      </c>
      <c r="L1392" s="10">
        <v>37</v>
      </c>
      <c r="M1392" s="10">
        <v>164</v>
      </c>
      <c r="N1392" s="10">
        <v>697</v>
      </c>
      <c r="O1392" s="1">
        <v>33963.0622</v>
      </c>
      <c r="P1392" s="1">
        <v>25422</v>
      </c>
      <c r="Q1392" s="1">
        <v>1361.1</v>
      </c>
      <c r="R1392" s="44">
        <f t="shared" si="230"/>
        <v>917.92060000000004</v>
      </c>
      <c r="S1392" s="45">
        <f t="shared" si="231"/>
        <v>4.4324324324324325</v>
      </c>
      <c r="T1392" s="45">
        <f t="shared" si="232"/>
        <v>4.25</v>
      </c>
      <c r="U1392" s="44">
        <f t="shared" si="233"/>
        <v>8541.0622000000003</v>
      </c>
      <c r="V1392" s="46">
        <f t="shared" si="234"/>
        <v>0.25148092211779421</v>
      </c>
      <c r="W1392" s="44">
        <f t="shared" si="235"/>
        <v>7179.9621999999999</v>
      </c>
      <c r="X1392" s="46">
        <f t="shared" si="236"/>
        <v>0.21140503049221515</v>
      </c>
      <c r="Y1392" s="23">
        <f>RANK(O1392,O:O)</f>
        <v>484</v>
      </c>
      <c r="Z1392" s="23">
        <f>RANK(U1392,U:U)</f>
        <v>283</v>
      </c>
      <c r="AA1392" s="23">
        <f>RANK(W1392,W:W)</f>
        <v>183</v>
      </c>
    </row>
    <row r="1393" spans="1:27" x14ac:dyDescent="0.25">
      <c r="A1393" s="23" t="str">
        <f t="shared" si="227"/>
        <v>Mary Amendola</v>
      </c>
      <c r="B1393" s="23">
        <f t="shared" si="228"/>
        <v>12</v>
      </c>
      <c r="C1393" s="23" t="str">
        <f t="shared" si="229"/>
        <v>2024Mary Amendola12</v>
      </c>
      <c r="D1393" s="17">
        <v>2024</v>
      </c>
      <c r="E1393" t="s">
        <v>406</v>
      </c>
      <c r="F1393">
        <v>782190</v>
      </c>
      <c r="G1393" t="s">
        <v>53</v>
      </c>
      <c r="H1393" s="20">
        <v>5</v>
      </c>
      <c r="I1393" s="20">
        <v>2</v>
      </c>
      <c r="J1393" t="s">
        <v>2</v>
      </c>
      <c r="K1393" t="s">
        <v>3</v>
      </c>
      <c r="L1393" s="10">
        <v>118</v>
      </c>
      <c r="M1393" s="10">
        <v>181</v>
      </c>
      <c r="N1393" s="10">
        <v>724</v>
      </c>
      <c r="O1393" s="1">
        <v>31681.5</v>
      </c>
      <c r="P1393" s="1">
        <v>26401.25</v>
      </c>
      <c r="Q1393" s="1">
        <v>3975.0999999999899</v>
      </c>
      <c r="R1393" s="44">
        <f t="shared" si="230"/>
        <v>268.48728813559325</v>
      </c>
      <c r="S1393" s="45">
        <f t="shared" si="231"/>
        <v>1.5338983050847457</v>
      </c>
      <c r="T1393" s="45">
        <f t="shared" si="232"/>
        <v>4</v>
      </c>
      <c r="U1393" s="44">
        <f t="shared" si="233"/>
        <v>5280.25</v>
      </c>
      <c r="V1393" s="46">
        <f t="shared" si="234"/>
        <v>0.16666666666666666</v>
      </c>
      <c r="W1393" s="44">
        <f t="shared" si="235"/>
        <v>1305.1500000000101</v>
      </c>
      <c r="X1393" s="46">
        <f t="shared" si="236"/>
        <v>4.1195966100090277E-2</v>
      </c>
      <c r="Y1393" s="23">
        <f>RANK(O1393,O:O)</f>
        <v>499</v>
      </c>
      <c r="Z1393" s="23">
        <f>RANK(U1393,U:U)</f>
        <v>484</v>
      </c>
      <c r="AA1393" s="23">
        <f>RANK(W1393,W:W)</f>
        <v>700</v>
      </c>
    </row>
    <row r="1394" spans="1:27" x14ac:dyDescent="0.25">
      <c r="A1394" s="23" t="str">
        <f t="shared" si="227"/>
        <v>Mary Amendola</v>
      </c>
      <c r="B1394" s="23">
        <f t="shared" si="228"/>
        <v>13</v>
      </c>
      <c r="C1394" s="23" t="str">
        <f t="shared" si="229"/>
        <v>2024Mary Amendola13</v>
      </c>
      <c r="D1394" s="17">
        <v>2024</v>
      </c>
      <c r="E1394" t="s">
        <v>406</v>
      </c>
      <c r="F1394">
        <v>504855</v>
      </c>
      <c r="G1394" t="s">
        <v>132</v>
      </c>
      <c r="H1394" s="20">
        <v>5</v>
      </c>
      <c r="I1394" s="20">
        <v>5</v>
      </c>
      <c r="J1394" t="s">
        <v>9</v>
      </c>
      <c r="K1394" t="s">
        <v>3</v>
      </c>
      <c r="L1394" s="10">
        <v>63</v>
      </c>
      <c r="M1394" s="10">
        <v>171</v>
      </c>
      <c r="N1394" s="10">
        <v>637</v>
      </c>
      <c r="O1394" s="1">
        <v>30306.241000000002</v>
      </c>
      <c r="P1394" s="1">
        <v>23449</v>
      </c>
      <c r="Q1394" s="1">
        <v>2201.9</v>
      </c>
      <c r="R1394" s="44">
        <f t="shared" si="230"/>
        <v>481.05144444444448</v>
      </c>
      <c r="S1394" s="45">
        <f t="shared" si="231"/>
        <v>2.7142857142857144</v>
      </c>
      <c r="T1394" s="45">
        <f t="shared" si="232"/>
        <v>3.7251461988304095</v>
      </c>
      <c r="U1394" s="44">
        <f t="shared" si="233"/>
        <v>6857.2410000000018</v>
      </c>
      <c r="V1394" s="46">
        <f t="shared" si="234"/>
        <v>0.22626497954662214</v>
      </c>
      <c r="W1394" s="44">
        <f t="shared" si="235"/>
        <v>4655.3410000000022</v>
      </c>
      <c r="X1394" s="46">
        <f t="shared" si="236"/>
        <v>0.15360997756204742</v>
      </c>
      <c r="Y1394" s="23">
        <f>RANK(O1394,O:O)</f>
        <v>511</v>
      </c>
      <c r="Z1394" s="23">
        <f>RANK(U1394,U:U)</f>
        <v>373</v>
      </c>
      <c r="AA1394" s="23">
        <f>RANK(W1394,W:W)</f>
        <v>294</v>
      </c>
    </row>
    <row r="1395" spans="1:27" x14ac:dyDescent="0.25">
      <c r="A1395" s="23" t="str">
        <f t="shared" si="227"/>
        <v>Mary Amendola</v>
      </c>
      <c r="B1395" s="23">
        <f t="shared" si="228"/>
        <v>14</v>
      </c>
      <c r="C1395" s="23" t="str">
        <f t="shared" si="229"/>
        <v>2024Mary Amendola14</v>
      </c>
      <c r="D1395" s="17">
        <v>2024</v>
      </c>
      <c r="E1395" t="s">
        <v>406</v>
      </c>
      <c r="F1395">
        <v>167602</v>
      </c>
      <c r="G1395" t="s">
        <v>5</v>
      </c>
      <c r="H1395" s="20">
        <v>5</v>
      </c>
      <c r="I1395" s="20">
        <v>4</v>
      </c>
      <c r="J1395" t="s">
        <v>2</v>
      </c>
      <c r="K1395" t="s">
        <v>10</v>
      </c>
      <c r="L1395" s="10">
        <v>34</v>
      </c>
      <c r="M1395" s="10">
        <v>71</v>
      </c>
      <c r="N1395" s="10">
        <v>308</v>
      </c>
      <c r="O1395" s="1">
        <v>12464.345600000001</v>
      </c>
      <c r="P1395" s="1">
        <v>9868</v>
      </c>
      <c r="Q1395" s="1">
        <v>1165.55</v>
      </c>
      <c r="R1395" s="44">
        <f t="shared" si="230"/>
        <v>366.59840000000003</v>
      </c>
      <c r="S1395" s="45">
        <f t="shared" si="231"/>
        <v>2.0882352941176472</v>
      </c>
      <c r="T1395" s="45">
        <f t="shared" si="232"/>
        <v>4.3380281690140849</v>
      </c>
      <c r="U1395" s="44">
        <f t="shared" si="233"/>
        <v>2596.3456000000006</v>
      </c>
      <c r="V1395" s="46">
        <f t="shared" si="234"/>
        <v>0.20830179805027232</v>
      </c>
      <c r="W1395" s="44">
        <f t="shared" si="235"/>
        <v>1430.7956000000006</v>
      </c>
      <c r="X1395" s="46">
        <f t="shared" si="236"/>
        <v>0.11479107254535693</v>
      </c>
      <c r="Y1395" s="23">
        <f>RANK(O1395,O:O)</f>
        <v>732</v>
      </c>
      <c r="Z1395" s="23">
        <f>RANK(U1395,U:U)</f>
        <v>756</v>
      </c>
      <c r="AA1395" s="23">
        <f>RANK(W1395,W:W)</f>
        <v>665</v>
      </c>
    </row>
    <row r="1396" spans="1:27" x14ac:dyDescent="0.25">
      <c r="A1396" s="23" t="str">
        <f t="shared" si="227"/>
        <v>Mary Amendola</v>
      </c>
      <c r="B1396" s="23">
        <f t="shared" si="228"/>
        <v>15</v>
      </c>
      <c r="C1396" s="23" t="str">
        <f t="shared" si="229"/>
        <v>2024Mary Amendola15</v>
      </c>
      <c r="D1396" s="17">
        <v>2024</v>
      </c>
      <c r="E1396" t="s">
        <v>406</v>
      </c>
      <c r="F1396">
        <v>243906</v>
      </c>
      <c r="G1396" t="s">
        <v>66</v>
      </c>
      <c r="H1396" s="20">
        <v>5</v>
      </c>
      <c r="I1396" s="20">
        <v>5</v>
      </c>
      <c r="J1396" t="s">
        <v>9</v>
      </c>
      <c r="K1396" t="s">
        <v>10</v>
      </c>
      <c r="L1396" s="10">
        <v>22</v>
      </c>
      <c r="M1396" s="10">
        <v>41</v>
      </c>
      <c r="N1396" s="10">
        <v>172</v>
      </c>
      <c r="O1396" s="1">
        <v>10960.796</v>
      </c>
      <c r="P1396" s="1">
        <v>8919</v>
      </c>
      <c r="Q1396" s="1">
        <v>749.1</v>
      </c>
      <c r="R1396" s="44">
        <f t="shared" si="230"/>
        <v>498.21800000000002</v>
      </c>
      <c r="S1396" s="45">
        <f t="shared" si="231"/>
        <v>1.8636363636363635</v>
      </c>
      <c r="T1396" s="45">
        <f t="shared" si="232"/>
        <v>4.1951219512195124</v>
      </c>
      <c r="U1396" s="44">
        <f t="shared" si="233"/>
        <v>2041.7960000000003</v>
      </c>
      <c r="V1396" s="46">
        <f t="shared" si="234"/>
        <v>0.18628172625418812</v>
      </c>
      <c r="W1396" s="44">
        <f t="shared" si="235"/>
        <v>1292.6960000000004</v>
      </c>
      <c r="X1396" s="46">
        <f t="shared" si="236"/>
        <v>0.11793814974751837</v>
      </c>
      <c r="Y1396" s="23">
        <f>RANK(O1396,O:O)</f>
        <v>789</v>
      </c>
      <c r="Z1396" s="23">
        <f>RANK(U1396,U:U)</f>
        <v>862</v>
      </c>
      <c r="AA1396" s="23">
        <f>RANK(W1396,W:W)</f>
        <v>704</v>
      </c>
    </row>
    <row r="1397" spans="1:27" x14ac:dyDescent="0.25">
      <c r="A1397" s="23" t="str">
        <f t="shared" si="227"/>
        <v>Mary Amendola</v>
      </c>
      <c r="B1397" s="23">
        <f t="shared" si="228"/>
        <v>16</v>
      </c>
      <c r="C1397" s="23" t="str">
        <f t="shared" si="229"/>
        <v>2024Mary Amendola16</v>
      </c>
      <c r="D1397" s="17">
        <v>2024</v>
      </c>
      <c r="E1397" t="s">
        <v>406</v>
      </c>
      <c r="F1397">
        <v>629125</v>
      </c>
      <c r="G1397" t="s">
        <v>320</v>
      </c>
      <c r="H1397" s="20">
        <v>5</v>
      </c>
      <c r="I1397" s="20">
        <v>5</v>
      </c>
      <c r="J1397" t="s">
        <v>9</v>
      </c>
      <c r="K1397" t="s">
        <v>10</v>
      </c>
      <c r="L1397" s="10">
        <v>17</v>
      </c>
      <c r="M1397" s="10">
        <v>54</v>
      </c>
      <c r="N1397" s="10">
        <v>173</v>
      </c>
      <c r="O1397" s="1">
        <v>8581.5</v>
      </c>
      <c r="P1397" s="1">
        <v>7151.25</v>
      </c>
      <c r="Q1397" s="1">
        <v>603.4</v>
      </c>
      <c r="R1397" s="44">
        <f t="shared" si="230"/>
        <v>504.79411764705884</v>
      </c>
      <c r="S1397" s="45">
        <f t="shared" si="231"/>
        <v>3.1764705882352939</v>
      </c>
      <c r="T1397" s="45">
        <f t="shared" si="232"/>
        <v>3.2037037037037037</v>
      </c>
      <c r="U1397" s="44">
        <f t="shared" si="233"/>
        <v>1430.25</v>
      </c>
      <c r="V1397" s="46">
        <f t="shared" si="234"/>
        <v>0.16666666666666666</v>
      </c>
      <c r="W1397" s="44">
        <f t="shared" si="235"/>
        <v>826.85</v>
      </c>
      <c r="X1397" s="46">
        <f t="shared" si="236"/>
        <v>9.6352619006001283E-2</v>
      </c>
      <c r="Y1397" s="23">
        <f>RANK(O1397,O:O)</f>
        <v>930</v>
      </c>
      <c r="Z1397" s="23">
        <f>RANK(U1397,U:U)</f>
        <v>1008</v>
      </c>
      <c r="AA1397" s="23">
        <f>RANK(W1397,W:W)</f>
        <v>852</v>
      </c>
    </row>
    <row r="1398" spans="1:27" x14ac:dyDescent="0.25">
      <c r="A1398" s="23" t="str">
        <f t="shared" si="227"/>
        <v>Mary Amendola</v>
      </c>
      <c r="B1398" s="23">
        <f t="shared" si="228"/>
        <v>17</v>
      </c>
      <c r="C1398" s="23" t="str">
        <f t="shared" si="229"/>
        <v>2024Mary Amendola17</v>
      </c>
      <c r="D1398" s="17">
        <v>2024</v>
      </c>
      <c r="E1398" t="s">
        <v>406</v>
      </c>
      <c r="F1398">
        <v>281083</v>
      </c>
      <c r="G1398" t="s">
        <v>69</v>
      </c>
      <c r="H1398" s="20">
        <v>5</v>
      </c>
      <c r="I1398" s="20">
        <v>6</v>
      </c>
      <c r="J1398" t="s">
        <v>2</v>
      </c>
      <c r="K1398" t="s">
        <v>10</v>
      </c>
      <c r="L1398" s="10">
        <v>26</v>
      </c>
      <c r="M1398" s="10">
        <v>65</v>
      </c>
      <c r="N1398" s="10">
        <v>221</v>
      </c>
      <c r="O1398" s="1">
        <v>8354.1</v>
      </c>
      <c r="P1398" s="1">
        <v>6961.75</v>
      </c>
      <c r="Q1398" s="1">
        <v>902.95</v>
      </c>
      <c r="R1398" s="44">
        <f t="shared" si="230"/>
        <v>321.31153846153848</v>
      </c>
      <c r="S1398" s="45">
        <f t="shared" si="231"/>
        <v>2.5</v>
      </c>
      <c r="T1398" s="45">
        <f t="shared" si="232"/>
        <v>3.4</v>
      </c>
      <c r="U1398" s="44">
        <f t="shared" si="233"/>
        <v>1392.3500000000004</v>
      </c>
      <c r="V1398" s="46">
        <f t="shared" si="234"/>
        <v>0.16666666666666671</v>
      </c>
      <c r="W1398" s="44">
        <f t="shared" si="235"/>
        <v>489.40000000000032</v>
      </c>
      <c r="X1398" s="46">
        <f t="shared" si="236"/>
        <v>5.8582013622053876E-2</v>
      </c>
      <c r="Y1398" s="23">
        <f>RANK(O1398,O:O)</f>
        <v>940</v>
      </c>
      <c r="Z1398" s="23">
        <f>RANK(U1398,U:U)</f>
        <v>1015</v>
      </c>
      <c r="AA1398" s="23">
        <f>RANK(W1398,W:W)</f>
        <v>970</v>
      </c>
    </row>
    <row r="1399" spans="1:27" x14ac:dyDescent="0.25">
      <c r="A1399" s="23" t="str">
        <f t="shared" si="227"/>
        <v>Mary Amendola</v>
      </c>
      <c r="B1399" s="23">
        <f t="shared" si="228"/>
        <v>18</v>
      </c>
      <c r="C1399" s="23" t="str">
        <f t="shared" si="229"/>
        <v>2024Mary Amendola18</v>
      </c>
      <c r="D1399" s="17">
        <v>2024</v>
      </c>
      <c r="E1399" t="s">
        <v>406</v>
      </c>
      <c r="F1399">
        <v>742625</v>
      </c>
      <c r="G1399" t="s">
        <v>202</v>
      </c>
      <c r="H1399" s="20">
        <v>5</v>
      </c>
      <c r="I1399" s="20">
        <v>5</v>
      </c>
      <c r="J1399" t="s">
        <v>9</v>
      </c>
      <c r="K1399" t="s">
        <v>10</v>
      </c>
      <c r="L1399" s="10">
        <v>55</v>
      </c>
      <c r="M1399" s="10">
        <v>73</v>
      </c>
      <c r="N1399" s="10">
        <v>183</v>
      </c>
      <c r="O1399" s="1">
        <v>6890.9189999999999</v>
      </c>
      <c r="P1399" s="1">
        <v>5625.25</v>
      </c>
      <c r="Q1399" s="1">
        <v>1840.3</v>
      </c>
      <c r="R1399" s="44">
        <f t="shared" si="230"/>
        <v>125.28943636363636</v>
      </c>
      <c r="S1399" s="45">
        <f t="shared" si="231"/>
        <v>1.3272727272727274</v>
      </c>
      <c r="T1399" s="45">
        <f t="shared" si="232"/>
        <v>2.506849315068493</v>
      </c>
      <c r="U1399" s="44">
        <f t="shared" si="233"/>
        <v>1265.6689999999999</v>
      </c>
      <c r="V1399" s="46">
        <f t="shared" si="234"/>
        <v>0.18367201820250678</v>
      </c>
      <c r="W1399" s="44">
        <f t="shared" si="235"/>
        <v>-574.63100000000009</v>
      </c>
      <c r="X1399" s="46">
        <f t="shared" si="236"/>
        <v>-8.3389603041336011E-2</v>
      </c>
      <c r="Y1399" s="23">
        <f>RANK(O1399,O:O)</f>
        <v>1021</v>
      </c>
      <c r="Z1399" s="23">
        <f>RANK(U1399,U:U)</f>
        <v>1041</v>
      </c>
      <c r="AA1399" s="23">
        <f>RANK(W1399,W:W)</f>
        <v>1443</v>
      </c>
    </row>
    <row r="1400" spans="1:27" x14ac:dyDescent="0.25">
      <c r="A1400" s="23" t="str">
        <f t="shared" si="227"/>
        <v>Mary Amendola</v>
      </c>
      <c r="B1400" s="23">
        <f t="shared" si="228"/>
        <v>19</v>
      </c>
      <c r="C1400" s="23" t="str">
        <f t="shared" si="229"/>
        <v>2024Mary Amendola19</v>
      </c>
      <c r="D1400" s="17">
        <v>2024</v>
      </c>
      <c r="E1400" t="s">
        <v>406</v>
      </c>
      <c r="F1400">
        <v>522997</v>
      </c>
      <c r="G1400" t="s">
        <v>133</v>
      </c>
      <c r="H1400" s="20">
        <v>5</v>
      </c>
      <c r="I1400" s="20">
        <v>5</v>
      </c>
      <c r="J1400" t="s">
        <v>9</v>
      </c>
      <c r="K1400" t="s">
        <v>10</v>
      </c>
      <c r="L1400" s="10">
        <v>19</v>
      </c>
      <c r="M1400" s="10">
        <v>39</v>
      </c>
      <c r="N1400" s="10">
        <v>75</v>
      </c>
      <c r="O1400" s="1">
        <v>3785.4</v>
      </c>
      <c r="P1400" s="1">
        <v>3154.5</v>
      </c>
      <c r="Q1400" s="1">
        <v>650.9</v>
      </c>
      <c r="R1400" s="44">
        <f t="shared" si="230"/>
        <v>199.23157894736843</v>
      </c>
      <c r="S1400" s="45">
        <f t="shared" si="231"/>
        <v>2.0526315789473686</v>
      </c>
      <c r="T1400" s="45">
        <f t="shared" si="232"/>
        <v>1.9230769230769231</v>
      </c>
      <c r="U1400" s="44">
        <f t="shared" si="233"/>
        <v>630.90000000000009</v>
      </c>
      <c r="V1400" s="46">
        <f t="shared" si="234"/>
        <v>0.16666666666666669</v>
      </c>
      <c r="W1400" s="44">
        <f t="shared" si="235"/>
        <v>-19.999999999999886</v>
      </c>
      <c r="X1400" s="46">
        <f t="shared" si="236"/>
        <v>-5.2834574945844256E-3</v>
      </c>
      <c r="Y1400" s="23">
        <f>RANK(O1400,O:O)</f>
        <v>1215</v>
      </c>
      <c r="Z1400" s="23">
        <f>RANK(U1400,U:U)</f>
        <v>1256</v>
      </c>
      <c r="AA1400" s="23">
        <f>RANK(W1400,W:W)</f>
        <v>1268</v>
      </c>
    </row>
    <row r="1401" spans="1:27" x14ac:dyDescent="0.25">
      <c r="A1401" s="23" t="str">
        <f t="shared" si="227"/>
        <v>Mary Amendola</v>
      </c>
      <c r="B1401" s="23">
        <f t="shared" si="228"/>
        <v>20</v>
      </c>
      <c r="C1401" s="23" t="str">
        <f t="shared" si="229"/>
        <v>2024Mary Amendola20</v>
      </c>
      <c r="D1401" s="17">
        <v>2024</v>
      </c>
      <c r="E1401" t="s">
        <v>406</v>
      </c>
      <c r="F1401">
        <v>321904</v>
      </c>
      <c r="G1401" t="s">
        <v>366</v>
      </c>
      <c r="H1401" s="20">
        <v>5</v>
      </c>
      <c r="I1401" s="20">
        <v>5</v>
      </c>
      <c r="J1401" t="s">
        <v>9</v>
      </c>
      <c r="K1401" t="s">
        <v>10</v>
      </c>
      <c r="L1401" s="10">
        <v>24</v>
      </c>
      <c r="M1401" s="10">
        <v>24</v>
      </c>
      <c r="N1401" s="10">
        <v>63</v>
      </c>
      <c r="O1401" s="1">
        <v>3504.4589999999998</v>
      </c>
      <c r="P1401" s="1">
        <v>2767</v>
      </c>
      <c r="Q1401" s="1">
        <v>794.4</v>
      </c>
      <c r="R1401" s="44">
        <f t="shared" si="230"/>
        <v>146.019125</v>
      </c>
      <c r="S1401" s="45">
        <f t="shared" si="231"/>
        <v>1</v>
      </c>
      <c r="T1401" s="45">
        <f t="shared" si="232"/>
        <v>2.625</v>
      </c>
      <c r="U1401" s="44">
        <f t="shared" si="233"/>
        <v>737.45899999999983</v>
      </c>
      <c r="V1401" s="46">
        <f t="shared" si="234"/>
        <v>0.21043447790372205</v>
      </c>
      <c r="W1401" s="44">
        <f t="shared" si="235"/>
        <v>-56.941000000000145</v>
      </c>
      <c r="X1401" s="46">
        <f t="shared" si="236"/>
        <v>-1.6248156990850842E-2</v>
      </c>
      <c r="Y1401" s="23">
        <f>RANK(O1401,O:O)</f>
        <v>1244</v>
      </c>
      <c r="Z1401" s="23">
        <f>RANK(U1401,U:U)</f>
        <v>1222</v>
      </c>
      <c r="AA1401" s="23">
        <f>RANK(W1401,W:W)</f>
        <v>1296</v>
      </c>
    </row>
    <row r="1402" spans="1:27" x14ac:dyDescent="0.25">
      <c r="A1402" s="23" t="str">
        <f t="shared" si="227"/>
        <v>Mary Amendola</v>
      </c>
      <c r="B1402" s="23">
        <f t="shared" si="228"/>
        <v>21</v>
      </c>
      <c r="C1402" s="23" t="str">
        <f t="shared" si="229"/>
        <v>2024Mary Amendola21</v>
      </c>
      <c r="D1402" s="17">
        <v>2024</v>
      </c>
      <c r="E1402" t="s">
        <v>406</v>
      </c>
      <c r="F1402">
        <v>354104</v>
      </c>
      <c r="G1402" t="s">
        <v>89</v>
      </c>
      <c r="H1402" s="20">
        <v>5</v>
      </c>
      <c r="I1402" s="20">
        <v>5</v>
      </c>
      <c r="J1402" t="s">
        <v>9</v>
      </c>
      <c r="K1402" t="s">
        <v>10</v>
      </c>
      <c r="L1402" s="10">
        <v>9</v>
      </c>
      <c r="M1402" s="10">
        <v>19</v>
      </c>
      <c r="N1402" s="10">
        <v>48</v>
      </c>
      <c r="O1402" s="1">
        <v>2176.6640000000002</v>
      </c>
      <c r="P1402" s="1">
        <v>1617.5</v>
      </c>
      <c r="Q1402" s="1">
        <v>308.89999999999998</v>
      </c>
      <c r="R1402" s="44">
        <f t="shared" si="230"/>
        <v>241.85155555555559</v>
      </c>
      <c r="S1402" s="45">
        <f t="shared" si="231"/>
        <v>2.1111111111111112</v>
      </c>
      <c r="T1402" s="45">
        <f t="shared" si="232"/>
        <v>2.5263157894736841</v>
      </c>
      <c r="U1402" s="44">
        <f t="shared" si="233"/>
        <v>559.16400000000021</v>
      </c>
      <c r="V1402" s="46">
        <f t="shared" si="234"/>
        <v>0.25689036066200394</v>
      </c>
      <c r="W1402" s="44">
        <f t="shared" si="235"/>
        <v>250.26400000000024</v>
      </c>
      <c r="X1402" s="46">
        <f t="shared" si="236"/>
        <v>0.1149759448403613</v>
      </c>
      <c r="Y1402" s="23">
        <f>RANK(O1402,O:O)</f>
        <v>1352</v>
      </c>
      <c r="Z1402" s="23">
        <f>RANK(U1402,U:U)</f>
        <v>1294</v>
      </c>
      <c r="AA1402" s="23">
        <f>RANK(W1402,W:W)</f>
        <v>1094</v>
      </c>
    </row>
    <row r="1403" spans="1:27" x14ac:dyDescent="0.25">
      <c r="A1403" s="23" t="str">
        <f t="shared" si="227"/>
        <v>Mary Amendola</v>
      </c>
      <c r="B1403" s="23">
        <f t="shared" si="228"/>
        <v>22</v>
      </c>
      <c r="C1403" s="23" t="str">
        <f t="shared" si="229"/>
        <v>2024Mary Amendola22</v>
      </c>
      <c r="D1403" s="17">
        <v>2024</v>
      </c>
      <c r="E1403" t="s">
        <v>406</v>
      </c>
      <c r="F1403">
        <v>962009</v>
      </c>
      <c r="G1403" t="s">
        <v>382</v>
      </c>
      <c r="H1403" s="20">
        <v>5</v>
      </c>
      <c r="I1403" s="20">
        <v>5</v>
      </c>
      <c r="J1403" t="s">
        <v>9</v>
      </c>
      <c r="K1403" t="s">
        <v>10</v>
      </c>
      <c r="L1403" s="10">
        <v>8</v>
      </c>
      <c r="M1403" s="10">
        <v>8</v>
      </c>
      <c r="N1403" s="10">
        <v>10</v>
      </c>
      <c r="O1403" s="1">
        <v>459.6</v>
      </c>
      <c r="P1403" s="1">
        <v>383</v>
      </c>
      <c r="Q1403" s="1">
        <v>264.8</v>
      </c>
      <c r="R1403" s="44">
        <f t="shared" si="230"/>
        <v>57.45</v>
      </c>
      <c r="S1403" s="45">
        <f t="shared" si="231"/>
        <v>1</v>
      </c>
      <c r="T1403" s="45">
        <f t="shared" si="232"/>
        <v>1.25</v>
      </c>
      <c r="U1403" s="44">
        <f t="shared" si="233"/>
        <v>76.600000000000023</v>
      </c>
      <c r="V1403" s="46">
        <f t="shared" si="234"/>
        <v>0.16666666666666671</v>
      </c>
      <c r="W1403" s="44">
        <f t="shared" si="235"/>
        <v>-188.2</v>
      </c>
      <c r="X1403" s="46">
        <f t="shared" si="236"/>
        <v>-0.40948651000870318</v>
      </c>
      <c r="Y1403" s="23">
        <f>RANK(O1403,O:O)</f>
        <v>1497</v>
      </c>
      <c r="Z1403" s="23">
        <f>RANK(U1403,U:U)</f>
        <v>1469</v>
      </c>
      <c r="AA1403" s="23">
        <f>RANK(W1403,W:W)</f>
        <v>1372</v>
      </c>
    </row>
    <row r="1404" spans="1:27" x14ac:dyDescent="0.25">
      <c r="A1404" s="23" t="str">
        <f t="shared" si="227"/>
        <v>Megan Neal</v>
      </c>
      <c r="B1404" s="23">
        <f t="shared" si="228"/>
        <v>1</v>
      </c>
      <c r="C1404" s="23" t="str">
        <f t="shared" si="229"/>
        <v>2024Megan Neal1</v>
      </c>
      <c r="D1404" s="17">
        <v>2024</v>
      </c>
      <c r="E1404" t="s">
        <v>561</v>
      </c>
      <c r="F1404">
        <v>260421</v>
      </c>
      <c r="G1404" t="s">
        <v>587</v>
      </c>
      <c r="H1404" s="20">
        <v>5</v>
      </c>
      <c r="I1404" s="20">
        <v>5</v>
      </c>
      <c r="J1404" t="s">
        <v>2</v>
      </c>
      <c r="K1404" t="s">
        <v>4</v>
      </c>
      <c r="L1404" s="10">
        <v>105</v>
      </c>
      <c r="M1404" s="10">
        <v>358</v>
      </c>
      <c r="N1404" s="10">
        <v>2425</v>
      </c>
      <c r="O1404" s="1">
        <v>99339.964999999997</v>
      </c>
      <c r="P1404" s="1">
        <v>89988.75</v>
      </c>
      <c r="Q1404" s="1">
        <v>3748.3</v>
      </c>
      <c r="R1404" s="44">
        <f t="shared" si="230"/>
        <v>946.09490476190467</v>
      </c>
      <c r="S1404" s="45">
        <f t="shared" si="231"/>
        <v>3.4095238095238094</v>
      </c>
      <c r="T1404" s="45">
        <f t="shared" si="232"/>
        <v>6.7737430167597763</v>
      </c>
      <c r="U1404" s="44">
        <f t="shared" si="233"/>
        <v>9351.2149999999965</v>
      </c>
      <c r="V1404" s="46">
        <f t="shared" si="234"/>
        <v>9.413346380784407E-2</v>
      </c>
      <c r="W1404" s="44">
        <f t="shared" si="235"/>
        <v>5602.9149999999963</v>
      </c>
      <c r="X1404" s="46">
        <f t="shared" si="236"/>
        <v>5.6401419106600216E-2</v>
      </c>
      <c r="Y1404" s="23">
        <f>RANK(O1404,O:O)</f>
        <v>158</v>
      </c>
      <c r="Z1404" s="23">
        <f>RANK(U1404,U:U)</f>
        <v>241</v>
      </c>
      <c r="AA1404" s="23">
        <f>RANK(W1404,W:W)</f>
        <v>246</v>
      </c>
    </row>
    <row r="1405" spans="1:27" x14ac:dyDescent="0.25">
      <c r="A1405" s="23" t="str">
        <f t="shared" si="227"/>
        <v>Megan Neal</v>
      </c>
      <c r="B1405" s="23">
        <f t="shared" si="228"/>
        <v>2</v>
      </c>
      <c r="C1405" s="23" t="str">
        <f t="shared" si="229"/>
        <v>2024Megan Neal2</v>
      </c>
      <c r="D1405" s="17">
        <v>2024</v>
      </c>
      <c r="E1405" t="s">
        <v>561</v>
      </c>
      <c r="F1405">
        <v>420491</v>
      </c>
      <c r="G1405" t="s">
        <v>588</v>
      </c>
      <c r="H1405" s="20">
        <v>5</v>
      </c>
      <c r="I1405" s="20">
        <v>5</v>
      </c>
      <c r="J1405" t="s">
        <v>9</v>
      </c>
      <c r="K1405" t="s">
        <v>3</v>
      </c>
      <c r="L1405" s="10">
        <v>108</v>
      </c>
      <c r="M1405" s="10">
        <v>240</v>
      </c>
      <c r="N1405" s="10">
        <v>1008</v>
      </c>
      <c r="O1405" s="1">
        <v>44589</v>
      </c>
      <c r="P1405" s="1">
        <v>37157.5</v>
      </c>
      <c r="Q1405" s="1">
        <v>3717.7999999999902</v>
      </c>
      <c r="R1405" s="44">
        <f t="shared" si="230"/>
        <v>412.86111111111109</v>
      </c>
      <c r="S1405" s="45">
        <f t="shared" si="231"/>
        <v>2.2222222222222223</v>
      </c>
      <c r="T1405" s="45">
        <f t="shared" si="232"/>
        <v>4.2</v>
      </c>
      <c r="U1405" s="44">
        <f t="shared" si="233"/>
        <v>7431.5</v>
      </c>
      <c r="V1405" s="46">
        <f t="shared" si="234"/>
        <v>0.16666666666666666</v>
      </c>
      <c r="W1405" s="44">
        <f t="shared" si="235"/>
        <v>3713.7000000000098</v>
      </c>
      <c r="X1405" s="46">
        <f t="shared" si="236"/>
        <v>8.3287357868532821E-2</v>
      </c>
      <c r="Y1405" s="23">
        <f>RANK(O1405,O:O)</f>
        <v>404</v>
      </c>
      <c r="Z1405" s="23">
        <f>RANK(U1405,U:U)</f>
        <v>333</v>
      </c>
      <c r="AA1405" s="23">
        <f>RANK(W1405,W:W)</f>
        <v>363</v>
      </c>
    </row>
    <row r="1406" spans="1:27" x14ac:dyDescent="0.25">
      <c r="A1406" s="23" t="str">
        <f t="shared" si="227"/>
        <v>Megan Neal</v>
      </c>
      <c r="B1406" s="23">
        <f t="shared" si="228"/>
        <v>3</v>
      </c>
      <c r="C1406" s="23" t="str">
        <f t="shared" si="229"/>
        <v>2024Megan Neal3</v>
      </c>
      <c r="D1406" s="17">
        <v>2024</v>
      </c>
      <c r="E1406" t="s">
        <v>561</v>
      </c>
      <c r="F1406">
        <v>523111</v>
      </c>
      <c r="G1406" t="s">
        <v>589</v>
      </c>
      <c r="H1406" s="20">
        <v>5</v>
      </c>
      <c r="I1406" s="20">
        <v>5</v>
      </c>
      <c r="J1406" t="s">
        <v>9</v>
      </c>
      <c r="K1406" t="s">
        <v>3</v>
      </c>
      <c r="L1406" s="10">
        <v>67</v>
      </c>
      <c r="M1406" s="10">
        <v>234</v>
      </c>
      <c r="N1406" s="10">
        <v>835</v>
      </c>
      <c r="O1406" s="1">
        <v>38827.5</v>
      </c>
      <c r="P1406" s="1">
        <v>32356.25</v>
      </c>
      <c r="Q1406" s="1">
        <v>2395.35</v>
      </c>
      <c r="R1406" s="44">
        <f t="shared" si="230"/>
        <v>579.51492537313436</v>
      </c>
      <c r="S1406" s="45">
        <f t="shared" si="231"/>
        <v>3.4925373134328357</v>
      </c>
      <c r="T1406" s="45">
        <f t="shared" si="232"/>
        <v>3.5683760683760686</v>
      </c>
      <c r="U1406" s="44">
        <f t="shared" si="233"/>
        <v>6471.25</v>
      </c>
      <c r="V1406" s="46">
        <f t="shared" si="234"/>
        <v>0.16666666666666666</v>
      </c>
      <c r="W1406" s="44">
        <f t="shared" si="235"/>
        <v>4075.9</v>
      </c>
      <c r="X1406" s="46">
        <f t="shared" si="236"/>
        <v>0.10497456699504218</v>
      </c>
      <c r="Y1406" s="23">
        <f>RANK(O1406,O:O)</f>
        <v>446</v>
      </c>
      <c r="Z1406" s="23">
        <f>RANK(U1406,U:U)</f>
        <v>394</v>
      </c>
      <c r="AA1406" s="23">
        <f>RANK(W1406,W:W)</f>
        <v>334</v>
      </c>
    </row>
    <row r="1407" spans="1:27" x14ac:dyDescent="0.25">
      <c r="A1407" s="23" t="str">
        <f t="shared" si="227"/>
        <v>Megan Neal</v>
      </c>
      <c r="B1407" s="23">
        <f t="shared" si="228"/>
        <v>4</v>
      </c>
      <c r="C1407" s="23" t="str">
        <f t="shared" si="229"/>
        <v>2024Megan Neal4</v>
      </c>
      <c r="D1407" s="17">
        <v>2024</v>
      </c>
      <c r="E1407" t="s">
        <v>561</v>
      </c>
      <c r="F1407">
        <v>958859</v>
      </c>
      <c r="G1407" t="s">
        <v>590</v>
      </c>
      <c r="H1407" s="20">
        <v>5</v>
      </c>
      <c r="I1407" s="20">
        <v>2</v>
      </c>
      <c r="J1407" t="s">
        <v>9</v>
      </c>
      <c r="K1407" t="s">
        <v>10</v>
      </c>
      <c r="L1407" s="10">
        <v>61</v>
      </c>
      <c r="M1407" s="10">
        <v>70</v>
      </c>
      <c r="N1407" s="10">
        <v>184</v>
      </c>
      <c r="O1407" s="1">
        <v>10587.6</v>
      </c>
      <c r="P1407" s="1">
        <v>8823</v>
      </c>
      <c r="Q1407" s="1">
        <v>2029</v>
      </c>
      <c r="R1407" s="44">
        <f t="shared" si="230"/>
        <v>173.56721311475411</v>
      </c>
      <c r="S1407" s="45">
        <f t="shared" si="231"/>
        <v>1.1475409836065573</v>
      </c>
      <c r="T1407" s="45">
        <f t="shared" si="232"/>
        <v>2.6285714285714286</v>
      </c>
      <c r="U1407" s="44">
        <f t="shared" si="233"/>
        <v>1764.6000000000004</v>
      </c>
      <c r="V1407" s="46">
        <f t="shared" si="234"/>
        <v>0.16666666666666669</v>
      </c>
      <c r="W1407" s="44">
        <f t="shared" si="235"/>
        <v>-264.39999999999964</v>
      </c>
      <c r="X1407" s="46">
        <f t="shared" si="236"/>
        <v>-2.4972609467679138E-2</v>
      </c>
      <c r="Y1407" s="23">
        <f>RANK(O1407,O:O)</f>
        <v>800</v>
      </c>
      <c r="Z1407" s="23">
        <f>RANK(U1407,U:U)</f>
        <v>928</v>
      </c>
      <c r="AA1407" s="23">
        <f>RANK(W1407,W:W)</f>
        <v>1393</v>
      </c>
    </row>
    <row r="1408" spans="1:27" x14ac:dyDescent="0.25">
      <c r="A1408" s="23" t="str">
        <f t="shared" si="227"/>
        <v>Megan Neal</v>
      </c>
      <c r="B1408" s="23">
        <f t="shared" si="228"/>
        <v>5</v>
      </c>
      <c r="C1408" s="23" t="str">
        <f t="shared" si="229"/>
        <v>2024Megan Neal5</v>
      </c>
      <c r="D1408" s="17">
        <v>2024</v>
      </c>
      <c r="E1408" t="s">
        <v>561</v>
      </c>
      <c r="F1408">
        <v>243584</v>
      </c>
      <c r="G1408" t="s">
        <v>591</v>
      </c>
      <c r="H1408" s="20">
        <v>5</v>
      </c>
      <c r="I1408" s="20">
        <v>5</v>
      </c>
      <c r="J1408" t="s">
        <v>9</v>
      </c>
      <c r="K1408" t="s">
        <v>10</v>
      </c>
      <c r="L1408" s="10">
        <v>19</v>
      </c>
      <c r="M1408" s="10">
        <v>84</v>
      </c>
      <c r="N1408" s="10">
        <v>316</v>
      </c>
      <c r="O1408" s="1">
        <v>10550.4</v>
      </c>
      <c r="P1408" s="1">
        <v>8792</v>
      </c>
      <c r="Q1408" s="1">
        <v>696</v>
      </c>
      <c r="R1408" s="44">
        <f t="shared" si="230"/>
        <v>555.28421052631575</v>
      </c>
      <c r="S1408" s="45">
        <f t="shared" si="231"/>
        <v>4.4210526315789478</v>
      </c>
      <c r="T1408" s="45">
        <f t="shared" si="232"/>
        <v>3.7619047619047619</v>
      </c>
      <c r="U1408" s="44">
        <f t="shared" si="233"/>
        <v>1758.3999999999996</v>
      </c>
      <c r="V1408" s="46">
        <f t="shared" si="234"/>
        <v>0.16666666666666663</v>
      </c>
      <c r="W1408" s="44">
        <f t="shared" si="235"/>
        <v>1062.3999999999996</v>
      </c>
      <c r="X1408" s="46">
        <f t="shared" si="236"/>
        <v>0.10069760388231723</v>
      </c>
      <c r="Y1408" s="23">
        <f>RANK(O1408,O:O)</f>
        <v>802</v>
      </c>
      <c r="Z1408" s="23">
        <f>RANK(U1408,U:U)</f>
        <v>930</v>
      </c>
      <c r="AA1408" s="23">
        <f>RANK(W1408,W:W)</f>
        <v>769</v>
      </c>
    </row>
    <row r="1409" spans="1:27" x14ac:dyDescent="0.25">
      <c r="A1409" s="23" t="str">
        <f t="shared" si="227"/>
        <v>Megan Neal</v>
      </c>
      <c r="B1409" s="23">
        <f t="shared" si="228"/>
        <v>6</v>
      </c>
      <c r="C1409" s="23" t="str">
        <f t="shared" si="229"/>
        <v>2024Megan Neal6</v>
      </c>
      <c r="D1409" s="17">
        <v>2024</v>
      </c>
      <c r="E1409" t="s">
        <v>561</v>
      </c>
      <c r="F1409">
        <v>673908</v>
      </c>
      <c r="G1409" t="s">
        <v>592</v>
      </c>
      <c r="H1409" s="20">
        <v>5</v>
      </c>
      <c r="I1409" s="20">
        <v>5</v>
      </c>
      <c r="J1409" t="s">
        <v>9</v>
      </c>
      <c r="K1409" t="s">
        <v>10</v>
      </c>
      <c r="L1409" s="10">
        <v>27</v>
      </c>
      <c r="M1409" s="10">
        <v>71</v>
      </c>
      <c r="N1409" s="10">
        <v>170</v>
      </c>
      <c r="O1409" s="1">
        <v>7846.64</v>
      </c>
      <c r="P1409" s="1">
        <v>5021.5</v>
      </c>
      <c r="Q1409" s="1">
        <v>941.55</v>
      </c>
      <c r="R1409" s="44">
        <f t="shared" si="230"/>
        <v>290.6162962962963</v>
      </c>
      <c r="S1409" s="45">
        <f t="shared" si="231"/>
        <v>2.6296296296296298</v>
      </c>
      <c r="T1409" s="45">
        <f t="shared" si="232"/>
        <v>2.3943661971830985</v>
      </c>
      <c r="U1409" s="44">
        <f t="shared" si="233"/>
        <v>2825.1400000000003</v>
      </c>
      <c r="V1409" s="46">
        <f t="shared" si="234"/>
        <v>0.36004455410213804</v>
      </c>
      <c r="W1409" s="44">
        <f t="shared" si="235"/>
        <v>1883.5900000000004</v>
      </c>
      <c r="X1409" s="46">
        <f t="shared" si="236"/>
        <v>0.24005051843846542</v>
      </c>
      <c r="Y1409" s="23">
        <f>RANK(O1409,O:O)</f>
        <v>968</v>
      </c>
      <c r="Z1409" s="23">
        <f>RANK(U1409,U:U)</f>
        <v>724</v>
      </c>
      <c r="AA1409" s="23">
        <f>RANK(W1409,W:W)</f>
        <v>575</v>
      </c>
    </row>
    <row r="1410" spans="1:27" x14ac:dyDescent="0.25">
      <c r="A1410" s="23" t="str">
        <f t="shared" si="227"/>
        <v>Megan Neal</v>
      </c>
      <c r="B1410" s="23">
        <f t="shared" si="228"/>
        <v>7</v>
      </c>
      <c r="C1410" s="23" t="str">
        <f t="shared" si="229"/>
        <v>2024Megan Neal7</v>
      </c>
      <c r="D1410" s="17">
        <v>2024</v>
      </c>
      <c r="E1410" t="s">
        <v>561</v>
      </c>
      <c r="F1410">
        <v>921608</v>
      </c>
      <c r="G1410" t="s">
        <v>593</v>
      </c>
      <c r="H1410" s="20">
        <v>5</v>
      </c>
      <c r="I1410" s="20">
        <v>5</v>
      </c>
      <c r="J1410" t="s">
        <v>9</v>
      </c>
      <c r="K1410" t="s">
        <v>10</v>
      </c>
      <c r="L1410" s="10">
        <v>15</v>
      </c>
      <c r="M1410" s="10">
        <v>31</v>
      </c>
      <c r="N1410" s="10">
        <v>58</v>
      </c>
      <c r="O1410" s="1">
        <v>2703.5360000000001</v>
      </c>
      <c r="P1410" s="1">
        <v>2073.5</v>
      </c>
      <c r="Q1410" s="1">
        <v>514.1</v>
      </c>
      <c r="R1410" s="44">
        <f t="shared" si="230"/>
        <v>180.23573333333334</v>
      </c>
      <c r="S1410" s="45">
        <f t="shared" si="231"/>
        <v>2.0666666666666669</v>
      </c>
      <c r="T1410" s="45">
        <f t="shared" si="232"/>
        <v>1.8709677419354838</v>
      </c>
      <c r="U1410" s="44">
        <f t="shared" si="233"/>
        <v>630.03600000000006</v>
      </c>
      <c r="V1410" s="46">
        <f t="shared" si="234"/>
        <v>0.23304146865438449</v>
      </c>
      <c r="W1410" s="44">
        <f t="shared" si="235"/>
        <v>115.93600000000004</v>
      </c>
      <c r="X1410" s="46">
        <f t="shared" si="236"/>
        <v>4.2883098283137355E-2</v>
      </c>
      <c r="Y1410" s="23">
        <f>RANK(O1410,O:O)</f>
        <v>1308</v>
      </c>
      <c r="Z1410" s="23">
        <f>RANK(U1410,U:U)</f>
        <v>1258</v>
      </c>
      <c r="AA1410" s="23">
        <f>RANK(W1410,W:W)</f>
        <v>1191</v>
      </c>
    </row>
    <row r="1411" spans="1:27" x14ac:dyDescent="0.25">
      <c r="A1411" s="23" t="str">
        <f t="shared" si="227"/>
        <v>Megan Neal</v>
      </c>
      <c r="B1411" s="23">
        <f t="shared" si="228"/>
        <v>8</v>
      </c>
      <c r="C1411" s="23" t="str">
        <f t="shared" si="229"/>
        <v>2024Megan Neal8</v>
      </c>
      <c r="D1411" s="17">
        <v>2024</v>
      </c>
      <c r="E1411" t="s">
        <v>561</v>
      </c>
      <c r="F1411">
        <v>158844</v>
      </c>
      <c r="G1411" t="s">
        <v>594</v>
      </c>
      <c r="H1411" s="20">
        <v>5</v>
      </c>
      <c r="I1411" s="20">
        <v>5</v>
      </c>
      <c r="J1411" t="s">
        <v>9</v>
      </c>
      <c r="K1411" t="s">
        <v>10</v>
      </c>
      <c r="L1411" s="10">
        <v>9</v>
      </c>
      <c r="M1411" s="10">
        <v>18</v>
      </c>
      <c r="N1411" s="10">
        <v>73</v>
      </c>
      <c r="O1411" s="1">
        <v>2506.616</v>
      </c>
      <c r="P1411" s="1">
        <v>2044</v>
      </c>
      <c r="Q1411" s="1">
        <v>307.8</v>
      </c>
      <c r="R1411" s="44">
        <f t="shared" si="230"/>
        <v>278.51288888888888</v>
      </c>
      <c r="S1411" s="45">
        <f t="shared" si="231"/>
        <v>2</v>
      </c>
      <c r="T1411" s="45">
        <f t="shared" si="232"/>
        <v>4.0555555555555554</v>
      </c>
      <c r="U1411" s="44">
        <f t="shared" si="233"/>
        <v>462.61599999999999</v>
      </c>
      <c r="V1411" s="46">
        <f t="shared" si="234"/>
        <v>0.18455798574652041</v>
      </c>
      <c r="W1411" s="44">
        <f t="shared" si="235"/>
        <v>154.81599999999997</v>
      </c>
      <c r="X1411" s="46">
        <f t="shared" si="236"/>
        <v>6.1762950527723424E-2</v>
      </c>
      <c r="Y1411" s="23">
        <f>RANK(O1411,O:O)</f>
        <v>1326</v>
      </c>
      <c r="Z1411" s="23">
        <f>RANK(U1411,U:U)</f>
        <v>1334</v>
      </c>
      <c r="AA1411" s="23">
        <f>RANK(W1411,W:W)</f>
        <v>1168</v>
      </c>
    </row>
    <row r="1412" spans="1:27" x14ac:dyDescent="0.25">
      <c r="A1412" s="23" t="str">
        <f t="shared" si="227"/>
        <v>Megan Neal</v>
      </c>
      <c r="B1412" s="23">
        <f t="shared" si="228"/>
        <v>9</v>
      </c>
      <c r="C1412" s="23" t="str">
        <f t="shared" si="229"/>
        <v>2024Megan Neal9</v>
      </c>
      <c r="D1412" s="17">
        <v>2024</v>
      </c>
      <c r="E1412" t="s">
        <v>561</v>
      </c>
      <c r="F1412">
        <v>577120</v>
      </c>
      <c r="G1412" t="s">
        <v>595</v>
      </c>
      <c r="H1412" s="20">
        <v>5</v>
      </c>
      <c r="I1412" s="20">
        <v>5</v>
      </c>
      <c r="J1412" t="s">
        <v>9</v>
      </c>
      <c r="K1412" t="s">
        <v>10</v>
      </c>
      <c r="L1412" s="10">
        <v>2</v>
      </c>
      <c r="M1412" s="10">
        <v>3</v>
      </c>
      <c r="N1412" s="10">
        <v>3</v>
      </c>
      <c r="O1412" s="1">
        <v>144.77600000000001</v>
      </c>
      <c r="P1412" s="1">
        <v>86</v>
      </c>
      <c r="Q1412" s="1">
        <v>67.3</v>
      </c>
      <c r="R1412" s="44">
        <f t="shared" si="230"/>
        <v>72.388000000000005</v>
      </c>
      <c r="S1412" s="45">
        <f t="shared" si="231"/>
        <v>1.5</v>
      </c>
      <c r="T1412" s="45">
        <f t="shared" si="232"/>
        <v>1</v>
      </c>
      <c r="U1412" s="44">
        <f t="shared" si="233"/>
        <v>58.77600000000001</v>
      </c>
      <c r="V1412" s="46">
        <f t="shared" si="234"/>
        <v>0.40597889152898275</v>
      </c>
      <c r="W1412" s="44">
        <f t="shared" si="235"/>
        <v>-8.5239999999999867</v>
      </c>
      <c r="X1412" s="46">
        <f t="shared" si="236"/>
        <v>-5.8877161960545848E-2</v>
      </c>
      <c r="Y1412" s="23">
        <f>RANK(O1412,O:O)</f>
        <v>1519</v>
      </c>
      <c r="Z1412" s="23">
        <f>RANK(U1412,U:U)</f>
        <v>1476</v>
      </c>
      <c r="AA1412" s="23">
        <f>RANK(W1412,W:W)</f>
        <v>1258</v>
      </c>
    </row>
    <row r="1413" spans="1:27" x14ac:dyDescent="0.25">
      <c r="A1413" s="23" t="str">
        <f t="shared" si="227"/>
        <v>Mikhail Reilly</v>
      </c>
      <c r="B1413" s="23">
        <f t="shared" si="228"/>
        <v>1</v>
      </c>
      <c r="C1413" s="23" t="str">
        <f t="shared" si="229"/>
        <v>2024Mikhail Reilly1</v>
      </c>
      <c r="D1413" s="17">
        <v>2024</v>
      </c>
      <c r="E1413" t="s">
        <v>426</v>
      </c>
      <c r="F1413">
        <v>852502</v>
      </c>
      <c r="G1413" t="s">
        <v>583</v>
      </c>
      <c r="H1413" s="20">
        <v>2</v>
      </c>
      <c r="I1413" s="20">
        <v>1</v>
      </c>
      <c r="J1413" t="s">
        <v>2</v>
      </c>
      <c r="K1413" t="s">
        <v>4</v>
      </c>
      <c r="L1413" s="10">
        <v>79</v>
      </c>
      <c r="M1413" s="10">
        <v>501</v>
      </c>
      <c r="N1413" s="10">
        <v>2795</v>
      </c>
      <c r="O1413" s="1">
        <v>107693.85</v>
      </c>
      <c r="P1413" s="1">
        <v>97903.5</v>
      </c>
      <c r="Q1413" s="1">
        <v>2979.58</v>
      </c>
      <c r="R1413" s="44">
        <f t="shared" si="230"/>
        <v>1363.2132911392405</v>
      </c>
      <c r="S1413" s="45">
        <f t="shared" si="231"/>
        <v>6.3417721518987342</v>
      </c>
      <c r="T1413" s="45">
        <f t="shared" si="232"/>
        <v>5.5788423153692612</v>
      </c>
      <c r="U1413" s="44">
        <f t="shared" si="233"/>
        <v>9790.3500000000058</v>
      </c>
      <c r="V1413" s="46">
        <f t="shared" si="234"/>
        <v>9.0909090909090953E-2</v>
      </c>
      <c r="W1413" s="44">
        <f t="shared" si="235"/>
        <v>6810.7700000000059</v>
      </c>
      <c r="X1413" s="46">
        <f t="shared" si="236"/>
        <v>6.324195857052195E-2</v>
      </c>
      <c r="Y1413" s="23">
        <f>RANK(O1413,O:O)</f>
        <v>141</v>
      </c>
      <c r="Z1413" s="23">
        <f>RANK(U1413,U:U)</f>
        <v>226</v>
      </c>
      <c r="AA1413" s="23">
        <f>RANK(W1413,W:W)</f>
        <v>193</v>
      </c>
    </row>
    <row r="1414" spans="1:27" x14ac:dyDescent="0.25">
      <c r="A1414" s="23" t="str">
        <f t="shared" si="227"/>
        <v>Mikhail Reilly</v>
      </c>
      <c r="B1414" s="23">
        <f t="shared" si="228"/>
        <v>2</v>
      </c>
      <c r="C1414" s="23" t="str">
        <f t="shared" si="229"/>
        <v>2024Mikhail Reilly2</v>
      </c>
      <c r="D1414" s="17">
        <v>2024</v>
      </c>
      <c r="E1414" t="s">
        <v>426</v>
      </c>
      <c r="F1414">
        <v>832569</v>
      </c>
      <c r="G1414" t="s">
        <v>232</v>
      </c>
      <c r="H1414" s="20">
        <v>3</v>
      </c>
      <c r="I1414" s="20">
        <v>3</v>
      </c>
      <c r="J1414" t="s">
        <v>9</v>
      </c>
      <c r="K1414" t="s">
        <v>3</v>
      </c>
      <c r="L1414" s="10">
        <v>100</v>
      </c>
      <c r="M1414" s="10">
        <v>378</v>
      </c>
      <c r="N1414" s="10">
        <v>1535</v>
      </c>
      <c r="O1414" s="1">
        <v>71767.255000000005</v>
      </c>
      <c r="P1414" s="1">
        <v>56149.75</v>
      </c>
      <c r="Q1414" s="1">
        <v>3513.05</v>
      </c>
      <c r="R1414" s="44">
        <f t="shared" si="230"/>
        <v>717.67255</v>
      </c>
      <c r="S1414" s="45">
        <f t="shared" si="231"/>
        <v>3.78</v>
      </c>
      <c r="T1414" s="45">
        <f t="shared" si="232"/>
        <v>4.0608465608465609</v>
      </c>
      <c r="U1414" s="44">
        <f t="shared" si="233"/>
        <v>15617.505000000005</v>
      </c>
      <c r="V1414" s="46">
        <f t="shared" si="234"/>
        <v>0.21761324158211157</v>
      </c>
      <c r="W1414" s="44">
        <f t="shared" si="235"/>
        <v>12104.455000000005</v>
      </c>
      <c r="X1414" s="46">
        <f t="shared" si="236"/>
        <v>0.16866264426582853</v>
      </c>
      <c r="Y1414" s="23">
        <f>RANK(O1414,O:O)</f>
        <v>240</v>
      </c>
      <c r="Z1414" s="23">
        <f>RANK(U1414,U:U)</f>
        <v>109</v>
      </c>
      <c r="AA1414" s="23">
        <f>RANK(W1414,W:W)</f>
        <v>91</v>
      </c>
    </row>
    <row r="1415" spans="1:27" x14ac:dyDescent="0.25">
      <c r="A1415" s="23" t="str">
        <f t="shared" si="227"/>
        <v>Mikhail Reilly</v>
      </c>
      <c r="B1415" s="23">
        <f t="shared" si="228"/>
        <v>3</v>
      </c>
      <c r="C1415" s="23" t="str">
        <f t="shared" si="229"/>
        <v>2024Mikhail Reilly3</v>
      </c>
      <c r="D1415" s="17">
        <v>2024</v>
      </c>
      <c r="E1415" t="s">
        <v>426</v>
      </c>
      <c r="F1415">
        <v>128453</v>
      </c>
      <c r="G1415" t="s">
        <v>130</v>
      </c>
      <c r="H1415" s="20">
        <v>3</v>
      </c>
      <c r="I1415" s="20">
        <v>1</v>
      </c>
      <c r="J1415" t="s">
        <v>2</v>
      </c>
      <c r="K1415" t="s">
        <v>3</v>
      </c>
      <c r="L1415" s="10">
        <v>104</v>
      </c>
      <c r="M1415" s="10">
        <v>230</v>
      </c>
      <c r="N1415" s="10">
        <v>1080</v>
      </c>
      <c r="O1415" s="1">
        <v>46896.77</v>
      </c>
      <c r="P1415" s="1">
        <v>40428.25</v>
      </c>
      <c r="Q1415" s="1">
        <v>3475.9</v>
      </c>
      <c r="R1415" s="44">
        <f t="shared" si="230"/>
        <v>450.93048076923071</v>
      </c>
      <c r="S1415" s="45">
        <f t="shared" si="231"/>
        <v>2.2115384615384617</v>
      </c>
      <c r="T1415" s="45">
        <f t="shared" si="232"/>
        <v>4.6956521739130439</v>
      </c>
      <c r="U1415" s="44">
        <f t="shared" si="233"/>
        <v>6468.5199999999968</v>
      </c>
      <c r="V1415" s="46">
        <f t="shared" si="234"/>
        <v>0.13793103448275856</v>
      </c>
      <c r="W1415" s="44">
        <f t="shared" si="235"/>
        <v>2992.6199999999967</v>
      </c>
      <c r="X1415" s="46">
        <f t="shared" si="236"/>
        <v>6.3812923576612987E-2</v>
      </c>
      <c r="Y1415" s="23">
        <f>RANK(O1415,O:O)</f>
        <v>391</v>
      </c>
      <c r="Z1415" s="23">
        <f>RANK(U1415,U:U)</f>
        <v>396</v>
      </c>
      <c r="AA1415" s="23">
        <f>RANK(W1415,W:W)</f>
        <v>432</v>
      </c>
    </row>
    <row r="1416" spans="1:27" x14ac:dyDescent="0.25">
      <c r="A1416" s="23" t="str">
        <f t="shared" si="227"/>
        <v>Mikhail Reilly</v>
      </c>
      <c r="B1416" s="23">
        <f t="shared" si="228"/>
        <v>4</v>
      </c>
      <c r="C1416" s="23" t="str">
        <f t="shared" si="229"/>
        <v>2024Mikhail Reilly4</v>
      </c>
      <c r="D1416" s="17">
        <v>2024</v>
      </c>
      <c r="E1416" t="s">
        <v>426</v>
      </c>
      <c r="F1416">
        <v>547050</v>
      </c>
      <c r="G1416" t="s">
        <v>137</v>
      </c>
      <c r="H1416" s="20">
        <v>3</v>
      </c>
      <c r="I1416" s="20">
        <v>6</v>
      </c>
      <c r="J1416" t="s">
        <v>2</v>
      </c>
      <c r="K1416" t="s">
        <v>3</v>
      </c>
      <c r="L1416" s="10">
        <v>65</v>
      </c>
      <c r="M1416" s="10">
        <v>248</v>
      </c>
      <c r="N1416" s="10">
        <v>909</v>
      </c>
      <c r="O1416" s="1">
        <v>34965.9</v>
      </c>
      <c r="P1416" s="1">
        <v>29138.25</v>
      </c>
      <c r="Q1416" s="1">
        <v>2287.8000000000002</v>
      </c>
      <c r="R1416" s="44">
        <f t="shared" si="230"/>
        <v>537.93692307692311</v>
      </c>
      <c r="S1416" s="45">
        <f t="shared" si="231"/>
        <v>3.8153846153846156</v>
      </c>
      <c r="T1416" s="45">
        <f t="shared" si="232"/>
        <v>3.6653225806451615</v>
      </c>
      <c r="U1416" s="44">
        <f t="shared" si="233"/>
        <v>5827.6500000000015</v>
      </c>
      <c r="V1416" s="46">
        <f t="shared" si="234"/>
        <v>0.16666666666666671</v>
      </c>
      <c r="W1416" s="44">
        <f t="shared" si="235"/>
        <v>3539.8500000000013</v>
      </c>
      <c r="X1416" s="46">
        <f t="shared" si="236"/>
        <v>0.10123720539153865</v>
      </c>
      <c r="Y1416" s="23">
        <f>RANK(O1416,O:O)</f>
        <v>476</v>
      </c>
      <c r="Z1416" s="23">
        <f>RANK(U1416,U:U)</f>
        <v>442</v>
      </c>
      <c r="AA1416" s="23">
        <f>RANK(W1416,W:W)</f>
        <v>381</v>
      </c>
    </row>
    <row r="1417" spans="1:27" x14ac:dyDescent="0.25">
      <c r="A1417" s="23" t="str">
        <f t="shared" si="227"/>
        <v>Mikhail Reilly</v>
      </c>
      <c r="B1417" s="23">
        <f t="shared" si="228"/>
        <v>5</v>
      </c>
      <c r="C1417" s="23" t="str">
        <f t="shared" si="229"/>
        <v>2024Mikhail Reilly5</v>
      </c>
      <c r="D1417" s="17">
        <v>2024</v>
      </c>
      <c r="E1417" t="s">
        <v>426</v>
      </c>
      <c r="F1417">
        <v>560409</v>
      </c>
      <c r="G1417" t="s">
        <v>145</v>
      </c>
      <c r="H1417" s="20">
        <v>3</v>
      </c>
      <c r="I1417" s="20">
        <v>3</v>
      </c>
      <c r="J1417" t="s">
        <v>9</v>
      </c>
      <c r="K1417" t="s">
        <v>10</v>
      </c>
      <c r="L1417" s="10">
        <v>25</v>
      </c>
      <c r="M1417" s="10">
        <v>46</v>
      </c>
      <c r="N1417" s="10">
        <v>156</v>
      </c>
      <c r="O1417" s="1">
        <v>7475.7</v>
      </c>
      <c r="P1417" s="1">
        <v>6229.75</v>
      </c>
      <c r="Q1417" s="1">
        <v>825.6</v>
      </c>
      <c r="R1417" s="44">
        <f t="shared" si="230"/>
        <v>299.02800000000002</v>
      </c>
      <c r="S1417" s="45">
        <f t="shared" si="231"/>
        <v>1.84</v>
      </c>
      <c r="T1417" s="45">
        <f t="shared" si="232"/>
        <v>3.3913043478260869</v>
      </c>
      <c r="U1417" s="44">
        <f t="shared" si="233"/>
        <v>1245.9499999999998</v>
      </c>
      <c r="V1417" s="46">
        <f t="shared" si="234"/>
        <v>0.16666666666666666</v>
      </c>
      <c r="W1417" s="44">
        <f t="shared" si="235"/>
        <v>420.3499999999998</v>
      </c>
      <c r="X1417" s="46">
        <f t="shared" si="236"/>
        <v>5.6228848134622818E-2</v>
      </c>
      <c r="Y1417" s="23">
        <f>RANK(O1417,O:O)</f>
        <v>988</v>
      </c>
      <c r="Z1417" s="23">
        <f>RANK(U1417,U:U)</f>
        <v>1047</v>
      </c>
      <c r="AA1417" s="23">
        <f>RANK(W1417,W:W)</f>
        <v>1007</v>
      </c>
    </row>
    <row r="1418" spans="1:27" x14ac:dyDescent="0.25">
      <c r="A1418" s="23" t="str">
        <f t="shared" si="227"/>
        <v>Mikhail Reilly</v>
      </c>
      <c r="B1418" s="23">
        <f t="shared" si="228"/>
        <v>6</v>
      </c>
      <c r="C1418" s="23" t="str">
        <f t="shared" si="229"/>
        <v>2024Mikhail Reilly6</v>
      </c>
      <c r="D1418" s="17">
        <v>2024</v>
      </c>
      <c r="E1418" t="s">
        <v>426</v>
      </c>
      <c r="F1418">
        <v>914425</v>
      </c>
      <c r="G1418" t="s">
        <v>586</v>
      </c>
      <c r="H1418" s="20">
        <v>3</v>
      </c>
      <c r="I1418" s="20">
        <v>1</v>
      </c>
      <c r="J1418" t="s">
        <v>2</v>
      </c>
      <c r="K1418" t="s">
        <v>10</v>
      </c>
      <c r="L1418" s="10">
        <v>8</v>
      </c>
      <c r="M1418" s="10">
        <v>22</v>
      </c>
      <c r="N1418" s="10">
        <v>91</v>
      </c>
      <c r="O1418" s="1">
        <v>4254</v>
      </c>
      <c r="P1418" s="1">
        <v>3545</v>
      </c>
      <c r="Q1418" s="1">
        <v>272.2</v>
      </c>
      <c r="R1418" s="44">
        <f t="shared" si="230"/>
        <v>531.75</v>
      </c>
      <c r="S1418" s="45">
        <f t="shared" si="231"/>
        <v>2.75</v>
      </c>
      <c r="T1418" s="45">
        <f t="shared" si="232"/>
        <v>4.1363636363636367</v>
      </c>
      <c r="U1418" s="44">
        <f t="shared" si="233"/>
        <v>709</v>
      </c>
      <c r="V1418" s="46">
        <f t="shared" si="234"/>
        <v>0.16666666666666666</v>
      </c>
      <c r="W1418" s="44">
        <f t="shared" si="235"/>
        <v>436.8</v>
      </c>
      <c r="X1418" s="46">
        <f t="shared" si="236"/>
        <v>0.10267983074753173</v>
      </c>
      <c r="Y1418" s="23">
        <f>RANK(O1418,O:O)</f>
        <v>1180</v>
      </c>
      <c r="Z1418" s="23">
        <f>RANK(U1418,U:U)</f>
        <v>1230</v>
      </c>
      <c r="AA1418" s="23">
        <f>RANK(W1418,W:W)</f>
        <v>1000</v>
      </c>
    </row>
    <row r="1419" spans="1:27" x14ac:dyDescent="0.25">
      <c r="A1419" s="23" t="str">
        <f t="shared" si="227"/>
        <v>Mikhail Reilly</v>
      </c>
      <c r="B1419" s="23">
        <f t="shared" si="228"/>
        <v>7</v>
      </c>
      <c r="C1419" s="23" t="str">
        <f t="shared" si="229"/>
        <v>2024Mikhail Reilly7</v>
      </c>
      <c r="D1419" s="17">
        <v>2024</v>
      </c>
      <c r="E1419" t="s">
        <v>426</v>
      </c>
      <c r="F1419">
        <v>811025</v>
      </c>
      <c r="G1419" t="s">
        <v>280</v>
      </c>
      <c r="H1419" s="20">
        <v>3</v>
      </c>
      <c r="I1419" s="20">
        <v>4</v>
      </c>
      <c r="J1419" t="s">
        <v>2</v>
      </c>
      <c r="K1419" t="s">
        <v>10</v>
      </c>
      <c r="L1419" s="10">
        <v>6</v>
      </c>
      <c r="M1419" s="10">
        <v>16</v>
      </c>
      <c r="N1419" s="10">
        <v>57</v>
      </c>
      <c r="O1419" s="1">
        <v>2573.4</v>
      </c>
      <c r="P1419" s="1">
        <v>2144.5</v>
      </c>
      <c r="Q1419" s="1">
        <v>203.6</v>
      </c>
      <c r="R1419" s="44">
        <f t="shared" si="230"/>
        <v>428.90000000000003</v>
      </c>
      <c r="S1419" s="45">
        <f t="shared" si="231"/>
        <v>2.6666666666666665</v>
      </c>
      <c r="T1419" s="45">
        <f t="shared" si="232"/>
        <v>3.5625</v>
      </c>
      <c r="U1419" s="44">
        <f t="shared" si="233"/>
        <v>428.90000000000009</v>
      </c>
      <c r="V1419" s="46">
        <f t="shared" si="234"/>
        <v>0.16666666666666669</v>
      </c>
      <c r="W1419" s="44">
        <f t="shared" si="235"/>
        <v>225.3000000000001</v>
      </c>
      <c r="X1419" s="46">
        <f t="shared" si="236"/>
        <v>8.7549545348566141E-2</v>
      </c>
      <c r="Y1419" s="23">
        <f>RANK(O1419,O:O)</f>
        <v>1321</v>
      </c>
      <c r="Z1419" s="23">
        <f>RANK(U1419,U:U)</f>
        <v>1349</v>
      </c>
      <c r="AA1419" s="23">
        <f>RANK(W1419,W:W)</f>
        <v>1112</v>
      </c>
    </row>
    <row r="1420" spans="1:27" x14ac:dyDescent="0.25">
      <c r="A1420" s="23" t="str">
        <f t="shared" si="227"/>
        <v>Mikhail Reilly</v>
      </c>
      <c r="B1420" s="23">
        <f t="shared" si="228"/>
        <v>8</v>
      </c>
      <c r="C1420" s="23" t="str">
        <f t="shared" si="229"/>
        <v>2024Mikhail Reilly8</v>
      </c>
      <c r="D1420" s="17">
        <v>2024</v>
      </c>
      <c r="E1420" t="s">
        <v>426</v>
      </c>
      <c r="F1420">
        <v>609954</v>
      </c>
      <c r="G1420" t="s">
        <v>161</v>
      </c>
      <c r="H1420" s="20">
        <v>3</v>
      </c>
      <c r="I1420" s="20">
        <v>2</v>
      </c>
      <c r="J1420" t="s">
        <v>2</v>
      </c>
      <c r="K1420" t="s">
        <v>10</v>
      </c>
      <c r="L1420" s="10">
        <v>8</v>
      </c>
      <c r="M1420" s="10">
        <v>26</v>
      </c>
      <c r="N1420" s="10">
        <v>44</v>
      </c>
      <c r="O1420" s="1">
        <v>2296.3919999999998</v>
      </c>
      <c r="P1420" s="1">
        <v>1752.25</v>
      </c>
      <c r="Q1420" s="1">
        <v>275.5</v>
      </c>
      <c r="R1420" s="44">
        <f t="shared" si="230"/>
        <v>287.04899999999998</v>
      </c>
      <c r="S1420" s="45">
        <f t="shared" si="231"/>
        <v>3.25</v>
      </c>
      <c r="T1420" s="45">
        <f t="shared" si="232"/>
        <v>1.6923076923076923</v>
      </c>
      <c r="U1420" s="44">
        <f t="shared" si="233"/>
        <v>544.14199999999983</v>
      </c>
      <c r="V1420" s="46">
        <f t="shared" si="234"/>
        <v>0.23695518883535557</v>
      </c>
      <c r="W1420" s="44">
        <f t="shared" si="235"/>
        <v>268.64199999999983</v>
      </c>
      <c r="X1420" s="46">
        <f t="shared" si="236"/>
        <v>0.11698438245735042</v>
      </c>
      <c r="Y1420" s="23">
        <f>RANK(O1420,O:O)</f>
        <v>1343</v>
      </c>
      <c r="Z1420" s="23">
        <f>RANK(U1420,U:U)</f>
        <v>1301</v>
      </c>
      <c r="AA1420" s="23">
        <f>RANK(W1420,W:W)</f>
        <v>1077</v>
      </c>
    </row>
    <row r="1421" spans="1:27" x14ac:dyDescent="0.25">
      <c r="A1421" s="23" t="str">
        <f t="shared" si="227"/>
        <v>Mikhail Reilly</v>
      </c>
      <c r="B1421" s="23">
        <f t="shared" si="228"/>
        <v>9</v>
      </c>
      <c r="C1421" s="23" t="str">
        <f t="shared" si="229"/>
        <v>2024Mikhail Reilly9</v>
      </c>
      <c r="D1421" s="17">
        <v>2024</v>
      </c>
      <c r="E1421" t="s">
        <v>426</v>
      </c>
      <c r="F1421">
        <v>595666</v>
      </c>
      <c r="G1421" t="s">
        <v>157</v>
      </c>
      <c r="H1421" s="20">
        <v>3</v>
      </c>
      <c r="I1421" s="20">
        <v>3</v>
      </c>
      <c r="J1421" t="s">
        <v>9</v>
      </c>
      <c r="K1421" t="s">
        <v>10</v>
      </c>
      <c r="L1421" s="10">
        <v>8</v>
      </c>
      <c r="M1421" s="10">
        <v>8</v>
      </c>
      <c r="N1421" s="10">
        <v>26</v>
      </c>
      <c r="O1421" s="1">
        <v>1705.7180000000001</v>
      </c>
      <c r="P1421" s="1">
        <v>1580</v>
      </c>
      <c r="Q1421" s="1">
        <v>256.8</v>
      </c>
      <c r="R1421" s="44">
        <f t="shared" si="230"/>
        <v>213.21475000000001</v>
      </c>
      <c r="S1421" s="45">
        <f t="shared" si="231"/>
        <v>1</v>
      </c>
      <c r="T1421" s="45">
        <f t="shared" si="232"/>
        <v>3.25</v>
      </c>
      <c r="U1421" s="44">
        <f t="shared" si="233"/>
        <v>125.71800000000007</v>
      </c>
      <c r="V1421" s="46">
        <f t="shared" si="234"/>
        <v>7.3703859606335909E-2</v>
      </c>
      <c r="W1421" s="44">
        <f t="shared" si="235"/>
        <v>-131.08199999999994</v>
      </c>
      <c r="X1421" s="46">
        <f t="shared" si="236"/>
        <v>-7.6848576376634309E-2</v>
      </c>
      <c r="Y1421" s="23">
        <f>RANK(O1421,O:O)</f>
        <v>1395</v>
      </c>
      <c r="Z1421" s="23">
        <f>RANK(U1421,U:U)</f>
        <v>1449</v>
      </c>
      <c r="AA1421" s="23">
        <f>RANK(W1421,W:W)</f>
        <v>1345</v>
      </c>
    </row>
    <row r="1422" spans="1:27" x14ac:dyDescent="0.25">
      <c r="A1422" s="23" t="str">
        <f t="shared" si="227"/>
        <v>Mikhail Reilly</v>
      </c>
      <c r="B1422" s="23">
        <f t="shared" si="228"/>
        <v>10</v>
      </c>
      <c r="C1422" s="23" t="str">
        <f t="shared" si="229"/>
        <v>2024Mikhail Reilly10</v>
      </c>
      <c r="D1422" s="17">
        <v>2024</v>
      </c>
      <c r="E1422" t="s">
        <v>426</v>
      </c>
      <c r="F1422">
        <v>583353</v>
      </c>
      <c r="G1422" t="s">
        <v>151</v>
      </c>
      <c r="H1422" s="20">
        <v>3</v>
      </c>
      <c r="I1422" s="20">
        <v>1</v>
      </c>
      <c r="J1422" t="s">
        <v>2</v>
      </c>
      <c r="K1422" t="s">
        <v>10</v>
      </c>
      <c r="L1422" s="10">
        <v>7</v>
      </c>
      <c r="M1422" s="10">
        <v>7</v>
      </c>
      <c r="N1422" s="10">
        <v>17</v>
      </c>
      <c r="O1422" s="1">
        <v>973.2</v>
      </c>
      <c r="P1422" s="1">
        <v>811</v>
      </c>
      <c r="Q1422" s="1">
        <v>224.7</v>
      </c>
      <c r="R1422" s="44">
        <f t="shared" si="230"/>
        <v>139.02857142857144</v>
      </c>
      <c r="S1422" s="45">
        <f t="shared" si="231"/>
        <v>1</v>
      </c>
      <c r="T1422" s="45">
        <f t="shared" si="232"/>
        <v>2.4285714285714284</v>
      </c>
      <c r="U1422" s="44">
        <f t="shared" si="233"/>
        <v>162.20000000000005</v>
      </c>
      <c r="V1422" s="46">
        <f t="shared" si="234"/>
        <v>0.16666666666666671</v>
      </c>
      <c r="W1422" s="44">
        <f t="shared" si="235"/>
        <v>-62.499999999999943</v>
      </c>
      <c r="X1422" s="46">
        <f t="shared" si="236"/>
        <v>-6.4221126181668656E-2</v>
      </c>
      <c r="Y1422" s="23">
        <f>RANK(O1422,O:O)</f>
        <v>1464</v>
      </c>
      <c r="Z1422" s="23">
        <f>RANK(U1422,U:U)</f>
        <v>1439</v>
      </c>
      <c r="AA1422" s="23">
        <f>RANK(W1422,W:W)</f>
        <v>1300</v>
      </c>
    </row>
    <row r="1423" spans="1:27" x14ac:dyDescent="0.25">
      <c r="A1423" s="23" t="str">
        <f t="shared" si="227"/>
        <v>Mosaki Ishak</v>
      </c>
      <c r="B1423" s="23">
        <f t="shared" si="228"/>
        <v>1</v>
      </c>
      <c r="C1423" s="23" t="str">
        <f t="shared" si="229"/>
        <v>2024Mosaki Ishak1</v>
      </c>
      <c r="D1423" s="17">
        <v>2024</v>
      </c>
      <c r="E1423" t="s">
        <v>398</v>
      </c>
      <c r="F1423">
        <v>122095</v>
      </c>
      <c r="G1423" t="s">
        <v>495</v>
      </c>
      <c r="H1423" s="20">
        <v>4</v>
      </c>
      <c r="I1423" s="20">
        <v>2</v>
      </c>
      <c r="J1423" t="s">
        <v>2</v>
      </c>
      <c r="K1423" t="s">
        <v>4</v>
      </c>
      <c r="L1423" s="10">
        <v>187</v>
      </c>
      <c r="M1423" s="10">
        <v>619</v>
      </c>
      <c r="N1423" s="10">
        <v>2365</v>
      </c>
      <c r="O1423" s="1">
        <v>90876.21</v>
      </c>
      <c r="P1423" s="1">
        <v>86294</v>
      </c>
      <c r="Q1423" s="1">
        <v>6032.88</v>
      </c>
      <c r="R1423" s="44">
        <f t="shared" si="230"/>
        <v>485.96903743315511</v>
      </c>
      <c r="S1423" s="45">
        <f t="shared" si="231"/>
        <v>3.3101604278074865</v>
      </c>
      <c r="T1423" s="45">
        <f t="shared" si="232"/>
        <v>3.8206785137318255</v>
      </c>
      <c r="U1423" s="44">
        <f t="shared" si="233"/>
        <v>4582.2100000000064</v>
      </c>
      <c r="V1423" s="46">
        <f t="shared" si="234"/>
        <v>5.042254733114427E-2</v>
      </c>
      <c r="W1423" s="44">
        <f t="shared" si="235"/>
        <v>-1450.6699999999937</v>
      </c>
      <c r="X1423" s="46">
        <f t="shared" si="236"/>
        <v>-1.5963143709448201E-2</v>
      </c>
      <c r="Y1423" s="23">
        <f>RANK(O1423,O:O)</f>
        <v>180</v>
      </c>
      <c r="Z1423" s="23">
        <f>RANK(U1423,U:U)</f>
        <v>533</v>
      </c>
      <c r="AA1423" s="23">
        <f>RANK(W1423,W:W)</f>
        <v>1485</v>
      </c>
    </row>
    <row r="1424" spans="1:27" x14ac:dyDescent="0.25">
      <c r="A1424" s="23" t="str">
        <f t="shared" si="227"/>
        <v>Mosaki Ishak</v>
      </c>
      <c r="B1424" s="23">
        <f t="shared" si="228"/>
        <v>2</v>
      </c>
      <c r="C1424" s="23" t="str">
        <f t="shared" si="229"/>
        <v>2024Mosaki Ishak2</v>
      </c>
      <c r="D1424" s="17">
        <v>2024</v>
      </c>
      <c r="E1424" t="s">
        <v>398</v>
      </c>
      <c r="F1424">
        <v>423877</v>
      </c>
      <c r="G1424" t="s">
        <v>88</v>
      </c>
      <c r="H1424" s="20">
        <v>4</v>
      </c>
      <c r="I1424" s="20">
        <v>4</v>
      </c>
      <c r="J1424" t="s">
        <v>2</v>
      </c>
      <c r="K1424" t="s">
        <v>4</v>
      </c>
      <c r="L1424" s="10">
        <v>109</v>
      </c>
      <c r="M1424" s="10">
        <v>424</v>
      </c>
      <c r="N1424" s="10">
        <v>1873</v>
      </c>
      <c r="O1424" s="1">
        <v>78850.5</v>
      </c>
      <c r="P1424" s="1">
        <v>65708.75</v>
      </c>
      <c r="Q1424" s="1">
        <v>3581.16</v>
      </c>
      <c r="R1424" s="44">
        <f t="shared" si="230"/>
        <v>723.39908256880733</v>
      </c>
      <c r="S1424" s="45">
        <f t="shared" si="231"/>
        <v>3.8899082568807342</v>
      </c>
      <c r="T1424" s="45">
        <f t="shared" si="232"/>
        <v>4.4174528301886795</v>
      </c>
      <c r="U1424" s="44">
        <f t="shared" si="233"/>
        <v>13141.75</v>
      </c>
      <c r="V1424" s="46">
        <f t="shared" si="234"/>
        <v>0.16666666666666666</v>
      </c>
      <c r="W1424" s="44">
        <f t="shared" si="235"/>
        <v>9560.59</v>
      </c>
      <c r="X1424" s="46">
        <f t="shared" si="236"/>
        <v>0.12124957990120545</v>
      </c>
      <c r="Y1424" s="23">
        <f>RANK(O1424,O:O)</f>
        <v>213</v>
      </c>
      <c r="Z1424" s="23">
        <f>RANK(U1424,U:U)</f>
        <v>148</v>
      </c>
      <c r="AA1424" s="23">
        <f>RANK(W1424,W:W)</f>
        <v>132</v>
      </c>
    </row>
    <row r="1425" spans="1:27" x14ac:dyDescent="0.25">
      <c r="A1425" s="23" t="str">
        <f t="shared" si="227"/>
        <v>Mosaki Ishak</v>
      </c>
      <c r="B1425" s="23">
        <f t="shared" si="228"/>
        <v>3</v>
      </c>
      <c r="C1425" s="23" t="str">
        <f t="shared" si="229"/>
        <v>2024Mosaki Ishak3</v>
      </c>
      <c r="D1425" s="17">
        <v>2024</v>
      </c>
      <c r="E1425" t="s">
        <v>398</v>
      </c>
      <c r="F1425">
        <v>659545</v>
      </c>
      <c r="G1425" t="s">
        <v>181</v>
      </c>
      <c r="H1425" s="20">
        <v>4</v>
      </c>
      <c r="I1425" s="20">
        <v>4</v>
      </c>
      <c r="J1425" t="s">
        <v>9</v>
      </c>
      <c r="K1425" t="s">
        <v>3</v>
      </c>
      <c r="L1425" s="10">
        <v>97</v>
      </c>
      <c r="M1425" s="10">
        <v>410</v>
      </c>
      <c r="N1425" s="10">
        <v>1679</v>
      </c>
      <c r="O1425" s="1">
        <v>69037.574399999998</v>
      </c>
      <c r="P1425" s="1">
        <v>62135</v>
      </c>
      <c r="Q1425" s="1">
        <v>3213.4</v>
      </c>
      <c r="R1425" s="44">
        <f t="shared" si="230"/>
        <v>711.72757113402065</v>
      </c>
      <c r="S1425" s="45">
        <f t="shared" si="231"/>
        <v>4.2268041237113403</v>
      </c>
      <c r="T1425" s="45">
        <f t="shared" si="232"/>
        <v>4.0951219512195118</v>
      </c>
      <c r="U1425" s="44">
        <f t="shared" si="233"/>
        <v>6902.5743999999977</v>
      </c>
      <c r="V1425" s="46">
        <f t="shared" si="234"/>
        <v>9.9982863824369786E-2</v>
      </c>
      <c r="W1425" s="44">
        <f t="shared" si="235"/>
        <v>3689.1743999999976</v>
      </c>
      <c r="X1425" s="46">
        <f t="shared" si="236"/>
        <v>5.3437196078545857E-2</v>
      </c>
      <c r="Y1425" s="23">
        <f>RANK(O1425,O:O)</f>
        <v>255</v>
      </c>
      <c r="Z1425" s="23">
        <f>RANK(U1425,U:U)</f>
        <v>369</v>
      </c>
      <c r="AA1425" s="23">
        <f>RANK(W1425,W:W)</f>
        <v>367</v>
      </c>
    </row>
    <row r="1426" spans="1:27" x14ac:dyDescent="0.25">
      <c r="A1426" s="23" t="str">
        <f t="shared" si="227"/>
        <v>Mosaki Ishak</v>
      </c>
      <c r="B1426" s="23">
        <f t="shared" si="228"/>
        <v>4</v>
      </c>
      <c r="C1426" s="23" t="str">
        <f t="shared" si="229"/>
        <v>2024Mosaki Ishak4</v>
      </c>
      <c r="D1426" s="17">
        <v>2024</v>
      </c>
      <c r="E1426" t="s">
        <v>398</v>
      </c>
      <c r="F1426">
        <v>551613</v>
      </c>
      <c r="G1426" t="s">
        <v>139</v>
      </c>
      <c r="H1426" s="20">
        <v>4</v>
      </c>
      <c r="I1426" s="20">
        <v>4</v>
      </c>
      <c r="J1426" t="s">
        <v>9</v>
      </c>
      <c r="K1426" t="s">
        <v>3</v>
      </c>
      <c r="L1426" s="10">
        <v>86</v>
      </c>
      <c r="M1426" s="10">
        <v>333</v>
      </c>
      <c r="N1426" s="10">
        <v>1019</v>
      </c>
      <c r="O1426" s="1">
        <v>53125.476600000002</v>
      </c>
      <c r="P1426" s="1">
        <v>35923</v>
      </c>
      <c r="Q1426" s="1">
        <v>2818.36</v>
      </c>
      <c r="R1426" s="44">
        <f t="shared" si="230"/>
        <v>617.73810000000003</v>
      </c>
      <c r="S1426" s="45">
        <f t="shared" si="231"/>
        <v>3.8720930232558142</v>
      </c>
      <c r="T1426" s="45">
        <f t="shared" si="232"/>
        <v>3.06006006006006</v>
      </c>
      <c r="U1426" s="44">
        <f t="shared" si="233"/>
        <v>17202.476600000002</v>
      </c>
      <c r="V1426" s="46">
        <f t="shared" si="234"/>
        <v>0.32380841925472725</v>
      </c>
      <c r="W1426" s="44">
        <f t="shared" si="235"/>
        <v>14384.116600000001</v>
      </c>
      <c r="X1426" s="46">
        <f t="shared" si="236"/>
        <v>0.27075741283796784</v>
      </c>
      <c r="Y1426" s="23">
        <f>RANK(O1426,O:O)</f>
        <v>357</v>
      </c>
      <c r="Z1426" s="23">
        <f>RANK(U1426,U:U)</f>
        <v>90</v>
      </c>
      <c r="AA1426" s="23">
        <f>RANK(W1426,W:W)</f>
        <v>69</v>
      </c>
    </row>
    <row r="1427" spans="1:27" x14ac:dyDescent="0.25">
      <c r="A1427" s="23" t="str">
        <f t="shared" si="227"/>
        <v>Mosaki Ishak</v>
      </c>
      <c r="B1427" s="23">
        <f t="shared" si="228"/>
        <v>5</v>
      </c>
      <c r="C1427" s="23" t="str">
        <f t="shared" si="229"/>
        <v>2024Mosaki Ishak5</v>
      </c>
      <c r="D1427" s="17">
        <v>2024</v>
      </c>
      <c r="E1427" t="s">
        <v>398</v>
      </c>
      <c r="F1427">
        <v>688564</v>
      </c>
      <c r="G1427" t="s">
        <v>176</v>
      </c>
      <c r="H1427" s="20">
        <v>4</v>
      </c>
      <c r="I1427" s="20">
        <v>4</v>
      </c>
      <c r="J1427" t="s">
        <v>2</v>
      </c>
      <c r="K1427" t="s">
        <v>3</v>
      </c>
      <c r="L1427" s="10">
        <v>60</v>
      </c>
      <c r="M1427" s="10">
        <v>248</v>
      </c>
      <c r="N1427" s="10">
        <v>1025</v>
      </c>
      <c r="O1427" s="1">
        <v>50941.47</v>
      </c>
      <c r="P1427" s="1">
        <v>44685.5</v>
      </c>
      <c r="Q1427" s="1">
        <v>1983.2</v>
      </c>
      <c r="R1427" s="44">
        <f t="shared" si="230"/>
        <v>849.02449999999999</v>
      </c>
      <c r="S1427" s="45">
        <f t="shared" si="231"/>
        <v>4.1333333333333337</v>
      </c>
      <c r="T1427" s="45">
        <f t="shared" si="232"/>
        <v>4.133064516129032</v>
      </c>
      <c r="U1427" s="44">
        <f t="shared" si="233"/>
        <v>6255.9700000000012</v>
      </c>
      <c r="V1427" s="46">
        <f t="shared" si="234"/>
        <v>0.12280701754385967</v>
      </c>
      <c r="W1427" s="44">
        <f t="shared" si="235"/>
        <v>4272.7700000000013</v>
      </c>
      <c r="X1427" s="46">
        <f t="shared" si="236"/>
        <v>8.3876064039769591E-2</v>
      </c>
      <c r="Y1427" s="23">
        <f>RANK(O1427,O:O)</f>
        <v>369</v>
      </c>
      <c r="Z1427" s="23">
        <f>RANK(U1427,U:U)</f>
        <v>410</v>
      </c>
      <c r="AA1427" s="23">
        <f>RANK(W1427,W:W)</f>
        <v>319</v>
      </c>
    </row>
    <row r="1428" spans="1:27" x14ac:dyDescent="0.25">
      <c r="A1428" s="23" t="str">
        <f t="shared" si="227"/>
        <v>Mosaki Ishak</v>
      </c>
      <c r="B1428" s="23">
        <f t="shared" si="228"/>
        <v>6</v>
      </c>
      <c r="C1428" s="23" t="str">
        <f t="shared" si="229"/>
        <v>2024Mosaki Ishak6</v>
      </c>
      <c r="D1428" s="17">
        <v>2024</v>
      </c>
      <c r="E1428" t="s">
        <v>398</v>
      </c>
      <c r="F1428">
        <v>734173</v>
      </c>
      <c r="G1428" t="s">
        <v>64</v>
      </c>
      <c r="H1428" s="20">
        <v>4</v>
      </c>
      <c r="I1428" s="20">
        <v>3</v>
      </c>
      <c r="J1428" t="s">
        <v>2</v>
      </c>
      <c r="K1428" t="s">
        <v>3</v>
      </c>
      <c r="L1428" s="10">
        <v>94</v>
      </c>
      <c r="M1428" s="10">
        <v>121</v>
      </c>
      <c r="N1428" s="10">
        <v>446</v>
      </c>
      <c r="O1428" s="1">
        <v>18167.247200000002</v>
      </c>
      <c r="P1428" s="1">
        <v>14628.75</v>
      </c>
      <c r="Q1428" s="1">
        <v>2847</v>
      </c>
      <c r="R1428" s="44">
        <f t="shared" si="230"/>
        <v>193.26858723404257</v>
      </c>
      <c r="S1428" s="45">
        <f t="shared" si="231"/>
        <v>1.2872340425531914</v>
      </c>
      <c r="T1428" s="45">
        <f t="shared" si="232"/>
        <v>3.6859504132231407</v>
      </c>
      <c r="U1428" s="44">
        <f t="shared" si="233"/>
        <v>3538.4972000000016</v>
      </c>
      <c r="V1428" s="46">
        <f t="shared" si="234"/>
        <v>0.19477343821247731</v>
      </c>
      <c r="W1428" s="44">
        <f t="shared" si="235"/>
        <v>691.49720000000161</v>
      </c>
      <c r="X1428" s="46">
        <f t="shared" si="236"/>
        <v>3.8062849720017104E-2</v>
      </c>
      <c r="Y1428" s="23">
        <f>RANK(O1428,O:O)</f>
        <v>638</v>
      </c>
      <c r="Z1428" s="23">
        <f>RANK(U1428,U:U)</f>
        <v>614</v>
      </c>
      <c r="AA1428" s="23">
        <f>RANK(W1428,W:W)</f>
        <v>898</v>
      </c>
    </row>
    <row r="1429" spans="1:27" x14ac:dyDescent="0.25">
      <c r="A1429" s="23" t="str">
        <f t="shared" si="227"/>
        <v>Mosaki Ishak</v>
      </c>
      <c r="B1429" s="23">
        <f t="shared" si="228"/>
        <v>7</v>
      </c>
      <c r="C1429" s="23" t="str">
        <f t="shared" si="229"/>
        <v>2024Mosaki Ishak7</v>
      </c>
      <c r="D1429" s="17">
        <v>2024</v>
      </c>
      <c r="E1429" t="s">
        <v>398</v>
      </c>
      <c r="F1429">
        <v>767999</v>
      </c>
      <c r="G1429" t="s">
        <v>327</v>
      </c>
      <c r="H1429" s="20">
        <v>4</v>
      </c>
      <c r="I1429" s="20">
        <v>4</v>
      </c>
      <c r="J1429" t="s">
        <v>9</v>
      </c>
      <c r="K1429" t="s">
        <v>10</v>
      </c>
      <c r="L1429" s="10">
        <v>46</v>
      </c>
      <c r="M1429" s="10">
        <v>64</v>
      </c>
      <c r="N1429" s="10">
        <v>258</v>
      </c>
      <c r="O1429" s="1">
        <v>11163.55</v>
      </c>
      <c r="P1429" s="1">
        <v>9623.75</v>
      </c>
      <c r="Q1429" s="1">
        <v>1398</v>
      </c>
      <c r="R1429" s="44">
        <f t="shared" si="230"/>
        <v>242.68586956521739</v>
      </c>
      <c r="S1429" s="45">
        <f t="shared" si="231"/>
        <v>1.3913043478260869</v>
      </c>
      <c r="T1429" s="45">
        <f t="shared" si="232"/>
        <v>4.03125</v>
      </c>
      <c r="U1429" s="44">
        <f t="shared" si="233"/>
        <v>1539.7999999999993</v>
      </c>
      <c r="V1429" s="46">
        <f t="shared" si="234"/>
        <v>0.13793103448275856</v>
      </c>
      <c r="W1429" s="44">
        <f t="shared" si="235"/>
        <v>141.79999999999927</v>
      </c>
      <c r="X1429" s="46">
        <f t="shared" si="236"/>
        <v>1.2702052662459457E-2</v>
      </c>
      <c r="Y1429" s="23">
        <f>RANK(O1429,O:O)</f>
        <v>784</v>
      </c>
      <c r="Z1429" s="23">
        <f>RANK(U1429,U:U)</f>
        <v>977</v>
      </c>
      <c r="AA1429" s="23">
        <f>RANK(W1429,W:W)</f>
        <v>1176</v>
      </c>
    </row>
    <row r="1430" spans="1:27" x14ac:dyDescent="0.25">
      <c r="A1430" s="23" t="str">
        <f t="shared" si="227"/>
        <v>Mosaki Ishak</v>
      </c>
      <c r="B1430" s="23">
        <f t="shared" si="228"/>
        <v>8</v>
      </c>
      <c r="C1430" s="23" t="str">
        <f t="shared" si="229"/>
        <v>2024Mosaki Ishak8</v>
      </c>
      <c r="D1430" s="17">
        <v>2024</v>
      </c>
      <c r="E1430" t="s">
        <v>398</v>
      </c>
      <c r="F1430">
        <v>781121</v>
      </c>
      <c r="G1430" t="s">
        <v>499</v>
      </c>
      <c r="H1430" s="20">
        <v>4</v>
      </c>
      <c r="I1430" s="20">
        <v>5</v>
      </c>
      <c r="J1430" t="s">
        <v>2</v>
      </c>
      <c r="K1430" t="s">
        <v>10</v>
      </c>
      <c r="L1430" s="10">
        <v>39</v>
      </c>
      <c r="M1430" s="10">
        <v>97</v>
      </c>
      <c r="N1430" s="10">
        <v>270</v>
      </c>
      <c r="O1430" s="1">
        <v>9271.9050000000007</v>
      </c>
      <c r="P1430" s="1">
        <v>8133.25</v>
      </c>
      <c r="Q1430" s="1">
        <v>1228</v>
      </c>
      <c r="R1430" s="44">
        <f t="shared" si="230"/>
        <v>237.74115384615385</v>
      </c>
      <c r="S1430" s="45">
        <f t="shared" si="231"/>
        <v>2.4871794871794872</v>
      </c>
      <c r="T1430" s="45">
        <f t="shared" si="232"/>
        <v>2.7835051546391751</v>
      </c>
      <c r="U1430" s="44">
        <f t="shared" si="233"/>
        <v>1138.6550000000007</v>
      </c>
      <c r="V1430" s="46">
        <f t="shared" si="234"/>
        <v>0.12280701754385971</v>
      </c>
      <c r="W1430" s="44">
        <f t="shared" si="235"/>
        <v>-89.344999999999345</v>
      </c>
      <c r="X1430" s="46">
        <f t="shared" si="236"/>
        <v>-9.6360995933413192E-3</v>
      </c>
      <c r="Y1430" s="23">
        <f>RANK(O1430,O:O)</f>
        <v>870</v>
      </c>
      <c r="Z1430" s="23">
        <f>RANK(U1430,U:U)</f>
        <v>1072</v>
      </c>
      <c r="AA1430" s="23">
        <f>RANK(W1430,W:W)</f>
        <v>1325</v>
      </c>
    </row>
    <row r="1431" spans="1:27" x14ac:dyDescent="0.25">
      <c r="A1431" s="23" t="str">
        <f t="shared" si="227"/>
        <v>Mosaki Ishak</v>
      </c>
      <c r="B1431" s="23">
        <f t="shared" si="228"/>
        <v>9</v>
      </c>
      <c r="C1431" s="23" t="str">
        <f t="shared" si="229"/>
        <v>2024Mosaki Ishak9</v>
      </c>
      <c r="D1431" s="17">
        <v>2024</v>
      </c>
      <c r="E1431" t="s">
        <v>398</v>
      </c>
      <c r="F1431">
        <v>688075</v>
      </c>
      <c r="G1431" t="s">
        <v>184</v>
      </c>
      <c r="H1431" s="20">
        <v>4</v>
      </c>
      <c r="I1431" s="20">
        <v>4</v>
      </c>
      <c r="J1431" t="s">
        <v>9</v>
      </c>
      <c r="K1431" t="s">
        <v>10</v>
      </c>
      <c r="L1431" s="10">
        <v>33</v>
      </c>
      <c r="M1431" s="10">
        <v>42</v>
      </c>
      <c r="N1431" s="10">
        <v>181</v>
      </c>
      <c r="O1431" s="1">
        <v>9264.0833999999995</v>
      </c>
      <c r="P1431" s="1">
        <v>6133.75</v>
      </c>
      <c r="Q1431" s="1">
        <v>999</v>
      </c>
      <c r="R1431" s="44">
        <f t="shared" si="230"/>
        <v>280.72980000000001</v>
      </c>
      <c r="S1431" s="45">
        <f t="shared" si="231"/>
        <v>1.2727272727272727</v>
      </c>
      <c r="T1431" s="45">
        <f t="shared" si="232"/>
        <v>4.3095238095238093</v>
      </c>
      <c r="U1431" s="44">
        <f t="shared" si="233"/>
        <v>3130.3333999999995</v>
      </c>
      <c r="V1431" s="46">
        <f t="shared" si="234"/>
        <v>0.33789995888853935</v>
      </c>
      <c r="W1431" s="44">
        <f t="shared" si="235"/>
        <v>2131.3333999999995</v>
      </c>
      <c r="X1431" s="46">
        <f t="shared" si="236"/>
        <v>0.23006414212549076</v>
      </c>
      <c r="Y1431" s="23">
        <f>RANK(O1431,O:O)</f>
        <v>871</v>
      </c>
      <c r="Z1431" s="23">
        <f>RANK(U1431,U:U)</f>
        <v>670</v>
      </c>
      <c r="AA1431" s="23">
        <f>RANK(W1431,W:W)</f>
        <v>542</v>
      </c>
    </row>
    <row r="1432" spans="1:27" x14ac:dyDescent="0.25">
      <c r="A1432" s="23" t="str">
        <f t="shared" si="227"/>
        <v>Mosaki Ishak</v>
      </c>
      <c r="B1432" s="23">
        <f t="shared" si="228"/>
        <v>10</v>
      </c>
      <c r="C1432" s="23" t="str">
        <f t="shared" si="229"/>
        <v>2024Mosaki Ishak10</v>
      </c>
      <c r="D1432" s="17">
        <v>2024</v>
      </c>
      <c r="E1432" t="s">
        <v>398</v>
      </c>
      <c r="F1432">
        <v>927217</v>
      </c>
      <c r="G1432" t="s">
        <v>257</v>
      </c>
      <c r="H1432" s="20">
        <v>4</v>
      </c>
      <c r="I1432" s="20">
        <v>4</v>
      </c>
      <c r="J1432" t="s">
        <v>9</v>
      </c>
      <c r="K1432" t="s">
        <v>10</v>
      </c>
      <c r="L1432" s="10">
        <v>7</v>
      </c>
      <c r="M1432" s="10">
        <v>14</v>
      </c>
      <c r="N1432" s="10">
        <v>35</v>
      </c>
      <c r="O1432" s="1">
        <v>2598.8850000000002</v>
      </c>
      <c r="P1432" s="1">
        <v>1622.5</v>
      </c>
      <c r="Q1432" s="1">
        <v>217</v>
      </c>
      <c r="R1432" s="44">
        <f t="shared" si="230"/>
        <v>371.26928571428573</v>
      </c>
      <c r="S1432" s="45">
        <f t="shared" si="231"/>
        <v>2</v>
      </c>
      <c r="T1432" s="45">
        <f t="shared" si="232"/>
        <v>2.5</v>
      </c>
      <c r="U1432" s="44">
        <f t="shared" si="233"/>
        <v>976.38500000000022</v>
      </c>
      <c r="V1432" s="46">
        <f t="shared" si="234"/>
        <v>0.37569380715191325</v>
      </c>
      <c r="W1432" s="44">
        <f t="shared" si="235"/>
        <v>759.38500000000022</v>
      </c>
      <c r="X1432" s="46">
        <f t="shared" si="236"/>
        <v>0.29219646117469611</v>
      </c>
      <c r="Y1432" s="23">
        <f>RANK(O1432,O:O)</f>
        <v>1320</v>
      </c>
      <c r="Z1432" s="23">
        <f>RANK(U1432,U:U)</f>
        <v>1133</v>
      </c>
      <c r="AA1432" s="23">
        <f>RANK(W1432,W:W)</f>
        <v>875</v>
      </c>
    </row>
    <row r="1433" spans="1:27" x14ac:dyDescent="0.25">
      <c r="A1433" s="23" t="str">
        <f t="shared" si="227"/>
        <v>Mosaki Ishak</v>
      </c>
      <c r="B1433" s="23">
        <f t="shared" si="228"/>
        <v>11</v>
      </c>
      <c r="C1433" s="23" t="str">
        <f t="shared" si="229"/>
        <v>2024Mosaki Ishak11</v>
      </c>
      <c r="D1433" s="17">
        <v>2024</v>
      </c>
      <c r="E1433" t="s">
        <v>398</v>
      </c>
      <c r="F1433">
        <v>873279</v>
      </c>
      <c r="G1433" t="s">
        <v>330</v>
      </c>
      <c r="H1433" s="20">
        <v>4</v>
      </c>
      <c r="I1433" s="20">
        <v>4</v>
      </c>
      <c r="J1433" t="s">
        <v>9</v>
      </c>
      <c r="K1433" t="s">
        <v>10</v>
      </c>
      <c r="L1433" s="10">
        <v>6</v>
      </c>
      <c r="M1433" s="10">
        <v>27</v>
      </c>
      <c r="N1433" s="10">
        <v>88</v>
      </c>
      <c r="O1433" s="1">
        <v>1708.7944</v>
      </c>
      <c r="P1433" s="1">
        <v>1653</v>
      </c>
      <c r="Q1433" s="1">
        <v>199.56</v>
      </c>
      <c r="R1433" s="44">
        <f t="shared" si="230"/>
        <v>284.79906666666665</v>
      </c>
      <c r="S1433" s="45">
        <f t="shared" si="231"/>
        <v>4.5</v>
      </c>
      <c r="T1433" s="45">
        <f t="shared" si="232"/>
        <v>3.2592592592592591</v>
      </c>
      <c r="U1433" s="44">
        <f t="shared" si="233"/>
        <v>55.794399999999996</v>
      </c>
      <c r="V1433" s="46">
        <f t="shared" si="234"/>
        <v>3.2651324231867798E-2</v>
      </c>
      <c r="W1433" s="44">
        <f t="shared" si="235"/>
        <v>-143.76560000000001</v>
      </c>
      <c r="X1433" s="46">
        <f t="shared" si="236"/>
        <v>-8.4132766352698729E-2</v>
      </c>
      <c r="Y1433" s="23">
        <f>RANK(O1433,O:O)</f>
        <v>1394</v>
      </c>
      <c r="Z1433" s="23">
        <f>RANK(U1433,U:U)</f>
        <v>1477</v>
      </c>
      <c r="AA1433" s="23">
        <f>RANK(W1433,W:W)</f>
        <v>1356</v>
      </c>
    </row>
    <row r="1434" spans="1:27" x14ac:dyDescent="0.25">
      <c r="A1434" s="23" t="str">
        <f t="shared" si="227"/>
        <v>Nina Fuentes</v>
      </c>
      <c r="B1434" s="23">
        <f t="shared" si="228"/>
        <v>1</v>
      </c>
      <c r="C1434" s="23" t="str">
        <f t="shared" si="229"/>
        <v>2024Nina Fuentes1</v>
      </c>
      <c r="D1434" s="17">
        <v>2024</v>
      </c>
      <c r="E1434" t="s">
        <v>420</v>
      </c>
      <c r="F1434">
        <v>858490</v>
      </c>
      <c r="G1434" t="s">
        <v>500</v>
      </c>
      <c r="H1434" s="20">
        <v>2</v>
      </c>
      <c r="I1434" s="20">
        <v>2</v>
      </c>
      <c r="J1434" t="s">
        <v>2</v>
      </c>
      <c r="K1434" t="s">
        <v>4</v>
      </c>
      <c r="L1434" s="10">
        <v>189</v>
      </c>
      <c r="M1434" s="10">
        <v>653</v>
      </c>
      <c r="N1434" s="10">
        <v>2818</v>
      </c>
      <c r="O1434" s="1">
        <v>121670.292</v>
      </c>
      <c r="P1434" s="1">
        <v>114250.5</v>
      </c>
      <c r="Q1434" s="1">
        <v>6565.9</v>
      </c>
      <c r="R1434" s="44">
        <f t="shared" si="230"/>
        <v>643.7581587301587</v>
      </c>
      <c r="S1434" s="45">
        <f t="shared" si="231"/>
        <v>3.4550264550264549</v>
      </c>
      <c r="T1434" s="45">
        <f t="shared" si="232"/>
        <v>4.3154670750382849</v>
      </c>
      <c r="U1434" s="44">
        <f t="shared" si="233"/>
        <v>7419.7920000000013</v>
      </c>
      <c r="V1434" s="46">
        <f t="shared" si="234"/>
        <v>6.0982774661213116E-2</v>
      </c>
      <c r="W1434" s="44">
        <f t="shared" si="235"/>
        <v>853.89200000000164</v>
      </c>
      <c r="X1434" s="46">
        <f t="shared" si="236"/>
        <v>7.0180812913640551E-3</v>
      </c>
      <c r="Y1434" s="23">
        <f>RANK(O1434,O:O)</f>
        <v>114</v>
      </c>
      <c r="Z1434" s="23">
        <f>RANK(U1434,U:U)</f>
        <v>335</v>
      </c>
      <c r="AA1434" s="23">
        <f>RANK(W1434,W:W)</f>
        <v>842</v>
      </c>
    </row>
    <row r="1435" spans="1:27" x14ac:dyDescent="0.25">
      <c r="A1435" s="23" t="str">
        <f t="shared" si="227"/>
        <v>Nina Fuentes</v>
      </c>
      <c r="B1435" s="23">
        <f t="shared" si="228"/>
        <v>2</v>
      </c>
      <c r="C1435" s="23" t="str">
        <f t="shared" si="229"/>
        <v>2024Nina Fuentes2</v>
      </c>
      <c r="D1435" s="17">
        <v>2024</v>
      </c>
      <c r="E1435" t="s">
        <v>420</v>
      </c>
      <c r="F1435">
        <v>866033</v>
      </c>
      <c r="G1435" t="s">
        <v>338</v>
      </c>
      <c r="H1435" s="20">
        <v>2</v>
      </c>
      <c r="I1435" s="20">
        <v>4</v>
      </c>
      <c r="J1435" t="s">
        <v>2</v>
      </c>
      <c r="K1435" t="s">
        <v>4</v>
      </c>
      <c r="L1435" s="10">
        <v>166</v>
      </c>
      <c r="M1435" s="10">
        <v>641</v>
      </c>
      <c r="N1435" s="10">
        <v>3163</v>
      </c>
      <c r="O1435" s="1">
        <v>119358.48</v>
      </c>
      <c r="P1435" s="1">
        <v>113136</v>
      </c>
      <c r="Q1435" s="1">
        <v>5842.55</v>
      </c>
      <c r="R1435" s="44">
        <f t="shared" si="230"/>
        <v>719.0269879518072</v>
      </c>
      <c r="S1435" s="45">
        <f t="shared" si="231"/>
        <v>3.8614457831325302</v>
      </c>
      <c r="T1435" s="45">
        <f t="shared" si="232"/>
        <v>4.9344773790951635</v>
      </c>
      <c r="U1435" s="44">
        <f t="shared" si="233"/>
        <v>6222.4799999999959</v>
      </c>
      <c r="V1435" s="46">
        <f t="shared" si="234"/>
        <v>5.2132701421800917E-2</v>
      </c>
      <c r="W1435" s="44">
        <f t="shared" si="235"/>
        <v>379.92999999999574</v>
      </c>
      <c r="X1435" s="46">
        <f t="shared" si="236"/>
        <v>3.1831001869326398E-3</v>
      </c>
      <c r="Y1435" s="23">
        <f>RANK(O1435,O:O)</f>
        <v>119</v>
      </c>
      <c r="Z1435" s="23">
        <f>RANK(U1435,U:U)</f>
        <v>413</v>
      </c>
      <c r="AA1435" s="23">
        <f>RANK(W1435,W:W)</f>
        <v>1029</v>
      </c>
    </row>
    <row r="1436" spans="1:27" x14ac:dyDescent="0.25">
      <c r="A1436" s="23" t="str">
        <f t="shared" si="227"/>
        <v>Nina Fuentes</v>
      </c>
      <c r="B1436" s="23">
        <f t="shared" si="228"/>
        <v>3</v>
      </c>
      <c r="C1436" s="23" t="str">
        <f t="shared" si="229"/>
        <v>2024Nina Fuentes3</v>
      </c>
      <c r="D1436" s="17">
        <v>2024</v>
      </c>
      <c r="E1436" t="s">
        <v>420</v>
      </c>
      <c r="F1436">
        <v>737951</v>
      </c>
      <c r="G1436" t="s">
        <v>392</v>
      </c>
      <c r="H1436" s="20">
        <v>2</v>
      </c>
      <c r="I1436" s="20">
        <v>2</v>
      </c>
      <c r="J1436" t="s">
        <v>9</v>
      </c>
      <c r="K1436" t="s">
        <v>4</v>
      </c>
      <c r="L1436" s="10">
        <v>122</v>
      </c>
      <c r="M1436" s="10">
        <v>467</v>
      </c>
      <c r="N1436" s="10">
        <v>2383</v>
      </c>
      <c r="O1436" s="1">
        <v>113573.719</v>
      </c>
      <c r="P1436" s="1">
        <v>90922.25</v>
      </c>
      <c r="Q1436" s="1">
        <v>4284.3</v>
      </c>
      <c r="R1436" s="44">
        <f t="shared" si="230"/>
        <v>930.93212295081969</v>
      </c>
      <c r="S1436" s="45">
        <f t="shared" si="231"/>
        <v>3.8278688524590163</v>
      </c>
      <c r="T1436" s="45">
        <f t="shared" si="232"/>
        <v>5.1027837259100641</v>
      </c>
      <c r="U1436" s="44">
        <f t="shared" si="233"/>
        <v>22651.468999999997</v>
      </c>
      <c r="V1436" s="46">
        <f t="shared" si="234"/>
        <v>0.19944287463193838</v>
      </c>
      <c r="W1436" s="44">
        <f t="shared" si="235"/>
        <v>18367.168999999998</v>
      </c>
      <c r="X1436" s="46">
        <f t="shared" si="236"/>
        <v>0.16172023916906339</v>
      </c>
      <c r="Y1436" s="23">
        <f>RANK(O1436,O:O)</f>
        <v>131</v>
      </c>
      <c r="Z1436" s="23">
        <f>RANK(U1436,U:U)</f>
        <v>52</v>
      </c>
      <c r="AA1436" s="23">
        <f>RANK(W1436,W:W)</f>
        <v>48</v>
      </c>
    </row>
    <row r="1437" spans="1:27" x14ac:dyDescent="0.25">
      <c r="A1437" s="23" t="str">
        <f t="shared" si="227"/>
        <v>Nina Fuentes</v>
      </c>
      <c r="B1437" s="23">
        <f t="shared" si="228"/>
        <v>4</v>
      </c>
      <c r="C1437" s="23" t="str">
        <f t="shared" si="229"/>
        <v>2024Nina Fuentes4</v>
      </c>
      <c r="D1437" s="17">
        <v>2024</v>
      </c>
      <c r="E1437" t="s">
        <v>420</v>
      </c>
      <c r="F1437">
        <v>287037</v>
      </c>
      <c r="G1437" t="s">
        <v>70</v>
      </c>
      <c r="H1437" s="20">
        <v>2</v>
      </c>
      <c r="I1437" s="20">
        <v>2</v>
      </c>
      <c r="J1437" t="s">
        <v>9</v>
      </c>
      <c r="K1437" t="s">
        <v>4</v>
      </c>
      <c r="L1437" s="10">
        <v>94</v>
      </c>
      <c r="M1437" s="10">
        <v>357</v>
      </c>
      <c r="N1437" s="10">
        <v>1767</v>
      </c>
      <c r="O1437" s="1">
        <v>84984.430999999997</v>
      </c>
      <c r="P1437" s="1">
        <v>68718.75</v>
      </c>
      <c r="Q1437" s="1">
        <v>3300.43</v>
      </c>
      <c r="R1437" s="44">
        <f t="shared" si="230"/>
        <v>904.08969148936171</v>
      </c>
      <c r="S1437" s="45">
        <f t="shared" si="231"/>
        <v>3.7978723404255321</v>
      </c>
      <c r="T1437" s="45">
        <f t="shared" si="232"/>
        <v>4.9495798319327733</v>
      </c>
      <c r="U1437" s="44">
        <f t="shared" si="233"/>
        <v>16265.680999999997</v>
      </c>
      <c r="V1437" s="46">
        <f t="shared" si="234"/>
        <v>0.19139600993504324</v>
      </c>
      <c r="W1437" s="44">
        <f t="shared" si="235"/>
        <v>12965.250999999997</v>
      </c>
      <c r="X1437" s="46">
        <f t="shared" si="236"/>
        <v>0.1525603083698942</v>
      </c>
      <c r="Y1437" s="23">
        <f>RANK(O1437,O:O)</f>
        <v>192</v>
      </c>
      <c r="Z1437" s="23">
        <f>RANK(U1437,U:U)</f>
        <v>101</v>
      </c>
      <c r="AA1437" s="23">
        <f>RANK(W1437,W:W)</f>
        <v>81</v>
      </c>
    </row>
    <row r="1438" spans="1:27" x14ac:dyDescent="0.25">
      <c r="A1438" s="23" t="str">
        <f t="shared" si="227"/>
        <v>Nina Fuentes</v>
      </c>
      <c r="B1438" s="23">
        <f t="shared" si="228"/>
        <v>5</v>
      </c>
      <c r="C1438" s="23" t="str">
        <f t="shared" si="229"/>
        <v>2024Nina Fuentes5</v>
      </c>
      <c r="D1438" s="17">
        <v>2024</v>
      </c>
      <c r="E1438" t="s">
        <v>420</v>
      </c>
      <c r="F1438">
        <v>554730</v>
      </c>
      <c r="G1438" t="s">
        <v>144</v>
      </c>
      <c r="H1438" s="20">
        <v>2</v>
      </c>
      <c r="I1438" s="20">
        <v>2</v>
      </c>
      <c r="J1438" t="s">
        <v>9</v>
      </c>
      <c r="K1438" t="s">
        <v>3</v>
      </c>
      <c r="L1438" s="10">
        <v>92</v>
      </c>
      <c r="M1438" s="10">
        <v>314</v>
      </c>
      <c r="N1438" s="10">
        <v>1498</v>
      </c>
      <c r="O1438" s="1">
        <v>70344.734400000001</v>
      </c>
      <c r="P1438" s="1">
        <v>52883</v>
      </c>
      <c r="Q1438" s="1">
        <v>3195.12</v>
      </c>
      <c r="R1438" s="44">
        <f t="shared" si="230"/>
        <v>764.61667826086955</v>
      </c>
      <c r="S1438" s="45">
        <f t="shared" si="231"/>
        <v>3.4130434782608696</v>
      </c>
      <c r="T1438" s="45">
        <f t="shared" si="232"/>
        <v>4.7707006369426752</v>
      </c>
      <c r="U1438" s="44">
        <f t="shared" si="233"/>
        <v>17461.734400000001</v>
      </c>
      <c r="V1438" s="46">
        <f t="shared" si="234"/>
        <v>0.24823086687210522</v>
      </c>
      <c r="W1438" s="44">
        <f t="shared" si="235"/>
        <v>14266.614400000002</v>
      </c>
      <c r="X1438" s="46">
        <f t="shared" si="236"/>
        <v>0.20280998317338167</v>
      </c>
      <c r="Y1438" s="23">
        <f>RANK(O1438,O:O)</f>
        <v>248</v>
      </c>
      <c r="Z1438" s="23">
        <f>RANK(U1438,U:U)</f>
        <v>87</v>
      </c>
      <c r="AA1438" s="23">
        <f>RANK(W1438,W:W)</f>
        <v>71</v>
      </c>
    </row>
    <row r="1439" spans="1:27" x14ac:dyDescent="0.25">
      <c r="A1439" s="23" t="str">
        <f t="shared" si="227"/>
        <v>Nina Fuentes</v>
      </c>
      <c r="B1439" s="23">
        <f t="shared" si="228"/>
        <v>6</v>
      </c>
      <c r="C1439" s="23" t="str">
        <f t="shared" si="229"/>
        <v>2024Nina Fuentes6</v>
      </c>
      <c r="D1439" s="17">
        <v>2024</v>
      </c>
      <c r="E1439" t="s">
        <v>420</v>
      </c>
      <c r="F1439">
        <v>368143</v>
      </c>
      <c r="G1439" t="s">
        <v>308</v>
      </c>
      <c r="H1439" s="20">
        <v>2</v>
      </c>
      <c r="I1439" s="20">
        <v>2</v>
      </c>
      <c r="J1439" t="s">
        <v>9</v>
      </c>
      <c r="K1439" t="s">
        <v>3</v>
      </c>
      <c r="L1439" s="10">
        <v>74</v>
      </c>
      <c r="M1439" s="10">
        <v>252</v>
      </c>
      <c r="N1439" s="10">
        <v>917</v>
      </c>
      <c r="O1439" s="1">
        <v>44743.5576</v>
      </c>
      <c r="P1439" s="1">
        <v>34991.5</v>
      </c>
      <c r="Q1439" s="1">
        <v>2568.35</v>
      </c>
      <c r="R1439" s="44">
        <f t="shared" si="230"/>
        <v>604.64267027027029</v>
      </c>
      <c r="S1439" s="45">
        <f t="shared" si="231"/>
        <v>3.4054054054054053</v>
      </c>
      <c r="T1439" s="45">
        <f t="shared" si="232"/>
        <v>3.6388888888888888</v>
      </c>
      <c r="U1439" s="44">
        <f t="shared" si="233"/>
        <v>9752.0576000000001</v>
      </c>
      <c r="V1439" s="46">
        <f t="shared" si="234"/>
        <v>0.21795445250871157</v>
      </c>
      <c r="W1439" s="44">
        <f t="shared" si="235"/>
        <v>7183.7075999999997</v>
      </c>
      <c r="X1439" s="46">
        <f t="shared" si="236"/>
        <v>0.16055289264705228</v>
      </c>
      <c r="Y1439" s="23">
        <f>RANK(O1439,O:O)</f>
        <v>402</v>
      </c>
      <c r="Z1439" s="23">
        <f>RANK(U1439,U:U)</f>
        <v>229</v>
      </c>
      <c r="AA1439" s="23">
        <f>RANK(W1439,W:W)</f>
        <v>181</v>
      </c>
    </row>
    <row r="1440" spans="1:27" x14ac:dyDescent="0.25">
      <c r="A1440" s="23" t="str">
        <f t="shared" si="227"/>
        <v>Nina Fuentes</v>
      </c>
      <c r="B1440" s="23">
        <f t="shared" si="228"/>
        <v>7</v>
      </c>
      <c r="C1440" s="23" t="str">
        <f t="shared" si="229"/>
        <v>2024Nina Fuentes7</v>
      </c>
      <c r="D1440" s="17">
        <v>2024</v>
      </c>
      <c r="E1440" t="s">
        <v>420</v>
      </c>
      <c r="F1440">
        <v>656457</v>
      </c>
      <c r="G1440" t="s">
        <v>180</v>
      </c>
      <c r="H1440" s="20">
        <v>2</v>
      </c>
      <c r="I1440" s="20">
        <v>2</v>
      </c>
      <c r="J1440" t="s">
        <v>9</v>
      </c>
      <c r="K1440" t="s">
        <v>3</v>
      </c>
      <c r="L1440" s="10">
        <v>81</v>
      </c>
      <c r="M1440" s="10">
        <v>200</v>
      </c>
      <c r="N1440" s="10">
        <v>713</v>
      </c>
      <c r="O1440" s="1">
        <v>35598.300000000003</v>
      </c>
      <c r="P1440" s="1">
        <v>29665.25</v>
      </c>
      <c r="Q1440" s="1">
        <v>2728.15</v>
      </c>
      <c r="R1440" s="44">
        <f t="shared" si="230"/>
        <v>439.48518518518523</v>
      </c>
      <c r="S1440" s="45">
        <f t="shared" si="231"/>
        <v>2.4691358024691357</v>
      </c>
      <c r="T1440" s="45">
        <f t="shared" si="232"/>
        <v>3.5649999999999999</v>
      </c>
      <c r="U1440" s="44">
        <f t="shared" si="233"/>
        <v>5933.0500000000029</v>
      </c>
      <c r="V1440" s="46">
        <f t="shared" si="234"/>
        <v>0.16666666666666674</v>
      </c>
      <c r="W1440" s="44">
        <f t="shared" si="235"/>
        <v>3204.9000000000028</v>
      </c>
      <c r="X1440" s="46">
        <f t="shared" si="236"/>
        <v>9.0029580064216616E-2</v>
      </c>
      <c r="Y1440" s="23">
        <f>RANK(O1440,O:O)</f>
        <v>473</v>
      </c>
      <c r="Z1440" s="23">
        <f>RANK(U1440,U:U)</f>
        <v>434</v>
      </c>
      <c r="AA1440" s="23">
        <f>RANK(W1440,W:W)</f>
        <v>412</v>
      </c>
    </row>
    <row r="1441" spans="1:27" x14ac:dyDescent="0.25">
      <c r="A1441" s="23" t="str">
        <f t="shared" si="227"/>
        <v>Nina Fuentes</v>
      </c>
      <c r="B1441" s="23">
        <f t="shared" si="228"/>
        <v>8</v>
      </c>
      <c r="C1441" s="23" t="str">
        <f t="shared" si="229"/>
        <v>2024Nina Fuentes8</v>
      </c>
      <c r="D1441" s="17">
        <v>2024</v>
      </c>
      <c r="E1441" t="s">
        <v>420</v>
      </c>
      <c r="F1441">
        <v>423222</v>
      </c>
      <c r="G1441" t="s">
        <v>108</v>
      </c>
      <c r="H1441" s="20">
        <v>2</v>
      </c>
      <c r="I1441" s="20">
        <v>2</v>
      </c>
      <c r="J1441" t="s">
        <v>9</v>
      </c>
      <c r="K1441" t="s">
        <v>3</v>
      </c>
      <c r="L1441" s="10">
        <v>41</v>
      </c>
      <c r="M1441" s="10">
        <v>159</v>
      </c>
      <c r="N1441" s="10">
        <v>567</v>
      </c>
      <c r="O1441" s="1">
        <v>31416.2042</v>
      </c>
      <c r="P1441" s="1">
        <v>22656</v>
      </c>
      <c r="Q1441" s="1">
        <v>1442.48</v>
      </c>
      <c r="R1441" s="44">
        <f t="shared" si="230"/>
        <v>766.24888292682931</v>
      </c>
      <c r="S1441" s="45">
        <f t="shared" si="231"/>
        <v>3.8780487804878048</v>
      </c>
      <c r="T1441" s="45">
        <f t="shared" si="232"/>
        <v>3.5660377358490565</v>
      </c>
      <c r="U1441" s="44">
        <f t="shared" si="233"/>
        <v>8760.2042000000001</v>
      </c>
      <c r="V1441" s="46">
        <f t="shared" si="234"/>
        <v>0.27884349567603078</v>
      </c>
      <c r="W1441" s="44">
        <f t="shared" si="235"/>
        <v>7317.7242000000006</v>
      </c>
      <c r="X1441" s="46">
        <f t="shared" si="236"/>
        <v>0.23292833702678825</v>
      </c>
      <c r="Y1441" s="23">
        <f>RANK(O1441,O:O)</f>
        <v>500</v>
      </c>
      <c r="Z1441" s="23">
        <f>RANK(U1441,U:U)</f>
        <v>268</v>
      </c>
      <c r="AA1441" s="23">
        <f>RANK(W1441,W:W)</f>
        <v>179</v>
      </c>
    </row>
    <row r="1442" spans="1:27" x14ac:dyDescent="0.25">
      <c r="A1442" s="23" t="str">
        <f t="shared" si="227"/>
        <v>Nina Fuentes</v>
      </c>
      <c r="B1442" s="23">
        <f t="shared" si="228"/>
        <v>9</v>
      </c>
      <c r="C1442" s="23" t="str">
        <f t="shared" si="229"/>
        <v>2024Nina Fuentes9</v>
      </c>
      <c r="D1442" s="17">
        <v>2024</v>
      </c>
      <c r="E1442" t="s">
        <v>420</v>
      </c>
      <c r="F1442">
        <v>529212</v>
      </c>
      <c r="G1442" t="s">
        <v>134</v>
      </c>
      <c r="H1442" s="20">
        <v>2</v>
      </c>
      <c r="I1442" s="20">
        <v>2</v>
      </c>
      <c r="J1442" t="s">
        <v>2</v>
      </c>
      <c r="K1442" t="s">
        <v>3</v>
      </c>
      <c r="L1442" s="10">
        <v>124</v>
      </c>
      <c r="M1442" s="10">
        <v>246</v>
      </c>
      <c r="N1442" s="10">
        <v>696</v>
      </c>
      <c r="O1442" s="1">
        <v>31130.349600000001</v>
      </c>
      <c r="P1442" s="1">
        <v>22774.75</v>
      </c>
      <c r="Q1442" s="1">
        <v>4112.8899999999903</v>
      </c>
      <c r="R1442" s="44">
        <f t="shared" si="230"/>
        <v>251.05120645161293</v>
      </c>
      <c r="S1442" s="45">
        <f t="shared" si="231"/>
        <v>1.9838709677419355</v>
      </c>
      <c r="T1442" s="45">
        <f t="shared" si="232"/>
        <v>2.8292682926829267</v>
      </c>
      <c r="U1442" s="44">
        <f t="shared" si="233"/>
        <v>8355.5996000000014</v>
      </c>
      <c r="V1442" s="46">
        <f t="shared" si="234"/>
        <v>0.26840686684739323</v>
      </c>
      <c r="W1442" s="44">
        <f t="shared" si="235"/>
        <v>4242.7096000000111</v>
      </c>
      <c r="X1442" s="46">
        <f t="shared" si="236"/>
        <v>0.1362885304699569</v>
      </c>
      <c r="Y1442" s="23">
        <f>RANK(O1442,O:O)</f>
        <v>502</v>
      </c>
      <c r="Z1442" s="23">
        <f>RANK(U1442,U:U)</f>
        <v>289</v>
      </c>
      <c r="AA1442" s="23">
        <f>RANK(W1442,W:W)</f>
        <v>320</v>
      </c>
    </row>
    <row r="1443" spans="1:27" x14ac:dyDescent="0.25">
      <c r="A1443" s="23" t="str">
        <f t="shared" si="227"/>
        <v>Nina Fuentes</v>
      </c>
      <c r="B1443" s="23">
        <f t="shared" si="228"/>
        <v>10</v>
      </c>
      <c r="C1443" s="23" t="str">
        <f t="shared" si="229"/>
        <v>2024Nina Fuentes10</v>
      </c>
      <c r="D1443" s="17">
        <v>2024</v>
      </c>
      <c r="E1443" t="s">
        <v>420</v>
      </c>
      <c r="F1443">
        <v>466132</v>
      </c>
      <c r="G1443" t="s">
        <v>120</v>
      </c>
      <c r="H1443" s="20">
        <v>2</v>
      </c>
      <c r="I1443" s="20">
        <v>2</v>
      </c>
      <c r="J1443" t="s">
        <v>9</v>
      </c>
      <c r="K1443" t="s">
        <v>3</v>
      </c>
      <c r="L1443" s="10">
        <v>58</v>
      </c>
      <c r="M1443" s="10">
        <v>171</v>
      </c>
      <c r="N1443" s="10">
        <v>749</v>
      </c>
      <c r="O1443" s="1">
        <v>31116.3</v>
      </c>
      <c r="P1443" s="1">
        <v>25930.25</v>
      </c>
      <c r="Q1443" s="1">
        <v>1984.39</v>
      </c>
      <c r="R1443" s="44">
        <f t="shared" si="230"/>
        <v>536.4879310344827</v>
      </c>
      <c r="S1443" s="45">
        <f t="shared" si="231"/>
        <v>2.9482758620689653</v>
      </c>
      <c r="T1443" s="45">
        <f t="shared" si="232"/>
        <v>4.3801169590643276</v>
      </c>
      <c r="U1443" s="44">
        <f t="shared" si="233"/>
        <v>5186.0499999999993</v>
      </c>
      <c r="V1443" s="46">
        <f t="shared" si="234"/>
        <v>0.16666666666666666</v>
      </c>
      <c r="W1443" s="44">
        <f t="shared" si="235"/>
        <v>3201.6599999999989</v>
      </c>
      <c r="X1443" s="46">
        <f t="shared" si="236"/>
        <v>0.1028933388609828</v>
      </c>
      <c r="Y1443" s="23">
        <f>RANK(O1443,O:O)</f>
        <v>503</v>
      </c>
      <c r="Z1443" s="23">
        <f>RANK(U1443,U:U)</f>
        <v>498</v>
      </c>
      <c r="AA1443" s="23">
        <f>RANK(W1443,W:W)</f>
        <v>413</v>
      </c>
    </row>
    <row r="1444" spans="1:27" x14ac:dyDescent="0.25">
      <c r="A1444" s="23" t="str">
        <f t="shared" si="227"/>
        <v>Nina Fuentes</v>
      </c>
      <c r="B1444" s="23">
        <f t="shared" si="228"/>
        <v>11</v>
      </c>
      <c r="C1444" s="23" t="str">
        <f t="shared" si="229"/>
        <v>2024Nina Fuentes11</v>
      </c>
      <c r="D1444" s="17">
        <v>2024</v>
      </c>
      <c r="E1444" t="s">
        <v>420</v>
      </c>
      <c r="F1444">
        <v>425978</v>
      </c>
      <c r="G1444" t="s">
        <v>110</v>
      </c>
      <c r="H1444" s="20">
        <v>2</v>
      </c>
      <c r="I1444" s="20">
        <v>2</v>
      </c>
      <c r="J1444" t="s">
        <v>9</v>
      </c>
      <c r="K1444" t="s">
        <v>3</v>
      </c>
      <c r="L1444" s="10">
        <v>34</v>
      </c>
      <c r="M1444" s="10">
        <v>116</v>
      </c>
      <c r="N1444" s="10">
        <v>498</v>
      </c>
      <c r="O1444" s="1">
        <v>25857.9</v>
      </c>
      <c r="P1444" s="1">
        <v>21548.25</v>
      </c>
      <c r="Q1444" s="1">
        <v>1181.5999999999999</v>
      </c>
      <c r="R1444" s="44">
        <f t="shared" si="230"/>
        <v>760.52647058823538</v>
      </c>
      <c r="S1444" s="45">
        <f t="shared" si="231"/>
        <v>3.4117647058823528</v>
      </c>
      <c r="T1444" s="45">
        <f t="shared" si="232"/>
        <v>4.2931034482758621</v>
      </c>
      <c r="U1444" s="44">
        <f t="shared" si="233"/>
        <v>4309.6500000000015</v>
      </c>
      <c r="V1444" s="46">
        <f t="shared" si="234"/>
        <v>0.16666666666666671</v>
      </c>
      <c r="W1444" s="44">
        <f t="shared" si="235"/>
        <v>3128.0500000000015</v>
      </c>
      <c r="X1444" s="46">
        <f t="shared" si="236"/>
        <v>0.120970767154332</v>
      </c>
      <c r="Y1444" s="23">
        <f>RANK(O1444,O:O)</f>
        <v>547</v>
      </c>
      <c r="Z1444" s="23">
        <f>RANK(U1444,U:U)</f>
        <v>559</v>
      </c>
      <c r="AA1444" s="23">
        <f>RANK(W1444,W:W)</f>
        <v>419</v>
      </c>
    </row>
    <row r="1445" spans="1:27" x14ac:dyDescent="0.25">
      <c r="A1445" s="23" t="str">
        <f t="shared" si="227"/>
        <v>Nina Fuentes</v>
      </c>
      <c r="B1445" s="23">
        <f t="shared" si="228"/>
        <v>12</v>
      </c>
      <c r="C1445" s="23" t="str">
        <f t="shared" si="229"/>
        <v>2024Nina Fuentes12</v>
      </c>
      <c r="D1445" s="17">
        <v>2024</v>
      </c>
      <c r="E1445" t="s">
        <v>420</v>
      </c>
      <c r="F1445">
        <v>583942</v>
      </c>
      <c r="G1445" t="s">
        <v>152</v>
      </c>
      <c r="H1445" s="20">
        <v>2</v>
      </c>
      <c r="I1445" s="20">
        <v>2</v>
      </c>
      <c r="J1445" t="s">
        <v>9</v>
      </c>
      <c r="K1445" t="s">
        <v>3</v>
      </c>
      <c r="L1445" s="10">
        <v>99</v>
      </c>
      <c r="M1445" s="10">
        <v>117</v>
      </c>
      <c r="N1445" s="10">
        <v>444</v>
      </c>
      <c r="O1445" s="1">
        <v>23535.374400000001</v>
      </c>
      <c r="P1445" s="1">
        <v>17707</v>
      </c>
      <c r="Q1445" s="1">
        <v>3197.6999999999898</v>
      </c>
      <c r="R1445" s="44">
        <f t="shared" si="230"/>
        <v>237.73105454545455</v>
      </c>
      <c r="S1445" s="45">
        <f t="shared" si="231"/>
        <v>1.1818181818181819</v>
      </c>
      <c r="T1445" s="45">
        <f t="shared" si="232"/>
        <v>3.7948717948717947</v>
      </c>
      <c r="U1445" s="44">
        <f t="shared" si="233"/>
        <v>5828.3744000000006</v>
      </c>
      <c r="V1445" s="46">
        <f t="shared" si="234"/>
        <v>0.24764315625248776</v>
      </c>
      <c r="W1445" s="44">
        <f t="shared" si="235"/>
        <v>2630.6744000000108</v>
      </c>
      <c r="X1445" s="46">
        <f t="shared" si="236"/>
        <v>0.11177533678835425</v>
      </c>
      <c r="Y1445" s="23">
        <f>RANK(O1445,O:O)</f>
        <v>572</v>
      </c>
      <c r="Z1445" s="23">
        <f>RANK(U1445,U:U)</f>
        <v>441</v>
      </c>
      <c r="AA1445" s="23">
        <f>RANK(W1445,W:W)</f>
        <v>482</v>
      </c>
    </row>
    <row r="1446" spans="1:27" x14ac:dyDescent="0.25">
      <c r="A1446" s="23" t="str">
        <f t="shared" si="227"/>
        <v>Nina Fuentes</v>
      </c>
      <c r="B1446" s="23">
        <f t="shared" si="228"/>
        <v>13</v>
      </c>
      <c r="C1446" s="23" t="str">
        <f t="shared" si="229"/>
        <v>2024Nina Fuentes13</v>
      </c>
      <c r="D1446" s="17">
        <v>2024</v>
      </c>
      <c r="E1446" t="s">
        <v>420</v>
      </c>
      <c r="F1446">
        <v>906206</v>
      </c>
      <c r="G1446" t="s">
        <v>251</v>
      </c>
      <c r="H1446" s="20">
        <v>2</v>
      </c>
      <c r="I1446" s="20">
        <v>2</v>
      </c>
      <c r="J1446" t="s">
        <v>9</v>
      </c>
      <c r="K1446" t="s">
        <v>3</v>
      </c>
      <c r="L1446" s="10">
        <v>66</v>
      </c>
      <c r="M1446" s="10">
        <v>120</v>
      </c>
      <c r="N1446" s="10">
        <v>436</v>
      </c>
      <c r="O1446" s="1">
        <v>22194.553599999999</v>
      </c>
      <c r="P1446" s="1">
        <v>16829.75</v>
      </c>
      <c r="Q1446" s="1">
        <v>2178</v>
      </c>
      <c r="R1446" s="44">
        <f t="shared" si="230"/>
        <v>336.28111515151517</v>
      </c>
      <c r="S1446" s="45">
        <f t="shared" si="231"/>
        <v>1.8181818181818181</v>
      </c>
      <c r="T1446" s="45">
        <f t="shared" si="232"/>
        <v>3.6333333333333333</v>
      </c>
      <c r="U1446" s="44">
        <f t="shared" si="233"/>
        <v>5364.8035999999993</v>
      </c>
      <c r="V1446" s="46">
        <f t="shared" si="234"/>
        <v>0.24171712108685978</v>
      </c>
      <c r="W1446" s="44">
        <f t="shared" si="235"/>
        <v>3186.8035999999993</v>
      </c>
      <c r="X1446" s="46">
        <f t="shared" si="236"/>
        <v>0.143584937883139</v>
      </c>
      <c r="Y1446" s="23">
        <f>RANK(O1446,O:O)</f>
        <v>584</v>
      </c>
      <c r="Z1446" s="23">
        <f>RANK(U1446,U:U)</f>
        <v>475</v>
      </c>
      <c r="AA1446" s="23">
        <f>RANK(W1446,W:W)</f>
        <v>416</v>
      </c>
    </row>
    <row r="1447" spans="1:27" x14ac:dyDescent="0.25">
      <c r="A1447" s="23" t="str">
        <f t="shared" si="227"/>
        <v>Nina Fuentes</v>
      </c>
      <c r="B1447" s="23">
        <f t="shared" si="228"/>
        <v>14</v>
      </c>
      <c r="C1447" s="23" t="str">
        <f t="shared" si="229"/>
        <v>2024Nina Fuentes14</v>
      </c>
      <c r="D1447" s="17">
        <v>2024</v>
      </c>
      <c r="E1447" t="s">
        <v>420</v>
      </c>
      <c r="F1447">
        <v>957289</v>
      </c>
      <c r="G1447" t="s">
        <v>351</v>
      </c>
      <c r="H1447" s="20">
        <v>2</v>
      </c>
      <c r="I1447" s="20">
        <v>2</v>
      </c>
      <c r="J1447" t="s">
        <v>9</v>
      </c>
      <c r="K1447" t="s">
        <v>3</v>
      </c>
      <c r="L1447" s="10">
        <v>101</v>
      </c>
      <c r="M1447" s="10">
        <v>128</v>
      </c>
      <c r="N1447" s="10">
        <v>393</v>
      </c>
      <c r="O1447" s="1">
        <v>20930.951799999999</v>
      </c>
      <c r="P1447" s="1">
        <v>15432</v>
      </c>
      <c r="Q1447" s="1">
        <v>3271.7999999999902</v>
      </c>
      <c r="R1447" s="44">
        <f t="shared" si="230"/>
        <v>207.23714653465345</v>
      </c>
      <c r="S1447" s="45">
        <f t="shared" si="231"/>
        <v>1.2673267326732673</v>
      </c>
      <c r="T1447" s="45">
        <f t="shared" si="232"/>
        <v>3.0703125</v>
      </c>
      <c r="U1447" s="44">
        <f t="shared" si="233"/>
        <v>5498.9517999999989</v>
      </c>
      <c r="V1447" s="46">
        <f t="shared" si="234"/>
        <v>0.26271866910514785</v>
      </c>
      <c r="W1447" s="44">
        <f t="shared" si="235"/>
        <v>2227.1518000000087</v>
      </c>
      <c r="X1447" s="46">
        <f t="shared" si="236"/>
        <v>0.10640470731006169</v>
      </c>
      <c r="Y1447" s="23">
        <f>RANK(O1447,O:O)</f>
        <v>599</v>
      </c>
      <c r="Z1447" s="23">
        <f>RANK(U1447,U:U)</f>
        <v>467</v>
      </c>
      <c r="AA1447" s="23">
        <f>RANK(W1447,W:W)</f>
        <v>533</v>
      </c>
    </row>
    <row r="1448" spans="1:27" x14ac:dyDescent="0.25">
      <c r="A1448" s="23" t="str">
        <f t="shared" si="227"/>
        <v>Nina Fuentes</v>
      </c>
      <c r="B1448" s="23">
        <f t="shared" si="228"/>
        <v>15</v>
      </c>
      <c r="C1448" s="23" t="str">
        <f t="shared" si="229"/>
        <v>2024Nina Fuentes15</v>
      </c>
      <c r="D1448" s="17">
        <v>2024</v>
      </c>
      <c r="E1448" t="s">
        <v>420</v>
      </c>
      <c r="F1448">
        <v>583353</v>
      </c>
      <c r="G1448" t="s">
        <v>151</v>
      </c>
      <c r="H1448" s="20">
        <v>2</v>
      </c>
      <c r="I1448" s="20">
        <v>1</v>
      </c>
      <c r="J1448" t="s">
        <v>2</v>
      </c>
      <c r="K1448" t="s">
        <v>3</v>
      </c>
      <c r="L1448" s="10">
        <v>83</v>
      </c>
      <c r="M1448" s="10">
        <v>149</v>
      </c>
      <c r="N1448" s="10">
        <v>472</v>
      </c>
      <c r="O1448" s="1">
        <v>17917.8</v>
      </c>
      <c r="P1448" s="1">
        <v>14931.5</v>
      </c>
      <c r="Q1448" s="1">
        <v>2735.76</v>
      </c>
      <c r="R1448" s="44">
        <f t="shared" si="230"/>
        <v>215.87710843373492</v>
      </c>
      <c r="S1448" s="45">
        <f t="shared" si="231"/>
        <v>1.7951807228915662</v>
      </c>
      <c r="T1448" s="45">
        <f t="shared" si="232"/>
        <v>3.1677852348993287</v>
      </c>
      <c r="U1448" s="44">
        <f t="shared" si="233"/>
        <v>2986.2999999999993</v>
      </c>
      <c r="V1448" s="46">
        <f t="shared" si="234"/>
        <v>0.16666666666666663</v>
      </c>
      <c r="W1448" s="44">
        <f t="shared" si="235"/>
        <v>250.53999999999905</v>
      </c>
      <c r="X1448" s="46">
        <f t="shared" si="236"/>
        <v>1.3982743417160536E-2</v>
      </c>
      <c r="Y1448" s="23">
        <f>RANK(O1448,O:O)</f>
        <v>645</v>
      </c>
      <c r="Z1448" s="23">
        <f>RANK(U1448,U:U)</f>
        <v>695</v>
      </c>
      <c r="AA1448" s="23">
        <f>RANK(W1448,W:W)</f>
        <v>1093</v>
      </c>
    </row>
    <row r="1449" spans="1:27" x14ac:dyDescent="0.25">
      <c r="A1449" s="23" t="str">
        <f t="shared" si="227"/>
        <v>Nina Fuentes</v>
      </c>
      <c r="B1449" s="23">
        <f t="shared" si="228"/>
        <v>16</v>
      </c>
      <c r="C1449" s="23" t="str">
        <f t="shared" si="229"/>
        <v>2024Nina Fuentes16</v>
      </c>
      <c r="D1449" s="17">
        <v>2024</v>
      </c>
      <c r="E1449" t="s">
        <v>420</v>
      </c>
      <c r="F1449">
        <v>852031</v>
      </c>
      <c r="G1449" t="s">
        <v>236</v>
      </c>
      <c r="H1449" s="20">
        <v>2</v>
      </c>
      <c r="I1449" s="20">
        <v>2</v>
      </c>
      <c r="J1449" t="s">
        <v>9</v>
      </c>
      <c r="K1449" t="s">
        <v>10</v>
      </c>
      <c r="L1449" s="10">
        <v>16</v>
      </c>
      <c r="M1449" s="10">
        <v>49</v>
      </c>
      <c r="N1449" s="10">
        <v>148</v>
      </c>
      <c r="O1449" s="1">
        <v>7602.8544000000002</v>
      </c>
      <c r="P1449" s="1">
        <v>6148.5</v>
      </c>
      <c r="Q1449" s="1">
        <v>547.62</v>
      </c>
      <c r="R1449" s="44">
        <f t="shared" si="230"/>
        <v>475.17840000000001</v>
      </c>
      <c r="S1449" s="45">
        <f t="shared" si="231"/>
        <v>3.0625</v>
      </c>
      <c r="T1449" s="45">
        <f t="shared" si="232"/>
        <v>3.0204081632653059</v>
      </c>
      <c r="U1449" s="44">
        <f t="shared" si="233"/>
        <v>1454.3544000000002</v>
      </c>
      <c r="V1449" s="46">
        <f t="shared" si="234"/>
        <v>0.19129057633932858</v>
      </c>
      <c r="W1449" s="44">
        <f t="shared" si="235"/>
        <v>906.73440000000016</v>
      </c>
      <c r="X1449" s="46">
        <f t="shared" si="236"/>
        <v>0.11926236546105633</v>
      </c>
      <c r="Y1449" s="23">
        <f>RANK(O1449,O:O)</f>
        <v>978</v>
      </c>
      <c r="Z1449" s="23">
        <f>RANK(U1449,U:U)</f>
        <v>997</v>
      </c>
      <c r="AA1449" s="23">
        <f>RANK(W1449,W:W)</f>
        <v>824</v>
      </c>
    </row>
    <row r="1450" spans="1:27" x14ac:dyDescent="0.25">
      <c r="A1450" s="23" t="str">
        <f t="shared" ref="A1450:A1513" si="237">E1450</f>
        <v>Nina Fuentes</v>
      </c>
      <c r="B1450" s="23">
        <f t="shared" ref="B1450:B1513" si="238">IF(A1449&lt;&gt;A1450,1,B1449+1)</f>
        <v>17</v>
      </c>
      <c r="C1450" s="23" t="str">
        <f t="shared" ref="C1450:C1513" si="239">D1450&amp;A1450&amp;B1450</f>
        <v>2024Nina Fuentes17</v>
      </c>
      <c r="D1450" s="17">
        <v>2024</v>
      </c>
      <c r="E1450" t="s">
        <v>420</v>
      </c>
      <c r="F1450">
        <v>810749</v>
      </c>
      <c r="G1450" t="s">
        <v>227</v>
      </c>
      <c r="H1450" s="20">
        <v>2</v>
      </c>
      <c r="I1450" s="20">
        <v>2</v>
      </c>
      <c r="J1450" t="s">
        <v>9</v>
      </c>
      <c r="K1450" t="s">
        <v>10</v>
      </c>
      <c r="L1450" s="10">
        <v>12</v>
      </c>
      <c r="M1450" s="10">
        <v>24</v>
      </c>
      <c r="N1450" s="10">
        <v>60</v>
      </c>
      <c r="O1450" s="1">
        <v>2817.3</v>
      </c>
      <c r="P1450" s="1">
        <v>2347.75</v>
      </c>
      <c r="Q1450" s="1">
        <v>398.4</v>
      </c>
      <c r="R1450" s="44">
        <f t="shared" ref="R1450:R1513" si="240">O1450/L1450</f>
        <v>234.77500000000001</v>
      </c>
      <c r="S1450" s="45">
        <f t="shared" ref="S1450:S1513" si="241">M1450/L1450</f>
        <v>2</v>
      </c>
      <c r="T1450" s="45">
        <f t="shared" ref="T1450:T1513" si="242">N1450/M1450</f>
        <v>2.5</v>
      </c>
      <c r="U1450" s="44">
        <f t="shared" ref="U1450:U1513" si="243">O1450-P1450</f>
        <v>469.55000000000018</v>
      </c>
      <c r="V1450" s="46">
        <f t="shared" ref="V1450:V1513" si="244">U1450/O1450</f>
        <v>0.16666666666666671</v>
      </c>
      <c r="W1450" s="44">
        <f t="shared" ref="W1450:W1513" si="245">O1450-P1450-Q1450</f>
        <v>71.150000000000205</v>
      </c>
      <c r="X1450" s="46">
        <f t="shared" ref="X1450:X1513" si="246">W1450/O1450</f>
        <v>2.5254676463280518E-2</v>
      </c>
      <c r="Y1450" s="23">
        <f>RANK(O1450,O:O)</f>
        <v>1296</v>
      </c>
      <c r="Z1450" s="23">
        <f>RANK(U1450,U:U)</f>
        <v>1332</v>
      </c>
      <c r="AA1450" s="23">
        <f>RANK(W1450,W:W)</f>
        <v>1217</v>
      </c>
    </row>
    <row r="1451" spans="1:27" x14ac:dyDescent="0.25">
      <c r="A1451" s="23" t="str">
        <f t="shared" si="237"/>
        <v>Patricia Joseph</v>
      </c>
      <c r="B1451" s="23">
        <f t="shared" si="238"/>
        <v>1</v>
      </c>
      <c r="C1451" s="23" t="str">
        <f t="shared" si="239"/>
        <v>2024Patricia Joseph1</v>
      </c>
      <c r="D1451" s="17">
        <v>2024</v>
      </c>
      <c r="E1451" t="s">
        <v>560</v>
      </c>
      <c r="F1451">
        <v>914425</v>
      </c>
      <c r="G1451" t="s">
        <v>586</v>
      </c>
      <c r="H1451" s="20">
        <v>1</v>
      </c>
      <c r="I1451" s="20">
        <v>1</v>
      </c>
      <c r="J1451" t="s">
        <v>2</v>
      </c>
      <c r="K1451" t="s">
        <v>6</v>
      </c>
      <c r="L1451" s="10">
        <v>145</v>
      </c>
      <c r="M1451" s="10">
        <v>981</v>
      </c>
      <c r="N1451" s="10">
        <v>5061</v>
      </c>
      <c r="O1451" s="1">
        <v>218320.2</v>
      </c>
      <c r="P1451" s="1">
        <v>181933.5</v>
      </c>
      <c r="Q1451" s="1">
        <v>5302.68</v>
      </c>
      <c r="R1451" s="44">
        <f t="shared" si="240"/>
        <v>1505.6565517241379</v>
      </c>
      <c r="S1451" s="45">
        <f t="shared" si="241"/>
        <v>6.7655172413793103</v>
      </c>
      <c r="T1451" s="45">
        <f t="shared" si="242"/>
        <v>5.1590214067278284</v>
      </c>
      <c r="U1451" s="44">
        <f t="shared" si="243"/>
        <v>36386.700000000012</v>
      </c>
      <c r="V1451" s="46">
        <f t="shared" si="244"/>
        <v>0.16666666666666671</v>
      </c>
      <c r="W1451" s="44">
        <f t="shared" si="245"/>
        <v>31084.020000000011</v>
      </c>
      <c r="X1451" s="46">
        <f t="shared" si="246"/>
        <v>0.14237812167632682</v>
      </c>
      <c r="Y1451" s="23">
        <f>RANK(O1451,O:O)</f>
        <v>30</v>
      </c>
      <c r="Z1451" s="23">
        <f>RANK(U1451,U:U)</f>
        <v>14</v>
      </c>
      <c r="AA1451" s="23">
        <f>RANK(W1451,W:W)</f>
        <v>15</v>
      </c>
    </row>
    <row r="1452" spans="1:27" x14ac:dyDescent="0.25">
      <c r="A1452" s="23" t="str">
        <f t="shared" si="237"/>
        <v>Patricia Joseph</v>
      </c>
      <c r="B1452" s="23">
        <f t="shared" si="238"/>
        <v>2</v>
      </c>
      <c r="C1452" s="23" t="str">
        <f t="shared" si="239"/>
        <v>2024Patricia Joseph2</v>
      </c>
      <c r="D1452" s="17">
        <v>2024</v>
      </c>
      <c r="E1452" t="s">
        <v>560</v>
      </c>
      <c r="F1452">
        <v>519127</v>
      </c>
      <c r="G1452" t="s">
        <v>596</v>
      </c>
      <c r="H1452" s="20">
        <v>1</v>
      </c>
      <c r="I1452" s="20">
        <v>1</v>
      </c>
      <c r="J1452" t="s">
        <v>9</v>
      </c>
      <c r="K1452" t="s">
        <v>4</v>
      </c>
      <c r="L1452" s="10">
        <v>165</v>
      </c>
      <c r="M1452" s="10">
        <v>516</v>
      </c>
      <c r="N1452" s="10">
        <v>2689</v>
      </c>
      <c r="O1452" s="1">
        <v>104518.08</v>
      </c>
      <c r="P1452" s="1">
        <v>96776</v>
      </c>
      <c r="Q1452" s="1">
        <v>5462.16</v>
      </c>
      <c r="R1452" s="44">
        <f t="shared" si="240"/>
        <v>633.4429090909091</v>
      </c>
      <c r="S1452" s="45">
        <f t="shared" si="241"/>
        <v>3.1272727272727274</v>
      </c>
      <c r="T1452" s="45">
        <f t="shared" si="242"/>
        <v>5.2112403100775193</v>
      </c>
      <c r="U1452" s="44">
        <f t="shared" si="243"/>
        <v>7742.0800000000017</v>
      </c>
      <c r="V1452" s="46">
        <f t="shared" si="244"/>
        <v>7.4074074074074084E-2</v>
      </c>
      <c r="W1452" s="44">
        <f t="shared" si="245"/>
        <v>2279.9200000000019</v>
      </c>
      <c r="X1452" s="46">
        <f t="shared" si="246"/>
        <v>2.1813642194728432E-2</v>
      </c>
      <c r="Y1452" s="23">
        <f>RANK(O1452,O:O)</f>
        <v>150</v>
      </c>
      <c r="Z1452" s="23">
        <f>RANK(U1452,U:U)</f>
        <v>313</v>
      </c>
      <c r="AA1452" s="23">
        <f>RANK(W1452,W:W)</f>
        <v>524</v>
      </c>
    </row>
    <row r="1453" spans="1:27" x14ac:dyDescent="0.25">
      <c r="A1453" s="23" t="str">
        <f t="shared" si="237"/>
        <v>Patricia Joseph</v>
      </c>
      <c r="B1453" s="23">
        <f t="shared" si="238"/>
        <v>3</v>
      </c>
      <c r="C1453" s="23" t="str">
        <f t="shared" si="239"/>
        <v>2024Patricia Joseph3</v>
      </c>
      <c r="D1453" s="17">
        <v>2024</v>
      </c>
      <c r="E1453" t="s">
        <v>560</v>
      </c>
      <c r="F1453">
        <v>778358</v>
      </c>
      <c r="G1453" t="s">
        <v>597</v>
      </c>
      <c r="H1453" s="20">
        <v>1</v>
      </c>
      <c r="I1453" s="20">
        <v>1</v>
      </c>
      <c r="J1453" t="s">
        <v>9</v>
      </c>
      <c r="K1453" t="s">
        <v>10</v>
      </c>
      <c r="L1453" s="10">
        <v>33</v>
      </c>
      <c r="M1453" s="10">
        <v>51</v>
      </c>
      <c r="N1453" s="10">
        <v>150</v>
      </c>
      <c r="O1453" s="1">
        <v>7521.2</v>
      </c>
      <c r="P1453" s="1">
        <v>5129</v>
      </c>
      <c r="Q1453" s="1">
        <v>1041</v>
      </c>
      <c r="R1453" s="44">
        <f t="shared" si="240"/>
        <v>227.91515151515151</v>
      </c>
      <c r="S1453" s="45">
        <f t="shared" si="241"/>
        <v>1.5454545454545454</v>
      </c>
      <c r="T1453" s="45">
        <f t="shared" si="242"/>
        <v>2.9411764705882355</v>
      </c>
      <c r="U1453" s="44">
        <f t="shared" si="243"/>
        <v>2392.1999999999998</v>
      </c>
      <c r="V1453" s="46">
        <f t="shared" si="244"/>
        <v>0.31806094772110832</v>
      </c>
      <c r="W1453" s="44">
        <f t="shared" si="245"/>
        <v>1351.1999999999998</v>
      </c>
      <c r="X1453" s="46">
        <f t="shared" si="246"/>
        <v>0.17965218316226131</v>
      </c>
      <c r="Y1453" s="23">
        <f>RANK(O1453,O:O)</f>
        <v>981</v>
      </c>
      <c r="Z1453" s="23">
        <f>RANK(U1453,U:U)</f>
        <v>796</v>
      </c>
      <c r="AA1453" s="23">
        <f>RANK(W1453,W:W)</f>
        <v>682</v>
      </c>
    </row>
    <row r="1454" spans="1:27" x14ac:dyDescent="0.25">
      <c r="A1454" s="23" t="str">
        <f t="shared" si="237"/>
        <v>Patricia Joseph</v>
      </c>
      <c r="B1454" s="23">
        <f t="shared" si="238"/>
        <v>4</v>
      </c>
      <c r="C1454" s="23" t="str">
        <f t="shared" si="239"/>
        <v>2024Patricia Joseph4</v>
      </c>
      <c r="D1454" s="17">
        <v>2024</v>
      </c>
      <c r="E1454" t="s">
        <v>560</v>
      </c>
      <c r="F1454">
        <v>848299</v>
      </c>
      <c r="G1454" t="s">
        <v>598</v>
      </c>
      <c r="H1454" s="20">
        <v>1</v>
      </c>
      <c r="I1454" s="20">
        <v>1</v>
      </c>
      <c r="J1454" t="s">
        <v>9</v>
      </c>
      <c r="K1454" t="s">
        <v>10</v>
      </c>
      <c r="L1454" s="10">
        <v>36</v>
      </c>
      <c r="M1454" s="10">
        <v>45</v>
      </c>
      <c r="N1454" s="10">
        <v>117</v>
      </c>
      <c r="O1454" s="1">
        <v>5581.2</v>
      </c>
      <c r="P1454" s="1">
        <v>4651</v>
      </c>
      <c r="Q1454" s="1">
        <v>1125</v>
      </c>
      <c r="R1454" s="44">
        <f t="shared" si="240"/>
        <v>155.03333333333333</v>
      </c>
      <c r="S1454" s="45">
        <f t="shared" si="241"/>
        <v>1.25</v>
      </c>
      <c r="T1454" s="45">
        <f t="shared" si="242"/>
        <v>2.6</v>
      </c>
      <c r="U1454" s="44">
        <f t="shared" si="243"/>
        <v>930.19999999999982</v>
      </c>
      <c r="V1454" s="46">
        <f t="shared" si="244"/>
        <v>0.16666666666666663</v>
      </c>
      <c r="W1454" s="44">
        <f t="shared" si="245"/>
        <v>-194.80000000000018</v>
      </c>
      <c r="X1454" s="46">
        <f t="shared" si="246"/>
        <v>-3.4902888267756074E-2</v>
      </c>
      <c r="Y1454" s="23">
        <f>RANK(O1454,O:O)</f>
        <v>1087</v>
      </c>
      <c r="Z1454" s="23">
        <f>RANK(U1454,U:U)</f>
        <v>1152</v>
      </c>
      <c r="AA1454" s="23">
        <f>RANK(W1454,W:W)</f>
        <v>1373</v>
      </c>
    </row>
    <row r="1455" spans="1:27" x14ac:dyDescent="0.25">
      <c r="A1455" s="23" t="str">
        <f t="shared" si="237"/>
        <v>Patricia Joseph</v>
      </c>
      <c r="B1455" s="23">
        <f t="shared" si="238"/>
        <v>5</v>
      </c>
      <c r="C1455" s="23" t="str">
        <f t="shared" si="239"/>
        <v>2024Patricia Joseph5</v>
      </c>
      <c r="D1455" s="17">
        <v>2024</v>
      </c>
      <c r="E1455" t="s">
        <v>560</v>
      </c>
      <c r="F1455">
        <v>527295</v>
      </c>
      <c r="G1455" t="s">
        <v>599</v>
      </c>
      <c r="H1455" s="20">
        <v>1</v>
      </c>
      <c r="I1455" s="20">
        <v>1</v>
      </c>
      <c r="J1455" t="s">
        <v>9</v>
      </c>
      <c r="K1455" t="s">
        <v>10</v>
      </c>
      <c r="L1455" s="10">
        <v>15</v>
      </c>
      <c r="M1455" s="10">
        <v>38</v>
      </c>
      <c r="N1455" s="10">
        <v>84</v>
      </c>
      <c r="O1455" s="1">
        <v>4528.1279999999997</v>
      </c>
      <c r="P1455" s="1">
        <v>2779.25</v>
      </c>
      <c r="Q1455" s="1">
        <v>487.04</v>
      </c>
      <c r="R1455" s="44">
        <f t="shared" si="240"/>
        <v>301.87520000000001</v>
      </c>
      <c r="S1455" s="45">
        <f t="shared" si="241"/>
        <v>2.5333333333333332</v>
      </c>
      <c r="T1455" s="45">
        <f t="shared" si="242"/>
        <v>2.2105263157894739</v>
      </c>
      <c r="U1455" s="44">
        <f t="shared" si="243"/>
        <v>1748.8779999999997</v>
      </c>
      <c r="V1455" s="46">
        <f t="shared" si="244"/>
        <v>0.38622538938828582</v>
      </c>
      <c r="W1455" s="44">
        <f t="shared" si="245"/>
        <v>1261.8379999999997</v>
      </c>
      <c r="X1455" s="46">
        <f t="shared" si="246"/>
        <v>0.27866659246381725</v>
      </c>
      <c r="Y1455" s="23">
        <f>RANK(O1455,O:O)</f>
        <v>1162</v>
      </c>
      <c r="Z1455" s="23">
        <f>RANK(U1455,U:U)</f>
        <v>933</v>
      </c>
      <c r="AA1455" s="23">
        <f>RANK(W1455,W:W)</f>
        <v>714</v>
      </c>
    </row>
    <row r="1456" spans="1:27" x14ac:dyDescent="0.25">
      <c r="A1456" s="23" t="str">
        <f t="shared" si="237"/>
        <v>Paul Martell</v>
      </c>
      <c r="B1456" s="23">
        <f t="shared" si="238"/>
        <v>1</v>
      </c>
      <c r="C1456" s="23" t="str">
        <f t="shared" si="239"/>
        <v>2024Paul Martell1</v>
      </c>
      <c r="D1456" s="17">
        <v>2024</v>
      </c>
      <c r="E1456" t="s">
        <v>408</v>
      </c>
      <c r="F1456">
        <v>333866</v>
      </c>
      <c r="G1456" t="s">
        <v>285</v>
      </c>
      <c r="H1456" s="20">
        <v>3</v>
      </c>
      <c r="I1456" s="20">
        <v>3</v>
      </c>
      <c r="J1456" t="s">
        <v>2</v>
      </c>
      <c r="K1456" t="s">
        <v>6</v>
      </c>
      <c r="L1456" s="10">
        <v>69</v>
      </c>
      <c r="M1456" s="10">
        <v>721</v>
      </c>
      <c r="N1456" s="10">
        <v>7221</v>
      </c>
      <c r="O1456" s="1">
        <v>285511.26500000001</v>
      </c>
      <c r="P1456" s="1">
        <v>269350.25</v>
      </c>
      <c r="Q1456" s="1">
        <v>2820.45</v>
      </c>
      <c r="R1456" s="44">
        <f t="shared" si="240"/>
        <v>4137.8444202898554</v>
      </c>
      <c r="S1456" s="45">
        <f t="shared" si="241"/>
        <v>10.44927536231884</v>
      </c>
      <c r="T1456" s="45">
        <f t="shared" si="242"/>
        <v>10.015256588072122</v>
      </c>
      <c r="U1456" s="44">
        <f t="shared" si="243"/>
        <v>16161.015000000014</v>
      </c>
      <c r="V1456" s="46">
        <f t="shared" si="244"/>
        <v>5.6603773584905703E-2</v>
      </c>
      <c r="W1456" s="44">
        <f t="shared" si="245"/>
        <v>13340.565000000013</v>
      </c>
      <c r="X1456" s="46">
        <f t="shared" si="246"/>
        <v>4.6725179127345508E-2</v>
      </c>
      <c r="Y1456" s="23">
        <f>RANK(O1456,O:O)</f>
        <v>10</v>
      </c>
      <c r="Z1456" s="23">
        <f>RANK(U1456,U:U)</f>
        <v>102</v>
      </c>
      <c r="AA1456" s="23">
        <f>RANK(W1456,W:W)</f>
        <v>78</v>
      </c>
    </row>
    <row r="1457" spans="1:27" x14ac:dyDescent="0.25">
      <c r="A1457" s="23" t="str">
        <f t="shared" si="237"/>
        <v>Paul Martell</v>
      </c>
      <c r="B1457" s="23">
        <f t="shared" si="238"/>
        <v>2</v>
      </c>
      <c r="C1457" s="23" t="str">
        <f t="shared" si="239"/>
        <v>2024Paul Martell2</v>
      </c>
      <c r="D1457" s="17">
        <v>2024</v>
      </c>
      <c r="E1457" t="s">
        <v>408</v>
      </c>
      <c r="F1457">
        <v>205478</v>
      </c>
      <c r="G1457" t="s">
        <v>7</v>
      </c>
      <c r="H1457" s="20">
        <v>3</v>
      </c>
      <c r="I1457" s="20">
        <v>4</v>
      </c>
      <c r="J1457" t="s">
        <v>2</v>
      </c>
      <c r="K1457" t="s">
        <v>6</v>
      </c>
      <c r="L1457" s="10">
        <v>247</v>
      </c>
      <c r="M1457" s="10">
        <v>797</v>
      </c>
      <c r="N1457" s="10">
        <v>5442</v>
      </c>
      <c r="O1457" s="1">
        <v>236123.16</v>
      </c>
      <c r="P1457" s="1">
        <v>210824.25</v>
      </c>
      <c r="Q1457" s="1">
        <v>8517.2000000000007</v>
      </c>
      <c r="R1457" s="44">
        <f t="shared" si="240"/>
        <v>955.96421052631581</v>
      </c>
      <c r="S1457" s="45">
        <f t="shared" si="241"/>
        <v>3.2267206477732793</v>
      </c>
      <c r="T1457" s="45">
        <f t="shared" si="242"/>
        <v>6.8281053952321207</v>
      </c>
      <c r="U1457" s="44">
        <f t="shared" si="243"/>
        <v>25298.910000000003</v>
      </c>
      <c r="V1457" s="46">
        <f t="shared" si="244"/>
        <v>0.10714285714285715</v>
      </c>
      <c r="W1457" s="44">
        <f t="shared" si="245"/>
        <v>16781.710000000003</v>
      </c>
      <c r="X1457" s="46">
        <f t="shared" si="246"/>
        <v>7.1071850808705095E-2</v>
      </c>
      <c r="Y1457" s="23">
        <f>RANK(O1457,O:O)</f>
        <v>22</v>
      </c>
      <c r="Z1457" s="23">
        <f>RANK(U1457,U:U)</f>
        <v>44</v>
      </c>
      <c r="AA1457" s="23">
        <f>RANK(W1457,W:W)</f>
        <v>56</v>
      </c>
    </row>
    <row r="1458" spans="1:27" x14ac:dyDescent="0.25">
      <c r="A1458" s="23" t="str">
        <f t="shared" si="237"/>
        <v>Paul Martell</v>
      </c>
      <c r="B1458" s="23">
        <f t="shared" si="238"/>
        <v>3</v>
      </c>
      <c r="C1458" s="23" t="str">
        <f t="shared" si="239"/>
        <v>2024Paul Martell3</v>
      </c>
      <c r="D1458" s="17">
        <v>2024</v>
      </c>
      <c r="E1458" t="s">
        <v>408</v>
      </c>
      <c r="F1458">
        <v>459139</v>
      </c>
      <c r="G1458" t="s">
        <v>230</v>
      </c>
      <c r="H1458" s="20">
        <v>3</v>
      </c>
      <c r="I1458" s="20">
        <v>1</v>
      </c>
      <c r="J1458" t="s">
        <v>2</v>
      </c>
      <c r="K1458" t="s">
        <v>6</v>
      </c>
      <c r="L1458" s="10">
        <v>90</v>
      </c>
      <c r="M1458" s="10">
        <v>682</v>
      </c>
      <c r="N1458" s="10">
        <v>4900</v>
      </c>
      <c r="O1458" s="1">
        <v>200998.13</v>
      </c>
      <c r="P1458" s="1">
        <v>173274.25</v>
      </c>
      <c r="Q1458" s="1">
        <v>3501.42</v>
      </c>
      <c r="R1458" s="44">
        <f t="shared" si="240"/>
        <v>2233.3125555555557</v>
      </c>
      <c r="S1458" s="45">
        <f t="shared" si="241"/>
        <v>7.5777777777777775</v>
      </c>
      <c r="T1458" s="45">
        <f t="shared" si="242"/>
        <v>7.1847507331378297</v>
      </c>
      <c r="U1458" s="44">
        <f t="shared" si="243"/>
        <v>27723.880000000005</v>
      </c>
      <c r="V1458" s="46">
        <f t="shared" si="244"/>
        <v>0.13793103448275865</v>
      </c>
      <c r="W1458" s="44">
        <f t="shared" si="245"/>
        <v>24222.460000000006</v>
      </c>
      <c r="X1458" s="46">
        <f t="shared" si="246"/>
        <v>0.12051087241458419</v>
      </c>
      <c r="Y1458" s="23">
        <f>RANK(O1458,O:O)</f>
        <v>37</v>
      </c>
      <c r="Z1458" s="23">
        <f>RANK(U1458,U:U)</f>
        <v>35</v>
      </c>
      <c r="AA1458" s="23">
        <f>RANK(W1458,W:W)</f>
        <v>31</v>
      </c>
    </row>
    <row r="1459" spans="1:27" x14ac:dyDescent="0.25">
      <c r="A1459" s="23" t="str">
        <f t="shared" si="237"/>
        <v>Paul Martell</v>
      </c>
      <c r="B1459" s="23">
        <f t="shared" si="238"/>
        <v>4</v>
      </c>
      <c r="C1459" s="23" t="str">
        <f t="shared" si="239"/>
        <v>2024Paul Martell4</v>
      </c>
      <c r="D1459" s="17">
        <v>2024</v>
      </c>
      <c r="E1459" t="s">
        <v>408</v>
      </c>
      <c r="F1459">
        <v>782190</v>
      </c>
      <c r="G1459" t="s">
        <v>53</v>
      </c>
      <c r="H1459" s="20">
        <v>3</v>
      </c>
      <c r="I1459" s="20">
        <v>2</v>
      </c>
      <c r="J1459" t="s">
        <v>2</v>
      </c>
      <c r="K1459" t="s">
        <v>6</v>
      </c>
      <c r="L1459" s="10">
        <v>140</v>
      </c>
      <c r="M1459" s="10">
        <v>941</v>
      </c>
      <c r="N1459" s="10">
        <v>4385</v>
      </c>
      <c r="O1459" s="1">
        <v>180148.5</v>
      </c>
      <c r="P1459" s="1">
        <v>150123.75</v>
      </c>
      <c r="Q1459" s="1">
        <v>5342.1</v>
      </c>
      <c r="R1459" s="44">
        <f t="shared" si="240"/>
        <v>1286.7750000000001</v>
      </c>
      <c r="S1459" s="45">
        <f t="shared" si="241"/>
        <v>6.7214285714285715</v>
      </c>
      <c r="T1459" s="45">
        <f t="shared" si="242"/>
        <v>4.659936238044633</v>
      </c>
      <c r="U1459" s="44">
        <f t="shared" si="243"/>
        <v>30024.75</v>
      </c>
      <c r="V1459" s="46">
        <f t="shared" si="244"/>
        <v>0.16666666666666666</v>
      </c>
      <c r="W1459" s="44">
        <f t="shared" si="245"/>
        <v>24682.65</v>
      </c>
      <c r="X1459" s="46">
        <f t="shared" si="246"/>
        <v>0.13701279777516884</v>
      </c>
      <c r="Y1459" s="23">
        <f>RANK(O1459,O:O)</f>
        <v>52</v>
      </c>
      <c r="Z1459" s="23">
        <f>RANK(U1459,U:U)</f>
        <v>27</v>
      </c>
      <c r="AA1459" s="23">
        <f>RANK(W1459,W:W)</f>
        <v>28</v>
      </c>
    </row>
    <row r="1460" spans="1:27" x14ac:dyDescent="0.25">
      <c r="A1460" s="23" t="str">
        <f t="shared" si="237"/>
        <v>Paul Martell</v>
      </c>
      <c r="B1460" s="23">
        <f t="shared" si="238"/>
        <v>5</v>
      </c>
      <c r="C1460" s="23" t="str">
        <f t="shared" si="239"/>
        <v>2024Paul Martell5</v>
      </c>
      <c r="D1460" s="17">
        <v>2024</v>
      </c>
      <c r="E1460" t="s">
        <v>408</v>
      </c>
      <c r="F1460">
        <v>537905</v>
      </c>
      <c r="G1460" t="s">
        <v>109</v>
      </c>
      <c r="H1460" s="20">
        <v>3</v>
      </c>
      <c r="I1460" s="20">
        <v>4</v>
      </c>
      <c r="J1460" t="s">
        <v>2</v>
      </c>
      <c r="K1460" t="s">
        <v>4</v>
      </c>
      <c r="L1460" s="10">
        <v>179</v>
      </c>
      <c r="M1460" s="10">
        <v>516</v>
      </c>
      <c r="N1460" s="10">
        <v>2357</v>
      </c>
      <c r="O1460" s="1">
        <v>92348.64</v>
      </c>
      <c r="P1460" s="1">
        <v>85508</v>
      </c>
      <c r="Q1460" s="1">
        <v>6112.75</v>
      </c>
      <c r="R1460" s="44">
        <f t="shared" si="240"/>
        <v>515.91418994413402</v>
      </c>
      <c r="S1460" s="45">
        <f t="shared" si="241"/>
        <v>2.8826815642458099</v>
      </c>
      <c r="T1460" s="45">
        <f t="shared" si="242"/>
        <v>4.5678294573643408</v>
      </c>
      <c r="U1460" s="44">
        <f t="shared" si="243"/>
        <v>6840.6399999999994</v>
      </c>
      <c r="V1460" s="46">
        <f t="shared" si="244"/>
        <v>7.407407407407407E-2</v>
      </c>
      <c r="W1460" s="44">
        <f t="shared" si="245"/>
        <v>727.88999999999942</v>
      </c>
      <c r="X1460" s="46">
        <f t="shared" si="246"/>
        <v>7.8819785543132997E-3</v>
      </c>
      <c r="Y1460" s="23">
        <f>RANK(O1460,O:O)</f>
        <v>178</v>
      </c>
      <c r="Z1460" s="23">
        <f>RANK(U1460,U:U)</f>
        <v>375</v>
      </c>
      <c r="AA1460" s="23">
        <f>RANK(W1460,W:W)</f>
        <v>887</v>
      </c>
    </row>
    <row r="1461" spans="1:27" x14ac:dyDescent="0.25">
      <c r="A1461" s="23" t="str">
        <f t="shared" si="237"/>
        <v>Paul Martell</v>
      </c>
      <c r="B1461" s="23">
        <f t="shared" si="238"/>
        <v>6</v>
      </c>
      <c r="C1461" s="23" t="str">
        <f t="shared" si="239"/>
        <v>2024Paul Martell6</v>
      </c>
      <c r="D1461" s="17">
        <v>2024</v>
      </c>
      <c r="E1461" t="s">
        <v>408</v>
      </c>
      <c r="F1461">
        <v>107439</v>
      </c>
      <c r="G1461" t="s">
        <v>1</v>
      </c>
      <c r="H1461" s="20">
        <v>3</v>
      </c>
      <c r="I1461" s="20">
        <v>4</v>
      </c>
      <c r="J1461" t="s">
        <v>2</v>
      </c>
      <c r="K1461" t="s">
        <v>4</v>
      </c>
      <c r="L1461" s="10">
        <v>244</v>
      </c>
      <c r="M1461" s="10">
        <v>566</v>
      </c>
      <c r="N1461" s="10">
        <v>1918</v>
      </c>
      <c r="O1461" s="1">
        <v>78005.892000000007</v>
      </c>
      <c r="P1461" s="1">
        <v>71535</v>
      </c>
      <c r="Q1461" s="1">
        <v>8183.3000000000102</v>
      </c>
      <c r="R1461" s="44">
        <f t="shared" si="240"/>
        <v>319.69627868852461</v>
      </c>
      <c r="S1461" s="45">
        <f t="shared" si="241"/>
        <v>2.319672131147541</v>
      </c>
      <c r="T1461" s="45">
        <f t="shared" si="242"/>
        <v>3.3886925795053005</v>
      </c>
      <c r="U1461" s="44">
        <f t="shared" si="243"/>
        <v>6470.8920000000071</v>
      </c>
      <c r="V1461" s="46">
        <f t="shared" si="244"/>
        <v>8.2953887637103194E-2</v>
      </c>
      <c r="W1461" s="44">
        <f t="shared" si="245"/>
        <v>-1712.4080000000031</v>
      </c>
      <c r="X1461" s="46">
        <f t="shared" si="246"/>
        <v>-2.1952290475698976E-2</v>
      </c>
      <c r="Y1461" s="23">
        <f>RANK(O1461,O:O)</f>
        <v>216</v>
      </c>
      <c r="Z1461" s="23">
        <f>RANK(U1461,U:U)</f>
        <v>395</v>
      </c>
      <c r="AA1461" s="23">
        <f>RANK(W1461,W:W)</f>
        <v>1488</v>
      </c>
    </row>
    <row r="1462" spans="1:27" x14ac:dyDescent="0.25">
      <c r="A1462" s="23" t="str">
        <f t="shared" si="237"/>
        <v>Paul Martell</v>
      </c>
      <c r="B1462" s="23">
        <f t="shared" si="238"/>
        <v>7</v>
      </c>
      <c r="C1462" s="23" t="str">
        <f t="shared" si="239"/>
        <v>2024Paul Martell7</v>
      </c>
      <c r="D1462" s="17">
        <v>2024</v>
      </c>
      <c r="E1462" t="s">
        <v>408</v>
      </c>
      <c r="F1462">
        <v>499295</v>
      </c>
      <c r="G1462" t="s">
        <v>41</v>
      </c>
      <c r="H1462" s="20">
        <v>3</v>
      </c>
      <c r="I1462" s="20">
        <v>4</v>
      </c>
      <c r="J1462" t="s">
        <v>2</v>
      </c>
      <c r="K1462" t="s">
        <v>3</v>
      </c>
      <c r="L1462" s="10">
        <v>83</v>
      </c>
      <c r="M1462" s="10">
        <v>327</v>
      </c>
      <c r="N1462" s="10">
        <v>1703</v>
      </c>
      <c r="O1462" s="1">
        <v>68888.930500000002</v>
      </c>
      <c r="P1462" s="1">
        <v>59901</v>
      </c>
      <c r="Q1462" s="1">
        <v>2927.2</v>
      </c>
      <c r="R1462" s="44">
        <f t="shared" si="240"/>
        <v>829.98711445783135</v>
      </c>
      <c r="S1462" s="45">
        <f t="shared" si="241"/>
        <v>3.9397590361445785</v>
      </c>
      <c r="T1462" s="45">
        <f t="shared" si="242"/>
        <v>5.2079510703363914</v>
      </c>
      <c r="U1462" s="44">
        <f t="shared" si="243"/>
        <v>8987.9305000000022</v>
      </c>
      <c r="V1462" s="46">
        <f t="shared" si="244"/>
        <v>0.13046988006295152</v>
      </c>
      <c r="W1462" s="44">
        <f t="shared" si="245"/>
        <v>6060.7305000000024</v>
      </c>
      <c r="X1462" s="46">
        <f t="shared" si="246"/>
        <v>8.7978292826015089E-2</v>
      </c>
      <c r="Y1462" s="23">
        <f>RANK(O1462,O:O)</f>
        <v>257</v>
      </c>
      <c r="Z1462" s="23">
        <f>RANK(U1462,U:U)</f>
        <v>257</v>
      </c>
      <c r="AA1462" s="23">
        <f>RANK(W1462,W:W)</f>
        <v>228</v>
      </c>
    </row>
    <row r="1463" spans="1:27" x14ac:dyDescent="0.25">
      <c r="A1463" s="23" t="str">
        <f t="shared" si="237"/>
        <v>Quinn York</v>
      </c>
      <c r="B1463" s="23">
        <f t="shared" si="238"/>
        <v>1</v>
      </c>
      <c r="C1463" s="23" t="str">
        <f t="shared" si="239"/>
        <v>2024Quinn York1</v>
      </c>
      <c r="D1463" s="17">
        <v>2024</v>
      </c>
      <c r="E1463" t="s">
        <v>416</v>
      </c>
      <c r="F1463">
        <v>439017</v>
      </c>
      <c r="G1463" t="s">
        <v>483</v>
      </c>
      <c r="H1463" s="20">
        <v>1</v>
      </c>
      <c r="I1463" s="20">
        <v>3</v>
      </c>
      <c r="J1463" t="s">
        <v>2</v>
      </c>
      <c r="K1463" t="s">
        <v>4</v>
      </c>
      <c r="L1463" s="10">
        <v>47</v>
      </c>
      <c r="M1463" s="10">
        <v>437</v>
      </c>
      <c r="N1463" s="10">
        <v>3576</v>
      </c>
      <c r="O1463" s="1">
        <v>146922.89000000001</v>
      </c>
      <c r="P1463" s="1">
        <v>138606.5</v>
      </c>
      <c r="Q1463" s="1">
        <v>1810.86</v>
      </c>
      <c r="R1463" s="44">
        <f t="shared" si="240"/>
        <v>3126.0189361702132</v>
      </c>
      <c r="S1463" s="45">
        <f t="shared" si="241"/>
        <v>9.2978723404255312</v>
      </c>
      <c r="T1463" s="45">
        <f t="shared" si="242"/>
        <v>8.1830663615560635</v>
      </c>
      <c r="U1463" s="44">
        <f t="shared" si="243"/>
        <v>8316.390000000014</v>
      </c>
      <c r="V1463" s="46">
        <f t="shared" si="244"/>
        <v>5.6603773584905752E-2</v>
      </c>
      <c r="W1463" s="44">
        <f t="shared" si="245"/>
        <v>6505.5300000000143</v>
      </c>
      <c r="X1463" s="46">
        <f t="shared" si="246"/>
        <v>4.4278532773211948E-2</v>
      </c>
      <c r="Y1463" s="23">
        <f>RANK(O1463,O:O)</f>
        <v>87</v>
      </c>
      <c r="Z1463" s="23">
        <f>RANK(U1463,U:U)</f>
        <v>291</v>
      </c>
      <c r="AA1463" s="23">
        <f>RANK(W1463,W:W)</f>
        <v>210</v>
      </c>
    </row>
    <row r="1464" spans="1:27" x14ac:dyDescent="0.25">
      <c r="A1464" s="23" t="str">
        <f t="shared" si="237"/>
        <v>Quinn York</v>
      </c>
      <c r="B1464" s="23">
        <f t="shared" si="238"/>
        <v>2</v>
      </c>
      <c r="C1464" s="23" t="str">
        <f t="shared" si="239"/>
        <v>2024Quinn York2</v>
      </c>
      <c r="D1464" s="17">
        <v>2024</v>
      </c>
      <c r="E1464" t="s">
        <v>416</v>
      </c>
      <c r="F1464">
        <v>359285</v>
      </c>
      <c r="G1464" t="s">
        <v>309</v>
      </c>
      <c r="H1464" s="20">
        <v>1</v>
      </c>
      <c r="I1464" s="20">
        <v>1</v>
      </c>
      <c r="J1464" t="s">
        <v>9</v>
      </c>
      <c r="K1464" t="s">
        <v>3</v>
      </c>
      <c r="L1464" s="10">
        <v>37</v>
      </c>
      <c r="M1464" s="10">
        <v>99</v>
      </c>
      <c r="N1464" s="10">
        <v>397</v>
      </c>
      <c r="O1464" s="1">
        <v>24419.223999999998</v>
      </c>
      <c r="P1464" s="1">
        <v>16723.25</v>
      </c>
      <c r="Q1464" s="1">
        <v>1207.08</v>
      </c>
      <c r="R1464" s="44">
        <f t="shared" si="240"/>
        <v>659.97902702702697</v>
      </c>
      <c r="S1464" s="45">
        <f t="shared" si="241"/>
        <v>2.6756756756756759</v>
      </c>
      <c r="T1464" s="45">
        <f t="shared" si="242"/>
        <v>4.0101010101010104</v>
      </c>
      <c r="U1464" s="44">
        <f t="shared" si="243"/>
        <v>7695.9739999999983</v>
      </c>
      <c r="V1464" s="46">
        <f t="shared" si="244"/>
        <v>0.31516046537760573</v>
      </c>
      <c r="W1464" s="44">
        <f t="shared" si="245"/>
        <v>6488.8939999999984</v>
      </c>
      <c r="X1464" s="46">
        <f t="shared" si="246"/>
        <v>0.26572891914992869</v>
      </c>
      <c r="Y1464" s="23">
        <f>RANK(O1464,O:O)</f>
        <v>562</v>
      </c>
      <c r="Z1464" s="23">
        <f>RANK(U1464,U:U)</f>
        <v>316</v>
      </c>
      <c r="AA1464" s="23">
        <f>RANK(W1464,W:W)</f>
        <v>212</v>
      </c>
    </row>
    <row r="1465" spans="1:27" x14ac:dyDescent="0.25">
      <c r="A1465" s="23" t="str">
        <f t="shared" si="237"/>
        <v>Quinn York</v>
      </c>
      <c r="B1465" s="23">
        <f t="shared" si="238"/>
        <v>3</v>
      </c>
      <c r="C1465" s="23" t="str">
        <f t="shared" si="239"/>
        <v>2024Quinn York3</v>
      </c>
      <c r="D1465" s="17">
        <v>2024</v>
      </c>
      <c r="E1465" t="s">
        <v>416</v>
      </c>
      <c r="F1465">
        <v>438992</v>
      </c>
      <c r="G1465" t="s">
        <v>600</v>
      </c>
      <c r="H1465" s="20">
        <v>1</v>
      </c>
      <c r="I1465" s="20">
        <v>1</v>
      </c>
      <c r="J1465" t="s">
        <v>9</v>
      </c>
      <c r="K1465" t="s">
        <v>3</v>
      </c>
      <c r="L1465" s="10">
        <v>28</v>
      </c>
      <c r="M1465" s="10">
        <v>93</v>
      </c>
      <c r="N1465" s="10">
        <v>365</v>
      </c>
      <c r="O1465" s="1">
        <v>22241.88</v>
      </c>
      <c r="P1465" s="1">
        <v>15598.75</v>
      </c>
      <c r="Q1465" s="1">
        <v>932.04</v>
      </c>
      <c r="R1465" s="44">
        <f t="shared" si="240"/>
        <v>794.35285714285715</v>
      </c>
      <c r="S1465" s="45">
        <f t="shared" si="241"/>
        <v>3.3214285714285716</v>
      </c>
      <c r="T1465" s="45">
        <f t="shared" si="242"/>
        <v>3.924731182795699</v>
      </c>
      <c r="U1465" s="44">
        <f t="shared" si="243"/>
        <v>6643.130000000001</v>
      </c>
      <c r="V1465" s="46">
        <f t="shared" si="244"/>
        <v>0.29867664064368665</v>
      </c>
      <c r="W1465" s="44">
        <f t="shared" si="245"/>
        <v>5711.0900000000011</v>
      </c>
      <c r="X1465" s="46">
        <f t="shared" si="246"/>
        <v>0.25677190956879548</v>
      </c>
      <c r="Y1465" s="23">
        <f>RANK(O1465,O:O)</f>
        <v>583</v>
      </c>
      <c r="Z1465" s="23">
        <f>RANK(U1465,U:U)</f>
        <v>384</v>
      </c>
      <c r="AA1465" s="23">
        <f>RANK(W1465,W:W)</f>
        <v>241</v>
      </c>
    </row>
    <row r="1466" spans="1:27" x14ac:dyDescent="0.25">
      <c r="A1466" s="23" t="str">
        <f t="shared" si="237"/>
        <v>Quinn York</v>
      </c>
      <c r="B1466" s="23">
        <f t="shared" si="238"/>
        <v>4</v>
      </c>
      <c r="C1466" s="23" t="str">
        <f t="shared" si="239"/>
        <v>2024Quinn York4</v>
      </c>
      <c r="D1466" s="17">
        <v>2024</v>
      </c>
      <c r="E1466" t="s">
        <v>416</v>
      </c>
      <c r="F1466">
        <v>867297</v>
      </c>
      <c r="G1466" t="s">
        <v>240</v>
      </c>
      <c r="H1466" s="20">
        <v>1</v>
      </c>
      <c r="I1466" s="20">
        <v>1</v>
      </c>
      <c r="J1466" t="s">
        <v>9</v>
      </c>
      <c r="K1466" t="s">
        <v>3</v>
      </c>
      <c r="L1466" s="10">
        <v>33</v>
      </c>
      <c r="M1466" s="10">
        <v>103</v>
      </c>
      <c r="N1466" s="10">
        <v>298</v>
      </c>
      <c r="O1466" s="1">
        <v>18999.216</v>
      </c>
      <c r="P1466" s="1">
        <v>13672.5</v>
      </c>
      <c r="Q1466" s="1">
        <v>1091.08</v>
      </c>
      <c r="R1466" s="44">
        <f t="shared" si="240"/>
        <v>575.73381818181815</v>
      </c>
      <c r="S1466" s="45">
        <f t="shared" si="241"/>
        <v>3.1212121212121211</v>
      </c>
      <c r="T1466" s="45">
        <f t="shared" si="242"/>
        <v>2.8932038834951457</v>
      </c>
      <c r="U1466" s="44">
        <f t="shared" si="243"/>
        <v>5326.7160000000003</v>
      </c>
      <c r="V1466" s="46">
        <f t="shared" si="244"/>
        <v>0.28036504243122456</v>
      </c>
      <c r="W1466" s="44">
        <f t="shared" si="245"/>
        <v>4235.6360000000004</v>
      </c>
      <c r="X1466" s="46">
        <f t="shared" si="246"/>
        <v>0.22293740962784991</v>
      </c>
      <c r="Y1466" s="23">
        <f>RANK(O1466,O:O)</f>
        <v>629</v>
      </c>
      <c r="Z1466" s="23">
        <f>RANK(U1466,U:U)</f>
        <v>479</v>
      </c>
      <c r="AA1466" s="23">
        <f>RANK(W1466,W:W)</f>
        <v>321</v>
      </c>
    </row>
    <row r="1467" spans="1:27" x14ac:dyDescent="0.25">
      <c r="A1467" s="23" t="str">
        <f t="shared" si="237"/>
        <v>Quinn York</v>
      </c>
      <c r="B1467" s="23">
        <f t="shared" si="238"/>
        <v>5</v>
      </c>
      <c r="C1467" s="23" t="str">
        <f t="shared" si="239"/>
        <v>2024Quinn York5</v>
      </c>
      <c r="D1467" s="17">
        <v>2024</v>
      </c>
      <c r="E1467" t="s">
        <v>416</v>
      </c>
      <c r="F1467">
        <v>874423</v>
      </c>
      <c r="G1467" t="s">
        <v>242</v>
      </c>
      <c r="H1467" s="20">
        <v>1</v>
      </c>
      <c r="I1467" s="20">
        <v>1</v>
      </c>
      <c r="J1467" t="s">
        <v>9</v>
      </c>
      <c r="K1467" t="s">
        <v>3</v>
      </c>
      <c r="L1467" s="10">
        <v>45</v>
      </c>
      <c r="M1467" s="10">
        <v>105</v>
      </c>
      <c r="N1467" s="10">
        <v>354</v>
      </c>
      <c r="O1467" s="1">
        <v>18688.367999999999</v>
      </c>
      <c r="P1467" s="1">
        <v>12683.5</v>
      </c>
      <c r="Q1467" s="1">
        <v>1454.04</v>
      </c>
      <c r="R1467" s="44">
        <f t="shared" si="240"/>
        <v>415.29706666666664</v>
      </c>
      <c r="S1467" s="45">
        <f t="shared" si="241"/>
        <v>2.3333333333333335</v>
      </c>
      <c r="T1467" s="45">
        <f t="shared" si="242"/>
        <v>3.3714285714285714</v>
      </c>
      <c r="U1467" s="44">
        <f t="shared" si="243"/>
        <v>6004.8679999999986</v>
      </c>
      <c r="V1467" s="46">
        <f t="shared" si="244"/>
        <v>0.32131580456891684</v>
      </c>
      <c r="W1467" s="44">
        <f t="shared" si="245"/>
        <v>4550.8279999999986</v>
      </c>
      <c r="X1467" s="46">
        <f t="shared" si="246"/>
        <v>0.24351125791187325</v>
      </c>
      <c r="Y1467" s="23">
        <f>RANK(O1467,O:O)</f>
        <v>634</v>
      </c>
      <c r="Z1467" s="23">
        <f>RANK(U1467,U:U)</f>
        <v>427</v>
      </c>
      <c r="AA1467" s="23">
        <f>RANK(W1467,W:W)</f>
        <v>306</v>
      </c>
    </row>
    <row r="1468" spans="1:27" x14ac:dyDescent="0.25">
      <c r="A1468" s="23" t="str">
        <f t="shared" si="237"/>
        <v>Quinn York</v>
      </c>
      <c r="B1468" s="23">
        <f t="shared" si="238"/>
        <v>6</v>
      </c>
      <c r="C1468" s="23" t="str">
        <f t="shared" si="239"/>
        <v>2024Quinn York6</v>
      </c>
      <c r="D1468" s="17">
        <v>2024</v>
      </c>
      <c r="E1468" t="s">
        <v>416</v>
      </c>
      <c r="F1468">
        <v>753097</v>
      </c>
      <c r="G1468" t="s">
        <v>204</v>
      </c>
      <c r="H1468" s="20">
        <v>1</v>
      </c>
      <c r="I1468" s="20">
        <v>1</v>
      </c>
      <c r="J1468" t="s">
        <v>9</v>
      </c>
      <c r="K1468" t="s">
        <v>10</v>
      </c>
      <c r="L1468" s="10">
        <v>44</v>
      </c>
      <c r="M1468" s="10">
        <v>91</v>
      </c>
      <c r="N1468" s="10">
        <v>253</v>
      </c>
      <c r="O1468" s="1">
        <v>14849.175999999999</v>
      </c>
      <c r="P1468" s="1">
        <v>10486.5</v>
      </c>
      <c r="Q1468" s="1">
        <v>1410.52</v>
      </c>
      <c r="R1468" s="44">
        <f t="shared" si="240"/>
        <v>337.48127272727271</v>
      </c>
      <c r="S1468" s="45">
        <f t="shared" si="241"/>
        <v>2.0681818181818183</v>
      </c>
      <c r="T1468" s="45">
        <f t="shared" si="242"/>
        <v>2.7802197802197801</v>
      </c>
      <c r="U1468" s="44">
        <f t="shared" si="243"/>
        <v>4362.6759999999995</v>
      </c>
      <c r="V1468" s="46">
        <f t="shared" si="244"/>
        <v>0.29379919801610538</v>
      </c>
      <c r="W1468" s="44">
        <f t="shared" si="245"/>
        <v>2952.1559999999995</v>
      </c>
      <c r="X1468" s="46">
        <f t="shared" si="246"/>
        <v>0.19880941541806763</v>
      </c>
      <c r="Y1468" s="23">
        <f>RANK(O1468,O:O)</f>
        <v>684</v>
      </c>
      <c r="Z1468" s="23">
        <f>RANK(U1468,U:U)</f>
        <v>554</v>
      </c>
      <c r="AA1468" s="23">
        <f>RANK(W1468,W:W)</f>
        <v>438</v>
      </c>
    </row>
    <row r="1469" spans="1:27" x14ac:dyDescent="0.25">
      <c r="A1469" s="23" t="str">
        <f t="shared" si="237"/>
        <v>Quinn York</v>
      </c>
      <c r="B1469" s="23">
        <f t="shared" si="238"/>
        <v>7</v>
      </c>
      <c r="C1469" s="23" t="str">
        <f t="shared" si="239"/>
        <v>2024Quinn York7</v>
      </c>
      <c r="D1469" s="17">
        <v>2024</v>
      </c>
      <c r="E1469" t="s">
        <v>416</v>
      </c>
      <c r="F1469">
        <v>469339</v>
      </c>
      <c r="G1469" t="s">
        <v>123</v>
      </c>
      <c r="H1469" s="20">
        <v>1</v>
      </c>
      <c r="I1469" s="20">
        <v>3</v>
      </c>
      <c r="J1469" t="s">
        <v>2</v>
      </c>
      <c r="K1469" t="s">
        <v>10</v>
      </c>
      <c r="L1469" s="10">
        <v>22</v>
      </c>
      <c r="M1469" s="10">
        <v>74</v>
      </c>
      <c r="N1469" s="10">
        <v>257</v>
      </c>
      <c r="O1469" s="1">
        <v>13422.744000000001</v>
      </c>
      <c r="P1469" s="1">
        <v>9364.5</v>
      </c>
      <c r="Q1469" s="1">
        <v>731.6</v>
      </c>
      <c r="R1469" s="44">
        <f t="shared" si="240"/>
        <v>610.12472727272734</v>
      </c>
      <c r="S1469" s="45">
        <f t="shared" si="241"/>
        <v>3.3636363636363638</v>
      </c>
      <c r="T1469" s="45">
        <f t="shared" si="242"/>
        <v>3.4729729729729728</v>
      </c>
      <c r="U1469" s="44">
        <f t="shared" si="243"/>
        <v>4058.2440000000006</v>
      </c>
      <c r="V1469" s="46">
        <f t="shared" si="244"/>
        <v>0.30234086264328669</v>
      </c>
      <c r="W1469" s="44">
        <f t="shared" si="245"/>
        <v>3326.6440000000007</v>
      </c>
      <c r="X1469" s="46">
        <f t="shared" si="246"/>
        <v>0.24783635894419206</v>
      </c>
      <c r="Y1469" s="23">
        <f>RANK(O1469,O:O)</f>
        <v>706</v>
      </c>
      <c r="Z1469" s="23">
        <f>RANK(U1469,U:U)</f>
        <v>573</v>
      </c>
      <c r="AA1469" s="23">
        <f>RANK(W1469,W:W)</f>
        <v>403</v>
      </c>
    </row>
    <row r="1470" spans="1:27" x14ac:dyDescent="0.25">
      <c r="A1470" s="23" t="str">
        <f t="shared" si="237"/>
        <v>Quinn York</v>
      </c>
      <c r="B1470" s="23">
        <f t="shared" si="238"/>
        <v>8</v>
      </c>
      <c r="C1470" s="23" t="str">
        <f t="shared" si="239"/>
        <v>2024Quinn York8</v>
      </c>
      <c r="D1470" s="17">
        <v>2024</v>
      </c>
      <c r="E1470" t="s">
        <v>416</v>
      </c>
      <c r="F1470">
        <v>288308</v>
      </c>
      <c r="G1470" t="s">
        <v>71</v>
      </c>
      <c r="H1470" s="20">
        <v>1</v>
      </c>
      <c r="I1470" s="20">
        <v>1</v>
      </c>
      <c r="J1470" t="s">
        <v>9</v>
      </c>
      <c r="K1470" t="s">
        <v>10</v>
      </c>
      <c r="L1470" s="10">
        <v>34</v>
      </c>
      <c r="M1470" s="10">
        <v>52</v>
      </c>
      <c r="N1470" s="10">
        <v>170</v>
      </c>
      <c r="O1470" s="1">
        <v>11227.44</v>
      </c>
      <c r="P1470" s="1">
        <v>8777.75</v>
      </c>
      <c r="Q1470" s="1">
        <v>1072</v>
      </c>
      <c r="R1470" s="44">
        <f t="shared" si="240"/>
        <v>330.21882352941179</v>
      </c>
      <c r="S1470" s="45">
        <f t="shared" si="241"/>
        <v>1.5294117647058822</v>
      </c>
      <c r="T1470" s="45">
        <f t="shared" si="242"/>
        <v>3.2692307692307692</v>
      </c>
      <c r="U1470" s="44">
        <f t="shared" si="243"/>
        <v>2449.6900000000005</v>
      </c>
      <c r="V1470" s="46">
        <f t="shared" si="244"/>
        <v>0.21818776141310933</v>
      </c>
      <c r="W1470" s="44">
        <f t="shared" si="245"/>
        <v>1377.6900000000005</v>
      </c>
      <c r="X1470" s="46">
        <f t="shared" si="246"/>
        <v>0.12270740257796973</v>
      </c>
      <c r="Y1470" s="23">
        <f>RANK(O1470,O:O)</f>
        <v>781</v>
      </c>
      <c r="Z1470" s="23">
        <f>RANK(U1470,U:U)</f>
        <v>780</v>
      </c>
      <c r="AA1470" s="23">
        <f>RANK(W1470,W:W)</f>
        <v>674</v>
      </c>
    </row>
    <row r="1471" spans="1:27" x14ac:dyDescent="0.25">
      <c r="A1471" s="23" t="str">
        <f t="shared" si="237"/>
        <v>Quinn York</v>
      </c>
      <c r="B1471" s="23">
        <f t="shared" si="238"/>
        <v>9</v>
      </c>
      <c r="C1471" s="23" t="str">
        <f t="shared" si="239"/>
        <v>2024Quinn York9</v>
      </c>
      <c r="D1471" s="17">
        <v>2024</v>
      </c>
      <c r="E1471" t="s">
        <v>416</v>
      </c>
      <c r="F1471">
        <v>658048</v>
      </c>
      <c r="G1471" t="s">
        <v>365</v>
      </c>
      <c r="H1471" s="20">
        <v>1</v>
      </c>
      <c r="I1471" s="20">
        <v>1</v>
      </c>
      <c r="J1471" t="s">
        <v>9</v>
      </c>
      <c r="K1471" t="s">
        <v>10</v>
      </c>
      <c r="L1471" s="10">
        <v>29</v>
      </c>
      <c r="M1471" s="10">
        <v>71</v>
      </c>
      <c r="N1471" s="10">
        <v>232</v>
      </c>
      <c r="O1471" s="1">
        <v>10449.343999999999</v>
      </c>
      <c r="P1471" s="1">
        <v>7222.25</v>
      </c>
      <c r="Q1471" s="1">
        <v>940.52</v>
      </c>
      <c r="R1471" s="44">
        <f t="shared" si="240"/>
        <v>360.32220689655168</v>
      </c>
      <c r="S1471" s="45">
        <f t="shared" si="241"/>
        <v>2.4482758620689653</v>
      </c>
      <c r="T1471" s="45">
        <f t="shared" si="242"/>
        <v>3.267605633802817</v>
      </c>
      <c r="U1471" s="44">
        <f t="shared" si="243"/>
        <v>3227.0939999999991</v>
      </c>
      <c r="V1471" s="46">
        <f t="shared" si="244"/>
        <v>0.30883220994542809</v>
      </c>
      <c r="W1471" s="44">
        <f t="shared" si="245"/>
        <v>2286.5739999999992</v>
      </c>
      <c r="X1471" s="46">
        <f t="shared" si="246"/>
        <v>0.21882464583422648</v>
      </c>
      <c r="Y1471" s="23">
        <f>RANK(O1471,O:O)</f>
        <v>805</v>
      </c>
      <c r="Z1471" s="23">
        <f>RANK(U1471,U:U)</f>
        <v>652</v>
      </c>
      <c r="AA1471" s="23">
        <f>RANK(W1471,W:W)</f>
        <v>521</v>
      </c>
    </row>
    <row r="1472" spans="1:27" x14ac:dyDescent="0.25">
      <c r="A1472" s="23" t="str">
        <f t="shared" si="237"/>
        <v>Quinn York</v>
      </c>
      <c r="B1472" s="23">
        <f t="shared" si="238"/>
        <v>10</v>
      </c>
      <c r="C1472" s="23" t="str">
        <f t="shared" si="239"/>
        <v>2024Quinn York10</v>
      </c>
      <c r="D1472" s="17">
        <v>2024</v>
      </c>
      <c r="E1472" t="s">
        <v>416</v>
      </c>
      <c r="F1472">
        <v>384965</v>
      </c>
      <c r="G1472" t="s">
        <v>98</v>
      </c>
      <c r="H1472" s="20">
        <v>1</v>
      </c>
      <c r="I1472" s="20">
        <v>1</v>
      </c>
      <c r="J1472" t="s">
        <v>9</v>
      </c>
      <c r="K1472" t="s">
        <v>10</v>
      </c>
      <c r="L1472" s="10">
        <v>26</v>
      </c>
      <c r="M1472" s="10">
        <v>61</v>
      </c>
      <c r="N1472" s="10">
        <v>194</v>
      </c>
      <c r="O1472" s="1">
        <v>9720.848</v>
      </c>
      <c r="P1472" s="1">
        <v>6785.25</v>
      </c>
      <c r="Q1472" s="1">
        <v>840.52</v>
      </c>
      <c r="R1472" s="44">
        <f t="shared" si="240"/>
        <v>373.87876923076925</v>
      </c>
      <c r="S1472" s="45">
        <f t="shared" si="241"/>
        <v>2.3461538461538463</v>
      </c>
      <c r="T1472" s="45">
        <f t="shared" si="242"/>
        <v>3.180327868852459</v>
      </c>
      <c r="U1472" s="44">
        <f t="shared" si="243"/>
        <v>2935.598</v>
      </c>
      <c r="V1472" s="46">
        <f t="shared" si="244"/>
        <v>0.30198990869932335</v>
      </c>
      <c r="W1472" s="44">
        <f t="shared" si="245"/>
        <v>2095.078</v>
      </c>
      <c r="X1472" s="46">
        <f t="shared" si="246"/>
        <v>0.21552420118080234</v>
      </c>
      <c r="Y1472" s="23">
        <f>RANK(O1472,O:O)</f>
        <v>844</v>
      </c>
      <c r="Z1472" s="23">
        <f>RANK(U1472,U:U)</f>
        <v>703</v>
      </c>
      <c r="AA1472" s="23">
        <f>RANK(W1472,W:W)</f>
        <v>546</v>
      </c>
    </row>
    <row r="1473" spans="1:27" x14ac:dyDescent="0.25">
      <c r="A1473" s="23" t="str">
        <f t="shared" si="237"/>
        <v>Quinn York</v>
      </c>
      <c r="B1473" s="23">
        <f t="shared" si="238"/>
        <v>11</v>
      </c>
      <c r="C1473" s="23" t="str">
        <f t="shared" si="239"/>
        <v>2024Quinn York11</v>
      </c>
      <c r="D1473" s="17">
        <v>2024</v>
      </c>
      <c r="E1473" t="s">
        <v>416</v>
      </c>
      <c r="F1473">
        <v>497086</v>
      </c>
      <c r="G1473" t="s">
        <v>128</v>
      </c>
      <c r="H1473" s="20">
        <v>1</v>
      </c>
      <c r="I1473" s="20">
        <v>1</v>
      </c>
      <c r="J1473" t="s">
        <v>9</v>
      </c>
      <c r="K1473" t="s">
        <v>10</v>
      </c>
      <c r="L1473" s="10">
        <v>39</v>
      </c>
      <c r="M1473" s="10">
        <v>65</v>
      </c>
      <c r="N1473" s="10">
        <v>146</v>
      </c>
      <c r="O1473" s="1">
        <v>8895.6320000000105</v>
      </c>
      <c r="P1473" s="1">
        <v>6423.75</v>
      </c>
      <c r="Q1473" s="1">
        <v>1234.52</v>
      </c>
      <c r="R1473" s="44">
        <f t="shared" si="240"/>
        <v>228.09312820512847</v>
      </c>
      <c r="S1473" s="45">
        <f t="shared" si="241"/>
        <v>1.6666666666666667</v>
      </c>
      <c r="T1473" s="45">
        <f t="shared" si="242"/>
        <v>2.2461538461538462</v>
      </c>
      <c r="U1473" s="44">
        <f t="shared" si="243"/>
        <v>2471.8820000000105</v>
      </c>
      <c r="V1473" s="46">
        <f t="shared" si="244"/>
        <v>0.27787592832077673</v>
      </c>
      <c r="W1473" s="44">
        <f t="shared" si="245"/>
        <v>1237.3620000000105</v>
      </c>
      <c r="X1473" s="46">
        <f t="shared" si="246"/>
        <v>0.13909770548062342</v>
      </c>
      <c r="Y1473" s="23">
        <f>RANK(O1473,O:O)</f>
        <v>897</v>
      </c>
      <c r="Z1473" s="23">
        <f>RANK(U1473,U:U)</f>
        <v>777</v>
      </c>
      <c r="AA1473" s="23">
        <f>RANK(W1473,W:W)</f>
        <v>721</v>
      </c>
    </row>
    <row r="1474" spans="1:27" x14ac:dyDescent="0.25">
      <c r="A1474" s="23" t="str">
        <f t="shared" si="237"/>
        <v>Quinn York</v>
      </c>
      <c r="B1474" s="23">
        <f t="shared" si="238"/>
        <v>12</v>
      </c>
      <c r="C1474" s="23" t="str">
        <f t="shared" si="239"/>
        <v>2024Quinn York12</v>
      </c>
      <c r="D1474" s="17">
        <v>2024</v>
      </c>
      <c r="E1474" t="s">
        <v>416</v>
      </c>
      <c r="F1474">
        <v>512144</v>
      </c>
      <c r="G1474" t="s">
        <v>601</v>
      </c>
      <c r="H1474" s="20">
        <v>1</v>
      </c>
      <c r="I1474" s="20">
        <v>1</v>
      </c>
      <c r="J1474" t="s">
        <v>9</v>
      </c>
      <c r="K1474" t="s">
        <v>10</v>
      </c>
      <c r="L1474" s="10">
        <v>30</v>
      </c>
      <c r="M1474" s="10">
        <v>59</v>
      </c>
      <c r="N1474" s="10">
        <v>148</v>
      </c>
      <c r="O1474" s="1">
        <v>7510.8159999999998</v>
      </c>
      <c r="P1474" s="1">
        <v>5465</v>
      </c>
      <c r="Q1474" s="1">
        <v>959</v>
      </c>
      <c r="R1474" s="44">
        <f t="shared" si="240"/>
        <v>250.36053333333334</v>
      </c>
      <c r="S1474" s="45">
        <f t="shared" si="241"/>
        <v>1.9666666666666666</v>
      </c>
      <c r="T1474" s="45">
        <f t="shared" si="242"/>
        <v>2.5084745762711864</v>
      </c>
      <c r="U1474" s="44">
        <f t="shared" si="243"/>
        <v>2045.8159999999998</v>
      </c>
      <c r="V1474" s="46">
        <f t="shared" si="244"/>
        <v>0.27238265456110228</v>
      </c>
      <c r="W1474" s="44">
        <f t="shared" si="245"/>
        <v>1086.8159999999998</v>
      </c>
      <c r="X1474" s="46">
        <f t="shared" si="246"/>
        <v>0.14470012312909808</v>
      </c>
      <c r="Y1474" s="23">
        <f>RANK(O1474,O:O)</f>
        <v>982</v>
      </c>
      <c r="Z1474" s="23">
        <f>RANK(U1474,U:U)</f>
        <v>860</v>
      </c>
      <c r="AA1474" s="23">
        <f>RANK(W1474,W:W)</f>
        <v>760</v>
      </c>
    </row>
    <row r="1475" spans="1:27" x14ac:dyDescent="0.25">
      <c r="A1475" s="23" t="str">
        <f t="shared" si="237"/>
        <v>Quinn York</v>
      </c>
      <c r="B1475" s="23">
        <f t="shared" si="238"/>
        <v>13</v>
      </c>
      <c r="C1475" s="23" t="str">
        <f t="shared" si="239"/>
        <v>2024Quinn York13</v>
      </c>
      <c r="D1475" s="17">
        <v>2024</v>
      </c>
      <c r="E1475" t="s">
        <v>416</v>
      </c>
      <c r="F1475">
        <v>166523</v>
      </c>
      <c r="G1475" t="s">
        <v>31</v>
      </c>
      <c r="H1475" s="20">
        <v>1</v>
      </c>
      <c r="I1475" s="20">
        <v>1</v>
      </c>
      <c r="J1475" t="s">
        <v>9</v>
      </c>
      <c r="K1475" t="s">
        <v>10</v>
      </c>
      <c r="L1475" s="10">
        <v>20</v>
      </c>
      <c r="M1475" s="10">
        <v>29</v>
      </c>
      <c r="N1475" s="10">
        <v>87</v>
      </c>
      <c r="O1475" s="1">
        <v>5920.9040000000005</v>
      </c>
      <c r="P1475" s="1">
        <v>4258</v>
      </c>
      <c r="Q1475" s="1">
        <v>629</v>
      </c>
      <c r="R1475" s="44">
        <f t="shared" si="240"/>
        <v>296.04520000000002</v>
      </c>
      <c r="S1475" s="45">
        <f t="shared" si="241"/>
        <v>1.45</v>
      </c>
      <c r="T1475" s="45">
        <f t="shared" si="242"/>
        <v>3</v>
      </c>
      <c r="U1475" s="44">
        <f t="shared" si="243"/>
        <v>1662.9040000000005</v>
      </c>
      <c r="V1475" s="46">
        <f t="shared" si="244"/>
        <v>0.28085305892478585</v>
      </c>
      <c r="W1475" s="44">
        <f t="shared" si="245"/>
        <v>1033.9040000000005</v>
      </c>
      <c r="X1475" s="46">
        <f t="shared" si="246"/>
        <v>0.17461928110977654</v>
      </c>
      <c r="Y1475" s="23">
        <f>RANK(O1475,O:O)</f>
        <v>1072</v>
      </c>
      <c r="Z1475" s="23">
        <f>RANK(U1475,U:U)</f>
        <v>954</v>
      </c>
      <c r="AA1475" s="23">
        <f>RANK(W1475,W:W)</f>
        <v>777</v>
      </c>
    </row>
    <row r="1476" spans="1:27" x14ac:dyDescent="0.25">
      <c r="A1476" s="23" t="str">
        <f t="shared" si="237"/>
        <v>Quinn York</v>
      </c>
      <c r="B1476" s="23">
        <f t="shared" si="238"/>
        <v>14</v>
      </c>
      <c r="C1476" s="23" t="str">
        <f t="shared" si="239"/>
        <v>2024Quinn York14</v>
      </c>
      <c r="D1476" s="17">
        <v>2024</v>
      </c>
      <c r="E1476" t="s">
        <v>416</v>
      </c>
      <c r="F1476">
        <v>539714</v>
      </c>
      <c r="G1476" t="s">
        <v>136</v>
      </c>
      <c r="H1476" s="20">
        <v>1</v>
      </c>
      <c r="I1476" s="20">
        <v>1</v>
      </c>
      <c r="J1476" t="s">
        <v>9</v>
      </c>
      <c r="K1476" t="s">
        <v>10</v>
      </c>
      <c r="L1476" s="10">
        <v>28</v>
      </c>
      <c r="M1476" s="10">
        <v>37</v>
      </c>
      <c r="N1476" s="10">
        <v>111</v>
      </c>
      <c r="O1476" s="1">
        <v>5654.3119999999999</v>
      </c>
      <c r="P1476" s="1">
        <v>3804</v>
      </c>
      <c r="Q1476" s="1">
        <v>877</v>
      </c>
      <c r="R1476" s="44">
        <f t="shared" si="240"/>
        <v>201.93971428571427</v>
      </c>
      <c r="S1476" s="45">
        <f t="shared" si="241"/>
        <v>1.3214285714285714</v>
      </c>
      <c r="T1476" s="45">
        <f t="shared" si="242"/>
        <v>3</v>
      </c>
      <c r="U1476" s="44">
        <f t="shared" si="243"/>
        <v>1850.3119999999999</v>
      </c>
      <c r="V1476" s="46">
        <f t="shared" si="244"/>
        <v>0.32723910530582678</v>
      </c>
      <c r="W1476" s="44">
        <f t="shared" si="245"/>
        <v>973.3119999999999</v>
      </c>
      <c r="X1476" s="46">
        <f t="shared" si="246"/>
        <v>0.17213623867943614</v>
      </c>
      <c r="Y1476" s="23">
        <f>RANK(O1476,O:O)</f>
        <v>1083</v>
      </c>
      <c r="Z1476" s="23">
        <f>RANK(U1476,U:U)</f>
        <v>905</v>
      </c>
      <c r="AA1476" s="23">
        <f>RANK(W1476,W:W)</f>
        <v>802</v>
      </c>
    </row>
    <row r="1477" spans="1:27" x14ac:dyDescent="0.25">
      <c r="A1477" s="23" t="str">
        <f t="shared" si="237"/>
        <v>Quinn York</v>
      </c>
      <c r="B1477" s="23">
        <f t="shared" si="238"/>
        <v>15</v>
      </c>
      <c r="C1477" s="23" t="str">
        <f t="shared" si="239"/>
        <v>2024Quinn York15</v>
      </c>
      <c r="D1477" s="17">
        <v>2024</v>
      </c>
      <c r="E1477" t="s">
        <v>416</v>
      </c>
      <c r="F1477">
        <v>888177</v>
      </c>
      <c r="G1477" t="s">
        <v>246</v>
      </c>
      <c r="H1477" s="20">
        <v>1</v>
      </c>
      <c r="I1477" s="20">
        <v>1</v>
      </c>
      <c r="J1477" t="s">
        <v>9</v>
      </c>
      <c r="K1477" t="s">
        <v>10</v>
      </c>
      <c r="L1477" s="10">
        <v>18</v>
      </c>
      <c r="M1477" s="10">
        <v>37</v>
      </c>
      <c r="N1477" s="10">
        <v>82</v>
      </c>
      <c r="O1477" s="1">
        <v>4092.1439999999998</v>
      </c>
      <c r="P1477" s="1">
        <v>2828.25</v>
      </c>
      <c r="Q1477" s="1">
        <v>577</v>
      </c>
      <c r="R1477" s="44">
        <f t="shared" si="240"/>
        <v>227.34133333333332</v>
      </c>
      <c r="S1477" s="45">
        <f t="shared" si="241"/>
        <v>2.0555555555555554</v>
      </c>
      <c r="T1477" s="45">
        <f t="shared" si="242"/>
        <v>2.2162162162162162</v>
      </c>
      <c r="U1477" s="44">
        <f t="shared" si="243"/>
        <v>1263.8939999999998</v>
      </c>
      <c r="V1477" s="46">
        <f t="shared" si="244"/>
        <v>0.30885863254079032</v>
      </c>
      <c r="W1477" s="44">
        <f t="shared" si="245"/>
        <v>686.89399999999978</v>
      </c>
      <c r="X1477" s="46">
        <f t="shared" si="246"/>
        <v>0.16785675186405949</v>
      </c>
      <c r="Y1477" s="23">
        <f>RANK(O1477,O:O)</f>
        <v>1191</v>
      </c>
      <c r="Z1477" s="23">
        <f>RANK(U1477,U:U)</f>
        <v>1042</v>
      </c>
      <c r="AA1477" s="23">
        <f>RANK(W1477,W:W)</f>
        <v>900</v>
      </c>
    </row>
    <row r="1478" spans="1:27" x14ac:dyDescent="0.25">
      <c r="A1478" s="23" t="str">
        <f t="shared" si="237"/>
        <v>Quinn York</v>
      </c>
      <c r="B1478" s="23">
        <f t="shared" si="238"/>
        <v>16</v>
      </c>
      <c r="C1478" s="23" t="str">
        <f t="shared" si="239"/>
        <v>2024Quinn York16</v>
      </c>
      <c r="D1478" s="17">
        <v>2024</v>
      </c>
      <c r="E1478" t="s">
        <v>416</v>
      </c>
      <c r="F1478">
        <v>178828</v>
      </c>
      <c r="G1478" t="s">
        <v>42</v>
      </c>
      <c r="H1478" s="20">
        <v>1</v>
      </c>
      <c r="I1478" s="20">
        <v>1</v>
      </c>
      <c r="J1478" t="s">
        <v>9</v>
      </c>
      <c r="K1478" t="s">
        <v>10</v>
      </c>
      <c r="L1478" s="10">
        <v>16</v>
      </c>
      <c r="M1478" s="10">
        <v>34</v>
      </c>
      <c r="N1478" s="10">
        <v>58</v>
      </c>
      <c r="O1478" s="1">
        <v>3709.9360000000001</v>
      </c>
      <c r="P1478" s="1">
        <v>2552</v>
      </c>
      <c r="Q1478" s="1">
        <v>514</v>
      </c>
      <c r="R1478" s="44">
        <f t="shared" si="240"/>
        <v>231.87100000000001</v>
      </c>
      <c r="S1478" s="45">
        <f t="shared" si="241"/>
        <v>2.125</v>
      </c>
      <c r="T1478" s="45">
        <f t="shared" si="242"/>
        <v>1.7058823529411764</v>
      </c>
      <c r="U1478" s="44">
        <f t="shared" si="243"/>
        <v>1157.9360000000001</v>
      </c>
      <c r="V1478" s="46">
        <f t="shared" si="244"/>
        <v>0.31211751361748563</v>
      </c>
      <c r="W1478" s="44">
        <f t="shared" si="245"/>
        <v>643.93600000000015</v>
      </c>
      <c r="X1478" s="46">
        <f t="shared" si="246"/>
        <v>0.17357064919718296</v>
      </c>
      <c r="Y1478" s="23">
        <f>RANK(O1478,O:O)</f>
        <v>1221</v>
      </c>
      <c r="Z1478" s="23">
        <f>RANK(U1478,U:U)</f>
        <v>1063</v>
      </c>
      <c r="AA1478" s="23">
        <f>RANK(W1478,W:W)</f>
        <v>917</v>
      </c>
    </row>
    <row r="1479" spans="1:27" x14ac:dyDescent="0.25">
      <c r="A1479" s="23" t="str">
        <f t="shared" si="237"/>
        <v>Quinn York</v>
      </c>
      <c r="B1479" s="23">
        <f t="shared" si="238"/>
        <v>17</v>
      </c>
      <c r="C1479" s="23" t="str">
        <f t="shared" si="239"/>
        <v>2024Quinn York17</v>
      </c>
      <c r="D1479" s="17">
        <v>2024</v>
      </c>
      <c r="E1479" t="s">
        <v>416</v>
      </c>
      <c r="F1479">
        <v>392244</v>
      </c>
      <c r="G1479" t="s">
        <v>99</v>
      </c>
      <c r="H1479" s="20">
        <v>1</v>
      </c>
      <c r="I1479" s="20">
        <v>1</v>
      </c>
      <c r="J1479" t="s">
        <v>9</v>
      </c>
      <c r="K1479" t="s">
        <v>10</v>
      </c>
      <c r="L1479" s="10">
        <v>28</v>
      </c>
      <c r="M1479" s="10">
        <v>28</v>
      </c>
      <c r="N1479" s="10">
        <v>67</v>
      </c>
      <c r="O1479" s="1">
        <v>2934.6640000000002</v>
      </c>
      <c r="P1479" s="1">
        <v>2074</v>
      </c>
      <c r="Q1479" s="1">
        <v>868</v>
      </c>
      <c r="R1479" s="44">
        <f t="shared" si="240"/>
        <v>104.80942857142858</v>
      </c>
      <c r="S1479" s="45">
        <f t="shared" si="241"/>
        <v>1</v>
      </c>
      <c r="T1479" s="45">
        <f t="shared" si="242"/>
        <v>2.3928571428571428</v>
      </c>
      <c r="U1479" s="44">
        <f t="shared" si="243"/>
        <v>860.66400000000021</v>
      </c>
      <c r="V1479" s="46">
        <f t="shared" si="244"/>
        <v>0.29327514154942447</v>
      </c>
      <c r="W1479" s="44">
        <f t="shared" si="245"/>
        <v>-7.3359999999997854</v>
      </c>
      <c r="X1479" s="46">
        <f t="shared" si="246"/>
        <v>-2.4997751020218277E-3</v>
      </c>
      <c r="Y1479" s="23">
        <f>RANK(O1479,O:O)</f>
        <v>1289</v>
      </c>
      <c r="Z1479" s="23">
        <f>RANK(U1479,U:U)</f>
        <v>1175</v>
      </c>
      <c r="AA1479" s="23">
        <f>RANK(W1479,W:W)</f>
        <v>1255</v>
      </c>
    </row>
    <row r="1480" spans="1:27" x14ac:dyDescent="0.25">
      <c r="A1480" s="23" t="str">
        <f t="shared" si="237"/>
        <v>Quinn York</v>
      </c>
      <c r="B1480" s="23">
        <f t="shared" si="238"/>
        <v>18</v>
      </c>
      <c r="C1480" s="23" t="str">
        <f t="shared" si="239"/>
        <v>2024Quinn York18</v>
      </c>
      <c r="D1480" s="17">
        <v>2024</v>
      </c>
      <c r="E1480" t="s">
        <v>416</v>
      </c>
      <c r="F1480">
        <v>552357</v>
      </c>
      <c r="G1480" t="s">
        <v>318</v>
      </c>
      <c r="H1480" s="20">
        <v>1</v>
      </c>
      <c r="I1480" s="20">
        <v>1</v>
      </c>
      <c r="J1480" t="s">
        <v>9</v>
      </c>
      <c r="K1480" t="s">
        <v>10</v>
      </c>
      <c r="L1480" s="10">
        <v>14</v>
      </c>
      <c r="M1480" s="10">
        <v>23</v>
      </c>
      <c r="N1480" s="10">
        <v>59</v>
      </c>
      <c r="O1480" s="1">
        <v>2692.328</v>
      </c>
      <c r="P1480" s="1">
        <v>1764.75</v>
      </c>
      <c r="Q1480" s="1">
        <v>443</v>
      </c>
      <c r="R1480" s="44">
        <f t="shared" si="240"/>
        <v>192.30914285714286</v>
      </c>
      <c r="S1480" s="45">
        <f t="shared" si="241"/>
        <v>1.6428571428571428</v>
      </c>
      <c r="T1480" s="45">
        <f t="shared" si="242"/>
        <v>2.5652173913043477</v>
      </c>
      <c r="U1480" s="44">
        <f t="shared" si="243"/>
        <v>927.57799999999997</v>
      </c>
      <c r="V1480" s="46">
        <f t="shared" si="244"/>
        <v>0.34452637271536007</v>
      </c>
      <c r="W1480" s="44">
        <f t="shared" si="245"/>
        <v>484.57799999999997</v>
      </c>
      <c r="X1480" s="46">
        <f t="shared" si="246"/>
        <v>0.1799847566864067</v>
      </c>
      <c r="Y1480" s="23">
        <f>RANK(O1480,O:O)</f>
        <v>1312</v>
      </c>
      <c r="Z1480" s="23">
        <f>RANK(U1480,U:U)</f>
        <v>1153</v>
      </c>
      <c r="AA1480" s="23">
        <f>RANK(W1480,W:W)</f>
        <v>973</v>
      </c>
    </row>
    <row r="1481" spans="1:27" x14ac:dyDescent="0.25">
      <c r="A1481" s="23" t="str">
        <f t="shared" si="237"/>
        <v>Quinn York</v>
      </c>
      <c r="B1481" s="23">
        <f t="shared" si="238"/>
        <v>19</v>
      </c>
      <c r="C1481" s="23" t="str">
        <f t="shared" si="239"/>
        <v>2024Quinn York19</v>
      </c>
      <c r="D1481" s="17">
        <v>2024</v>
      </c>
      <c r="E1481" t="s">
        <v>416</v>
      </c>
      <c r="F1481">
        <v>755634</v>
      </c>
      <c r="G1481" t="s">
        <v>206</v>
      </c>
      <c r="H1481" s="20">
        <v>1</v>
      </c>
      <c r="I1481" s="20">
        <v>1</v>
      </c>
      <c r="J1481" t="s">
        <v>9</v>
      </c>
      <c r="K1481" t="s">
        <v>10</v>
      </c>
      <c r="L1481" s="10">
        <v>5</v>
      </c>
      <c r="M1481" s="10">
        <v>9</v>
      </c>
      <c r="N1481" s="10">
        <v>38</v>
      </c>
      <c r="O1481" s="1">
        <v>1225.296</v>
      </c>
      <c r="P1481" s="1">
        <v>822.75</v>
      </c>
      <c r="Q1481" s="1">
        <v>159</v>
      </c>
      <c r="R1481" s="44">
        <f t="shared" si="240"/>
        <v>245.0592</v>
      </c>
      <c r="S1481" s="45">
        <f t="shared" si="241"/>
        <v>1.8</v>
      </c>
      <c r="T1481" s="45">
        <f t="shared" si="242"/>
        <v>4.2222222222222223</v>
      </c>
      <c r="U1481" s="44">
        <f t="shared" si="243"/>
        <v>402.54600000000005</v>
      </c>
      <c r="V1481" s="46">
        <f t="shared" si="244"/>
        <v>0.32852959611391863</v>
      </c>
      <c r="W1481" s="44">
        <f t="shared" si="245"/>
        <v>243.54600000000005</v>
      </c>
      <c r="X1481" s="46">
        <f t="shared" si="246"/>
        <v>0.19876503310220553</v>
      </c>
      <c r="Y1481" s="23">
        <f>RANK(O1481,O:O)</f>
        <v>1436</v>
      </c>
      <c r="Z1481" s="23">
        <f>RANK(U1481,U:U)</f>
        <v>1356</v>
      </c>
      <c r="AA1481" s="23">
        <f>RANK(W1481,W:W)</f>
        <v>1101</v>
      </c>
    </row>
    <row r="1482" spans="1:27" x14ac:dyDescent="0.25">
      <c r="A1482" s="23" t="str">
        <f t="shared" si="237"/>
        <v>Ray McDermott</v>
      </c>
      <c r="B1482" s="23">
        <f t="shared" si="238"/>
        <v>1</v>
      </c>
      <c r="C1482" s="23" t="str">
        <f t="shared" si="239"/>
        <v>2024Ray McDermott1</v>
      </c>
      <c r="D1482" s="17">
        <v>2024</v>
      </c>
      <c r="E1482" t="s">
        <v>413</v>
      </c>
      <c r="F1482">
        <v>729882</v>
      </c>
      <c r="G1482" t="s">
        <v>195</v>
      </c>
      <c r="H1482" s="20">
        <v>3</v>
      </c>
      <c r="I1482" s="20">
        <v>3</v>
      </c>
      <c r="J1482" t="s">
        <v>9</v>
      </c>
      <c r="K1482" t="s">
        <v>4</v>
      </c>
      <c r="L1482" s="10">
        <v>104</v>
      </c>
      <c r="M1482" s="10">
        <v>385</v>
      </c>
      <c r="N1482" s="10">
        <v>1678</v>
      </c>
      <c r="O1482" s="1">
        <v>86997.989600000001</v>
      </c>
      <c r="P1482" s="1">
        <v>73494.25</v>
      </c>
      <c r="Q1482" s="1">
        <v>3643.1</v>
      </c>
      <c r="R1482" s="44">
        <f t="shared" si="240"/>
        <v>836.51913076923074</v>
      </c>
      <c r="S1482" s="45">
        <f t="shared" si="241"/>
        <v>3.7019230769230771</v>
      </c>
      <c r="T1482" s="45">
        <f t="shared" si="242"/>
        <v>4.3584415584415588</v>
      </c>
      <c r="U1482" s="44">
        <f t="shared" si="243"/>
        <v>13503.739600000001</v>
      </c>
      <c r="V1482" s="46">
        <f t="shared" si="244"/>
        <v>0.15521898450857996</v>
      </c>
      <c r="W1482" s="44">
        <f t="shared" si="245"/>
        <v>9860.6396000000004</v>
      </c>
      <c r="X1482" s="46">
        <f t="shared" si="246"/>
        <v>0.1133433041997559</v>
      </c>
      <c r="Y1482" s="23">
        <f>RANK(O1482,O:O)</f>
        <v>190</v>
      </c>
      <c r="Z1482" s="23">
        <f>RANK(U1482,U:U)</f>
        <v>142</v>
      </c>
      <c r="AA1482" s="23">
        <f>RANK(W1482,W:W)</f>
        <v>126</v>
      </c>
    </row>
    <row r="1483" spans="1:27" x14ac:dyDescent="0.25">
      <c r="A1483" s="23" t="str">
        <f t="shared" si="237"/>
        <v>Ray McDermott</v>
      </c>
      <c r="B1483" s="23">
        <f t="shared" si="238"/>
        <v>2</v>
      </c>
      <c r="C1483" s="23" t="str">
        <f t="shared" si="239"/>
        <v>2024Ray McDermott2</v>
      </c>
      <c r="D1483" s="17">
        <v>2024</v>
      </c>
      <c r="E1483" t="s">
        <v>413</v>
      </c>
      <c r="F1483">
        <v>783424</v>
      </c>
      <c r="G1483" t="s">
        <v>374</v>
      </c>
      <c r="H1483" s="20">
        <v>3</v>
      </c>
      <c r="I1483" s="20">
        <v>3</v>
      </c>
      <c r="J1483" t="s">
        <v>9</v>
      </c>
      <c r="K1483" t="s">
        <v>4</v>
      </c>
      <c r="L1483" s="10">
        <v>122</v>
      </c>
      <c r="M1483" s="10">
        <v>308</v>
      </c>
      <c r="N1483" s="10">
        <v>1672</v>
      </c>
      <c r="O1483" s="1">
        <v>83358.921600000001</v>
      </c>
      <c r="P1483" s="1">
        <v>64402.5</v>
      </c>
      <c r="Q1483" s="1">
        <v>4115.8500000000004</v>
      </c>
      <c r="R1483" s="44">
        <f t="shared" si="240"/>
        <v>683.26984918032792</v>
      </c>
      <c r="S1483" s="45">
        <f t="shared" si="241"/>
        <v>2.5245901639344264</v>
      </c>
      <c r="T1483" s="45">
        <f t="shared" si="242"/>
        <v>5.4285714285714288</v>
      </c>
      <c r="U1483" s="44">
        <f t="shared" si="243"/>
        <v>18956.421600000001</v>
      </c>
      <c r="V1483" s="46">
        <f t="shared" si="244"/>
        <v>0.22740723171735466</v>
      </c>
      <c r="W1483" s="44">
        <f t="shared" si="245"/>
        <v>14840.571600000001</v>
      </c>
      <c r="X1483" s="46">
        <f t="shared" si="246"/>
        <v>0.17803219277731155</v>
      </c>
      <c r="Y1483" s="23">
        <f>RANK(O1483,O:O)</f>
        <v>197</v>
      </c>
      <c r="Z1483" s="23">
        <f>RANK(U1483,U:U)</f>
        <v>73</v>
      </c>
      <c r="AA1483" s="23">
        <f>RANK(W1483,W:W)</f>
        <v>66</v>
      </c>
    </row>
    <row r="1484" spans="1:27" x14ac:dyDescent="0.25">
      <c r="A1484" s="23" t="str">
        <f t="shared" si="237"/>
        <v>Ray McDermott</v>
      </c>
      <c r="B1484" s="23">
        <f t="shared" si="238"/>
        <v>3</v>
      </c>
      <c r="C1484" s="23" t="str">
        <f t="shared" si="239"/>
        <v>2024Ray McDermott3</v>
      </c>
      <c r="D1484" s="17">
        <v>2024</v>
      </c>
      <c r="E1484" t="s">
        <v>413</v>
      </c>
      <c r="F1484">
        <v>435694</v>
      </c>
      <c r="G1484" t="s">
        <v>114</v>
      </c>
      <c r="H1484" s="20">
        <v>3</v>
      </c>
      <c r="I1484" s="20">
        <v>3</v>
      </c>
      <c r="J1484" t="s">
        <v>9</v>
      </c>
      <c r="K1484" t="s">
        <v>3</v>
      </c>
      <c r="L1484" s="10">
        <v>95</v>
      </c>
      <c r="M1484" s="10">
        <v>371</v>
      </c>
      <c r="N1484" s="10">
        <v>1480</v>
      </c>
      <c r="O1484" s="1">
        <v>69867.987999999998</v>
      </c>
      <c r="P1484" s="1">
        <v>53985.75</v>
      </c>
      <c r="Q1484" s="1">
        <v>3344.3</v>
      </c>
      <c r="R1484" s="44">
        <f t="shared" si="240"/>
        <v>735.45250526315783</v>
      </c>
      <c r="S1484" s="45">
        <f t="shared" si="241"/>
        <v>3.905263157894737</v>
      </c>
      <c r="T1484" s="45">
        <f t="shared" si="242"/>
        <v>3.9892183288409702</v>
      </c>
      <c r="U1484" s="44">
        <f t="shared" si="243"/>
        <v>15882.237999999998</v>
      </c>
      <c r="V1484" s="46">
        <f t="shared" si="244"/>
        <v>0.22731780969562196</v>
      </c>
      <c r="W1484" s="44">
        <f t="shared" si="245"/>
        <v>12537.937999999998</v>
      </c>
      <c r="X1484" s="46">
        <f t="shared" si="246"/>
        <v>0.17945182563436632</v>
      </c>
      <c r="Y1484" s="23">
        <f>RANK(O1484,O:O)</f>
        <v>253</v>
      </c>
      <c r="Z1484" s="23">
        <f>RANK(U1484,U:U)</f>
        <v>103</v>
      </c>
      <c r="AA1484" s="23">
        <f>RANK(W1484,W:W)</f>
        <v>85</v>
      </c>
    </row>
    <row r="1485" spans="1:27" x14ac:dyDescent="0.25">
      <c r="A1485" s="23" t="str">
        <f t="shared" si="237"/>
        <v>Ray McDermott</v>
      </c>
      <c r="B1485" s="23">
        <f t="shared" si="238"/>
        <v>4</v>
      </c>
      <c r="C1485" s="23" t="str">
        <f t="shared" si="239"/>
        <v>2024Ray McDermott4</v>
      </c>
      <c r="D1485" s="17">
        <v>2024</v>
      </c>
      <c r="E1485" t="s">
        <v>413</v>
      </c>
      <c r="F1485">
        <v>311100</v>
      </c>
      <c r="G1485" t="s">
        <v>301</v>
      </c>
      <c r="H1485" s="20">
        <v>3</v>
      </c>
      <c r="I1485" s="20">
        <v>3</v>
      </c>
      <c r="J1485" t="s">
        <v>9</v>
      </c>
      <c r="K1485" t="s">
        <v>3</v>
      </c>
      <c r="L1485" s="10">
        <v>132</v>
      </c>
      <c r="M1485" s="10">
        <v>195</v>
      </c>
      <c r="N1485" s="10">
        <v>856</v>
      </c>
      <c r="O1485" s="1">
        <v>40063.996800000001</v>
      </c>
      <c r="P1485" s="1">
        <v>31666</v>
      </c>
      <c r="Q1485" s="1">
        <v>4306.49999999999</v>
      </c>
      <c r="R1485" s="44">
        <f t="shared" si="240"/>
        <v>303.51512727272728</v>
      </c>
      <c r="S1485" s="45">
        <f t="shared" si="241"/>
        <v>1.4772727272727273</v>
      </c>
      <c r="T1485" s="45">
        <f t="shared" si="242"/>
        <v>4.3897435897435901</v>
      </c>
      <c r="U1485" s="44">
        <f t="shared" si="243"/>
        <v>8397.9968000000008</v>
      </c>
      <c r="V1485" s="46">
        <f t="shared" si="244"/>
        <v>0.20961455348359054</v>
      </c>
      <c r="W1485" s="44">
        <f t="shared" si="245"/>
        <v>4091.4968000000108</v>
      </c>
      <c r="X1485" s="46">
        <f t="shared" si="246"/>
        <v>0.10212402972236687</v>
      </c>
      <c r="Y1485" s="23">
        <f>RANK(O1485,O:O)</f>
        <v>435</v>
      </c>
      <c r="Z1485" s="23">
        <f>RANK(U1485,U:U)</f>
        <v>288</v>
      </c>
      <c r="AA1485" s="23">
        <f>RANK(W1485,W:W)</f>
        <v>330</v>
      </c>
    </row>
    <row r="1486" spans="1:27" x14ac:dyDescent="0.25">
      <c r="A1486" s="23" t="str">
        <f t="shared" si="237"/>
        <v>Ray McDermott</v>
      </c>
      <c r="B1486" s="23">
        <f t="shared" si="238"/>
        <v>5</v>
      </c>
      <c r="C1486" s="23" t="str">
        <f t="shared" si="239"/>
        <v>2024Ray McDermott5</v>
      </c>
      <c r="D1486" s="17">
        <v>2024</v>
      </c>
      <c r="E1486" t="s">
        <v>413</v>
      </c>
      <c r="F1486">
        <v>791348</v>
      </c>
      <c r="G1486" t="s">
        <v>220</v>
      </c>
      <c r="H1486" s="20">
        <v>3</v>
      </c>
      <c r="I1486" s="20">
        <v>3</v>
      </c>
      <c r="J1486" t="s">
        <v>9</v>
      </c>
      <c r="K1486" t="s">
        <v>3</v>
      </c>
      <c r="L1486" s="10">
        <v>61</v>
      </c>
      <c r="M1486" s="10">
        <v>195</v>
      </c>
      <c r="N1486" s="10">
        <v>709</v>
      </c>
      <c r="O1486" s="1">
        <v>31794.415199999999</v>
      </c>
      <c r="P1486" s="1">
        <v>23907</v>
      </c>
      <c r="Q1486" s="1">
        <v>2102.1999999999998</v>
      </c>
      <c r="R1486" s="44">
        <f t="shared" si="240"/>
        <v>521.21992131147545</v>
      </c>
      <c r="S1486" s="45">
        <f t="shared" si="241"/>
        <v>3.1967213114754101</v>
      </c>
      <c r="T1486" s="45">
        <f t="shared" si="242"/>
        <v>3.6358974358974359</v>
      </c>
      <c r="U1486" s="44">
        <f t="shared" si="243"/>
        <v>7887.4151999999995</v>
      </c>
      <c r="V1486" s="46">
        <f t="shared" si="244"/>
        <v>0.24807549220153607</v>
      </c>
      <c r="W1486" s="44">
        <f t="shared" si="245"/>
        <v>5785.2151999999996</v>
      </c>
      <c r="X1486" s="46">
        <f t="shared" si="246"/>
        <v>0.1819569620516247</v>
      </c>
      <c r="Y1486" s="23">
        <f>RANK(O1486,O:O)</f>
        <v>496</v>
      </c>
      <c r="Z1486" s="23">
        <f>RANK(U1486,U:U)</f>
        <v>306</v>
      </c>
      <c r="AA1486" s="23">
        <f>RANK(W1486,W:W)</f>
        <v>238</v>
      </c>
    </row>
    <row r="1487" spans="1:27" x14ac:dyDescent="0.25">
      <c r="A1487" s="23" t="str">
        <f t="shared" si="237"/>
        <v>Ray McDermott</v>
      </c>
      <c r="B1487" s="23">
        <f t="shared" si="238"/>
        <v>6</v>
      </c>
      <c r="C1487" s="23" t="str">
        <f t="shared" si="239"/>
        <v>2024Ray McDermott6</v>
      </c>
      <c r="D1487" s="17">
        <v>2024</v>
      </c>
      <c r="E1487" t="s">
        <v>413</v>
      </c>
      <c r="F1487">
        <v>688564</v>
      </c>
      <c r="G1487" t="s">
        <v>176</v>
      </c>
      <c r="H1487" s="20">
        <v>3</v>
      </c>
      <c r="I1487" s="20">
        <v>4</v>
      </c>
      <c r="J1487" t="s">
        <v>2</v>
      </c>
      <c r="K1487" t="s">
        <v>10</v>
      </c>
      <c r="L1487" s="10">
        <v>58</v>
      </c>
      <c r="M1487" s="10">
        <v>85</v>
      </c>
      <c r="N1487" s="10">
        <v>274</v>
      </c>
      <c r="O1487" s="1">
        <v>12676.514999999999</v>
      </c>
      <c r="P1487" s="1">
        <v>11119.75</v>
      </c>
      <c r="Q1487" s="1">
        <v>1891.5</v>
      </c>
      <c r="R1487" s="44">
        <f t="shared" si="240"/>
        <v>218.56060344827586</v>
      </c>
      <c r="S1487" s="45">
        <f t="shared" si="241"/>
        <v>1.4655172413793103</v>
      </c>
      <c r="T1487" s="45">
        <f t="shared" si="242"/>
        <v>3.223529411764706</v>
      </c>
      <c r="U1487" s="44">
        <f t="shared" si="243"/>
        <v>1556.7649999999994</v>
      </c>
      <c r="V1487" s="46">
        <f t="shared" si="244"/>
        <v>0.12280701754385961</v>
      </c>
      <c r="W1487" s="44">
        <f t="shared" si="245"/>
        <v>-334.73500000000058</v>
      </c>
      <c r="X1487" s="46">
        <f t="shared" si="246"/>
        <v>-2.6405916768133874E-2</v>
      </c>
      <c r="Y1487" s="23">
        <f>RANK(O1487,O:O)</f>
        <v>726</v>
      </c>
      <c r="Z1487" s="23">
        <f>RANK(U1487,U:U)</f>
        <v>975</v>
      </c>
      <c r="AA1487" s="23">
        <f>RANK(W1487,W:W)</f>
        <v>1411</v>
      </c>
    </row>
    <row r="1488" spans="1:27" x14ac:dyDescent="0.25">
      <c r="A1488" s="23" t="str">
        <f t="shared" si="237"/>
        <v>Ray McDermott</v>
      </c>
      <c r="B1488" s="23">
        <f t="shared" si="238"/>
        <v>7</v>
      </c>
      <c r="C1488" s="23" t="str">
        <f t="shared" si="239"/>
        <v>2024Ray McDermott7</v>
      </c>
      <c r="D1488" s="17">
        <v>2024</v>
      </c>
      <c r="E1488" t="s">
        <v>413</v>
      </c>
      <c r="F1488">
        <v>781121</v>
      </c>
      <c r="G1488" t="s">
        <v>499</v>
      </c>
      <c r="H1488" s="20">
        <v>3</v>
      </c>
      <c r="I1488" s="20">
        <v>5</v>
      </c>
      <c r="J1488" t="s">
        <v>2</v>
      </c>
      <c r="K1488" t="s">
        <v>10</v>
      </c>
      <c r="L1488" s="10">
        <v>21</v>
      </c>
      <c r="M1488" s="10">
        <v>36</v>
      </c>
      <c r="N1488" s="10">
        <v>133</v>
      </c>
      <c r="O1488" s="1">
        <v>7622.04</v>
      </c>
      <c r="P1488" s="1">
        <v>6686</v>
      </c>
      <c r="Q1488" s="1">
        <v>690.6</v>
      </c>
      <c r="R1488" s="44">
        <f t="shared" si="240"/>
        <v>362.95428571428573</v>
      </c>
      <c r="S1488" s="45">
        <f t="shared" si="241"/>
        <v>1.7142857142857142</v>
      </c>
      <c r="T1488" s="45">
        <f t="shared" si="242"/>
        <v>3.6944444444444446</v>
      </c>
      <c r="U1488" s="44">
        <f t="shared" si="243"/>
        <v>936.04</v>
      </c>
      <c r="V1488" s="46">
        <f t="shared" si="244"/>
        <v>0.12280701754385964</v>
      </c>
      <c r="W1488" s="44">
        <f t="shared" si="245"/>
        <v>245.43999999999994</v>
      </c>
      <c r="X1488" s="46">
        <f t="shared" si="246"/>
        <v>3.2201352918641193E-2</v>
      </c>
      <c r="Y1488" s="23">
        <f>RANK(O1488,O:O)</f>
        <v>976</v>
      </c>
      <c r="Z1488" s="23">
        <f>RANK(U1488,U:U)</f>
        <v>1149</v>
      </c>
      <c r="AA1488" s="23">
        <f>RANK(W1488,W:W)</f>
        <v>1097</v>
      </c>
    </row>
    <row r="1489" spans="1:27" x14ac:dyDescent="0.25">
      <c r="A1489" s="23" t="str">
        <f t="shared" si="237"/>
        <v>Ray McDermott</v>
      </c>
      <c r="B1489" s="23">
        <f t="shared" si="238"/>
        <v>8</v>
      </c>
      <c r="C1489" s="23" t="str">
        <f t="shared" si="239"/>
        <v>2024Ray McDermott8</v>
      </c>
      <c r="D1489" s="17">
        <v>2024</v>
      </c>
      <c r="E1489" t="s">
        <v>413</v>
      </c>
      <c r="F1489">
        <v>329101</v>
      </c>
      <c r="G1489" t="s">
        <v>82</v>
      </c>
      <c r="H1489" s="20">
        <v>3</v>
      </c>
      <c r="I1489" s="20">
        <v>3</v>
      </c>
      <c r="J1489" t="s">
        <v>2</v>
      </c>
      <c r="K1489" t="s">
        <v>10</v>
      </c>
      <c r="L1489" s="10">
        <v>20</v>
      </c>
      <c r="M1489" s="10">
        <v>38</v>
      </c>
      <c r="N1489" s="10">
        <v>92</v>
      </c>
      <c r="O1489" s="1">
        <v>5204.8639999999996</v>
      </c>
      <c r="P1489" s="1">
        <v>3522</v>
      </c>
      <c r="Q1489" s="1">
        <v>661.8</v>
      </c>
      <c r="R1489" s="44">
        <f t="shared" si="240"/>
        <v>260.2432</v>
      </c>
      <c r="S1489" s="45">
        <f t="shared" si="241"/>
        <v>1.9</v>
      </c>
      <c r="T1489" s="45">
        <f t="shared" si="242"/>
        <v>2.4210526315789473</v>
      </c>
      <c r="U1489" s="44">
        <f t="shared" si="243"/>
        <v>1682.8639999999996</v>
      </c>
      <c r="V1489" s="46">
        <f t="shared" si="244"/>
        <v>0.32332525883481295</v>
      </c>
      <c r="W1489" s="44">
        <f t="shared" si="245"/>
        <v>1021.0639999999996</v>
      </c>
      <c r="X1489" s="46">
        <f t="shared" si="246"/>
        <v>0.1961749624966185</v>
      </c>
      <c r="Y1489" s="23">
        <f>RANK(O1489,O:O)</f>
        <v>1115</v>
      </c>
      <c r="Z1489" s="23">
        <f>RANK(U1489,U:U)</f>
        <v>951</v>
      </c>
      <c r="AA1489" s="23">
        <f>RANK(W1489,W:W)</f>
        <v>782</v>
      </c>
    </row>
    <row r="1490" spans="1:27" x14ac:dyDescent="0.25">
      <c r="A1490" s="23" t="str">
        <f t="shared" si="237"/>
        <v>Ray McDermott</v>
      </c>
      <c r="B1490" s="23">
        <f t="shared" si="238"/>
        <v>9</v>
      </c>
      <c r="C1490" s="23" t="str">
        <f t="shared" si="239"/>
        <v>2024Ray McDermott9</v>
      </c>
      <c r="D1490" s="17">
        <v>2024</v>
      </c>
      <c r="E1490" t="s">
        <v>413</v>
      </c>
      <c r="F1490">
        <v>263517</v>
      </c>
      <c r="G1490" t="s">
        <v>24</v>
      </c>
      <c r="H1490" s="20">
        <v>3</v>
      </c>
      <c r="I1490" s="20">
        <v>1</v>
      </c>
      <c r="J1490" t="s">
        <v>2</v>
      </c>
      <c r="K1490" t="s">
        <v>10</v>
      </c>
      <c r="L1490" s="10">
        <v>14</v>
      </c>
      <c r="M1490" s="10">
        <v>24</v>
      </c>
      <c r="N1490" s="10">
        <v>135</v>
      </c>
      <c r="O1490" s="1">
        <v>3967.2</v>
      </c>
      <c r="P1490" s="1">
        <v>3306</v>
      </c>
      <c r="Q1490" s="1">
        <v>460.4</v>
      </c>
      <c r="R1490" s="44">
        <f t="shared" si="240"/>
        <v>283.37142857142857</v>
      </c>
      <c r="S1490" s="45">
        <f t="shared" si="241"/>
        <v>1.7142857142857142</v>
      </c>
      <c r="T1490" s="45">
        <f t="shared" si="242"/>
        <v>5.625</v>
      </c>
      <c r="U1490" s="44">
        <f t="shared" si="243"/>
        <v>661.19999999999982</v>
      </c>
      <c r="V1490" s="46">
        <f t="shared" si="244"/>
        <v>0.16666666666666663</v>
      </c>
      <c r="W1490" s="44">
        <f t="shared" si="245"/>
        <v>200.79999999999984</v>
      </c>
      <c r="X1490" s="46">
        <f t="shared" si="246"/>
        <v>5.0615043355515185E-2</v>
      </c>
      <c r="Y1490" s="23">
        <f>RANK(O1490,O:O)</f>
        <v>1206</v>
      </c>
      <c r="Z1490" s="23">
        <f>RANK(U1490,U:U)</f>
        <v>1243</v>
      </c>
      <c r="AA1490" s="23">
        <f>RANK(W1490,W:W)</f>
        <v>1131</v>
      </c>
    </row>
    <row r="1491" spans="1:27" x14ac:dyDescent="0.25">
      <c r="A1491" s="23" t="str">
        <f t="shared" si="237"/>
        <v>Rebecca Jimenez</v>
      </c>
      <c r="B1491" s="23">
        <f t="shared" si="238"/>
        <v>1</v>
      </c>
      <c r="C1491" s="23" t="str">
        <f t="shared" si="239"/>
        <v>2024Rebecca Jimenez1</v>
      </c>
      <c r="D1491" s="17">
        <v>2024</v>
      </c>
      <c r="E1491" t="s">
        <v>401</v>
      </c>
      <c r="F1491">
        <v>206200</v>
      </c>
      <c r="G1491" t="s">
        <v>346</v>
      </c>
      <c r="H1491" s="20">
        <v>3</v>
      </c>
      <c r="I1491" s="20">
        <v>3</v>
      </c>
      <c r="J1491" t="s">
        <v>9</v>
      </c>
      <c r="K1491" t="s">
        <v>6</v>
      </c>
      <c r="L1491" s="10">
        <v>145</v>
      </c>
      <c r="M1491" s="10">
        <v>1115</v>
      </c>
      <c r="N1491" s="10">
        <v>5581</v>
      </c>
      <c r="O1491" s="1">
        <v>218596.31400000001</v>
      </c>
      <c r="P1491" s="1">
        <v>211146</v>
      </c>
      <c r="Q1491" s="1">
        <v>5658.52</v>
      </c>
      <c r="R1491" s="44">
        <f t="shared" si="240"/>
        <v>1507.5607862068966</v>
      </c>
      <c r="S1491" s="45">
        <f t="shared" si="241"/>
        <v>7.6896551724137927</v>
      </c>
      <c r="T1491" s="45">
        <f t="shared" si="242"/>
        <v>5.0053811659192826</v>
      </c>
      <c r="U1491" s="44">
        <f t="shared" si="243"/>
        <v>7450.314000000013</v>
      </c>
      <c r="V1491" s="46">
        <f t="shared" si="244"/>
        <v>3.4082523459201659E-2</v>
      </c>
      <c r="W1491" s="44">
        <f t="shared" si="245"/>
        <v>1791.7940000000126</v>
      </c>
      <c r="X1491" s="46">
        <f t="shared" si="246"/>
        <v>8.1968170789925229E-3</v>
      </c>
      <c r="Y1491" s="23">
        <f>RANK(O1491,O:O)</f>
        <v>29</v>
      </c>
      <c r="Z1491" s="23">
        <f>RANK(U1491,U:U)</f>
        <v>331</v>
      </c>
      <c r="AA1491" s="23">
        <f>RANK(W1491,W:W)</f>
        <v>591</v>
      </c>
    </row>
    <row r="1492" spans="1:27" x14ac:dyDescent="0.25">
      <c r="A1492" s="23" t="str">
        <f t="shared" si="237"/>
        <v>Rebecca Jimenez</v>
      </c>
      <c r="B1492" s="23">
        <f t="shared" si="238"/>
        <v>2</v>
      </c>
      <c r="C1492" s="23" t="str">
        <f t="shared" si="239"/>
        <v>2024Rebecca Jimenez2</v>
      </c>
      <c r="D1492" s="17">
        <v>2024</v>
      </c>
      <c r="E1492" t="s">
        <v>401</v>
      </c>
      <c r="F1492">
        <v>116138</v>
      </c>
      <c r="G1492" t="s">
        <v>39</v>
      </c>
      <c r="H1492" s="20">
        <v>3</v>
      </c>
      <c r="I1492" s="20">
        <v>5</v>
      </c>
      <c r="J1492" t="s">
        <v>2</v>
      </c>
      <c r="K1492" t="s">
        <v>6</v>
      </c>
      <c r="L1492" s="10">
        <v>251</v>
      </c>
      <c r="M1492" s="10">
        <v>830</v>
      </c>
      <c r="N1492" s="10">
        <v>3914</v>
      </c>
      <c r="O1492" s="1">
        <v>169404</v>
      </c>
      <c r="P1492" s="1">
        <v>148600</v>
      </c>
      <c r="Q1492" s="1">
        <v>8684.1</v>
      </c>
      <c r="R1492" s="44">
        <f t="shared" si="240"/>
        <v>674.91633466135454</v>
      </c>
      <c r="S1492" s="45">
        <f t="shared" si="241"/>
        <v>3.306772908366534</v>
      </c>
      <c r="T1492" s="45">
        <f t="shared" si="242"/>
        <v>4.7156626506024093</v>
      </c>
      <c r="U1492" s="44">
        <f t="shared" si="243"/>
        <v>20804</v>
      </c>
      <c r="V1492" s="46">
        <f t="shared" si="244"/>
        <v>0.12280701754385964</v>
      </c>
      <c r="W1492" s="44">
        <f t="shared" si="245"/>
        <v>12119.9</v>
      </c>
      <c r="X1492" s="46">
        <f t="shared" si="246"/>
        <v>7.1544355505182872E-2</v>
      </c>
      <c r="Y1492" s="23">
        <f>RANK(O1492,O:O)</f>
        <v>64</v>
      </c>
      <c r="Z1492" s="23">
        <f>RANK(U1492,U:U)</f>
        <v>59</v>
      </c>
      <c r="AA1492" s="23">
        <f>RANK(W1492,W:W)</f>
        <v>89</v>
      </c>
    </row>
    <row r="1493" spans="1:27" x14ac:dyDescent="0.25">
      <c r="A1493" s="23" t="str">
        <f t="shared" si="237"/>
        <v>Rebecca Jimenez</v>
      </c>
      <c r="B1493" s="23">
        <f t="shared" si="238"/>
        <v>3</v>
      </c>
      <c r="C1493" s="23" t="str">
        <f t="shared" si="239"/>
        <v>2024Rebecca Jimenez3</v>
      </c>
      <c r="D1493" s="17">
        <v>2024</v>
      </c>
      <c r="E1493" t="s">
        <v>401</v>
      </c>
      <c r="F1493">
        <v>123654</v>
      </c>
      <c r="G1493" t="s">
        <v>282</v>
      </c>
      <c r="H1493" s="20">
        <v>3</v>
      </c>
      <c r="I1493" s="20">
        <v>3</v>
      </c>
      <c r="J1493" t="s">
        <v>9</v>
      </c>
      <c r="K1493" t="s">
        <v>6</v>
      </c>
      <c r="L1493" s="10">
        <v>181</v>
      </c>
      <c r="M1493" s="10">
        <v>638</v>
      </c>
      <c r="N1493" s="10">
        <v>3627</v>
      </c>
      <c r="O1493" s="1">
        <v>155260.7745</v>
      </c>
      <c r="P1493" s="1">
        <v>131117.75</v>
      </c>
      <c r="Q1493" s="1">
        <v>6295.2</v>
      </c>
      <c r="R1493" s="44">
        <f t="shared" si="240"/>
        <v>857.79433425414368</v>
      </c>
      <c r="S1493" s="45">
        <f t="shared" si="241"/>
        <v>3.5248618784530388</v>
      </c>
      <c r="T1493" s="45">
        <f t="shared" si="242"/>
        <v>5.6849529780564261</v>
      </c>
      <c r="U1493" s="44">
        <f t="shared" si="243"/>
        <v>24143.0245</v>
      </c>
      <c r="V1493" s="46">
        <f t="shared" si="244"/>
        <v>0.15549983296006295</v>
      </c>
      <c r="W1493" s="44">
        <f t="shared" si="245"/>
        <v>17847.824499999999</v>
      </c>
      <c r="X1493" s="46">
        <f t="shared" si="246"/>
        <v>0.11495385461960322</v>
      </c>
      <c r="Y1493" s="23">
        <f>RANK(O1493,O:O)</f>
        <v>81</v>
      </c>
      <c r="Z1493" s="23">
        <f>RANK(U1493,U:U)</f>
        <v>50</v>
      </c>
      <c r="AA1493" s="23">
        <f>RANK(W1493,W:W)</f>
        <v>50</v>
      </c>
    </row>
    <row r="1494" spans="1:27" x14ac:dyDescent="0.25">
      <c r="A1494" s="23" t="str">
        <f t="shared" si="237"/>
        <v>Rebecca Jimenez</v>
      </c>
      <c r="B1494" s="23">
        <f t="shared" si="238"/>
        <v>4</v>
      </c>
      <c r="C1494" s="23" t="str">
        <f t="shared" si="239"/>
        <v>2024Rebecca Jimenez4</v>
      </c>
      <c r="D1494" s="17">
        <v>2024</v>
      </c>
      <c r="E1494" t="s">
        <v>401</v>
      </c>
      <c r="F1494">
        <v>676623</v>
      </c>
      <c r="G1494" t="s">
        <v>274</v>
      </c>
      <c r="H1494" s="20">
        <v>3</v>
      </c>
      <c r="I1494" s="20">
        <v>3</v>
      </c>
      <c r="J1494" t="s">
        <v>2</v>
      </c>
      <c r="K1494" t="s">
        <v>4</v>
      </c>
      <c r="L1494" s="10">
        <v>226</v>
      </c>
      <c r="M1494" s="10">
        <v>389</v>
      </c>
      <c r="N1494" s="10">
        <v>2641</v>
      </c>
      <c r="O1494" s="1">
        <v>107936.625</v>
      </c>
      <c r="P1494" s="1">
        <v>94681.25</v>
      </c>
      <c r="Q1494" s="1">
        <v>7432.8</v>
      </c>
      <c r="R1494" s="44">
        <f t="shared" si="240"/>
        <v>477.59568584070797</v>
      </c>
      <c r="S1494" s="45">
        <f t="shared" si="241"/>
        <v>1.7212389380530972</v>
      </c>
      <c r="T1494" s="45">
        <f t="shared" si="242"/>
        <v>6.7892030848329048</v>
      </c>
      <c r="U1494" s="44">
        <f t="shared" si="243"/>
        <v>13255.375</v>
      </c>
      <c r="V1494" s="46">
        <f t="shared" si="244"/>
        <v>0.12280701754385964</v>
      </c>
      <c r="W1494" s="44">
        <f t="shared" si="245"/>
        <v>5822.5749999999998</v>
      </c>
      <c r="X1494" s="46">
        <f t="shared" si="246"/>
        <v>5.3944386347080979E-2</v>
      </c>
      <c r="Y1494" s="23">
        <f>RANK(O1494,O:O)</f>
        <v>140</v>
      </c>
      <c r="Z1494" s="23">
        <f>RANK(U1494,U:U)</f>
        <v>145</v>
      </c>
      <c r="AA1494" s="23">
        <f>RANK(W1494,W:W)</f>
        <v>233</v>
      </c>
    </row>
    <row r="1495" spans="1:27" x14ac:dyDescent="0.25">
      <c r="A1495" s="23" t="str">
        <f t="shared" si="237"/>
        <v>Ronnie Estrada</v>
      </c>
      <c r="B1495" s="23">
        <f t="shared" si="238"/>
        <v>1</v>
      </c>
      <c r="C1495" s="23" t="str">
        <f t="shared" si="239"/>
        <v>2024Ronnie Estrada1</v>
      </c>
      <c r="D1495" s="17">
        <v>2024</v>
      </c>
      <c r="E1495" t="s">
        <v>397</v>
      </c>
      <c r="F1495">
        <v>145944</v>
      </c>
      <c r="G1495" t="s">
        <v>485</v>
      </c>
      <c r="H1495" s="20">
        <v>6</v>
      </c>
      <c r="I1495" s="20">
        <v>6</v>
      </c>
      <c r="J1495" t="s">
        <v>9</v>
      </c>
      <c r="K1495" t="s">
        <v>4</v>
      </c>
      <c r="L1495" s="10">
        <v>164</v>
      </c>
      <c r="M1495" s="10">
        <v>553</v>
      </c>
      <c r="N1495" s="10">
        <v>2037</v>
      </c>
      <c r="O1495" s="1">
        <v>106316.64</v>
      </c>
      <c r="P1495" s="1">
        <v>78174</v>
      </c>
      <c r="Q1495" s="1">
        <v>5685.46</v>
      </c>
      <c r="R1495" s="44">
        <f t="shared" si="240"/>
        <v>648.2721951219512</v>
      </c>
      <c r="S1495" s="45">
        <f t="shared" si="241"/>
        <v>3.3719512195121952</v>
      </c>
      <c r="T1495" s="45">
        <f t="shared" si="242"/>
        <v>3.6835443037974684</v>
      </c>
      <c r="U1495" s="44">
        <f t="shared" si="243"/>
        <v>28142.639999999999</v>
      </c>
      <c r="V1495" s="46">
        <f t="shared" si="244"/>
        <v>0.26470588235294118</v>
      </c>
      <c r="W1495" s="44">
        <f t="shared" si="245"/>
        <v>22457.18</v>
      </c>
      <c r="X1495" s="46">
        <f t="shared" si="246"/>
        <v>0.21122921115640977</v>
      </c>
      <c r="Y1495" s="23">
        <f>RANK(O1495,O:O)</f>
        <v>145</v>
      </c>
      <c r="Z1495" s="23">
        <f>RANK(U1495,U:U)</f>
        <v>32</v>
      </c>
      <c r="AA1495" s="23">
        <f>RANK(W1495,W:W)</f>
        <v>35</v>
      </c>
    </row>
    <row r="1496" spans="1:27" x14ac:dyDescent="0.25">
      <c r="A1496" s="23" t="str">
        <f t="shared" si="237"/>
        <v>Ronnie Estrada</v>
      </c>
      <c r="B1496" s="23">
        <f t="shared" si="238"/>
        <v>2</v>
      </c>
      <c r="C1496" s="23" t="str">
        <f t="shared" si="239"/>
        <v>2024Ronnie Estrada2</v>
      </c>
      <c r="D1496" s="17">
        <v>2024</v>
      </c>
      <c r="E1496" t="s">
        <v>397</v>
      </c>
      <c r="F1496">
        <v>576838</v>
      </c>
      <c r="G1496" t="s">
        <v>149</v>
      </c>
      <c r="H1496" s="20">
        <v>6</v>
      </c>
      <c r="I1496" s="20">
        <v>6</v>
      </c>
      <c r="J1496" t="s">
        <v>9</v>
      </c>
      <c r="K1496" t="s">
        <v>4</v>
      </c>
      <c r="L1496" s="10">
        <v>88</v>
      </c>
      <c r="M1496" s="10">
        <v>330</v>
      </c>
      <c r="N1496" s="10">
        <v>1577</v>
      </c>
      <c r="O1496" s="1">
        <v>77219.7</v>
      </c>
      <c r="P1496" s="1">
        <v>64349.75</v>
      </c>
      <c r="Q1496" s="1">
        <v>3089.29</v>
      </c>
      <c r="R1496" s="44">
        <f t="shared" si="240"/>
        <v>877.49659090909086</v>
      </c>
      <c r="S1496" s="45">
        <f t="shared" si="241"/>
        <v>3.75</v>
      </c>
      <c r="T1496" s="45">
        <f t="shared" si="242"/>
        <v>4.7787878787878784</v>
      </c>
      <c r="U1496" s="44">
        <f t="shared" si="243"/>
        <v>12869.949999999997</v>
      </c>
      <c r="V1496" s="46">
        <f t="shared" si="244"/>
        <v>0.16666666666666663</v>
      </c>
      <c r="W1496" s="44">
        <f t="shared" si="245"/>
        <v>9780.6599999999962</v>
      </c>
      <c r="X1496" s="46">
        <f t="shared" si="246"/>
        <v>0.12666016573490957</v>
      </c>
      <c r="Y1496" s="23">
        <f>RANK(O1496,O:O)</f>
        <v>223</v>
      </c>
      <c r="Z1496" s="23">
        <f>RANK(U1496,U:U)</f>
        <v>153</v>
      </c>
      <c r="AA1496" s="23">
        <f>RANK(W1496,W:W)</f>
        <v>129</v>
      </c>
    </row>
    <row r="1497" spans="1:27" x14ac:dyDescent="0.25">
      <c r="A1497" s="23" t="str">
        <f t="shared" si="237"/>
        <v>Ronnie Estrada</v>
      </c>
      <c r="B1497" s="23">
        <f t="shared" si="238"/>
        <v>3</v>
      </c>
      <c r="C1497" s="23" t="str">
        <f t="shared" si="239"/>
        <v>2024Ronnie Estrada3</v>
      </c>
      <c r="D1497" s="17">
        <v>2024</v>
      </c>
      <c r="E1497" t="s">
        <v>397</v>
      </c>
      <c r="F1497">
        <v>463072</v>
      </c>
      <c r="G1497" t="s">
        <v>118</v>
      </c>
      <c r="H1497" s="20">
        <v>6</v>
      </c>
      <c r="I1497" s="20">
        <v>6</v>
      </c>
      <c r="J1497" t="s">
        <v>9</v>
      </c>
      <c r="K1497" t="s">
        <v>3</v>
      </c>
      <c r="L1497" s="10">
        <v>83</v>
      </c>
      <c r="M1497" s="10">
        <v>324</v>
      </c>
      <c r="N1497" s="10">
        <v>1255</v>
      </c>
      <c r="O1497" s="1">
        <v>65446.883999999998</v>
      </c>
      <c r="P1497" s="1">
        <v>51387</v>
      </c>
      <c r="Q1497" s="1">
        <v>2918</v>
      </c>
      <c r="R1497" s="44">
        <f t="shared" si="240"/>
        <v>788.51667469879521</v>
      </c>
      <c r="S1497" s="45">
        <f t="shared" si="241"/>
        <v>3.9036144578313254</v>
      </c>
      <c r="T1497" s="45">
        <f t="shared" si="242"/>
        <v>3.8734567901234569</v>
      </c>
      <c r="U1497" s="44">
        <f t="shared" si="243"/>
        <v>14059.883999999998</v>
      </c>
      <c r="V1497" s="46">
        <f t="shared" si="244"/>
        <v>0.21482892905947973</v>
      </c>
      <c r="W1497" s="44">
        <f t="shared" si="245"/>
        <v>11141.883999999998</v>
      </c>
      <c r="X1497" s="46">
        <f t="shared" si="246"/>
        <v>0.17024315473903995</v>
      </c>
      <c r="Y1497" s="23">
        <f>RANK(O1497,O:O)</f>
        <v>272</v>
      </c>
      <c r="Z1497" s="23">
        <f>RANK(U1497,U:U)</f>
        <v>135</v>
      </c>
      <c r="AA1497" s="23">
        <f>RANK(W1497,W:W)</f>
        <v>107</v>
      </c>
    </row>
    <row r="1498" spans="1:27" x14ac:dyDescent="0.25">
      <c r="A1498" s="23" t="str">
        <f t="shared" si="237"/>
        <v>Ronnie Estrada</v>
      </c>
      <c r="B1498" s="23">
        <f t="shared" si="238"/>
        <v>4</v>
      </c>
      <c r="C1498" s="23" t="str">
        <f t="shared" si="239"/>
        <v>2024Ronnie Estrada4</v>
      </c>
      <c r="D1498" s="17">
        <v>2024</v>
      </c>
      <c r="E1498" t="s">
        <v>397</v>
      </c>
      <c r="F1498">
        <v>913384</v>
      </c>
      <c r="G1498" t="s">
        <v>254</v>
      </c>
      <c r="H1498" s="20">
        <v>6</v>
      </c>
      <c r="I1498" s="20">
        <v>3</v>
      </c>
      <c r="J1498" t="s">
        <v>2</v>
      </c>
      <c r="K1498" t="s">
        <v>3</v>
      </c>
      <c r="L1498" s="10">
        <v>87</v>
      </c>
      <c r="M1498" s="10">
        <v>303</v>
      </c>
      <c r="N1498" s="10">
        <v>1268</v>
      </c>
      <c r="O1498" s="1">
        <v>65045.055999999997</v>
      </c>
      <c r="P1498" s="1">
        <v>45213</v>
      </c>
      <c r="Q1498" s="1">
        <v>3026.31</v>
      </c>
      <c r="R1498" s="44">
        <f t="shared" si="240"/>
        <v>747.64432183908048</v>
      </c>
      <c r="S1498" s="45">
        <f t="shared" si="241"/>
        <v>3.4827586206896552</v>
      </c>
      <c r="T1498" s="45">
        <f t="shared" si="242"/>
        <v>4.1848184818481844</v>
      </c>
      <c r="U1498" s="44">
        <f t="shared" si="243"/>
        <v>19832.055999999997</v>
      </c>
      <c r="V1498" s="46">
        <f t="shared" si="244"/>
        <v>0.3048972084826862</v>
      </c>
      <c r="W1498" s="44">
        <f t="shared" si="245"/>
        <v>16805.745999999996</v>
      </c>
      <c r="X1498" s="46">
        <f t="shared" si="246"/>
        <v>0.25837084374252822</v>
      </c>
      <c r="Y1498" s="23">
        <f>RANK(O1498,O:O)</f>
        <v>276</v>
      </c>
      <c r="Z1498" s="23">
        <f>RANK(U1498,U:U)</f>
        <v>68</v>
      </c>
      <c r="AA1498" s="23">
        <f>RANK(W1498,W:W)</f>
        <v>55</v>
      </c>
    </row>
    <row r="1499" spans="1:27" x14ac:dyDescent="0.25">
      <c r="A1499" s="23" t="str">
        <f t="shared" si="237"/>
        <v>Ronnie Estrada</v>
      </c>
      <c r="B1499" s="23">
        <f t="shared" si="238"/>
        <v>5</v>
      </c>
      <c r="C1499" s="23" t="str">
        <f t="shared" si="239"/>
        <v>2024Ronnie Estrada5</v>
      </c>
      <c r="D1499" s="17">
        <v>2024</v>
      </c>
      <c r="E1499" t="s">
        <v>397</v>
      </c>
      <c r="F1499">
        <v>794144</v>
      </c>
      <c r="G1499" t="s">
        <v>222</v>
      </c>
      <c r="H1499" s="20">
        <v>6</v>
      </c>
      <c r="I1499" s="20">
        <v>6</v>
      </c>
      <c r="J1499" t="s">
        <v>9</v>
      </c>
      <c r="K1499" t="s">
        <v>3</v>
      </c>
      <c r="L1499" s="10">
        <v>113</v>
      </c>
      <c r="M1499" s="10">
        <v>446</v>
      </c>
      <c r="N1499" s="10">
        <v>1478</v>
      </c>
      <c r="O1499" s="1">
        <v>62094.9</v>
      </c>
      <c r="P1499" s="1">
        <v>51745.75</v>
      </c>
      <c r="Q1499" s="1">
        <v>3982.2</v>
      </c>
      <c r="R1499" s="44">
        <f t="shared" si="240"/>
        <v>549.51238938053098</v>
      </c>
      <c r="S1499" s="45">
        <f t="shared" si="241"/>
        <v>3.9469026548672566</v>
      </c>
      <c r="T1499" s="45">
        <f t="shared" si="242"/>
        <v>3.3139013452914798</v>
      </c>
      <c r="U1499" s="44">
        <f t="shared" si="243"/>
        <v>10349.150000000001</v>
      </c>
      <c r="V1499" s="46">
        <f t="shared" si="244"/>
        <v>0.16666666666666669</v>
      </c>
      <c r="W1499" s="44">
        <f t="shared" si="245"/>
        <v>6366.9500000000016</v>
      </c>
      <c r="X1499" s="46">
        <f t="shared" si="246"/>
        <v>0.10253579601545379</v>
      </c>
      <c r="Y1499" s="23">
        <f>RANK(O1499,O:O)</f>
        <v>295</v>
      </c>
      <c r="Z1499" s="23">
        <f>RANK(U1499,U:U)</f>
        <v>216</v>
      </c>
      <c r="AA1499" s="23">
        <f>RANK(W1499,W:W)</f>
        <v>217</v>
      </c>
    </row>
    <row r="1500" spans="1:27" x14ac:dyDescent="0.25">
      <c r="A1500" s="23" t="str">
        <f t="shared" si="237"/>
        <v>Ronnie Estrada</v>
      </c>
      <c r="B1500" s="23">
        <f t="shared" si="238"/>
        <v>6</v>
      </c>
      <c r="C1500" s="23" t="str">
        <f t="shared" si="239"/>
        <v>2024Ronnie Estrada6</v>
      </c>
      <c r="D1500" s="17">
        <v>2024</v>
      </c>
      <c r="E1500" t="s">
        <v>397</v>
      </c>
      <c r="F1500">
        <v>188132</v>
      </c>
      <c r="G1500" t="s">
        <v>48</v>
      </c>
      <c r="H1500" s="20">
        <v>6</v>
      </c>
      <c r="I1500" s="20">
        <v>1</v>
      </c>
      <c r="J1500" t="s">
        <v>2</v>
      </c>
      <c r="K1500" t="s">
        <v>3</v>
      </c>
      <c r="L1500" s="10">
        <v>143</v>
      </c>
      <c r="M1500" s="10">
        <v>327</v>
      </c>
      <c r="N1500" s="10">
        <v>1271</v>
      </c>
      <c r="O1500" s="1">
        <v>57590.7</v>
      </c>
      <c r="P1500" s="1">
        <v>47992.25</v>
      </c>
      <c r="Q1500" s="1">
        <v>4790.99</v>
      </c>
      <c r="R1500" s="44">
        <f t="shared" si="240"/>
        <v>402.73216783216782</v>
      </c>
      <c r="S1500" s="45">
        <f t="shared" si="241"/>
        <v>2.2867132867132867</v>
      </c>
      <c r="T1500" s="45">
        <f t="shared" si="242"/>
        <v>3.8868501529051986</v>
      </c>
      <c r="U1500" s="44">
        <f t="shared" si="243"/>
        <v>9598.4499999999971</v>
      </c>
      <c r="V1500" s="46">
        <f t="shared" si="244"/>
        <v>0.16666666666666663</v>
      </c>
      <c r="W1500" s="44">
        <f t="shared" si="245"/>
        <v>4807.4599999999973</v>
      </c>
      <c r="X1500" s="46">
        <f t="shared" si="246"/>
        <v>8.3476325170557003E-2</v>
      </c>
      <c r="Y1500" s="23">
        <f>RANK(O1500,O:O)</f>
        <v>325</v>
      </c>
      <c r="Z1500" s="23">
        <f>RANK(U1500,U:U)</f>
        <v>231</v>
      </c>
      <c r="AA1500" s="23">
        <f>RANK(W1500,W:W)</f>
        <v>283</v>
      </c>
    </row>
    <row r="1501" spans="1:27" x14ac:dyDescent="0.25">
      <c r="A1501" s="23" t="str">
        <f t="shared" si="237"/>
        <v>Ronnie Estrada</v>
      </c>
      <c r="B1501" s="23">
        <f t="shared" si="238"/>
        <v>7</v>
      </c>
      <c r="C1501" s="23" t="str">
        <f t="shared" si="239"/>
        <v>2024Ronnie Estrada7</v>
      </c>
      <c r="D1501" s="17">
        <v>2024</v>
      </c>
      <c r="E1501" t="s">
        <v>397</v>
      </c>
      <c r="F1501">
        <v>143836</v>
      </c>
      <c r="G1501" t="s">
        <v>87</v>
      </c>
      <c r="H1501" s="20">
        <v>6</v>
      </c>
      <c r="I1501" s="20">
        <v>2</v>
      </c>
      <c r="J1501" t="s">
        <v>2</v>
      </c>
      <c r="K1501" t="s">
        <v>3</v>
      </c>
      <c r="L1501" s="10">
        <v>113</v>
      </c>
      <c r="M1501" s="10">
        <v>301</v>
      </c>
      <c r="N1501" s="10">
        <v>1060</v>
      </c>
      <c r="O1501" s="1">
        <v>43601.7</v>
      </c>
      <c r="P1501" s="1">
        <v>36334.75</v>
      </c>
      <c r="Q1501" s="1">
        <v>3829.54</v>
      </c>
      <c r="R1501" s="44">
        <f t="shared" si="240"/>
        <v>385.85575221238935</v>
      </c>
      <c r="S1501" s="45">
        <f t="shared" si="241"/>
        <v>2.663716814159292</v>
      </c>
      <c r="T1501" s="45">
        <f t="shared" si="242"/>
        <v>3.521594684385382</v>
      </c>
      <c r="U1501" s="44">
        <f t="shared" si="243"/>
        <v>7266.9499999999971</v>
      </c>
      <c r="V1501" s="46">
        <f t="shared" si="244"/>
        <v>0.1666666666666666</v>
      </c>
      <c r="W1501" s="44">
        <f t="shared" si="245"/>
        <v>3437.4099999999971</v>
      </c>
      <c r="X1501" s="46">
        <f t="shared" si="246"/>
        <v>7.8836604994759321E-2</v>
      </c>
      <c r="Y1501" s="23">
        <f>RANK(O1501,O:O)</f>
        <v>410</v>
      </c>
      <c r="Z1501" s="23">
        <f>RANK(U1501,U:U)</f>
        <v>350</v>
      </c>
      <c r="AA1501" s="23">
        <f>RANK(W1501,W:W)</f>
        <v>392</v>
      </c>
    </row>
    <row r="1502" spans="1:27" x14ac:dyDescent="0.25">
      <c r="A1502" s="23" t="str">
        <f t="shared" si="237"/>
        <v>Ronnie Estrada</v>
      </c>
      <c r="B1502" s="23">
        <f t="shared" si="238"/>
        <v>8</v>
      </c>
      <c r="C1502" s="23" t="str">
        <f t="shared" si="239"/>
        <v>2024Ronnie Estrada8</v>
      </c>
      <c r="D1502" s="17">
        <v>2024</v>
      </c>
      <c r="E1502" t="s">
        <v>397</v>
      </c>
      <c r="F1502">
        <v>794844</v>
      </c>
      <c r="G1502" t="s">
        <v>223</v>
      </c>
      <c r="H1502" s="20">
        <v>6</v>
      </c>
      <c r="I1502" s="20">
        <v>6</v>
      </c>
      <c r="J1502" t="s">
        <v>9</v>
      </c>
      <c r="K1502" t="s">
        <v>3</v>
      </c>
      <c r="L1502" s="10">
        <v>67</v>
      </c>
      <c r="M1502" s="10">
        <v>179</v>
      </c>
      <c r="N1502" s="10">
        <v>817</v>
      </c>
      <c r="O1502" s="1">
        <v>39141.080999999998</v>
      </c>
      <c r="P1502" s="1">
        <v>31986.25</v>
      </c>
      <c r="Q1502" s="1">
        <v>2272.19</v>
      </c>
      <c r="R1502" s="44">
        <f t="shared" si="240"/>
        <v>584.19523880597012</v>
      </c>
      <c r="S1502" s="45">
        <f t="shared" si="241"/>
        <v>2.6716417910447761</v>
      </c>
      <c r="T1502" s="45">
        <f t="shared" si="242"/>
        <v>4.5642458100558656</v>
      </c>
      <c r="U1502" s="44">
        <f t="shared" si="243"/>
        <v>7154.8309999999983</v>
      </c>
      <c r="V1502" s="46">
        <f t="shared" si="244"/>
        <v>0.18279594781758834</v>
      </c>
      <c r="W1502" s="44">
        <f t="shared" si="245"/>
        <v>4882.6409999999978</v>
      </c>
      <c r="X1502" s="46">
        <f t="shared" si="246"/>
        <v>0.1247446640525845</v>
      </c>
      <c r="Y1502" s="23">
        <f>RANK(O1502,O:O)</f>
        <v>443</v>
      </c>
      <c r="Z1502" s="23">
        <f>RANK(U1502,U:U)</f>
        <v>355</v>
      </c>
      <c r="AA1502" s="23">
        <f>RANK(W1502,W:W)</f>
        <v>279</v>
      </c>
    </row>
    <row r="1503" spans="1:27" x14ac:dyDescent="0.25">
      <c r="A1503" s="23" t="str">
        <f t="shared" si="237"/>
        <v>Ronnie Estrada</v>
      </c>
      <c r="B1503" s="23">
        <f t="shared" si="238"/>
        <v>9</v>
      </c>
      <c r="C1503" s="23" t="str">
        <f t="shared" si="239"/>
        <v>2024Ronnie Estrada9</v>
      </c>
      <c r="D1503" s="17">
        <v>2024</v>
      </c>
      <c r="E1503" t="s">
        <v>397</v>
      </c>
      <c r="F1503">
        <v>981931</v>
      </c>
      <c r="G1503" t="s">
        <v>385</v>
      </c>
      <c r="H1503" s="20">
        <v>6</v>
      </c>
      <c r="I1503" s="20">
        <v>6</v>
      </c>
      <c r="J1503" t="s">
        <v>9</v>
      </c>
      <c r="K1503" t="s">
        <v>3</v>
      </c>
      <c r="L1503" s="10">
        <v>48</v>
      </c>
      <c r="M1503" s="10">
        <v>122</v>
      </c>
      <c r="N1503" s="10">
        <v>446</v>
      </c>
      <c r="O1503" s="1">
        <v>22433.499599999999</v>
      </c>
      <c r="P1503" s="1">
        <v>17892.25</v>
      </c>
      <c r="Q1503" s="1">
        <v>1619.92</v>
      </c>
      <c r="R1503" s="44">
        <f t="shared" si="240"/>
        <v>467.364575</v>
      </c>
      <c r="S1503" s="45">
        <f t="shared" si="241"/>
        <v>2.5416666666666665</v>
      </c>
      <c r="T1503" s="45">
        <f t="shared" si="242"/>
        <v>3.6557377049180326</v>
      </c>
      <c r="U1503" s="44">
        <f t="shared" si="243"/>
        <v>4541.2495999999992</v>
      </c>
      <c r="V1503" s="46">
        <f t="shared" si="244"/>
        <v>0.20243161704471643</v>
      </c>
      <c r="W1503" s="44">
        <f t="shared" si="245"/>
        <v>2921.3295999999991</v>
      </c>
      <c r="X1503" s="46">
        <f t="shared" si="246"/>
        <v>0.13022175104592237</v>
      </c>
      <c r="Y1503" s="23">
        <f>RANK(O1503,O:O)</f>
        <v>580</v>
      </c>
      <c r="Z1503" s="23">
        <f>RANK(U1503,U:U)</f>
        <v>535</v>
      </c>
      <c r="AA1503" s="23">
        <f>RANK(W1503,W:W)</f>
        <v>441</v>
      </c>
    </row>
    <row r="1504" spans="1:27" x14ac:dyDescent="0.25">
      <c r="A1504" s="23" t="str">
        <f t="shared" si="237"/>
        <v>Ronnie Estrada</v>
      </c>
      <c r="B1504" s="23">
        <f t="shared" si="238"/>
        <v>10</v>
      </c>
      <c r="C1504" s="23" t="str">
        <f t="shared" si="239"/>
        <v>2024Ronnie Estrada10</v>
      </c>
      <c r="D1504" s="17">
        <v>2024</v>
      </c>
      <c r="E1504" t="s">
        <v>397</v>
      </c>
      <c r="F1504">
        <v>820884</v>
      </c>
      <c r="G1504" t="s">
        <v>486</v>
      </c>
      <c r="H1504" s="20">
        <v>6</v>
      </c>
      <c r="I1504" s="20">
        <v>6</v>
      </c>
      <c r="J1504" t="s">
        <v>9</v>
      </c>
      <c r="K1504" t="s">
        <v>3</v>
      </c>
      <c r="L1504" s="10">
        <v>30</v>
      </c>
      <c r="M1504" s="10">
        <v>96</v>
      </c>
      <c r="N1504" s="10">
        <v>422</v>
      </c>
      <c r="O1504" s="1">
        <v>20218.117200000001</v>
      </c>
      <c r="P1504" s="1">
        <v>15566.5</v>
      </c>
      <c r="Q1504" s="1">
        <v>1032.18</v>
      </c>
      <c r="R1504" s="44">
        <f t="shared" si="240"/>
        <v>673.93723999999997</v>
      </c>
      <c r="S1504" s="45">
        <f t="shared" si="241"/>
        <v>3.2</v>
      </c>
      <c r="T1504" s="45">
        <f t="shared" si="242"/>
        <v>4.395833333333333</v>
      </c>
      <c r="U1504" s="44">
        <f t="shared" si="243"/>
        <v>4651.6172000000006</v>
      </c>
      <c r="V1504" s="46">
        <f t="shared" si="244"/>
        <v>0.23007172992349656</v>
      </c>
      <c r="W1504" s="44">
        <f t="shared" si="245"/>
        <v>3619.4372000000003</v>
      </c>
      <c r="X1504" s="46">
        <f t="shared" si="246"/>
        <v>0.17901949841303721</v>
      </c>
      <c r="Y1504" s="23">
        <f>RANK(O1504,O:O)</f>
        <v>612</v>
      </c>
      <c r="Z1504" s="23">
        <f>RANK(U1504,U:U)</f>
        <v>528</v>
      </c>
      <c r="AA1504" s="23">
        <f>RANK(W1504,W:W)</f>
        <v>374</v>
      </c>
    </row>
    <row r="1505" spans="1:27" x14ac:dyDescent="0.25">
      <c r="A1505" s="23" t="str">
        <f t="shared" si="237"/>
        <v>Ronnie Estrada</v>
      </c>
      <c r="B1505" s="23">
        <f t="shared" si="238"/>
        <v>11</v>
      </c>
      <c r="C1505" s="23" t="str">
        <f t="shared" si="239"/>
        <v>2024Ronnie Estrada11</v>
      </c>
      <c r="D1505" s="17">
        <v>2024</v>
      </c>
      <c r="E1505" t="s">
        <v>397</v>
      </c>
      <c r="F1505">
        <v>870139</v>
      </c>
      <c r="G1505" t="s">
        <v>174</v>
      </c>
      <c r="H1505" s="20">
        <v>6</v>
      </c>
      <c r="I1505" s="20">
        <v>3</v>
      </c>
      <c r="J1505" t="s">
        <v>2</v>
      </c>
      <c r="K1505" t="s">
        <v>3</v>
      </c>
      <c r="L1505" s="10">
        <v>29</v>
      </c>
      <c r="M1505" s="10">
        <v>81</v>
      </c>
      <c r="N1505" s="10">
        <v>418</v>
      </c>
      <c r="O1505" s="1">
        <v>19237.68</v>
      </c>
      <c r="P1505" s="1">
        <v>17176.5</v>
      </c>
      <c r="Q1505" s="1">
        <v>988.1</v>
      </c>
      <c r="R1505" s="44">
        <f t="shared" si="240"/>
        <v>663.36827586206903</v>
      </c>
      <c r="S1505" s="45">
        <f t="shared" si="241"/>
        <v>2.7931034482758621</v>
      </c>
      <c r="T1505" s="45">
        <f t="shared" si="242"/>
        <v>5.1604938271604937</v>
      </c>
      <c r="U1505" s="44">
        <f t="shared" si="243"/>
        <v>2061.1800000000003</v>
      </c>
      <c r="V1505" s="46">
        <f t="shared" si="244"/>
        <v>0.10714285714285715</v>
      </c>
      <c r="W1505" s="44">
        <f t="shared" si="245"/>
        <v>1073.0800000000004</v>
      </c>
      <c r="X1505" s="46">
        <f t="shared" si="246"/>
        <v>5.5780114857924674E-2</v>
      </c>
      <c r="Y1505" s="23">
        <f>RANK(O1505,O:O)</f>
        <v>624</v>
      </c>
      <c r="Z1505" s="23">
        <f>RANK(U1505,U:U)</f>
        <v>858</v>
      </c>
      <c r="AA1505" s="23">
        <f>RANK(W1505,W:W)</f>
        <v>764</v>
      </c>
    </row>
    <row r="1506" spans="1:27" x14ac:dyDescent="0.25">
      <c r="A1506" s="23" t="str">
        <f t="shared" si="237"/>
        <v>Ronnie Estrada</v>
      </c>
      <c r="B1506" s="23">
        <f t="shared" si="238"/>
        <v>12</v>
      </c>
      <c r="C1506" s="23" t="str">
        <f t="shared" si="239"/>
        <v>2024Ronnie Estrada12</v>
      </c>
      <c r="D1506" s="17">
        <v>2024</v>
      </c>
      <c r="E1506" t="s">
        <v>397</v>
      </c>
      <c r="F1506">
        <v>940550</v>
      </c>
      <c r="G1506" t="s">
        <v>260</v>
      </c>
      <c r="H1506" s="20">
        <v>6</v>
      </c>
      <c r="I1506" s="20">
        <v>6</v>
      </c>
      <c r="J1506" t="s">
        <v>9</v>
      </c>
      <c r="K1506" t="s">
        <v>3</v>
      </c>
      <c r="L1506" s="10">
        <v>48</v>
      </c>
      <c r="M1506" s="10">
        <v>91</v>
      </c>
      <c r="N1506" s="10">
        <v>334</v>
      </c>
      <c r="O1506" s="1">
        <v>15525.9</v>
      </c>
      <c r="P1506" s="1">
        <v>12938.25</v>
      </c>
      <c r="Q1506" s="1">
        <v>1587.53</v>
      </c>
      <c r="R1506" s="44">
        <f t="shared" si="240"/>
        <v>323.45625000000001</v>
      </c>
      <c r="S1506" s="45">
        <f t="shared" si="241"/>
        <v>1.8958333333333333</v>
      </c>
      <c r="T1506" s="45">
        <f t="shared" si="242"/>
        <v>3.6703296703296702</v>
      </c>
      <c r="U1506" s="44">
        <f t="shared" si="243"/>
        <v>2587.6499999999996</v>
      </c>
      <c r="V1506" s="46">
        <f t="shared" si="244"/>
        <v>0.16666666666666666</v>
      </c>
      <c r="W1506" s="44">
        <f t="shared" si="245"/>
        <v>1000.1199999999997</v>
      </c>
      <c r="X1506" s="46">
        <f t="shared" si="246"/>
        <v>6.4416233519473898E-2</v>
      </c>
      <c r="Y1506" s="23">
        <f>RANK(O1506,O:O)</f>
        <v>672</v>
      </c>
      <c r="Z1506" s="23">
        <f>RANK(U1506,U:U)</f>
        <v>758</v>
      </c>
      <c r="AA1506" s="23">
        <f>RANK(W1506,W:W)</f>
        <v>795</v>
      </c>
    </row>
    <row r="1507" spans="1:27" x14ac:dyDescent="0.25">
      <c r="A1507" s="23" t="str">
        <f t="shared" si="237"/>
        <v>Ronnie Estrada</v>
      </c>
      <c r="B1507" s="23">
        <f t="shared" si="238"/>
        <v>13</v>
      </c>
      <c r="C1507" s="23" t="str">
        <f t="shared" si="239"/>
        <v>2024Ronnie Estrada13</v>
      </c>
      <c r="D1507" s="17">
        <v>2024</v>
      </c>
      <c r="E1507" t="s">
        <v>397</v>
      </c>
      <c r="F1507">
        <v>547050</v>
      </c>
      <c r="G1507" t="s">
        <v>137</v>
      </c>
      <c r="H1507" s="20">
        <v>6</v>
      </c>
      <c r="I1507" s="20">
        <v>6</v>
      </c>
      <c r="J1507" t="s">
        <v>2</v>
      </c>
      <c r="K1507" t="s">
        <v>10</v>
      </c>
      <c r="L1507" s="10">
        <v>64</v>
      </c>
      <c r="M1507" s="10">
        <v>100</v>
      </c>
      <c r="N1507" s="10">
        <v>314</v>
      </c>
      <c r="O1507" s="1">
        <v>12844.2</v>
      </c>
      <c r="P1507" s="1">
        <v>10703.5</v>
      </c>
      <c r="Q1507" s="1">
        <v>2094</v>
      </c>
      <c r="R1507" s="44">
        <f t="shared" si="240"/>
        <v>200.69062500000001</v>
      </c>
      <c r="S1507" s="45">
        <f t="shared" si="241"/>
        <v>1.5625</v>
      </c>
      <c r="T1507" s="45">
        <f t="shared" si="242"/>
        <v>3.14</v>
      </c>
      <c r="U1507" s="44">
        <f t="shared" si="243"/>
        <v>2140.7000000000007</v>
      </c>
      <c r="V1507" s="46">
        <f t="shared" si="244"/>
        <v>0.16666666666666671</v>
      </c>
      <c r="W1507" s="44">
        <f t="shared" si="245"/>
        <v>46.700000000000728</v>
      </c>
      <c r="X1507" s="46">
        <f t="shared" si="246"/>
        <v>3.6358823437816854E-3</v>
      </c>
      <c r="Y1507" s="23">
        <f>RANK(O1507,O:O)</f>
        <v>722</v>
      </c>
      <c r="Z1507" s="23">
        <f>RANK(U1507,U:U)</f>
        <v>852</v>
      </c>
      <c r="AA1507" s="23">
        <f>RANK(W1507,W:W)</f>
        <v>1226</v>
      </c>
    </row>
    <row r="1508" spans="1:27" x14ac:dyDescent="0.25">
      <c r="A1508" s="23" t="str">
        <f t="shared" si="237"/>
        <v>Ronnie Estrada</v>
      </c>
      <c r="B1508" s="23">
        <f t="shared" si="238"/>
        <v>14</v>
      </c>
      <c r="C1508" s="23" t="str">
        <f t="shared" si="239"/>
        <v>2024Ronnie Estrada14</v>
      </c>
      <c r="D1508" s="17">
        <v>2024</v>
      </c>
      <c r="E1508" t="s">
        <v>397</v>
      </c>
      <c r="F1508">
        <v>884431</v>
      </c>
      <c r="G1508" t="s">
        <v>172</v>
      </c>
      <c r="H1508" s="20">
        <v>6</v>
      </c>
      <c r="I1508" s="20">
        <v>4</v>
      </c>
      <c r="J1508" t="s">
        <v>2</v>
      </c>
      <c r="K1508" t="s">
        <v>10</v>
      </c>
      <c r="L1508" s="10">
        <v>38</v>
      </c>
      <c r="M1508" s="10">
        <v>122</v>
      </c>
      <c r="N1508" s="10">
        <v>312</v>
      </c>
      <c r="O1508" s="1">
        <v>11471.32</v>
      </c>
      <c r="P1508" s="1">
        <v>10242.25</v>
      </c>
      <c r="Q1508" s="1">
        <v>1309.92</v>
      </c>
      <c r="R1508" s="44">
        <f t="shared" si="240"/>
        <v>301.87684210526317</v>
      </c>
      <c r="S1508" s="45">
        <f t="shared" si="241"/>
        <v>3.2105263157894739</v>
      </c>
      <c r="T1508" s="45">
        <f t="shared" si="242"/>
        <v>2.557377049180328</v>
      </c>
      <c r="U1508" s="44">
        <f t="shared" si="243"/>
        <v>1229.0699999999997</v>
      </c>
      <c r="V1508" s="46">
        <f t="shared" si="244"/>
        <v>0.10714285714285712</v>
      </c>
      <c r="W1508" s="44">
        <f t="shared" si="245"/>
        <v>-80.850000000000364</v>
      </c>
      <c r="X1508" s="46">
        <f t="shared" si="246"/>
        <v>-7.0480119114452707E-3</v>
      </c>
      <c r="Y1508" s="23">
        <f>RANK(O1508,O:O)</f>
        <v>771</v>
      </c>
      <c r="Z1508" s="23">
        <f>RANK(U1508,U:U)</f>
        <v>1055</v>
      </c>
      <c r="AA1508" s="23">
        <f>RANK(W1508,W:W)</f>
        <v>1317</v>
      </c>
    </row>
    <row r="1509" spans="1:27" x14ac:dyDescent="0.25">
      <c r="A1509" s="23" t="str">
        <f t="shared" si="237"/>
        <v>Ronnie Estrada</v>
      </c>
      <c r="B1509" s="23">
        <f t="shared" si="238"/>
        <v>15</v>
      </c>
      <c r="C1509" s="23" t="str">
        <f t="shared" si="239"/>
        <v>2024Ronnie Estrada15</v>
      </c>
      <c r="D1509" s="17">
        <v>2024</v>
      </c>
      <c r="E1509" t="s">
        <v>397</v>
      </c>
      <c r="F1509">
        <v>354709</v>
      </c>
      <c r="G1509" t="s">
        <v>90</v>
      </c>
      <c r="H1509" s="20">
        <v>6</v>
      </c>
      <c r="I1509" s="20">
        <v>6</v>
      </c>
      <c r="J1509" t="s">
        <v>9</v>
      </c>
      <c r="K1509" t="s">
        <v>10</v>
      </c>
      <c r="L1509" s="10">
        <v>18</v>
      </c>
      <c r="M1509" s="10">
        <v>74</v>
      </c>
      <c r="N1509" s="10">
        <v>245</v>
      </c>
      <c r="O1509" s="1">
        <v>10039.214</v>
      </c>
      <c r="P1509" s="1">
        <v>8342</v>
      </c>
      <c r="Q1509" s="1">
        <v>636.54999999999995</v>
      </c>
      <c r="R1509" s="44">
        <f t="shared" si="240"/>
        <v>557.73411111111113</v>
      </c>
      <c r="S1509" s="45">
        <f t="shared" si="241"/>
        <v>4.1111111111111107</v>
      </c>
      <c r="T1509" s="45">
        <f t="shared" si="242"/>
        <v>3.310810810810811</v>
      </c>
      <c r="U1509" s="44">
        <f t="shared" si="243"/>
        <v>1697.2139999999999</v>
      </c>
      <c r="V1509" s="46">
        <f t="shared" si="244"/>
        <v>0.16905845417778723</v>
      </c>
      <c r="W1509" s="44">
        <f t="shared" si="245"/>
        <v>1060.664</v>
      </c>
      <c r="X1509" s="46">
        <f t="shared" si="246"/>
        <v>0.10565209587125048</v>
      </c>
      <c r="Y1509" s="23">
        <f>RANK(O1509,O:O)</f>
        <v>827</v>
      </c>
      <c r="Z1509" s="23">
        <f>RANK(U1509,U:U)</f>
        <v>946</v>
      </c>
      <c r="AA1509" s="23">
        <f>RANK(W1509,W:W)</f>
        <v>770</v>
      </c>
    </row>
    <row r="1510" spans="1:27" x14ac:dyDescent="0.25">
      <c r="A1510" s="23" t="str">
        <f t="shared" si="237"/>
        <v>Ronnie Estrada</v>
      </c>
      <c r="B1510" s="23">
        <f t="shared" si="238"/>
        <v>16</v>
      </c>
      <c r="C1510" s="23" t="str">
        <f t="shared" si="239"/>
        <v>2024Ronnie Estrada16</v>
      </c>
      <c r="D1510" s="17">
        <v>2024</v>
      </c>
      <c r="E1510" t="s">
        <v>397</v>
      </c>
      <c r="F1510">
        <v>727745</v>
      </c>
      <c r="G1510" t="s">
        <v>192</v>
      </c>
      <c r="H1510" s="20">
        <v>6</v>
      </c>
      <c r="I1510" s="20">
        <v>6</v>
      </c>
      <c r="J1510" t="s">
        <v>9</v>
      </c>
      <c r="K1510" t="s">
        <v>10</v>
      </c>
      <c r="L1510" s="10">
        <v>19</v>
      </c>
      <c r="M1510" s="10">
        <v>60</v>
      </c>
      <c r="N1510" s="10">
        <v>225</v>
      </c>
      <c r="O1510" s="1">
        <v>9232.5</v>
      </c>
      <c r="P1510" s="1">
        <v>7693.75</v>
      </c>
      <c r="Q1510" s="1">
        <v>653.86</v>
      </c>
      <c r="R1510" s="44">
        <f t="shared" si="240"/>
        <v>485.92105263157896</v>
      </c>
      <c r="S1510" s="45">
        <f t="shared" si="241"/>
        <v>3.1578947368421053</v>
      </c>
      <c r="T1510" s="45">
        <f t="shared" si="242"/>
        <v>3.75</v>
      </c>
      <c r="U1510" s="44">
        <f t="shared" si="243"/>
        <v>1538.75</v>
      </c>
      <c r="V1510" s="46">
        <f t="shared" si="244"/>
        <v>0.16666666666666666</v>
      </c>
      <c r="W1510" s="44">
        <f t="shared" si="245"/>
        <v>884.89</v>
      </c>
      <c r="X1510" s="46">
        <f t="shared" si="246"/>
        <v>9.5845112374763064E-2</v>
      </c>
      <c r="Y1510" s="23">
        <f>RANK(O1510,O:O)</f>
        <v>875</v>
      </c>
      <c r="Z1510" s="23">
        <f>RANK(U1510,U:U)</f>
        <v>979</v>
      </c>
      <c r="AA1510" s="23">
        <f>RANK(W1510,W:W)</f>
        <v>832</v>
      </c>
    </row>
    <row r="1511" spans="1:27" x14ac:dyDescent="0.25">
      <c r="A1511" s="23" t="str">
        <f t="shared" si="237"/>
        <v>Ronnie Estrada</v>
      </c>
      <c r="B1511" s="23">
        <f t="shared" si="238"/>
        <v>17</v>
      </c>
      <c r="C1511" s="23" t="str">
        <f t="shared" si="239"/>
        <v>2024Ronnie Estrada17</v>
      </c>
      <c r="D1511" s="17">
        <v>2024</v>
      </c>
      <c r="E1511" t="s">
        <v>397</v>
      </c>
      <c r="F1511">
        <v>618134</v>
      </c>
      <c r="G1511" t="s">
        <v>164</v>
      </c>
      <c r="H1511" s="20">
        <v>6</v>
      </c>
      <c r="I1511" s="20">
        <v>6</v>
      </c>
      <c r="J1511" t="s">
        <v>9</v>
      </c>
      <c r="K1511" t="s">
        <v>10</v>
      </c>
      <c r="L1511" s="10">
        <v>25</v>
      </c>
      <c r="M1511" s="10">
        <v>48</v>
      </c>
      <c r="N1511" s="10">
        <v>162</v>
      </c>
      <c r="O1511" s="1">
        <v>8059.366</v>
      </c>
      <c r="P1511" s="1">
        <v>6190</v>
      </c>
      <c r="Q1511" s="1">
        <v>827.8</v>
      </c>
      <c r="R1511" s="44">
        <f t="shared" si="240"/>
        <v>322.37464</v>
      </c>
      <c r="S1511" s="45">
        <f t="shared" si="241"/>
        <v>1.92</v>
      </c>
      <c r="T1511" s="45">
        <f t="shared" si="242"/>
        <v>3.375</v>
      </c>
      <c r="U1511" s="44">
        <f t="shared" si="243"/>
        <v>1869.366</v>
      </c>
      <c r="V1511" s="46">
        <f t="shared" si="244"/>
        <v>0.2319495106687052</v>
      </c>
      <c r="W1511" s="44">
        <f t="shared" si="245"/>
        <v>1041.566</v>
      </c>
      <c r="X1511" s="46">
        <f t="shared" si="246"/>
        <v>0.12923671663503061</v>
      </c>
      <c r="Y1511" s="23">
        <f>RANK(O1511,O:O)</f>
        <v>954</v>
      </c>
      <c r="Z1511" s="23">
        <f>RANK(U1511,U:U)</f>
        <v>898</v>
      </c>
      <c r="AA1511" s="23">
        <f>RANK(W1511,W:W)</f>
        <v>776</v>
      </c>
    </row>
    <row r="1512" spans="1:27" x14ac:dyDescent="0.25">
      <c r="A1512" s="23" t="str">
        <f t="shared" si="237"/>
        <v>Ronnie Estrada</v>
      </c>
      <c r="B1512" s="23">
        <f t="shared" si="238"/>
        <v>18</v>
      </c>
      <c r="C1512" s="23" t="str">
        <f t="shared" si="239"/>
        <v>2024Ronnie Estrada18</v>
      </c>
      <c r="D1512" s="17">
        <v>2024</v>
      </c>
      <c r="E1512" t="s">
        <v>397</v>
      </c>
      <c r="F1512">
        <v>187782</v>
      </c>
      <c r="G1512" t="s">
        <v>361</v>
      </c>
      <c r="H1512" s="20">
        <v>6</v>
      </c>
      <c r="I1512" s="20">
        <v>6</v>
      </c>
      <c r="J1512" t="s">
        <v>9</v>
      </c>
      <c r="K1512" t="s">
        <v>10</v>
      </c>
      <c r="L1512" s="10">
        <v>15</v>
      </c>
      <c r="M1512" s="10">
        <v>41</v>
      </c>
      <c r="N1512" s="10">
        <v>117</v>
      </c>
      <c r="O1512" s="1">
        <v>4878.8810000000003</v>
      </c>
      <c r="P1512" s="1">
        <v>3641.25</v>
      </c>
      <c r="Q1512" s="1">
        <v>510.1</v>
      </c>
      <c r="R1512" s="44">
        <f t="shared" si="240"/>
        <v>325.25873333333334</v>
      </c>
      <c r="S1512" s="45">
        <f t="shared" si="241"/>
        <v>2.7333333333333334</v>
      </c>
      <c r="T1512" s="45">
        <f t="shared" si="242"/>
        <v>2.8536585365853657</v>
      </c>
      <c r="U1512" s="44">
        <f t="shared" si="243"/>
        <v>1237.6310000000003</v>
      </c>
      <c r="V1512" s="46">
        <f t="shared" si="244"/>
        <v>0.25367107744583239</v>
      </c>
      <c r="W1512" s="44">
        <f t="shared" si="245"/>
        <v>727.53100000000029</v>
      </c>
      <c r="X1512" s="46">
        <f t="shared" si="246"/>
        <v>0.14911841465286821</v>
      </c>
      <c r="Y1512" s="23">
        <f>RANK(O1512,O:O)</f>
        <v>1142</v>
      </c>
      <c r="Z1512" s="23">
        <f>RANK(U1512,U:U)</f>
        <v>1050</v>
      </c>
      <c r="AA1512" s="23">
        <f>RANK(W1512,W:W)</f>
        <v>888</v>
      </c>
    </row>
    <row r="1513" spans="1:27" x14ac:dyDescent="0.25">
      <c r="A1513" s="23" t="str">
        <f t="shared" si="237"/>
        <v>Ronnie Estrada</v>
      </c>
      <c r="B1513" s="23">
        <f t="shared" si="238"/>
        <v>19</v>
      </c>
      <c r="C1513" s="23" t="str">
        <f t="shared" si="239"/>
        <v>2024Ronnie Estrada19</v>
      </c>
      <c r="D1513" s="17">
        <v>2024</v>
      </c>
      <c r="E1513" t="s">
        <v>397</v>
      </c>
      <c r="F1513">
        <v>437005</v>
      </c>
      <c r="G1513" t="s">
        <v>116</v>
      </c>
      <c r="H1513" s="20">
        <v>6</v>
      </c>
      <c r="I1513" s="20">
        <v>6</v>
      </c>
      <c r="J1513" t="s">
        <v>9</v>
      </c>
      <c r="K1513" t="s">
        <v>10</v>
      </c>
      <c r="L1513" s="10">
        <v>20</v>
      </c>
      <c r="M1513" s="10">
        <v>42</v>
      </c>
      <c r="N1513" s="10">
        <v>90</v>
      </c>
      <c r="O1513" s="1">
        <v>3803.8319999999999</v>
      </c>
      <c r="P1513" s="1">
        <v>2945.5</v>
      </c>
      <c r="Q1513" s="1">
        <v>666.2</v>
      </c>
      <c r="R1513" s="44">
        <f t="shared" si="240"/>
        <v>190.19159999999999</v>
      </c>
      <c r="S1513" s="45">
        <f t="shared" si="241"/>
        <v>2.1</v>
      </c>
      <c r="T1513" s="45">
        <f t="shared" si="242"/>
        <v>2.1428571428571428</v>
      </c>
      <c r="U1513" s="44">
        <f t="shared" si="243"/>
        <v>858.33199999999988</v>
      </c>
      <c r="V1513" s="46">
        <f t="shared" si="244"/>
        <v>0.22564929260808572</v>
      </c>
      <c r="W1513" s="44">
        <f t="shared" si="245"/>
        <v>192.13199999999983</v>
      </c>
      <c r="X1513" s="46">
        <f t="shared" si="246"/>
        <v>5.0510117166057765E-2</v>
      </c>
      <c r="Y1513" s="23">
        <f>RANK(O1513,O:O)</f>
        <v>1213</v>
      </c>
      <c r="Z1513" s="23">
        <f>RANK(U1513,U:U)</f>
        <v>1178</v>
      </c>
      <c r="AA1513" s="23">
        <f>RANK(W1513,W:W)</f>
        <v>1139</v>
      </c>
    </row>
    <row r="1514" spans="1:27" x14ac:dyDescent="0.25">
      <c r="A1514" s="23" t="str">
        <f t="shared" ref="A1514:A1527" si="247">E1514</f>
        <v>Ronnie Estrada</v>
      </c>
      <c r="B1514" s="23">
        <f t="shared" ref="B1514:B1527" si="248">IF(A1513&lt;&gt;A1514,1,B1513+1)</f>
        <v>20</v>
      </c>
      <c r="C1514" s="23" t="str">
        <f t="shared" ref="C1514:C1527" si="249">D1514&amp;A1514&amp;B1514</f>
        <v>2024Ronnie Estrada20</v>
      </c>
      <c r="D1514" s="17">
        <v>2024</v>
      </c>
      <c r="E1514" t="s">
        <v>397</v>
      </c>
      <c r="F1514">
        <v>375945</v>
      </c>
      <c r="G1514" t="s">
        <v>96</v>
      </c>
      <c r="H1514" s="20">
        <v>6</v>
      </c>
      <c r="I1514" s="20">
        <v>6</v>
      </c>
      <c r="J1514" t="s">
        <v>9</v>
      </c>
      <c r="K1514" t="s">
        <v>10</v>
      </c>
      <c r="L1514" s="10">
        <v>9</v>
      </c>
      <c r="M1514" s="10">
        <v>19</v>
      </c>
      <c r="N1514" s="10">
        <v>62</v>
      </c>
      <c r="O1514" s="1">
        <v>3314.5783999999999</v>
      </c>
      <c r="P1514" s="1">
        <v>2576</v>
      </c>
      <c r="Q1514" s="1">
        <v>299.89999999999998</v>
      </c>
      <c r="R1514" s="44">
        <f t="shared" ref="R1514:R1527" si="250">O1514/L1514</f>
        <v>368.28648888888887</v>
      </c>
      <c r="S1514" s="45">
        <f t="shared" ref="S1514:S1527" si="251">M1514/L1514</f>
        <v>2.1111111111111112</v>
      </c>
      <c r="T1514" s="45">
        <f t="shared" ref="T1514:T1527" si="252">N1514/M1514</f>
        <v>3.263157894736842</v>
      </c>
      <c r="U1514" s="44">
        <f t="shared" ref="U1514:U1527" si="253">O1514-P1514</f>
        <v>738.57839999999987</v>
      </c>
      <c r="V1514" s="46">
        <f t="shared" ref="V1514:V1527" si="254">U1514/O1514</f>
        <v>0.222827253082926</v>
      </c>
      <c r="W1514" s="44">
        <f t="shared" ref="W1514:W1527" si="255">O1514-P1514-Q1514</f>
        <v>438.6783999999999</v>
      </c>
      <c r="X1514" s="46">
        <f t="shared" ref="X1514:X1527" si="256">W1514/O1514</f>
        <v>0.13234817435605081</v>
      </c>
      <c r="Y1514" s="23">
        <f>RANK(O1514,O:O)</f>
        <v>1256</v>
      </c>
      <c r="Z1514" s="23">
        <f>RANK(U1514,U:U)</f>
        <v>1221</v>
      </c>
      <c r="AA1514" s="23">
        <f>RANK(W1514,W:W)</f>
        <v>998</v>
      </c>
    </row>
    <row r="1515" spans="1:27" x14ac:dyDescent="0.25">
      <c r="A1515" s="23" t="str">
        <f t="shared" si="247"/>
        <v>Sienna Calderon</v>
      </c>
      <c r="B1515" s="23">
        <f t="shared" si="248"/>
        <v>1</v>
      </c>
      <c r="C1515" s="23" t="str">
        <f t="shared" si="249"/>
        <v>2024Sienna Calderon1</v>
      </c>
      <c r="D1515" s="17">
        <v>2024</v>
      </c>
      <c r="E1515" t="s">
        <v>529</v>
      </c>
      <c r="F1515">
        <v>259545</v>
      </c>
      <c r="G1515" t="s">
        <v>494</v>
      </c>
      <c r="H1515" s="20">
        <v>2</v>
      </c>
      <c r="I1515" s="20">
        <v>2</v>
      </c>
      <c r="J1515" t="s">
        <v>2</v>
      </c>
      <c r="K1515" t="s">
        <v>6</v>
      </c>
      <c r="L1515" s="10">
        <v>142</v>
      </c>
      <c r="M1515" s="10">
        <v>1039</v>
      </c>
      <c r="N1515" s="10">
        <v>5179</v>
      </c>
      <c r="O1515" s="1">
        <v>239895.6</v>
      </c>
      <c r="P1515" s="1">
        <v>199913</v>
      </c>
      <c r="Q1515" s="1">
        <v>5499.87</v>
      </c>
      <c r="R1515" s="44">
        <f t="shared" si="250"/>
        <v>1689.405633802817</v>
      </c>
      <c r="S1515" s="45">
        <f t="shared" si="251"/>
        <v>7.316901408450704</v>
      </c>
      <c r="T1515" s="45">
        <f t="shared" si="252"/>
        <v>4.9846005774783446</v>
      </c>
      <c r="U1515" s="44">
        <f t="shared" si="253"/>
        <v>39982.600000000006</v>
      </c>
      <c r="V1515" s="46">
        <f t="shared" si="254"/>
        <v>0.16666666666666669</v>
      </c>
      <c r="W1515" s="44">
        <f t="shared" si="255"/>
        <v>34482.730000000003</v>
      </c>
      <c r="X1515" s="46">
        <f t="shared" si="256"/>
        <v>0.1437405688141008</v>
      </c>
      <c r="Y1515" s="23">
        <f>RANK(O1515,O:O)</f>
        <v>19</v>
      </c>
      <c r="Z1515" s="23">
        <f>RANK(U1515,U:U)</f>
        <v>13</v>
      </c>
      <c r="AA1515" s="23">
        <f>RANK(W1515,W:W)</f>
        <v>13</v>
      </c>
    </row>
    <row r="1516" spans="1:27" x14ac:dyDescent="0.25">
      <c r="A1516" s="23" t="str">
        <f t="shared" si="247"/>
        <v>Sienna Calderon</v>
      </c>
      <c r="B1516" s="23">
        <f t="shared" si="248"/>
        <v>2</v>
      </c>
      <c r="C1516" s="23" t="str">
        <f t="shared" si="249"/>
        <v>2024Sienna Calderon2</v>
      </c>
      <c r="D1516" s="17">
        <v>2024</v>
      </c>
      <c r="E1516" t="s">
        <v>529</v>
      </c>
      <c r="F1516">
        <v>122095</v>
      </c>
      <c r="G1516" t="s">
        <v>495</v>
      </c>
      <c r="H1516" s="20">
        <v>2</v>
      </c>
      <c r="I1516" s="20">
        <v>2</v>
      </c>
      <c r="J1516" t="s">
        <v>2</v>
      </c>
      <c r="K1516" t="s">
        <v>4</v>
      </c>
      <c r="L1516" s="10">
        <v>191</v>
      </c>
      <c r="M1516" s="10">
        <v>617</v>
      </c>
      <c r="N1516" s="10">
        <v>2909</v>
      </c>
      <c r="O1516" s="1">
        <v>115422.546</v>
      </c>
      <c r="P1516" s="1">
        <v>107840.5</v>
      </c>
      <c r="Q1516" s="1">
        <v>6595.14</v>
      </c>
      <c r="R1516" s="44">
        <f t="shared" si="250"/>
        <v>604.30652356020948</v>
      </c>
      <c r="S1516" s="45">
        <f t="shared" si="251"/>
        <v>3.2303664921465969</v>
      </c>
      <c r="T1516" s="45">
        <f t="shared" si="252"/>
        <v>4.7147487844408431</v>
      </c>
      <c r="U1516" s="44">
        <f t="shared" si="253"/>
        <v>7582.0460000000021</v>
      </c>
      <c r="V1516" s="46">
        <f t="shared" si="254"/>
        <v>6.5689471102119007E-2</v>
      </c>
      <c r="W1516" s="44">
        <f t="shared" si="255"/>
        <v>986.90600000000177</v>
      </c>
      <c r="X1516" s="46">
        <f t="shared" si="256"/>
        <v>8.5503745516062497E-3</v>
      </c>
      <c r="Y1516" s="23">
        <f>RANK(O1516,O:O)</f>
        <v>126</v>
      </c>
      <c r="Z1516" s="23">
        <f>RANK(U1516,U:U)</f>
        <v>325</v>
      </c>
      <c r="AA1516" s="23">
        <f>RANK(W1516,W:W)</f>
        <v>800</v>
      </c>
    </row>
    <row r="1517" spans="1:27" x14ac:dyDescent="0.25">
      <c r="A1517" s="23" t="str">
        <f t="shared" si="247"/>
        <v>Sienna Calderon</v>
      </c>
      <c r="B1517" s="23">
        <f t="shared" si="248"/>
        <v>3</v>
      </c>
      <c r="C1517" s="23" t="str">
        <f t="shared" si="249"/>
        <v>2024Sienna Calderon3</v>
      </c>
      <c r="D1517" s="17">
        <v>2024</v>
      </c>
      <c r="E1517" t="s">
        <v>529</v>
      </c>
      <c r="F1517">
        <v>146932</v>
      </c>
      <c r="G1517" t="s">
        <v>496</v>
      </c>
      <c r="H1517" s="20">
        <v>2</v>
      </c>
      <c r="I1517" s="20">
        <v>2</v>
      </c>
      <c r="J1517" t="s">
        <v>9</v>
      </c>
      <c r="K1517" t="s">
        <v>4</v>
      </c>
      <c r="L1517" s="10">
        <v>114</v>
      </c>
      <c r="M1517" s="10">
        <v>405</v>
      </c>
      <c r="N1517" s="10">
        <v>2014</v>
      </c>
      <c r="O1517" s="1">
        <v>102215.302</v>
      </c>
      <c r="P1517" s="1">
        <v>83082.75</v>
      </c>
      <c r="Q1517" s="1">
        <v>3974.37</v>
      </c>
      <c r="R1517" s="44">
        <f t="shared" si="250"/>
        <v>896.62545614035082</v>
      </c>
      <c r="S1517" s="45">
        <f t="shared" si="251"/>
        <v>3.5526315789473686</v>
      </c>
      <c r="T1517" s="45">
        <f t="shared" si="252"/>
        <v>4.9728395061728392</v>
      </c>
      <c r="U1517" s="44">
        <f t="shared" si="253"/>
        <v>19132.551999999996</v>
      </c>
      <c r="V1517" s="46">
        <f t="shared" si="254"/>
        <v>0.18717894117262401</v>
      </c>
      <c r="W1517" s="44">
        <f t="shared" si="255"/>
        <v>15158.181999999997</v>
      </c>
      <c r="X1517" s="46">
        <f t="shared" si="256"/>
        <v>0.14829660240107687</v>
      </c>
      <c r="Y1517" s="23">
        <f>RANK(O1517,O:O)</f>
        <v>154</v>
      </c>
      <c r="Z1517" s="23">
        <f>RANK(U1517,U:U)</f>
        <v>71</v>
      </c>
      <c r="AA1517" s="23">
        <f>RANK(W1517,W:W)</f>
        <v>65</v>
      </c>
    </row>
    <row r="1518" spans="1:27" x14ac:dyDescent="0.25">
      <c r="A1518" s="23" t="str">
        <f t="shared" si="247"/>
        <v>Sienna Calderon</v>
      </c>
      <c r="B1518" s="23">
        <f t="shared" si="248"/>
        <v>4</v>
      </c>
      <c r="C1518" s="23" t="str">
        <f t="shared" si="249"/>
        <v>2024Sienna Calderon4</v>
      </c>
      <c r="D1518" s="17">
        <v>2024</v>
      </c>
      <c r="E1518" t="s">
        <v>529</v>
      </c>
      <c r="F1518">
        <v>160574</v>
      </c>
      <c r="G1518" t="s">
        <v>497</v>
      </c>
      <c r="H1518" s="20">
        <v>2</v>
      </c>
      <c r="I1518" s="20">
        <v>2</v>
      </c>
      <c r="J1518" t="s">
        <v>9</v>
      </c>
      <c r="K1518" t="s">
        <v>10</v>
      </c>
      <c r="L1518" s="10">
        <v>25</v>
      </c>
      <c r="M1518" s="10">
        <v>38</v>
      </c>
      <c r="N1518" s="10">
        <v>96</v>
      </c>
      <c r="O1518" s="1">
        <v>4455.6000000000004</v>
      </c>
      <c r="P1518" s="1">
        <v>3713</v>
      </c>
      <c r="Q1518" s="1">
        <v>816.8</v>
      </c>
      <c r="R1518" s="44">
        <f t="shared" si="250"/>
        <v>178.22400000000002</v>
      </c>
      <c r="S1518" s="45">
        <f t="shared" si="251"/>
        <v>1.52</v>
      </c>
      <c r="T1518" s="45">
        <f t="shared" si="252"/>
        <v>2.5263157894736841</v>
      </c>
      <c r="U1518" s="44">
        <f t="shared" si="253"/>
        <v>742.60000000000036</v>
      </c>
      <c r="V1518" s="46">
        <f t="shared" si="254"/>
        <v>0.16666666666666674</v>
      </c>
      <c r="W1518" s="44">
        <f t="shared" si="255"/>
        <v>-74.199999999999591</v>
      </c>
      <c r="X1518" s="46">
        <f t="shared" si="256"/>
        <v>-1.6653200466828166E-2</v>
      </c>
      <c r="Y1518" s="23">
        <f>RANK(O1518,O:O)</f>
        <v>1168</v>
      </c>
      <c r="Z1518" s="23">
        <f>RANK(U1518,U:U)</f>
        <v>1220</v>
      </c>
      <c r="AA1518" s="23">
        <f>RANK(W1518,W:W)</f>
        <v>1309</v>
      </c>
    </row>
    <row r="1519" spans="1:27" x14ac:dyDescent="0.25">
      <c r="A1519" s="23" t="str">
        <f t="shared" si="247"/>
        <v>Sivesh Saleh</v>
      </c>
      <c r="B1519" s="23">
        <f t="shared" si="248"/>
        <v>1</v>
      </c>
      <c r="C1519" s="23" t="str">
        <f t="shared" si="249"/>
        <v>2024Sivesh Saleh1</v>
      </c>
      <c r="D1519" s="17">
        <v>2024</v>
      </c>
      <c r="E1519" t="s">
        <v>427</v>
      </c>
      <c r="F1519">
        <v>866033</v>
      </c>
      <c r="G1519" t="s">
        <v>338</v>
      </c>
      <c r="H1519" s="20">
        <v>3</v>
      </c>
      <c r="I1519" s="20">
        <v>4</v>
      </c>
      <c r="J1519" t="s">
        <v>2</v>
      </c>
      <c r="K1519" t="s">
        <v>6</v>
      </c>
      <c r="L1519" s="10">
        <v>125</v>
      </c>
      <c r="M1519" s="10">
        <v>777</v>
      </c>
      <c r="N1519" s="10">
        <v>7320</v>
      </c>
      <c r="O1519" s="1">
        <v>279072.02875</v>
      </c>
      <c r="P1519" s="1">
        <v>264523.25</v>
      </c>
      <c r="Q1519" s="1">
        <v>4713.75</v>
      </c>
      <c r="R1519" s="44">
        <f t="shared" si="250"/>
        <v>2232.5762300000001</v>
      </c>
      <c r="S1519" s="45">
        <f t="shared" si="251"/>
        <v>6.2160000000000002</v>
      </c>
      <c r="T1519" s="45">
        <f t="shared" si="252"/>
        <v>9.4208494208494216</v>
      </c>
      <c r="U1519" s="44">
        <f t="shared" si="253"/>
        <v>14548.778749999998</v>
      </c>
      <c r="V1519" s="46">
        <f t="shared" si="254"/>
        <v>5.2132701421800938E-2</v>
      </c>
      <c r="W1519" s="44">
        <f t="shared" si="255"/>
        <v>9835.0287499999977</v>
      </c>
      <c r="X1519" s="46">
        <f t="shared" si="256"/>
        <v>3.5241900788310368E-2</v>
      </c>
      <c r="Y1519" s="23">
        <f>RANK(O1519,O:O)</f>
        <v>11</v>
      </c>
      <c r="Z1519" s="23">
        <f>RANK(U1519,U:U)</f>
        <v>129</v>
      </c>
      <c r="AA1519" s="23">
        <f>RANK(W1519,W:W)</f>
        <v>127</v>
      </c>
    </row>
    <row r="1520" spans="1:27" x14ac:dyDescent="0.25">
      <c r="A1520" s="23" t="str">
        <f t="shared" si="247"/>
        <v>Sivesh Saleh</v>
      </c>
      <c r="B1520" s="23">
        <f t="shared" si="248"/>
        <v>2</v>
      </c>
      <c r="C1520" s="23" t="str">
        <f t="shared" si="249"/>
        <v>2024Sivesh Saleh2</v>
      </c>
      <c r="D1520" s="17">
        <v>2024</v>
      </c>
      <c r="E1520" t="s">
        <v>427</v>
      </c>
      <c r="F1520">
        <v>249077</v>
      </c>
      <c r="G1520" t="s">
        <v>277</v>
      </c>
      <c r="H1520" s="20">
        <v>3</v>
      </c>
      <c r="I1520" s="20">
        <v>4</v>
      </c>
      <c r="J1520" t="s">
        <v>2</v>
      </c>
      <c r="K1520" t="s">
        <v>6</v>
      </c>
      <c r="L1520" s="10">
        <v>252</v>
      </c>
      <c r="M1520" s="10">
        <v>937</v>
      </c>
      <c r="N1520" s="10">
        <v>4854</v>
      </c>
      <c r="O1520" s="1">
        <v>206961.87</v>
      </c>
      <c r="P1520" s="1">
        <v>181545.5</v>
      </c>
      <c r="Q1520" s="1">
        <v>8824.5499999999993</v>
      </c>
      <c r="R1520" s="44">
        <f t="shared" si="250"/>
        <v>821.27726190476187</v>
      </c>
      <c r="S1520" s="45">
        <f t="shared" si="251"/>
        <v>3.7182539682539684</v>
      </c>
      <c r="T1520" s="45">
        <f t="shared" si="252"/>
        <v>5.1803628601921021</v>
      </c>
      <c r="U1520" s="44">
        <f t="shared" si="253"/>
        <v>25416.369999999995</v>
      </c>
      <c r="V1520" s="46">
        <f t="shared" si="254"/>
        <v>0.12280701754385963</v>
      </c>
      <c r="W1520" s="44">
        <f t="shared" si="255"/>
        <v>16591.819999999996</v>
      </c>
      <c r="X1520" s="46">
        <f t="shared" si="256"/>
        <v>8.0168487074454814E-2</v>
      </c>
      <c r="Y1520" s="23">
        <f>RANK(O1520,O:O)</f>
        <v>33</v>
      </c>
      <c r="Z1520" s="23">
        <f>RANK(U1520,U:U)</f>
        <v>42</v>
      </c>
      <c r="AA1520" s="23">
        <f>RANK(W1520,W:W)</f>
        <v>57</v>
      </c>
    </row>
    <row r="1521" spans="1:27" x14ac:dyDescent="0.25">
      <c r="A1521" s="23" t="str">
        <f t="shared" si="247"/>
        <v>Sivesh Saleh</v>
      </c>
      <c r="B1521" s="23">
        <f t="shared" si="248"/>
        <v>3</v>
      </c>
      <c r="C1521" s="23" t="str">
        <f t="shared" si="249"/>
        <v>2024Sivesh Saleh3</v>
      </c>
      <c r="D1521" s="17">
        <v>2024</v>
      </c>
      <c r="E1521" t="s">
        <v>427</v>
      </c>
      <c r="F1521">
        <v>247473</v>
      </c>
      <c r="G1521" t="s">
        <v>283</v>
      </c>
      <c r="H1521" s="20">
        <v>3</v>
      </c>
      <c r="I1521" s="20">
        <v>3</v>
      </c>
      <c r="J1521" t="s">
        <v>2</v>
      </c>
      <c r="K1521" t="s">
        <v>4</v>
      </c>
      <c r="L1521" s="10">
        <v>250</v>
      </c>
      <c r="M1521" s="10">
        <v>580</v>
      </c>
      <c r="N1521" s="10">
        <v>2299</v>
      </c>
      <c r="O1521" s="1">
        <v>106932.2472</v>
      </c>
      <c r="P1521" s="1">
        <v>84531.25</v>
      </c>
      <c r="Q1521" s="1">
        <v>8383.0500000000193</v>
      </c>
      <c r="R1521" s="44">
        <f t="shared" si="250"/>
        <v>427.72898879999997</v>
      </c>
      <c r="S1521" s="45">
        <f t="shared" si="251"/>
        <v>2.3199999999999998</v>
      </c>
      <c r="T1521" s="45">
        <f t="shared" si="252"/>
        <v>3.9637931034482761</v>
      </c>
      <c r="U1521" s="44">
        <f t="shared" si="253"/>
        <v>22400.997199999998</v>
      </c>
      <c r="V1521" s="46">
        <f t="shared" si="254"/>
        <v>0.20948776245300865</v>
      </c>
      <c r="W1521" s="44">
        <f t="shared" si="255"/>
        <v>14017.947199999979</v>
      </c>
      <c r="X1521" s="46">
        <f t="shared" si="256"/>
        <v>0.13109186019238525</v>
      </c>
      <c r="Y1521" s="23">
        <f>RANK(O1521,O:O)</f>
        <v>143</v>
      </c>
      <c r="Z1521" s="23">
        <f>RANK(U1521,U:U)</f>
        <v>53</v>
      </c>
      <c r="AA1521" s="23">
        <f>RANK(W1521,W:W)</f>
        <v>73</v>
      </c>
    </row>
    <row r="1522" spans="1:27" x14ac:dyDescent="0.25">
      <c r="A1522" s="23" t="str">
        <f t="shared" si="247"/>
        <v>Sivesh Saleh</v>
      </c>
      <c r="B1522" s="23">
        <f t="shared" si="248"/>
        <v>4</v>
      </c>
      <c r="C1522" s="23" t="str">
        <f t="shared" si="249"/>
        <v>2024Sivesh Saleh4</v>
      </c>
      <c r="D1522" s="17">
        <v>2024</v>
      </c>
      <c r="E1522" t="s">
        <v>427</v>
      </c>
      <c r="F1522">
        <v>271885</v>
      </c>
      <c r="G1522" t="s">
        <v>342</v>
      </c>
      <c r="H1522" s="20">
        <v>3</v>
      </c>
      <c r="I1522" s="20">
        <v>3</v>
      </c>
      <c r="J1522" t="s">
        <v>9</v>
      </c>
      <c r="K1522" t="s">
        <v>4</v>
      </c>
      <c r="L1522" s="10">
        <v>194</v>
      </c>
      <c r="M1522" s="10">
        <v>459</v>
      </c>
      <c r="N1522" s="10">
        <v>1810</v>
      </c>
      <c r="O1522" s="1">
        <v>80908.52</v>
      </c>
      <c r="P1522" s="1">
        <v>72239.75</v>
      </c>
      <c r="Q1522" s="1">
        <v>6513.4</v>
      </c>
      <c r="R1522" s="44">
        <f t="shared" si="250"/>
        <v>417.05422680412374</v>
      </c>
      <c r="S1522" s="45">
        <f t="shared" si="251"/>
        <v>2.365979381443299</v>
      </c>
      <c r="T1522" s="45">
        <f t="shared" si="252"/>
        <v>3.943355119825708</v>
      </c>
      <c r="U1522" s="44">
        <f t="shared" si="253"/>
        <v>8668.7700000000041</v>
      </c>
      <c r="V1522" s="46">
        <f t="shared" si="254"/>
        <v>0.10714285714285719</v>
      </c>
      <c r="W1522" s="44">
        <f t="shared" si="255"/>
        <v>2155.3700000000044</v>
      </c>
      <c r="X1522" s="46">
        <f t="shared" si="256"/>
        <v>2.6639592468135673E-2</v>
      </c>
      <c r="Y1522" s="23">
        <f>RANK(O1522,O:O)</f>
        <v>205</v>
      </c>
      <c r="Z1522" s="23">
        <f>RANK(U1522,U:U)</f>
        <v>276</v>
      </c>
      <c r="AA1522" s="23">
        <f>RANK(W1522,W:W)</f>
        <v>540</v>
      </c>
    </row>
    <row r="1523" spans="1:27" x14ac:dyDescent="0.25">
      <c r="A1523" s="23" t="str">
        <f t="shared" si="247"/>
        <v>Tamera Arnold</v>
      </c>
      <c r="B1523" s="23">
        <f t="shared" si="248"/>
        <v>1</v>
      </c>
      <c r="C1523" s="23" t="str">
        <f t="shared" si="249"/>
        <v>2024Tamera Arnold1</v>
      </c>
      <c r="D1523" s="17">
        <v>2024</v>
      </c>
      <c r="E1523" t="s">
        <v>562</v>
      </c>
      <c r="F1523">
        <v>762091</v>
      </c>
      <c r="G1523" t="s">
        <v>602</v>
      </c>
      <c r="H1523" s="20">
        <v>6</v>
      </c>
      <c r="I1523" s="20">
        <v>6</v>
      </c>
      <c r="J1523" t="s">
        <v>9</v>
      </c>
      <c r="K1523" t="s">
        <v>3</v>
      </c>
      <c r="L1523" s="10">
        <v>69</v>
      </c>
      <c r="M1523" s="10">
        <v>222</v>
      </c>
      <c r="N1523" s="10">
        <v>882</v>
      </c>
      <c r="O1523" s="1">
        <v>46095.6</v>
      </c>
      <c r="P1523" s="1">
        <v>38413</v>
      </c>
      <c r="Q1523" s="1">
        <v>2379.7800000000002</v>
      </c>
      <c r="R1523" s="44">
        <f t="shared" si="250"/>
        <v>668.05217391304348</v>
      </c>
      <c r="S1523" s="45">
        <f t="shared" si="251"/>
        <v>3.2173913043478262</v>
      </c>
      <c r="T1523" s="45">
        <f t="shared" si="252"/>
        <v>3.9729729729729728</v>
      </c>
      <c r="U1523" s="44">
        <f t="shared" si="253"/>
        <v>7682.5999999999985</v>
      </c>
      <c r="V1523" s="46">
        <f t="shared" si="254"/>
        <v>0.16666666666666663</v>
      </c>
      <c r="W1523" s="44">
        <f t="shared" si="255"/>
        <v>5302.8199999999979</v>
      </c>
      <c r="X1523" s="46">
        <f t="shared" si="256"/>
        <v>0.11503961332534988</v>
      </c>
      <c r="Y1523" s="23">
        <f>RANK(O1523,O:O)</f>
        <v>397</v>
      </c>
      <c r="Z1523" s="23">
        <f>RANK(U1523,U:U)</f>
        <v>317</v>
      </c>
      <c r="AA1523" s="23">
        <f>RANK(W1523,W:W)</f>
        <v>262</v>
      </c>
    </row>
    <row r="1524" spans="1:27" x14ac:dyDescent="0.25">
      <c r="A1524" s="23" t="str">
        <f t="shared" si="247"/>
        <v>Tamera Arnold</v>
      </c>
      <c r="B1524" s="23">
        <f t="shared" si="248"/>
        <v>2</v>
      </c>
      <c r="C1524" s="23" t="str">
        <f t="shared" si="249"/>
        <v>2024Tamera Arnold2</v>
      </c>
      <c r="D1524" s="17">
        <v>2024</v>
      </c>
      <c r="E1524" t="s">
        <v>562</v>
      </c>
      <c r="F1524">
        <v>251556</v>
      </c>
      <c r="G1524" t="s">
        <v>603</v>
      </c>
      <c r="H1524" s="20">
        <v>6</v>
      </c>
      <c r="I1524" s="20">
        <v>6</v>
      </c>
      <c r="J1524" t="s">
        <v>9</v>
      </c>
      <c r="K1524" t="s">
        <v>3</v>
      </c>
      <c r="L1524" s="10">
        <v>67</v>
      </c>
      <c r="M1524" s="10">
        <v>232</v>
      </c>
      <c r="N1524" s="10">
        <v>891</v>
      </c>
      <c r="O1524" s="1">
        <v>44353.504800000002</v>
      </c>
      <c r="P1524" s="1">
        <v>34444.75</v>
      </c>
      <c r="Q1524" s="1">
        <v>2328.7800000000002</v>
      </c>
      <c r="R1524" s="44">
        <f t="shared" si="250"/>
        <v>661.99260895522389</v>
      </c>
      <c r="S1524" s="45">
        <f t="shared" si="251"/>
        <v>3.4626865671641789</v>
      </c>
      <c r="T1524" s="45">
        <f t="shared" si="252"/>
        <v>3.8405172413793105</v>
      </c>
      <c r="U1524" s="44">
        <f t="shared" si="253"/>
        <v>9908.7548000000024</v>
      </c>
      <c r="V1524" s="46">
        <f t="shared" si="254"/>
        <v>0.22340409951098164</v>
      </c>
      <c r="W1524" s="44">
        <f t="shared" si="255"/>
        <v>7579.9748000000018</v>
      </c>
      <c r="X1524" s="46">
        <f t="shared" si="256"/>
        <v>0.17089911686077178</v>
      </c>
      <c r="Y1524" s="23">
        <f>RANK(O1524,O:O)</f>
        <v>406</v>
      </c>
      <c r="Z1524" s="23">
        <f>RANK(U1524,U:U)</f>
        <v>223</v>
      </c>
      <c r="AA1524" s="23">
        <f>RANK(W1524,W:W)</f>
        <v>164</v>
      </c>
    </row>
    <row r="1525" spans="1:27" x14ac:dyDescent="0.25">
      <c r="A1525" s="23" t="str">
        <f t="shared" si="247"/>
        <v>Tamera Arnold</v>
      </c>
      <c r="B1525" s="23">
        <f t="shared" si="248"/>
        <v>3</v>
      </c>
      <c r="C1525" s="23" t="str">
        <f t="shared" si="249"/>
        <v>2024Tamera Arnold3</v>
      </c>
      <c r="D1525" s="17">
        <v>2024</v>
      </c>
      <c r="E1525" t="s">
        <v>562</v>
      </c>
      <c r="F1525">
        <v>251768</v>
      </c>
      <c r="G1525" t="s">
        <v>604</v>
      </c>
      <c r="H1525" s="20">
        <v>6</v>
      </c>
      <c r="I1525" s="20">
        <v>6</v>
      </c>
      <c r="J1525" t="s">
        <v>9</v>
      </c>
      <c r="K1525" t="s">
        <v>3</v>
      </c>
      <c r="L1525" s="10">
        <v>104</v>
      </c>
      <c r="M1525" s="10">
        <v>222</v>
      </c>
      <c r="N1525" s="10">
        <v>600</v>
      </c>
      <c r="O1525" s="1">
        <v>28567.8</v>
      </c>
      <c r="P1525" s="1">
        <v>23806.5</v>
      </c>
      <c r="Q1525" s="1">
        <v>3467.63</v>
      </c>
      <c r="R1525" s="44">
        <f t="shared" si="250"/>
        <v>274.69038461538463</v>
      </c>
      <c r="S1525" s="45">
        <f t="shared" si="251"/>
        <v>2.1346153846153846</v>
      </c>
      <c r="T1525" s="45">
        <f t="shared" si="252"/>
        <v>2.7027027027027026</v>
      </c>
      <c r="U1525" s="44">
        <f t="shared" si="253"/>
        <v>4761.2999999999993</v>
      </c>
      <c r="V1525" s="46">
        <f t="shared" si="254"/>
        <v>0.16666666666666666</v>
      </c>
      <c r="W1525" s="44">
        <f t="shared" si="255"/>
        <v>1293.6699999999992</v>
      </c>
      <c r="X1525" s="46">
        <f t="shared" si="256"/>
        <v>4.5284201093538853E-2</v>
      </c>
      <c r="Y1525" s="23">
        <f>RANK(O1525,O:O)</f>
        <v>525</v>
      </c>
      <c r="Z1525" s="23">
        <f>RANK(U1525,U:U)</f>
        <v>519</v>
      </c>
      <c r="AA1525" s="23">
        <f>RANK(W1525,W:W)</f>
        <v>702</v>
      </c>
    </row>
    <row r="1526" spans="1:27" x14ac:dyDescent="0.25">
      <c r="A1526" s="23" t="str">
        <f t="shared" si="247"/>
        <v>Tamera Arnold</v>
      </c>
      <c r="B1526" s="23">
        <f t="shared" si="248"/>
        <v>4</v>
      </c>
      <c r="C1526" s="23" t="str">
        <f t="shared" si="249"/>
        <v>2024Tamera Arnold4</v>
      </c>
      <c r="D1526" s="17">
        <v>2024</v>
      </c>
      <c r="E1526" t="s">
        <v>562</v>
      </c>
      <c r="F1526">
        <v>629568</v>
      </c>
      <c r="G1526" t="s">
        <v>605</v>
      </c>
      <c r="H1526" s="20">
        <v>6</v>
      </c>
      <c r="I1526" s="20">
        <v>6</v>
      </c>
      <c r="J1526" t="s">
        <v>9</v>
      </c>
      <c r="K1526" t="s">
        <v>10</v>
      </c>
      <c r="L1526" s="10">
        <v>13</v>
      </c>
      <c r="M1526" s="10">
        <v>47</v>
      </c>
      <c r="N1526" s="10">
        <v>146</v>
      </c>
      <c r="O1526" s="1">
        <v>7849.232</v>
      </c>
      <c r="P1526" s="1">
        <v>5827</v>
      </c>
      <c r="Q1526" s="1">
        <v>454.7</v>
      </c>
      <c r="R1526" s="44">
        <f t="shared" si="250"/>
        <v>603.78707692307694</v>
      </c>
      <c r="S1526" s="45">
        <f t="shared" si="251"/>
        <v>3.6153846153846154</v>
      </c>
      <c r="T1526" s="45">
        <f t="shared" si="252"/>
        <v>3.1063829787234041</v>
      </c>
      <c r="U1526" s="44">
        <f t="shared" si="253"/>
        <v>2022.232</v>
      </c>
      <c r="V1526" s="46">
        <f t="shared" si="254"/>
        <v>0.25763437747794943</v>
      </c>
      <c r="W1526" s="44">
        <f t="shared" si="255"/>
        <v>1567.5319999999999</v>
      </c>
      <c r="X1526" s="46">
        <f t="shared" si="256"/>
        <v>0.19970514312737858</v>
      </c>
      <c r="Y1526" s="23">
        <f>RANK(O1526,O:O)</f>
        <v>967</v>
      </c>
      <c r="Z1526" s="23">
        <f>RANK(U1526,U:U)</f>
        <v>866</v>
      </c>
      <c r="AA1526" s="23">
        <f>RANK(W1526,W:W)</f>
        <v>626</v>
      </c>
    </row>
    <row r="1527" spans="1:27" x14ac:dyDescent="0.25">
      <c r="A1527" s="23" t="str">
        <f t="shared" si="247"/>
        <v>Tamera Arnold</v>
      </c>
      <c r="B1527" s="23">
        <f t="shared" si="248"/>
        <v>5</v>
      </c>
      <c r="C1527" s="23" t="str">
        <f t="shared" si="249"/>
        <v>2024Tamera Arnold5</v>
      </c>
      <c r="D1527" s="17">
        <v>2024</v>
      </c>
      <c r="E1527" t="s">
        <v>562</v>
      </c>
      <c r="F1527">
        <v>811829</v>
      </c>
      <c r="G1527" t="s">
        <v>606</v>
      </c>
      <c r="H1527" s="20">
        <v>6</v>
      </c>
      <c r="I1527" s="20">
        <v>6</v>
      </c>
      <c r="J1527" t="s">
        <v>9</v>
      </c>
      <c r="K1527" t="s">
        <v>10</v>
      </c>
      <c r="L1527" s="10">
        <v>15</v>
      </c>
      <c r="M1527" s="10">
        <v>30</v>
      </c>
      <c r="N1527" s="10">
        <v>39</v>
      </c>
      <c r="O1527" s="1">
        <v>1142.5999999999999</v>
      </c>
      <c r="P1527" s="1">
        <v>985</v>
      </c>
      <c r="Q1527" s="1">
        <v>497.43</v>
      </c>
      <c r="R1527" s="44">
        <f t="shared" si="250"/>
        <v>76.173333333333332</v>
      </c>
      <c r="S1527" s="45">
        <f t="shared" si="251"/>
        <v>2</v>
      </c>
      <c r="T1527" s="45">
        <f t="shared" si="252"/>
        <v>1.3</v>
      </c>
      <c r="U1527" s="44">
        <f t="shared" si="253"/>
        <v>157.59999999999991</v>
      </c>
      <c r="V1527" s="46">
        <f t="shared" si="254"/>
        <v>0.13793103448275856</v>
      </c>
      <c r="W1527" s="44">
        <f t="shared" si="255"/>
        <v>-339.8300000000001</v>
      </c>
      <c r="X1527" s="46">
        <f t="shared" si="256"/>
        <v>-0.29741816908804491</v>
      </c>
      <c r="Y1527" s="23">
        <f>RANK(O1527,O:O)</f>
        <v>1447</v>
      </c>
      <c r="Z1527" s="23">
        <f>RANK(U1527,U:U)</f>
        <v>1440</v>
      </c>
      <c r="AA1527" s="23">
        <f>RANK(W1527,W:W)</f>
        <v>1414</v>
      </c>
    </row>
  </sheetData>
  <sortState xmlns:xlrd2="http://schemas.microsoft.com/office/spreadsheetml/2017/richdata2" ref="A2:AA484">
    <sortCondition ref="D2:D484"/>
    <sortCondition descending="1" ref="O2:O48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5916-A221-4B77-83D3-8BD4BA795AC7}">
  <dimension ref="A1:C45"/>
  <sheetViews>
    <sheetView topLeftCell="A2" workbookViewId="0">
      <selection activeCell="C1" sqref="C1:C4"/>
    </sheetView>
  </sheetViews>
  <sheetFormatPr defaultRowHeight="15" x14ac:dyDescent="0.25"/>
  <cols>
    <col min="1" max="1" width="23" bestFit="1" customWidth="1"/>
  </cols>
  <sheetData>
    <row r="1" spans="1:3" x14ac:dyDescent="0.25">
      <c r="A1" s="24" t="s">
        <v>479</v>
      </c>
      <c r="C1" s="24" t="s">
        <v>470</v>
      </c>
    </row>
    <row r="2" spans="1:3" x14ac:dyDescent="0.25">
      <c r="A2" s="23" t="str" cm="1">
        <f t="array" ref="A2:A45">_xlfn._xlws.SORT(_xlfn.UNIQUE(Data_Sales_Rep!B2:B125))</f>
        <v>Alberto Hunt</v>
      </c>
      <c r="C2" s="23" cm="1">
        <f t="array" ref="C2:C4">_xlfn._xlws.SORT(_xlfn.UNIQUE(Data_Sales_Rep!A2:A125),1,-1)</f>
        <v>2024</v>
      </c>
    </row>
    <row r="3" spans="1:3" x14ac:dyDescent="0.25">
      <c r="A3" s="23" t="str">
        <v>Alex Kwon</v>
      </c>
      <c r="C3" s="23">
        <v>2023</v>
      </c>
    </row>
    <row r="4" spans="1:3" x14ac:dyDescent="0.25">
      <c r="A4" s="23" t="str">
        <v>Amy Blye</v>
      </c>
      <c r="C4" s="23">
        <v>2022</v>
      </c>
    </row>
    <row r="5" spans="1:3" x14ac:dyDescent="0.25">
      <c r="A5" s="23" t="str">
        <v>Aria Langston</v>
      </c>
    </row>
    <row r="6" spans="1:3" x14ac:dyDescent="0.25">
      <c r="A6" s="23" t="str">
        <v>Benny Wilder</v>
      </c>
    </row>
    <row r="7" spans="1:3" x14ac:dyDescent="0.25">
      <c r="A7" s="23" t="str">
        <v>Bill Hampton</v>
      </c>
    </row>
    <row r="8" spans="1:3" x14ac:dyDescent="0.25">
      <c r="A8" s="23" t="str">
        <v>Caleb Thorne</v>
      </c>
    </row>
    <row r="9" spans="1:3" x14ac:dyDescent="0.25">
      <c r="A9" s="23" t="str">
        <v>Carmen Blakemoore</v>
      </c>
    </row>
    <row r="10" spans="1:3" x14ac:dyDescent="0.25">
      <c r="A10" s="23" t="str">
        <v>Carol Mathews</v>
      </c>
    </row>
    <row r="11" spans="1:3" x14ac:dyDescent="0.25">
      <c r="A11" s="23" t="str">
        <v>Celia Pasillas</v>
      </c>
    </row>
    <row r="12" spans="1:3" x14ac:dyDescent="0.25">
      <c r="A12" s="23" t="str">
        <v>Claudia Schwartz</v>
      </c>
    </row>
    <row r="13" spans="1:3" x14ac:dyDescent="0.25">
      <c r="A13" s="23" t="str">
        <v>Debbie Green</v>
      </c>
    </row>
    <row r="14" spans="1:3" x14ac:dyDescent="0.25">
      <c r="A14" s="23" t="str">
        <v>Debbie Wong</v>
      </c>
    </row>
    <row r="15" spans="1:3" x14ac:dyDescent="0.25">
      <c r="A15" s="23" t="str">
        <v>Dora Tsai</v>
      </c>
    </row>
    <row r="16" spans="1:3" x14ac:dyDescent="0.25">
      <c r="A16" s="23" t="str">
        <v>Elena Crosswell</v>
      </c>
    </row>
    <row r="17" spans="1:1" x14ac:dyDescent="0.25">
      <c r="A17" s="23" t="str">
        <v>Gerald Wilson</v>
      </c>
    </row>
    <row r="18" spans="1:1" x14ac:dyDescent="0.25">
      <c r="A18" s="23" t="str">
        <v>Hugo Vale</v>
      </c>
    </row>
    <row r="19" spans="1:1" x14ac:dyDescent="0.25">
      <c r="A19" s="23" t="str">
        <v>Ian Juliano</v>
      </c>
    </row>
    <row r="20" spans="1:1" x14ac:dyDescent="0.25">
      <c r="A20" s="23" t="str">
        <v>Isaac Siegler</v>
      </c>
    </row>
    <row r="21" spans="1:1" x14ac:dyDescent="0.25">
      <c r="A21" s="23" t="str">
        <v>Jack Gao</v>
      </c>
    </row>
    <row r="22" spans="1:1" x14ac:dyDescent="0.25">
      <c r="A22" s="23" t="str">
        <v>Janet Phillips</v>
      </c>
    </row>
    <row r="23" spans="1:1" x14ac:dyDescent="0.25">
      <c r="A23" s="23" t="str">
        <v>Javier Salinas</v>
      </c>
    </row>
    <row r="24" spans="1:1" x14ac:dyDescent="0.25">
      <c r="A24" s="23" t="str">
        <v>Jeannie Skiles</v>
      </c>
    </row>
    <row r="25" spans="1:1" x14ac:dyDescent="0.25">
      <c r="A25" s="23" t="str">
        <v>John Foley</v>
      </c>
    </row>
    <row r="26" spans="1:1" x14ac:dyDescent="0.25">
      <c r="A26" s="23" t="str">
        <v>Josh Banks</v>
      </c>
    </row>
    <row r="27" spans="1:1" x14ac:dyDescent="0.25">
      <c r="A27" s="23" t="str">
        <v>Katie Sweeney</v>
      </c>
    </row>
    <row r="28" spans="1:1" x14ac:dyDescent="0.25">
      <c r="A28" s="23" t="str">
        <v>Kevin Baxter</v>
      </c>
    </row>
    <row r="29" spans="1:1" x14ac:dyDescent="0.25">
      <c r="A29" s="23" t="str">
        <v>Kim Pearson</v>
      </c>
    </row>
    <row r="30" spans="1:1" x14ac:dyDescent="0.25">
      <c r="A30" s="23" t="str">
        <v>Kurt Valentine</v>
      </c>
    </row>
    <row r="31" spans="1:1" x14ac:dyDescent="0.25">
      <c r="A31" s="23" t="str">
        <v>Malik Mann</v>
      </c>
    </row>
    <row r="32" spans="1:1" x14ac:dyDescent="0.25">
      <c r="A32" s="23" t="str">
        <v>Mary Amendola</v>
      </c>
    </row>
    <row r="33" spans="1:1" x14ac:dyDescent="0.25">
      <c r="A33" s="23" t="str">
        <v>Megan Neal</v>
      </c>
    </row>
    <row r="34" spans="1:1" x14ac:dyDescent="0.25">
      <c r="A34" s="23" t="str">
        <v>Mikhail Reilly</v>
      </c>
    </row>
    <row r="35" spans="1:1" x14ac:dyDescent="0.25">
      <c r="A35" s="23" t="str">
        <v>Mosaki Ishak</v>
      </c>
    </row>
    <row r="36" spans="1:1" x14ac:dyDescent="0.25">
      <c r="A36" s="23" t="str">
        <v>Nina Fuentes</v>
      </c>
    </row>
    <row r="37" spans="1:1" x14ac:dyDescent="0.25">
      <c r="A37" s="23" t="str">
        <v>Patricia Joseph</v>
      </c>
    </row>
    <row r="38" spans="1:1" x14ac:dyDescent="0.25">
      <c r="A38" s="23" t="str">
        <v>Paul Martell</v>
      </c>
    </row>
    <row r="39" spans="1:1" x14ac:dyDescent="0.25">
      <c r="A39" s="23" t="str">
        <v>Quinn York</v>
      </c>
    </row>
    <row r="40" spans="1:1" x14ac:dyDescent="0.25">
      <c r="A40" s="23" t="str">
        <v>Ray McDermott</v>
      </c>
    </row>
    <row r="41" spans="1:1" x14ac:dyDescent="0.25">
      <c r="A41" s="23" t="str">
        <v>Rebecca Jimenez</v>
      </c>
    </row>
    <row r="42" spans="1:1" x14ac:dyDescent="0.25">
      <c r="A42" s="23" t="str">
        <v>Ronnie Estrada</v>
      </c>
    </row>
    <row r="43" spans="1:1" x14ac:dyDescent="0.25">
      <c r="A43" s="23" t="str">
        <v>Sienna Calderon</v>
      </c>
    </row>
    <row r="44" spans="1:1" x14ac:dyDescent="0.25">
      <c r="A44" s="23" t="str">
        <v>Sivesh Saleh</v>
      </c>
    </row>
    <row r="45" spans="1:1" x14ac:dyDescent="0.25">
      <c r="A45" s="23" t="str">
        <v>Tamera Arnold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Sales_Rep_Perf</vt:lpstr>
      <vt:lpstr>Sales_Rep_Sum</vt:lpstr>
      <vt:lpstr>Sales_Rep_YOY_Perf</vt:lpstr>
      <vt:lpstr>Report_Info</vt:lpstr>
      <vt:lpstr>Data_Sales_Rep</vt:lpstr>
      <vt:lpstr>Data_Customer</vt:lpstr>
      <vt:lpstr>Drop_Down_Data</vt:lpstr>
      <vt:lpstr>Lookup_Rep</vt:lpstr>
      <vt:lpstr>Lookup_Year</vt:lpstr>
      <vt:lpstr>Sales_Rep_Perf!Print_Area</vt:lpstr>
      <vt:lpstr>Prior_Year</vt:lpstr>
      <vt:lpstr>Select_Rep</vt:lpstr>
      <vt:lpstr>Select_Year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White</dc:creator>
  <cp:lastModifiedBy>Paul White</cp:lastModifiedBy>
  <cp:lastPrinted>2025-01-10T20:25:19Z</cp:lastPrinted>
  <dcterms:created xsi:type="dcterms:W3CDTF">2024-10-28T20:58:11Z</dcterms:created>
  <dcterms:modified xsi:type="dcterms:W3CDTF">2025-02-07T21:25:41Z</dcterms:modified>
</cp:coreProperties>
</file>